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kaur/Box/Kaur's lab/TNPRC projects/Project 3881 (CMV P01)/CMV P01 Proj 3881 Seroneg immunocompetent females (12)/Viral loads qPCR ELISA/"/>
    </mc:Choice>
  </mc:AlternateContent>
  <xr:revisionPtr revIDLastSave="0" documentId="13_ncr:1_{F195743D-C983-B347-B129-06A6A0271E25}" xr6:coauthVersionLast="47" xr6:coauthVersionMax="47" xr10:uidLastSave="{00000000-0000-0000-0000-000000000000}"/>
  <bookViews>
    <workbookView xWindow="0" yWindow="460" windowWidth="51200" windowHeight="28340" xr2:uid="{DED0240C-0548-6149-9C8B-D7A19783355B}"/>
  </bookViews>
  <sheets>
    <sheet name="Composite data" sheetId="18" r:id="rId1"/>
    <sheet name="qPCR  PLS data" sheetId="17" r:id="rId2"/>
    <sheet name="qPCR AF data" sheetId="28" r:id="rId3"/>
    <sheet name="qPCR KT47 Kim data" sheetId="102" r:id="rId4"/>
    <sheet name="Sheet6" sheetId="71" r:id="rId5"/>
    <sheet name="DNA extract list" sheetId="4" r:id="rId6"/>
    <sheet name="qPCR template" sheetId="5" r:id="rId7"/>
    <sheet name="Plate 461to466 AF" sheetId="79" r:id="rId8"/>
    <sheet name="Plate 455to460 AF" sheetId="78" r:id="rId9"/>
    <sheet name="Plate 449to454 AF" sheetId="77" r:id="rId10"/>
    <sheet name="Plate 443to448 AF" sheetId="75" r:id="rId11"/>
    <sheet name="Plate 437to442 AF" sheetId="76" r:id="rId12"/>
    <sheet name="Plate 431to436 AF" sheetId="74" r:id="rId13"/>
    <sheet name="Plate 355to358 AF" sheetId="65" r:id="rId14"/>
    <sheet name="Plate 349to354 AF" sheetId="64" r:id="rId15"/>
    <sheet name="Plate 343to348 AF" sheetId="63" r:id="rId16"/>
    <sheet name="Plate 337to342 AF" sheetId="62" r:id="rId17"/>
    <sheet name="Plate 331to336 AF" sheetId="61" r:id="rId18"/>
    <sheet name="Plate 325to330 AF" sheetId="60" r:id="rId19"/>
    <sheet name="Plate 320to325 AF" sheetId="59" r:id="rId20"/>
    <sheet name="Plate 314to319 AF" sheetId="58" r:id="rId21"/>
    <sheet name="Plate 308to313 AF" sheetId="57" r:id="rId22"/>
    <sheet name="Plate 302to307 AF" sheetId="56" r:id="rId23"/>
    <sheet name="Plate 296to301 AF" sheetId="55" r:id="rId24"/>
    <sheet name="Plate 290to295 AF" sheetId="54" r:id="rId25"/>
    <sheet name="Plate 281to289 PLS" sheetId="53" r:id="rId26"/>
    <sheet name="Plate 269to280 PLS" sheetId="52" r:id="rId27"/>
    <sheet name="Plate 257to268 PLS" sheetId="51" r:id="rId28"/>
    <sheet name="Plate 245to256 PLS" sheetId="50" r:id="rId29"/>
    <sheet name="Plate 233to244 PLS" sheetId="49" r:id="rId30"/>
    <sheet name="Plate 221to232 PLS" sheetId="48" r:id="rId31"/>
    <sheet name="Plate 209to220 PLS" sheetId="47" r:id="rId32"/>
    <sheet name="Plate 197to208 PLS" sheetId="46" r:id="rId33"/>
    <sheet name="Plate 185to196 PLS" sheetId="45" r:id="rId34"/>
    <sheet name="Plate 158to165 PLS" sheetId="70" r:id="rId35"/>
    <sheet name="Plate 144to157 PLS" sheetId="31" r:id="rId36"/>
    <sheet name="Plate 131to143 PLS" sheetId="66" r:id="rId37"/>
    <sheet name="Plate 118to130 PLS" sheetId="67" r:id="rId38"/>
    <sheet name="Plate 105to117 PLS" sheetId="68" r:id="rId39"/>
    <sheet name="Plate 92to104 PLS" sheetId="39" r:id="rId40"/>
    <sheet name="Plate 78to 91 PLS" sheetId="40" r:id="rId41"/>
    <sheet name="Plate 64to77 PLS" sheetId="41" r:id="rId42"/>
    <sheet name="Plate 37to41 AF" sheetId="35" r:id="rId43"/>
    <sheet name="Plate 31to36 AF" sheetId="36" r:id="rId44"/>
    <sheet name="Plate 25to30 AF" sheetId="37" r:id="rId45"/>
    <sheet name="Plate 19to24 AF" sheetId="38" r:id="rId46"/>
    <sheet name="Plate 13to18 AF" sheetId="33" r:id="rId47"/>
    <sheet name="Plate 7to12 AF" sheetId="32" r:id="rId48"/>
    <sheet name="Plate 1to6 AF PLS" sheetId="30" r:id="rId49"/>
  </sheets>
  <definedNames>
    <definedName name="_xlnm.Print_Area" localSheetId="33">'Plate 185to196 PLS'!$E$2:$R$50</definedName>
    <definedName name="_xlnm.Print_Area" localSheetId="32">'Plate 197to208 PLS'!$E$2:$R$53</definedName>
    <definedName name="_xlnm.Print_Area" localSheetId="31">'Plate 209to220 PLS'!$E$2:$R$52</definedName>
    <definedName name="_xlnm.Print_Area" localSheetId="30">'Plate 221to232 PLS'!$E$2:$R$52</definedName>
    <definedName name="_xlnm.Print_Area" localSheetId="29">'Plate 233to244 PLS'!$E$2:$R$51</definedName>
    <definedName name="_xlnm.Print_Area" localSheetId="28">'Plate 245to256 PLS'!$E$2:$R$51</definedName>
    <definedName name="_xlnm.Print_Area" localSheetId="27">'Plate 257to268 PLS'!$E$2:$R$51</definedName>
    <definedName name="_xlnm.Print_Area" localSheetId="26">'Plate 269to280 PLS'!$E$2:$R$49</definedName>
    <definedName name="_xlnm.Print_Area" localSheetId="25">'Plate 281to289 PLS'!$E$1:$R$50</definedName>
    <definedName name="_xlnm.Print_Area" localSheetId="24">'Plate 290to295 AF'!$E$2:$R$50</definedName>
    <definedName name="_xlnm.Print_Area" localSheetId="23">'Plate 296to301 AF'!$E$2:$R$50</definedName>
    <definedName name="_xlnm.Print_Area" localSheetId="22">'Plate 302to307 AF'!$E$2:$R$49</definedName>
    <definedName name="_xlnm.Print_Area" localSheetId="21">'Plate 308to313 AF'!$E$2:$R$49</definedName>
    <definedName name="_xlnm.Print_Area" localSheetId="20">'Plate 314to319 AF'!$E$2:$R$50</definedName>
    <definedName name="_xlnm.Print_Area" localSheetId="19">'Plate 320to325 AF'!$E$2:$R$48</definedName>
    <definedName name="_xlnm.Print_Area" localSheetId="18">'Plate 325to330 AF'!$E$2:$R$50</definedName>
    <definedName name="_xlnm.Print_Area" localSheetId="17">'Plate 331to336 AF'!$E$2:$R$49</definedName>
    <definedName name="_xlnm.Print_Area" localSheetId="16">'Plate 337to342 AF'!$E$2:$R$51</definedName>
    <definedName name="_xlnm.Print_Area" localSheetId="15">'Plate 343to348 AF'!$E$2:$R$50</definedName>
    <definedName name="_xlnm.Print_Area" localSheetId="14">'Plate 349to354 AF'!$E$2:$R$47</definedName>
    <definedName name="_xlnm.Print_Area" localSheetId="13">'Plate 355to358 AF'!$E$2:$R$48</definedName>
    <definedName name="_xlnm.Print_Area" localSheetId="12">'Plate 431to436 AF'!$E$2:$R$48</definedName>
    <definedName name="_xlnm.Print_Area" localSheetId="11">'Plate 437to442 AF'!$E$2:$R$48</definedName>
    <definedName name="_xlnm.Print_Area" localSheetId="10">'Plate 443to448 AF'!$E$2:$R$48</definedName>
    <definedName name="_xlnm.Print_Area" localSheetId="9">'Plate 449to454 AF'!$E$2:$R$48</definedName>
    <definedName name="_xlnm.Print_Area" localSheetId="8">'Plate 455to460 AF'!$E$2:$R$48</definedName>
    <definedName name="_xlnm.Print_Area" localSheetId="7">'Plate 461to466 AF'!$E$2:$R$48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3" i="18" l="1"/>
  <c r="F254" i="18"/>
  <c r="F255" i="18"/>
  <c r="F256" i="18"/>
  <c r="F257" i="18"/>
  <c r="F258" i="18"/>
  <c r="F259" i="18"/>
  <c r="F260" i="18"/>
  <c r="F261" i="18"/>
  <c r="F262" i="18"/>
  <c r="F252" i="18"/>
  <c r="F197" i="18"/>
  <c r="F198" i="18"/>
  <c r="F199" i="18"/>
  <c r="F200" i="18"/>
  <c r="F201" i="18"/>
  <c r="F202" i="18"/>
  <c r="F203" i="18"/>
  <c r="F204" i="18"/>
  <c r="F205" i="18"/>
  <c r="F206" i="18"/>
  <c r="F196" i="18"/>
  <c r="F168" i="18"/>
  <c r="F169" i="18"/>
  <c r="F170" i="18"/>
  <c r="F171" i="18"/>
  <c r="F172" i="18"/>
  <c r="F173" i="18"/>
  <c r="F174" i="18"/>
  <c r="F175" i="18"/>
  <c r="F176" i="18"/>
  <c r="F167" i="18"/>
  <c r="I50" i="102" l="1"/>
  <c r="I52" i="102"/>
  <c r="I51" i="102"/>
  <c r="I4" i="102"/>
  <c r="I5" i="102"/>
  <c r="I6" i="102"/>
  <c r="I7" i="102"/>
  <c r="I8" i="102"/>
  <c r="I9" i="102"/>
  <c r="I10" i="102"/>
  <c r="I11" i="102"/>
  <c r="I12" i="102"/>
  <c r="I13" i="102"/>
  <c r="I14" i="102"/>
  <c r="I25" i="102"/>
  <c r="I24" i="102"/>
  <c r="I23" i="102"/>
  <c r="I22" i="102"/>
  <c r="I21" i="102"/>
  <c r="I20" i="102"/>
  <c r="I19" i="102"/>
  <c r="I18" i="102"/>
  <c r="I17" i="102"/>
  <c r="I16" i="102"/>
  <c r="I15" i="102"/>
  <c r="AD634" i="28" l="1"/>
  <c r="L634" i="28"/>
  <c r="X636" i="28" s="1"/>
  <c r="AD630" i="28"/>
  <c r="L630" i="28"/>
  <c r="X632" i="28" s="1"/>
  <c r="AD626" i="28"/>
  <c r="L626" i="28"/>
  <c r="R628" i="28" s="1"/>
  <c r="AD622" i="28"/>
  <c r="L622" i="28"/>
  <c r="X624" i="28" s="1"/>
  <c r="AD618" i="28"/>
  <c r="L618" i="28"/>
  <c r="T620" i="28" s="1"/>
  <c r="AD614" i="28"/>
  <c r="L614" i="28"/>
  <c r="U616" i="28" s="1"/>
  <c r="AD607" i="28"/>
  <c r="L607" i="28"/>
  <c r="V609" i="28" s="1"/>
  <c r="S605" i="28"/>
  <c r="AD603" i="28"/>
  <c r="L603" i="28"/>
  <c r="W605" i="28" s="1"/>
  <c r="AD599" i="28"/>
  <c r="L599" i="28"/>
  <c r="X601" i="28" s="1"/>
  <c r="AD595" i="28"/>
  <c r="L595" i="28"/>
  <c r="Q597" i="28" s="1"/>
  <c r="AD591" i="28"/>
  <c r="L591" i="28"/>
  <c r="R593" i="28" s="1"/>
  <c r="V589" i="28"/>
  <c r="AD587" i="28"/>
  <c r="L587" i="28"/>
  <c r="S589" i="28" s="1"/>
  <c r="AD580" i="28"/>
  <c r="L580" i="28"/>
  <c r="T582" i="28" s="1"/>
  <c r="AD576" i="28"/>
  <c r="L576" i="28"/>
  <c r="U578" i="28" s="1"/>
  <c r="AD572" i="28"/>
  <c r="L572" i="28"/>
  <c r="V574" i="28" s="1"/>
  <c r="S570" i="28"/>
  <c r="AD568" i="28"/>
  <c r="L568" i="28"/>
  <c r="W570" i="28" s="1"/>
  <c r="O566" i="28"/>
  <c r="AD564" i="28"/>
  <c r="L564" i="28"/>
  <c r="X566" i="28" s="1"/>
  <c r="AD560" i="28"/>
  <c r="L560" i="28"/>
  <c r="Q562" i="28" s="1"/>
  <c r="AD553" i="28"/>
  <c r="L553" i="28"/>
  <c r="X555" i="28" s="1"/>
  <c r="AD549" i="28"/>
  <c r="L549" i="28"/>
  <c r="X551" i="28" s="1"/>
  <c r="AD545" i="28"/>
  <c r="L545" i="28"/>
  <c r="X547" i="28" s="1"/>
  <c r="AD541" i="28"/>
  <c r="L541" i="28"/>
  <c r="R543" i="28" s="1"/>
  <c r="AD537" i="28"/>
  <c r="L537" i="28"/>
  <c r="R539" i="28" s="1"/>
  <c r="AD533" i="28"/>
  <c r="L533" i="28"/>
  <c r="T535" i="28" s="1"/>
  <c r="AD526" i="28"/>
  <c r="L526" i="28"/>
  <c r="X528" i="28" s="1"/>
  <c r="AD522" i="28"/>
  <c r="L522" i="28"/>
  <c r="Q524" i="28" s="1"/>
  <c r="AD518" i="28"/>
  <c r="L518" i="28"/>
  <c r="R520" i="28" s="1"/>
  <c r="AD514" i="28"/>
  <c r="L514" i="28"/>
  <c r="X516" i="28" s="1"/>
  <c r="N512" i="28"/>
  <c r="AD510" i="28"/>
  <c r="L510" i="28"/>
  <c r="Q512" i="28" s="1"/>
  <c r="W508" i="28"/>
  <c r="V508" i="28"/>
  <c r="AD506" i="28"/>
  <c r="L506" i="28"/>
  <c r="U508" i="28" s="1"/>
  <c r="AD499" i="28"/>
  <c r="L499" i="28"/>
  <c r="V501" i="28" s="1"/>
  <c r="AD495" i="28"/>
  <c r="L495" i="28"/>
  <c r="W497" i="28" s="1"/>
  <c r="S493" i="28"/>
  <c r="AD491" i="28"/>
  <c r="L491" i="28"/>
  <c r="X493" i="28" s="1"/>
  <c r="N516" i="28" l="1"/>
  <c r="V535" i="28"/>
  <c r="Q566" i="28"/>
  <c r="U605" i="28"/>
  <c r="M628" i="28"/>
  <c r="Q516" i="28"/>
  <c r="R524" i="28"/>
  <c r="S543" i="28"/>
  <c r="M551" i="28"/>
  <c r="N562" i="28"/>
  <c r="S566" i="28"/>
  <c r="O582" i="28"/>
  <c r="M601" i="28"/>
  <c r="U628" i="28"/>
  <c r="S524" i="28"/>
  <c r="T543" i="28"/>
  <c r="N551" i="28"/>
  <c r="T562" i="28"/>
  <c r="T566" i="28"/>
  <c r="M574" i="28"/>
  <c r="W582" i="28"/>
  <c r="M593" i="28"/>
  <c r="S601" i="28"/>
  <c r="V628" i="28"/>
  <c r="S512" i="28"/>
  <c r="N539" i="28"/>
  <c r="Q551" i="28"/>
  <c r="U562" i="28"/>
  <c r="V566" i="28"/>
  <c r="R574" i="28"/>
  <c r="V593" i="28"/>
  <c r="T601" i="28"/>
  <c r="Q609" i="28"/>
  <c r="O620" i="28"/>
  <c r="X628" i="28"/>
  <c r="T512" i="28"/>
  <c r="M520" i="28"/>
  <c r="S539" i="28"/>
  <c r="S551" i="28"/>
  <c r="W562" i="28"/>
  <c r="S574" i="28"/>
  <c r="R609" i="28"/>
  <c r="O493" i="28"/>
  <c r="V512" i="28"/>
  <c r="S520" i="28"/>
  <c r="R528" i="28"/>
  <c r="T539" i="28"/>
  <c r="Q547" i="28"/>
  <c r="N589" i="28"/>
  <c r="T609" i="28"/>
  <c r="Q493" i="28"/>
  <c r="U520" i="28"/>
  <c r="V539" i="28"/>
  <c r="R547" i="28"/>
  <c r="R570" i="28"/>
  <c r="T589" i="28"/>
  <c r="U597" i="28"/>
  <c r="M605" i="28"/>
  <c r="W609" i="28"/>
  <c r="R632" i="28"/>
  <c r="Q636" i="28"/>
  <c r="W535" i="28"/>
  <c r="V597" i="28"/>
  <c r="U624" i="28"/>
  <c r="S632" i="28"/>
  <c r="R493" i="28"/>
  <c r="O501" i="28"/>
  <c r="U512" i="28"/>
  <c r="R516" i="28"/>
  <c r="Q520" i="28"/>
  <c r="T524" i="28"/>
  <c r="U539" i="28"/>
  <c r="U543" i="28"/>
  <c r="S547" i="28"/>
  <c r="V562" i="28"/>
  <c r="T574" i="28"/>
  <c r="W589" i="28"/>
  <c r="W597" i="28"/>
  <c r="U601" i="28"/>
  <c r="M624" i="28"/>
  <c r="V624" i="28"/>
  <c r="T632" i="28"/>
  <c r="U574" i="28"/>
  <c r="M597" i="28"/>
  <c r="V601" i="28"/>
  <c r="N624" i="28"/>
  <c r="W624" i="28"/>
  <c r="U632" i="28"/>
  <c r="W501" i="28"/>
  <c r="S516" i="28"/>
  <c r="M535" i="28"/>
  <c r="T547" i="28"/>
  <c r="V493" i="28"/>
  <c r="M512" i="28"/>
  <c r="W512" i="28"/>
  <c r="T516" i="28"/>
  <c r="T520" i="28"/>
  <c r="N535" i="28"/>
  <c r="M539" i="28"/>
  <c r="W539" i="28"/>
  <c r="U547" i="28"/>
  <c r="R551" i="28"/>
  <c r="M562" i="28"/>
  <c r="U566" i="28"/>
  <c r="W574" i="28"/>
  <c r="N597" i="28"/>
  <c r="O609" i="28"/>
  <c r="O624" i="28"/>
  <c r="W632" i="28"/>
  <c r="V547" i="28"/>
  <c r="O597" i="28"/>
  <c r="Q624" i="28"/>
  <c r="M632" i="28"/>
  <c r="W493" i="28"/>
  <c r="U516" i="28"/>
  <c r="N528" i="28"/>
  <c r="O535" i="28"/>
  <c r="M547" i="28"/>
  <c r="N508" i="28"/>
  <c r="O512" i="28"/>
  <c r="V516" i="28"/>
  <c r="O528" i="28"/>
  <c r="R535" i="28"/>
  <c r="O539" i="28"/>
  <c r="N547" i="28"/>
  <c r="W547" i="28"/>
  <c r="T551" i="28"/>
  <c r="O562" i="28"/>
  <c r="M566" i="28"/>
  <c r="W566" i="28"/>
  <c r="O574" i="28"/>
  <c r="O589" i="28"/>
  <c r="N593" i="28"/>
  <c r="R597" i="28"/>
  <c r="N601" i="28"/>
  <c r="R624" i="28"/>
  <c r="O632" i="28"/>
  <c r="T624" i="28"/>
  <c r="N493" i="28"/>
  <c r="O508" i="28"/>
  <c r="R512" i="28"/>
  <c r="M516" i="28"/>
  <c r="Q528" i="28"/>
  <c r="U535" i="28"/>
  <c r="Q539" i="28"/>
  <c r="M543" i="28"/>
  <c r="O547" i="28"/>
  <c r="V551" i="28"/>
  <c r="R562" i="28"/>
  <c r="N566" i="28"/>
  <c r="Q574" i="28"/>
  <c r="Q589" i="28"/>
  <c r="U593" i="28"/>
  <c r="T597" i="28"/>
  <c r="Q601" i="28"/>
  <c r="R605" i="28"/>
  <c r="S609" i="28"/>
  <c r="W620" i="28"/>
  <c r="S624" i="28"/>
  <c r="N628" i="28"/>
  <c r="Q632" i="28"/>
  <c r="N636" i="28"/>
  <c r="P578" i="28"/>
  <c r="P616" i="28"/>
  <c r="P570" i="28"/>
  <c r="X570" i="28"/>
  <c r="N578" i="28"/>
  <c r="V578" i="28"/>
  <c r="M582" i="28"/>
  <c r="U582" i="28"/>
  <c r="S593" i="28"/>
  <c r="P605" i="28"/>
  <c r="X605" i="28"/>
  <c r="N616" i="28"/>
  <c r="V616" i="28"/>
  <c r="M620" i="28"/>
  <c r="U620" i="28"/>
  <c r="S628" i="28"/>
  <c r="S562" i="28"/>
  <c r="R566" i="28"/>
  <c r="Q570" i="28"/>
  <c r="P574" i="28"/>
  <c r="X574" i="28"/>
  <c r="O578" i="28"/>
  <c r="W578" i="28"/>
  <c r="N582" i="28"/>
  <c r="V582" i="28"/>
  <c r="M589" i="28"/>
  <c r="U589" i="28"/>
  <c r="T593" i="28"/>
  <c r="S597" i="28"/>
  <c r="R601" i="28"/>
  <c r="Q605" i="28"/>
  <c r="P609" i="28"/>
  <c r="X609" i="28"/>
  <c r="O616" i="28"/>
  <c r="W616" i="28"/>
  <c r="N620" i="28"/>
  <c r="V620" i="28"/>
  <c r="T628" i="28"/>
  <c r="R636" i="28"/>
  <c r="S636" i="28"/>
  <c r="T636" i="28"/>
  <c r="X578" i="28"/>
  <c r="P582" i="28"/>
  <c r="X582" i="28"/>
  <c r="Q616" i="28"/>
  <c r="P620" i="28"/>
  <c r="X620" i="28"/>
  <c r="T570" i="28"/>
  <c r="R578" i="28"/>
  <c r="Q582" i="28"/>
  <c r="P589" i="28"/>
  <c r="X589" i="28"/>
  <c r="O593" i="28"/>
  <c r="W593" i="28"/>
  <c r="T605" i="28"/>
  <c r="R616" i="28"/>
  <c r="Q620" i="28"/>
  <c r="P624" i="28"/>
  <c r="O628" i="28"/>
  <c r="W628" i="28"/>
  <c r="N632" i="28"/>
  <c r="V632" i="28"/>
  <c r="M636" i="28"/>
  <c r="U636" i="28"/>
  <c r="V636" i="28"/>
  <c r="U570" i="28"/>
  <c r="R582" i="28"/>
  <c r="P593" i="28"/>
  <c r="X562" i="28"/>
  <c r="S582" i="28"/>
  <c r="R589" i="28"/>
  <c r="Q593" i="28"/>
  <c r="P597" i="28"/>
  <c r="X597" i="28"/>
  <c r="O601" i="28"/>
  <c r="W601" i="28"/>
  <c r="N605" i="28"/>
  <c r="AA603" i="28" s="1"/>
  <c r="V605" i="28"/>
  <c r="M609" i="28"/>
  <c r="U609" i="28"/>
  <c r="T616" i="28"/>
  <c r="S620" i="28"/>
  <c r="Q628" i="28"/>
  <c r="AA626" i="28" s="1"/>
  <c r="P632" i="28"/>
  <c r="O636" i="28"/>
  <c r="W636" i="28"/>
  <c r="X616" i="28"/>
  <c r="Q578" i="28"/>
  <c r="M570" i="28"/>
  <c r="S578" i="28"/>
  <c r="X593" i="28"/>
  <c r="S616" i="28"/>
  <c r="R620" i="28"/>
  <c r="P628" i="28"/>
  <c r="P562" i="28"/>
  <c r="N570" i="28"/>
  <c r="V570" i="28"/>
  <c r="T578" i="28"/>
  <c r="P566" i="28"/>
  <c r="O570" i="28"/>
  <c r="N574" i="28"/>
  <c r="M578" i="28"/>
  <c r="P601" i="28"/>
  <c r="O605" i="28"/>
  <c r="N609" i="28"/>
  <c r="M616" i="28"/>
  <c r="P636" i="28"/>
  <c r="Q555" i="28"/>
  <c r="P535" i="28"/>
  <c r="X535" i="28"/>
  <c r="N543" i="28"/>
  <c r="V543" i="28"/>
  <c r="S555" i="28"/>
  <c r="R555" i="28"/>
  <c r="Q535" i="28"/>
  <c r="P539" i="28"/>
  <c r="AB537" i="28" s="1"/>
  <c r="X539" i="28"/>
  <c r="O543" i="28"/>
  <c r="W543" i="28"/>
  <c r="U551" i="28"/>
  <c r="T555" i="28"/>
  <c r="U555" i="28"/>
  <c r="AC533" i="28"/>
  <c r="S535" i="28"/>
  <c r="Q543" i="28"/>
  <c r="P547" i="28"/>
  <c r="O551" i="28"/>
  <c r="W551" i="28"/>
  <c r="AA549" i="28" s="1"/>
  <c r="N555" i="28"/>
  <c r="V555" i="28"/>
  <c r="P543" i="28"/>
  <c r="AA541" i="28" s="1"/>
  <c r="X543" i="28"/>
  <c r="M555" i="28"/>
  <c r="P551" i="28"/>
  <c r="O555" i="28"/>
  <c r="W555" i="28"/>
  <c r="P555" i="28"/>
  <c r="S528" i="28"/>
  <c r="T493" i="28"/>
  <c r="S497" i="28"/>
  <c r="R501" i="28"/>
  <c r="Q508" i="28"/>
  <c r="P512" i="28"/>
  <c r="X512" i="28"/>
  <c r="AC510" i="28" s="1"/>
  <c r="O516" i="28"/>
  <c r="AB514" i="28" s="1"/>
  <c r="W516" i="28"/>
  <c r="AA514" i="28" s="1"/>
  <c r="N520" i="28"/>
  <c r="V520" i="28"/>
  <c r="M524" i="28"/>
  <c r="U524" i="28"/>
  <c r="T528" i="28"/>
  <c r="P497" i="28"/>
  <c r="X501" i="28"/>
  <c r="P508" i="28"/>
  <c r="X508" i="28"/>
  <c r="M493" i="28"/>
  <c r="U493" i="28"/>
  <c r="T497" i="28"/>
  <c r="S501" i="28"/>
  <c r="R508" i="28"/>
  <c r="P516" i="28"/>
  <c r="O520" i="28"/>
  <c r="W520" i="28"/>
  <c r="N524" i="28"/>
  <c r="V524" i="28"/>
  <c r="M528" i="28"/>
  <c r="U528" i="28"/>
  <c r="Q497" i="28"/>
  <c r="M497" i="28"/>
  <c r="U497" i="28"/>
  <c r="T501" i="28"/>
  <c r="S508" i="28"/>
  <c r="P520" i="28"/>
  <c r="X520" i="28"/>
  <c r="O524" i="28"/>
  <c r="W524" i="28"/>
  <c r="V528" i="28"/>
  <c r="X497" i="28"/>
  <c r="R497" i="28"/>
  <c r="N497" i="28"/>
  <c r="V497" i="28"/>
  <c r="M501" i="28"/>
  <c r="T508" i="28"/>
  <c r="P524" i="28"/>
  <c r="X524" i="28"/>
  <c r="W528" i="28"/>
  <c r="P501" i="28"/>
  <c r="Q501" i="28"/>
  <c r="U501" i="28"/>
  <c r="P493" i="28"/>
  <c r="O497" i="28"/>
  <c r="N501" i="28"/>
  <c r="M508" i="28"/>
  <c r="P528" i="28"/>
  <c r="AB541" i="28" l="1"/>
  <c r="AA622" i="28"/>
  <c r="AC622" i="28"/>
  <c r="AC630" i="28"/>
  <c r="AA591" i="28"/>
  <c r="AC626" i="28"/>
  <c r="AB564" i="28"/>
  <c r="AC549" i="28"/>
  <c r="AA595" i="28"/>
  <c r="AC560" i="28"/>
  <c r="AB518" i="28"/>
  <c r="AB510" i="28"/>
  <c r="AB533" i="28"/>
  <c r="AA510" i="28"/>
  <c r="AB626" i="28"/>
  <c r="AB630" i="28"/>
  <c r="AC568" i="28"/>
  <c r="AB568" i="28"/>
  <c r="AA568" i="28"/>
  <c r="AC599" i="28"/>
  <c r="AB595" i="28"/>
  <c r="AA630" i="28"/>
  <c r="AB622" i="28"/>
  <c r="AC595" i="28"/>
  <c r="AB560" i="28"/>
  <c r="AB599" i="28"/>
  <c r="AC591" i="28"/>
  <c r="AB591" i="28"/>
  <c r="AC614" i="28"/>
  <c r="AB614" i="28"/>
  <c r="AA614" i="28"/>
  <c r="AC576" i="28"/>
  <c r="AA576" i="28"/>
  <c r="AB576" i="28"/>
  <c r="AB618" i="28"/>
  <c r="AC618" i="28"/>
  <c r="AA618" i="28"/>
  <c r="AA560" i="28"/>
  <c r="AB572" i="28"/>
  <c r="AC572" i="28"/>
  <c r="AA572" i="28"/>
  <c r="AA607" i="28"/>
  <c r="AC607" i="28"/>
  <c r="AB607" i="28"/>
  <c r="AC580" i="28"/>
  <c r="AB580" i="28"/>
  <c r="AA580" i="28"/>
  <c r="AC634" i="28"/>
  <c r="AB634" i="28"/>
  <c r="AA634" i="28"/>
  <c r="AC587" i="28"/>
  <c r="AA587" i="28"/>
  <c r="AB587" i="28"/>
  <c r="AC564" i="28"/>
  <c r="AA564" i="28"/>
  <c r="AB603" i="28"/>
  <c r="AC603" i="28"/>
  <c r="AA599" i="28"/>
  <c r="AA533" i="28"/>
  <c r="AC537" i="28"/>
  <c r="AC553" i="28"/>
  <c r="AB553" i="28"/>
  <c r="AA553" i="28"/>
  <c r="AC545" i="28"/>
  <c r="AB545" i="28"/>
  <c r="AB549" i="28"/>
  <c r="AA545" i="28"/>
  <c r="AA537" i="28"/>
  <c r="AC541" i="28"/>
  <c r="AA522" i="28"/>
  <c r="AB522" i="28"/>
  <c r="AC522" i="28"/>
  <c r="AC506" i="28"/>
  <c r="AB506" i="28"/>
  <c r="AA506" i="28"/>
  <c r="AC499" i="28"/>
  <c r="AA499" i="28"/>
  <c r="AB499" i="28"/>
  <c r="AA495" i="28"/>
  <c r="AB495" i="28"/>
  <c r="AC495" i="28"/>
  <c r="AB526" i="28"/>
  <c r="AC526" i="28"/>
  <c r="AA526" i="28"/>
  <c r="AC518" i="28"/>
  <c r="AC514" i="28"/>
  <c r="AA491" i="28"/>
  <c r="AB491" i="28"/>
  <c r="AC491" i="28"/>
  <c r="AA518" i="28"/>
  <c r="O40" i="79" l="1"/>
  <c r="L40" i="79"/>
  <c r="I40" i="79"/>
  <c r="N39" i="79"/>
  <c r="K39" i="79"/>
  <c r="H39" i="79"/>
  <c r="O38" i="79"/>
  <c r="L38" i="79"/>
  <c r="I38" i="79"/>
  <c r="O37" i="79"/>
  <c r="L37" i="79"/>
  <c r="I37" i="79"/>
  <c r="N36" i="79"/>
  <c r="K36" i="79"/>
  <c r="H36" i="79"/>
  <c r="O35" i="79"/>
  <c r="L35" i="79"/>
  <c r="I35" i="79"/>
  <c r="O34" i="79"/>
  <c r="L34" i="79"/>
  <c r="I34" i="79"/>
  <c r="N33" i="79"/>
  <c r="K33" i="79"/>
  <c r="H33" i="79"/>
  <c r="Q32" i="79"/>
  <c r="O32" i="79"/>
  <c r="L32" i="79"/>
  <c r="I32" i="79"/>
  <c r="O31" i="79"/>
  <c r="L31" i="79"/>
  <c r="I31" i="79"/>
  <c r="N30" i="79"/>
  <c r="K30" i="79"/>
  <c r="H30" i="79"/>
  <c r="Q29" i="79"/>
  <c r="O29" i="79"/>
  <c r="L29" i="79"/>
  <c r="I29" i="79"/>
  <c r="O28" i="79"/>
  <c r="L28" i="79"/>
  <c r="I28" i="79"/>
  <c r="N27" i="79"/>
  <c r="K27" i="79"/>
  <c r="H27" i="79"/>
  <c r="Q26" i="79"/>
  <c r="O26" i="79"/>
  <c r="L26" i="79"/>
  <c r="I26" i="79"/>
  <c r="O25" i="79"/>
  <c r="L25" i="79"/>
  <c r="I25" i="79"/>
  <c r="N24" i="79"/>
  <c r="K24" i="79"/>
  <c r="H24" i="79"/>
  <c r="Q23" i="79"/>
  <c r="O23" i="79"/>
  <c r="L23" i="79"/>
  <c r="I23" i="79"/>
  <c r="O22" i="79"/>
  <c r="L22" i="79"/>
  <c r="I22" i="79"/>
  <c r="N21" i="79"/>
  <c r="K21" i="79"/>
  <c r="H21" i="79"/>
  <c r="Q20" i="79"/>
  <c r="O20" i="79"/>
  <c r="L20" i="79"/>
  <c r="I20" i="79"/>
  <c r="O19" i="79"/>
  <c r="L19" i="79"/>
  <c r="I19" i="79"/>
  <c r="N18" i="79"/>
  <c r="K18" i="79"/>
  <c r="H18" i="79"/>
  <c r="Q17" i="79"/>
  <c r="O17" i="79"/>
  <c r="L17" i="79"/>
  <c r="I17" i="79"/>
  <c r="F2" i="79"/>
  <c r="K4" i="79" s="1"/>
  <c r="O40" i="78"/>
  <c r="L40" i="78"/>
  <c r="I40" i="78"/>
  <c r="N39" i="78"/>
  <c r="K39" i="78"/>
  <c r="H39" i="78"/>
  <c r="O38" i="78"/>
  <c r="L38" i="78"/>
  <c r="I38" i="78"/>
  <c r="O37" i="78"/>
  <c r="L37" i="78"/>
  <c r="I37" i="78"/>
  <c r="N36" i="78"/>
  <c r="K36" i="78"/>
  <c r="H36" i="78"/>
  <c r="O35" i="78"/>
  <c r="L35" i="78"/>
  <c r="I35" i="78"/>
  <c r="O34" i="78"/>
  <c r="L34" i="78"/>
  <c r="I34" i="78"/>
  <c r="N33" i="78"/>
  <c r="K33" i="78"/>
  <c r="H33" i="78"/>
  <c r="Q32" i="78"/>
  <c r="O32" i="78"/>
  <c r="L32" i="78"/>
  <c r="I32" i="78"/>
  <c r="O31" i="78"/>
  <c r="L31" i="78"/>
  <c r="I31" i="78"/>
  <c r="N30" i="78"/>
  <c r="K30" i="78"/>
  <c r="H30" i="78"/>
  <c r="Q29" i="78"/>
  <c r="O29" i="78"/>
  <c r="L29" i="78"/>
  <c r="I29" i="78"/>
  <c r="O28" i="78"/>
  <c r="L28" i="78"/>
  <c r="I28" i="78"/>
  <c r="N27" i="78"/>
  <c r="K27" i="78"/>
  <c r="H27" i="78"/>
  <c r="Q26" i="78"/>
  <c r="O26" i="78"/>
  <c r="L26" i="78"/>
  <c r="I26" i="78"/>
  <c r="O25" i="78"/>
  <c r="L25" i="78"/>
  <c r="I25" i="78"/>
  <c r="N24" i="78"/>
  <c r="K24" i="78"/>
  <c r="H24" i="78"/>
  <c r="Q23" i="78"/>
  <c r="O23" i="78"/>
  <c r="L23" i="78"/>
  <c r="I23" i="78"/>
  <c r="O22" i="78"/>
  <c r="L22" i="78"/>
  <c r="I22" i="78"/>
  <c r="N21" i="78"/>
  <c r="K21" i="78"/>
  <c r="H21" i="78"/>
  <c r="Q20" i="78"/>
  <c r="O20" i="78"/>
  <c r="L20" i="78"/>
  <c r="I20" i="78"/>
  <c r="O19" i="78"/>
  <c r="L19" i="78"/>
  <c r="I19" i="78"/>
  <c r="N18" i="78"/>
  <c r="K18" i="78"/>
  <c r="H18" i="78"/>
  <c r="Q17" i="78"/>
  <c r="O17" i="78"/>
  <c r="L17" i="78"/>
  <c r="I17" i="78"/>
  <c r="F2" i="78"/>
  <c r="K4" i="78" s="1"/>
  <c r="O40" i="77"/>
  <c r="L40" i="77"/>
  <c r="I40" i="77"/>
  <c r="N39" i="77"/>
  <c r="K39" i="77"/>
  <c r="H39" i="77"/>
  <c r="O38" i="77"/>
  <c r="L38" i="77"/>
  <c r="I38" i="77"/>
  <c r="O37" i="77"/>
  <c r="L37" i="77"/>
  <c r="I37" i="77"/>
  <c r="N36" i="77"/>
  <c r="K36" i="77"/>
  <c r="H36" i="77"/>
  <c r="O35" i="77"/>
  <c r="L35" i="77"/>
  <c r="I35" i="77"/>
  <c r="O34" i="77"/>
  <c r="L34" i="77"/>
  <c r="I34" i="77"/>
  <c r="N33" i="77"/>
  <c r="K33" i="77"/>
  <c r="H33" i="77"/>
  <c r="Q32" i="77"/>
  <c r="O32" i="77"/>
  <c r="L32" i="77"/>
  <c r="I32" i="77"/>
  <c r="O31" i="77"/>
  <c r="L31" i="77"/>
  <c r="I31" i="77"/>
  <c r="N30" i="77"/>
  <c r="K30" i="77"/>
  <c r="H30" i="77"/>
  <c r="Q29" i="77"/>
  <c r="O29" i="77"/>
  <c r="L29" i="77"/>
  <c r="I29" i="77"/>
  <c r="O28" i="77"/>
  <c r="L28" i="77"/>
  <c r="I28" i="77"/>
  <c r="N27" i="77"/>
  <c r="K27" i="77"/>
  <c r="H27" i="77"/>
  <c r="Q26" i="77"/>
  <c r="O26" i="77"/>
  <c r="L26" i="77"/>
  <c r="I26" i="77"/>
  <c r="O25" i="77"/>
  <c r="L25" i="77"/>
  <c r="I25" i="77"/>
  <c r="N24" i="77"/>
  <c r="K24" i="77"/>
  <c r="H24" i="77"/>
  <c r="Q23" i="77"/>
  <c r="O23" i="77"/>
  <c r="L23" i="77"/>
  <c r="I23" i="77"/>
  <c r="O22" i="77"/>
  <c r="L22" i="77"/>
  <c r="I22" i="77"/>
  <c r="N21" i="77"/>
  <c r="K21" i="77"/>
  <c r="H21" i="77"/>
  <c r="Q20" i="77"/>
  <c r="O20" i="77"/>
  <c r="L20" i="77"/>
  <c r="I20" i="77"/>
  <c r="O19" i="77"/>
  <c r="L19" i="77"/>
  <c r="I19" i="77"/>
  <c r="N18" i="77"/>
  <c r="K18" i="77"/>
  <c r="H18" i="77"/>
  <c r="Q17" i="77"/>
  <c r="O17" i="77"/>
  <c r="L17" i="77"/>
  <c r="I17" i="77"/>
  <c r="F2" i="77"/>
  <c r="K4" i="77" s="1"/>
  <c r="O40" i="76"/>
  <c r="L40" i="76"/>
  <c r="I40" i="76"/>
  <c r="N39" i="76"/>
  <c r="K39" i="76"/>
  <c r="H39" i="76"/>
  <c r="O38" i="76"/>
  <c r="L38" i="76"/>
  <c r="I38" i="76"/>
  <c r="O37" i="76"/>
  <c r="L37" i="76"/>
  <c r="I37" i="76"/>
  <c r="N36" i="76"/>
  <c r="K36" i="76"/>
  <c r="H36" i="76"/>
  <c r="O35" i="76"/>
  <c r="L35" i="76"/>
  <c r="I35" i="76"/>
  <c r="O34" i="76"/>
  <c r="L34" i="76"/>
  <c r="I34" i="76"/>
  <c r="N33" i="76"/>
  <c r="K33" i="76"/>
  <c r="H33" i="76"/>
  <c r="Q32" i="76"/>
  <c r="O32" i="76"/>
  <c r="L32" i="76"/>
  <c r="I32" i="76"/>
  <c r="O31" i="76"/>
  <c r="L31" i="76"/>
  <c r="I31" i="76"/>
  <c r="N30" i="76"/>
  <c r="K30" i="76"/>
  <c r="H30" i="76"/>
  <c r="Q29" i="76"/>
  <c r="O29" i="76"/>
  <c r="L29" i="76"/>
  <c r="I29" i="76"/>
  <c r="O28" i="76"/>
  <c r="L28" i="76"/>
  <c r="I28" i="76"/>
  <c r="N27" i="76"/>
  <c r="K27" i="76"/>
  <c r="H27" i="76"/>
  <c r="Q26" i="76"/>
  <c r="O26" i="76"/>
  <c r="L26" i="76"/>
  <c r="I26" i="76"/>
  <c r="O25" i="76"/>
  <c r="L25" i="76"/>
  <c r="I25" i="76"/>
  <c r="N24" i="76"/>
  <c r="K24" i="76"/>
  <c r="H24" i="76"/>
  <c r="Q23" i="76"/>
  <c r="O23" i="76"/>
  <c r="L23" i="76"/>
  <c r="I23" i="76"/>
  <c r="O22" i="76"/>
  <c r="L22" i="76"/>
  <c r="I22" i="76"/>
  <c r="N21" i="76"/>
  <c r="K21" i="76"/>
  <c r="H21" i="76"/>
  <c r="Q20" i="76"/>
  <c r="O20" i="76"/>
  <c r="L20" i="76"/>
  <c r="I20" i="76"/>
  <c r="O19" i="76"/>
  <c r="L19" i="76"/>
  <c r="I19" i="76"/>
  <c r="N18" i="76"/>
  <c r="K18" i="76"/>
  <c r="H18" i="76"/>
  <c r="Q17" i="76"/>
  <c r="O17" i="76"/>
  <c r="L17" i="76"/>
  <c r="I17" i="76"/>
  <c r="F2" i="76"/>
  <c r="K4" i="76" s="1"/>
  <c r="O40" i="75"/>
  <c r="L40" i="75"/>
  <c r="I40" i="75"/>
  <c r="N39" i="75"/>
  <c r="K39" i="75"/>
  <c r="H39" i="75"/>
  <c r="O38" i="75"/>
  <c r="L38" i="75"/>
  <c r="I38" i="75"/>
  <c r="O37" i="75"/>
  <c r="L37" i="75"/>
  <c r="I37" i="75"/>
  <c r="N36" i="75"/>
  <c r="K36" i="75"/>
  <c r="H36" i="75"/>
  <c r="O35" i="75"/>
  <c r="L35" i="75"/>
  <c r="I35" i="75"/>
  <c r="O34" i="75"/>
  <c r="L34" i="75"/>
  <c r="I34" i="75"/>
  <c r="N33" i="75"/>
  <c r="K33" i="75"/>
  <c r="H33" i="75"/>
  <c r="Q32" i="75"/>
  <c r="O32" i="75"/>
  <c r="L32" i="75"/>
  <c r="I32" i="75"/>
  <c r="O31" i="75"/>
  <c r="L31" i="75"/>
  <c r="I31" i="75"/>
  <c r="N30" i="75"/>
  <c r="K30" i="75"/>
  <c r="H30" i="75"/>
  <c r="Q29" i="75"/>
  <c r="O29" i="75"/>
  <c r="L29" i="75"/>
  <c r="I29" i="75"/>
  <c r="O28" i="75"/>
  <c r="L28" i="75"/>
  <c r="I28" i="75"/>
  <c r="N27" i="75"/>
  <c r="K27" i="75"/>
  <c r="H27" i="75"/>
  <c r="Q26" i="75"/>
  <c r="O26" i="75"/>
  <c r="L26" i="75"/>
  <c r="I26" i="75"/>
  <c r="O25" i="75"/>
  <c r="L25" i="75"/>
  <c r="I25" i="75"/>
  <c r="N24" i="75"/>
  <c r="K24" i="75"/>
  <c r="H24" i="75"/>
  <c r="Q23" i="75"/>
  <c r="O23" i="75"/>
  <c r="L23" i="75"/>
  <c r="I23" i="75"/>
  <c r="O22" i="75"/>
  <c r="L22" i="75"/>
  <c r="I22" i="75"/>
  <c r="N21" i="75"/>
  <c r="K21" i="75"/>
  <c r="H21" i="75"/>
  <c r="Q20" i="75"/>
  <c r="O20" i="75"/>
  <c r="L20" i="75"/>
  <c r="I20" i="75"/>
  <c r="O19" i="75"/>
  <c r="L19" i="75"/>
  <c r="I19" i="75"/>
  <c r="N18" i="75"/>
  <c r="K18" i="75"/>
  <c r="H18" i="75"/>
  <c r="Q17" i="75"/>
  <c r="O17" i="75"/>
  <c r="L17" i="75"/>
  <c r="I17" i="75"/>
  <c r="F2" i="75"/>
  <c r="K4" i="75" s="1"/>
  <c r="O40" i="74"/>
  <c r="L40" i="74"/>
  <c r="I40" i="74"/>
  <c r="N39" i="74"/>
  <c r="K39" i="74"/>
  <c r="H39" i="74"/>
  <c r="O38" i="74"/>
  <c r="L38" i="74"/>
  <c r="I38" i="74"/>
  <c r="O37" i="74"/>
  <c r="L37" i="74"/>
  <c r="I37" i="74"/>
  <c r="N36" i="74"/>
  <c r="K36" i="74"/>
  <c r="H36" i="74"/>
  <c r="O35" i="74"/>
  <c r="L35" i="74"/>
  <c r="I35" i="74"/>
  <c r="O34" i="74"/>
  <c r="L34" i="74"/>
  <c r="I34" i="74"/>
  <c r="N33" i="74"/>
  <c r="K33" i="74"/>
  <c r="H33" i="74"/>
  <c r="Q32" i="74"/>
  <c r="O32" i="74"/>
  <c r="L32" i="74"/>
  <c r="I32" i="74"/>
  <c r="O31" i="74"/>
  <c r="L31" i="74"/>
  <c r="I31" i="74"/>
  <c r="N30" i="74"/>
  <c r="K30" i="74"/>
  <c r="H30" i="74"/>
  <c r="Q29" i="74"/>
  <c r="O29" i="74"/>
  <c r="L29" i="74"/>
  <c r="I29" i="74"/>
  <c r="O28" i="74"/>
  <c r="L28" i="74"/>
  <c r="I28" i="74"/>
  <c r="N27" i="74"/>
  <c r="K27" i="74"/>
  <c r="H27" i="74"/>
  <c r="Q26" i="74"/>
  <c r="O26" i="74"/>
  <c r="L26" i="74"/>
  <c r="I26" i="74"/>
  <c r="O25" i="74"/>
  <c r="L25" i="74"/>
  <c r="I25" i="74"/>
  <c r="N24" i="74"/>
  <c r="K24" i="74"/>
  <c r="H24" i="74"/>
  <c r="Q23" i="74"/>
  <c r="O23" i="74"/>
  <c r="L23" i="74"/>
  <c r="I23" i="74"/>
  <c r="O22" i="74"/>
  <c r="L22" i="74"/>
  <c r="I22" i="74"/>
  <c r="N21" i="74"/>
  <c r="K21" i="74"/>
  <c r="H21" i="74"/>
  <c r="Q20" i="74"/>
  <c r="O20" i="74"/>
  <c r="L20" i="74"/>
  <c r="I20" i="74"/>
  <c r="O19" i="74"/>
  <c r="L19" i="74"/>
  <c r="I19" i="74"/>
  <c r="N18" i="74"/>
  <c r="K18" i="74"/>
  <c r="H18" i="74"/>
  <c r="Q17" i="74"/>
  <c r="O17" i="74"/>
  <c r="L17" i="74"/>
  <c r="I17" i="74"/>
  <c r="F2" i="74"/>
  <c r="K4" i="74" s="1"/>
  <c r="N9" i="79" l="1"/>
  <c r="N8" i="79"/>
  <c r="N6" i="79"/>
  <c r="N10" i="79"/>
  <c r="N7" i="79"/>
  <c r="N11" i="79"/>
  <c r="N9" i="78"/>
  <c r="N8" i="78"/>
  <c r="N6" i="78"/>
  <c r="N10" i="78"/>
  <c r="N7" i="78"/>
  <c r="N11" i="78"/>
  <c r="N9" i="77"/>
  <c r="N8" i="77"/>
  <c r="N7" i="77"/>
  <c r="N6" i="77"/>
  <c r="N10" i="77"/>
  <c r="N11" i="77"/>
  <c r="N9" i="76"/>
  <c r="N10" i="76"/>
  <c r="N8" i="76"/>
  <c r="N7" i="76"/>
  <c r="N6" i="76"/>
  <c r="N11" i="76"/>
  <c r="N9" i="75"/>
  <c r="N8" i="75"/>
  <c r="N7" i="75"/>
  <c r="N11" i="75"/>
  <c r="N6" i="75"/>
  <c r="N10" i="75"/>
  <c r="N9" i="74"/>
  <c r="N8" i="74"/>
  <c r="N7" i="74"/>
  <c r="N6" i="74"/>
  <c r="N11" i="74"/>
  <c r="N10" i="74"/>
  <c r="X63" i="17" l="1"/>
  <c r="X64" i="17"/>
  <c r="X65" i="17"/>
  <c r="X67" i="17"/>
  <c r="X68" i="17"/>
  <c r="X69" i="17"/>
  <c r="X71" i="17"/>
  <c r="X72" i="17"/>
  <c r="X73" i="17"/>
  <c r="X75" i="17"/>
  <c r="X76" i="17"/>
  <c r="X77" i="17"/>
  <c r="X79" i="17"/>
  <c r="X80" i="17"/>
  <c r="X81" i="17"/>
  <c r="X83" i="17"/>
  <c r="X84" i="17"/>
  <c r="X85" i="17"/>
  <c r="X87" i="17"/>
  <c r="X88" i="17"/>
  <c r="X89" i="17"/>
  <c r="X91" i="17"/>
  <c r="X92" i="17"/>
  <c r="X93" i="17"/>
  <c r="X95" i="17"/>
  <c r="X96" i="17"/>
  <c r="X97" i="17"/>
  <c r="X99" i="17"/>
  <c r="X100" i="17"/>
  <c r="X101" i="17"/>
  <c r="X103" i="17"/>
  <c r="X104" i="17"/>
  <c r="X105" i="17"/>
  <c r="X107" i="17"/>
  <c r="X108" i="17"/>
  <c r="X109" i="17"/>
  <c r="X110" i="17"/>
  <c r="X112" i="17"/>
  <c r="X113" i="17"/>
  <c r="X114" i="17"/>
  <c r="X116" i="17"/>
  <c r="X117" i="17"/>
  <c r="X118" i="17"/>
  <c r="X120" i="17"/>
  <c r="X121" i="17"/>
  <c r="X122" i="17"/>
  <c r="X124" i="17"/>
  <c r="X125" i="17"/>
  <c r="X126" i="17"/>
  <c r="X128" i="17"/>
  <c r="X129" i="17"/>
  <c r="X130" i="17"/>
  <c r="X132" i="17"/>
  <c r="X133" i="17"/>
  <c r="X134" i="17"/>
  <c r="X136" i="17"/>
  <c r="X137" i="17"/>
  <c r="X138" i="17"/>
  <c r="X140" i="17"/>
  <c r="X141" i="17"/>
  <c r="X142" i="17"/>
  <c r="X144" i="17"/>
  <c r="X145" i="17"/>
  <c r="X146" i="17"/>
  <c r="X148" i="17"/>
  <c r="X149" i="17"/>
  <c r="X150" i="17"/>
  <c r="X152" i="17"/>
  <c r="X153" i="17"/>
  <c r="X154" i="17"/>
  <c r="X156" i="17"/>
  <c r="X157" i="17"/>
  <c r="X158" i="17"/>
  <c r="X160" i="17"/>
  <c r="X161" i="17"/>
  <c r="X162" i="17"/>
  <c r="X163" i="17"/>
  <c r="X165" i="17"/>
  <c r="X166" i="17"/>
  <c r="X167" i="17"/>
  <c r="X169" i="17"/>
  <c r="X170" i="17"/>
  <c r="X171" i="17"/>
  <c r="X173" i="17"/>
  <c r="X174" i="17"/>
  <c r="X175" i="17"/>
  <c r="X177" i="17"/>
  <c r="X178" i="17"/>
  <c r="X179" i="17"/>
  <c r="X181" i="17"/>
  <c r="X182" i="17"/>
  <c r="X183" i="17"/>
  <c r="X185" i="17"/>
  <c r="X186" i="17"/>
  <c r="X187" i="17"/>
  <c r="X189" i="17"/>
  <c r="X190" i="17"/>
  <c r="X191" i="17"/>
  <c r="X193" i="17"/>
  <c r="X194" i="17"/>
  <c r="X195" i="17"/>
  <c r="X197" i="17"/>
  <c r="X198" i="17"/>
  <c r="X199" i="17"/>
  <c r="X201" i="17"/>
  <c r="X202" i="17"/>
  <c r="X203" i="17"/>
  <c r="X205" i="17"/>
  <c r="X206" i="17"/>
  <c r="X207" i="17"/>
  <c r="X209" i="17"/>
  <c r="X210" i="17"/>
  <c r="X211" i="17"/>
  <c r="X213" i="17"/>
  <c r="X214" i="17"/>
  <c r="X215" i="17"/>
  <c r="X216" i="17"/>
  <c r="X218" i="17"/>
  <c r="X219" i="17"/>
  <c r="X220" i="17"/>
  <c r="X222" i="17"/>
  <c r="X223" i="17"/>
  <c r="X224" i="17"/>
  <c r="X226" i="17"/>
  <c r="X227" i="17"/>
  <c r="X228" i="17"/>
  <c r="X230" i="17"/>
  <c r="X231" i="17"/>
  <c r="X232" i="17"/>
  <c r="X234" i="17"/>
  <c r="X235" i="17"/>
  <c r="X236" i="17"/>
  <c r="X238" i="17"/>
  <c r="X239" i="17"/>
  <c r="X240" i="17"/>
  <c r="X242" i="17"/>
  <c r="X243" i="17"/>
  <c r="X244" i="17"/>
  <c r="X246" i="17"/>
  <c r="X247" i="17"/>
  <c r="X248" i="17"/>
  <c r="X250" i="17"/>
  <c r="X251" i="17"/>
  <c r="X252" i="17"/>
  <c r="X254" i="17"/>
  <c r="X255" i="17"/>
  <c r="X256" i="17"/>
  <c r="X258" i="17"/>
  <c r="X259" i="17"/>
  <c r="X260" i="17"/>
  <c r="X262" i="17"/>
  <c r="X263" i="17"/>
  <c r="X264" i="17"/>
  <c r="X266" i="17"/>
  <c r="X267" i="17"/>
  <c r="X268" i="17"/>
  <c r="X269" i="17"/>
  <c r="X271" i="17"/>
  <c r="X272" i="17"/>
  <c r="X273" i="17"/>
  <c r="X275" i="17"/>
  <c r="X276" i="17"/>
  <c r="X277" i="17"/>
  <c r="X279" i="17"/>
  <c r="X280" i="17"/>
  <c r="X281" i="17"/>
  <c r="X283" i="17"/>
  <c r="X284" i="17"/>
  <c r="X285" i="17"/>
  <c r="X287" i="17"/>
  <c r="X288" i="17"/>
  <c r="X289" i="17"/>
  <c r="X291" i="17"/>
  <c r="X292" i="17"/>
  <c r="X293" i="17"/>
  <c r="X295" i="17"/>
  <c r="X296" i="17"/>
  <c r="X297" i="17"/>
  <c r="X299" i="17"/>
  <c r="X300" i="17"/>
  <c r="X301" i="17"/>
  <c r="X303" i="17"/>
  <c r="X304" i="17"/>
  <c r="X305" i="17"/>
  <c r="X307" i="17"/>
  <c r="X308" i="17"/>
  <c r="X309" i="17"/>
  <c r="X311" i="17"/>
  <c r="X312" i="17"/>
  <c r="X313" i="17"/>
  <c r="X315" i="17"/>
  <c r="X316" i="17"/>
  <c r="X317" i="17"/>
  <c r="X319" i="17"/>
  <c r="X320" i="17"/>
  <c r="X321" i="17"/>
  <c r="X322" i="17"/>
  <c r="X324" i="17"/>
  <c r="X325" i="17"/>
  <c r="X326" i="17"/>
  <c r="X328" i="17"/>
  <c r="X329" i="17"/>
  <c r="X330" i="17"/>
  <c r="X332" i="17"/>
  <c r="X333" i="17"/>
  <c r="X334" i="17"/>
  <c r="X336" i="17"/>
  <c r="X337" i="17"/>
  <c r="X338" i="17"/>
  <c r="X340" i="17"/>
  <c r="X341" i="17"/>
  <c r="X342" i="17"/>
  <c r="X344" i="17"/>
  <c r="X345" i="17"/>
  <c r="X346" i="17"/>
  <c r="X348" i="17"/>
  <c r="X349" i="17"/>
  <c r="X350" i="17"/>
  <c r="X352" i="17"/>
  <c r="X353" i="17"/>
  <c r="X354" i="17"/>
  <c r="X356" i="17"/>
  <c r="X357" i="17"/>
  <c r="X358" i="17"/>
  <c r="X360" i="17"/>
  <c r="X361" i="17"/>
  <c r="X362" i="17"/>
  <c r="X364" i="17"/>
  <c r="X365" i="17"/>
  <c r="X366" i="17"/>
  <c r="X368" i="17"/>
  <c r="X369" i="17"/>
  <c r="X370" i="17"/>
  <c r="X372" i="17"/>
  <c r="X373" i="17"/>
  <c r="X374" i="17"/>
  <c r="X375" i="17"/>
  <c r="X377" i="17"/>
  <c r="X378" i="17"/>
  <c r="X379" i="17"/>
  <c r="X381" i="17"/>
  <c r="X382" i="17"/>
  <c r="X383" i="17"/>
  <c r="X385" i="17"/>
  <c r="X386" i="17"/>
  <c r="X387" i="17"/>
  <c r="X389" i="17"/>
  <c r="X390" i="17"/>
  <c r="X391" i="17"/>
  <c r="X393" i="17"/>
  <c r="X394" i="17"/>
  <c r="X395" i="17"/>
  <c r="X397" i="17"/>
  <c r="X398" i="17"/>
  <c r="X399" i="17"/>
  <c r="X401" i="17"/>
  <c r="X402" i="17"/>
  <c r="X403" i="17"/>
  <c r="X405" i="17"/>
  <c r="X406" i="17"/>
  <c r="X407" i="17"/>
  <c r="X408" i="17"/>
  <c r="X410" i="17"/>
  <c r="X411" i="17"/>
  <c r="X412" i="17"/>
  <c r="X414" i="17"/>
  <c r="X415" i="17"/>
  <c r="X416" i="17"/>
  <c r="X418" i="17"/>
  <c r="X419" i="17"/>
  <c r="X420" i="17"/>
  <c r="X422" i="17"/>
  <c r="X423" i="17"/>
  <c r="X424" i="17"/>
  <c r="X426" i="17"/>
  <c r="X427" i="17"/>
  <c r="X428" i="17"/>
  <c r="X430" i="17"/>
  <c r="X431" i="17"/>
  <c r="X432" i="17"/>
  <c r="X434" i="17"/>
  <c r="X435" i="17"/>
  <c r="X436" i="17"/>
  <c r="X438" i="17"/>
  <c r="X439" i="17"/>
  <c r="X440" i="17"/>
  <c r="X442" i="17"/>
  <c r="X443" i="17"/>
  <c r="X444" i="17"/>
  <c r="X446" i="17"/>
  <c r="X447" i="17"/>
  <c r="X448" i="17"/>
  <c r="X450" i="17"/>
  <c r="X451" i="17"/>
  <c r="X452" i="17"/>
  <c r="X454" i="17"/>
  <c r="X455" i="17"/>
  <c r="X456" i="17"/>
  <c r="X457" i="17"/>
  <c r="X458" i="17"/>
  <c r="X460" i="17"/>
  <c r="X461" i="17"/>
  <c r="X462" i="17"/>
  <c r="X464" i="17"/>
  <c r="X465" i="17"/>
  <c r="X466" i="17"/>
  <c r="X468" i="17"/>
  <c r="X469" i="17"/>
  <c r="X470" i="17"/>
  <c r="X472" i="17"/>
  <c r="X473" i="17"/>
  <c r="X474" i="17"/>
  <c r="X476" i="17"/>
  <c r="X477" i="17"/>
  <c r="X478" i="17"/>
  <c r="X480" i="17"/>
  <c r="X481" i="17"/>
  <c r="X482" i="17"/>
  <c r="X484" i="17"/>
  <c r="X485" i="17"/>
  <c r="X486" i="17"/>
  <c r="X488" i="17"/>
  <c r="X489" i="17"/>
  <c r="X490" i="17"/>
  <c r="X492" i="17"/>
  <c r="X493" i="17"/>
  <c r="X494" i="17"/>
  <c r="X496" i="17"/>
  <c r="X497" i="17"/>
  <c r="X498" i="17"/>
  <c r="X500" i="17"/>
  <c r="X501" i="17"/>
  <c r="X502" i="17"/>
  <c r="X504" i="17"/>
  <c r="X505" i="17"/>
  <c r="X506" i="17"/>
  <c r="X507" i="17"/>
  <c r="X508" i="17"/>
  <c r="X510" i="17"/>
  <c r="X511" i="17"/>
  <c r="X512" i="17"/>
  <c r="X514" i="17"/>
  <c r="X515" i="17"/>
  <c r="X516" i="17"/>
  <c r="X518" i="17"/>
  <c r="X519" i="17"/>
  <c r="X520" i="17"/>
  <c r="X522" i="17"/>
  <c r="X523" i="17"/>
  <c r="X524" i="17"/>
  <c r="X526" i="17"/>
  <c r="X527" i="17"/>
  <c r="X528" i="17"/>
  <c r="X530" i="17"/>
  <c r="X531" i="17"/>
  <c r="X532" i="17"/>
  <c r="X534" i="17"/>
  <c r="X535" i="17"/>
  <c r="X536" i="17"/>
  <c r="X538" i="17"/>
  <c r="X539" i="17"/>
  <c r="X540" i="17"/>
  <c r="X542" i="17"/>
  <c r="X543" i="17"/>
  <c r="X544" i="17"/>
  <c r="X546" i="17"/>
  <c r="X547" i="17"/>
  <c r="X548" i="17"/>
  <c r="X550" i="17"/>
  <c r="X551" i="17"/>
  <c r="X552" i="17"/>
  <c r="X554" i="17"/>
  <c r="X555" i="17"/>
  <c r="X556" i="17"/>
  <c r="X557" i="17"/>
  <c r="X558" i="17"/>
  <c r="X560" i="17"/>
  <c r="X561" i="17"/>
  <c r="X562" i="17"/>
  <c r="X564" i="17"/>
  <c r="X565" i="17"/>
  <c r="X566" i="17"/>
  <c r="X568" i="17"/>
  <c r="X569" i="17"/>
  <c r="X570" i="17"/>
  <c r="X572" i="17"/>
  <c r="X573" i="17"/>
  <c r="X574" i="17"/>
  <c r="X576" i="17"/>
  <c r="X577" i="17"/>
  <c r="X578" i="17"/>
  <c r="X580" i="17"/>
  <c r="X581" i="17"/>
  <c r="X582" i="17"/>
  <c r="X584" i="17"/>
  <c r="X585" i="17"/>
  <c r="X586" i="17"/>
  <c r="X588" i="17"/>
  <c r="X589" i="17"/>
  <c r="X590" i="17"/>
  <c r="X592" i="17"/>
  <c r="X593" i="17"/>
  <c r="X594" i="17"/>
  <c r="X596" i="17"/>
  <c r="X597" i="17"/>
  <c r="X598" i="17"/>
  <c r="X600" i="17"/>
  <c r="X601" i="17"/>
  <c r="X602" i="17"/>
  <c r="X604" i="17"/>
  <c r="X605" i="17"/>
  <c r="X606" i="17"/>
  <c r="X607" i="17"/>
  <c r="X608" i="17"/>
  <c r="X610" i="17"/>
  <c r="X611" i="17"/>
  <c r="X612" i="17"/>
  <c r="X614" i="17"/>
  <c r="X615" i="17"/>
  <c r="X616" i="17"/>
  <c r="X618" i="17"/>
  <c r="X619" i="17"/>
  <c r="X620" i="17"/>
  <c r="X622" i="17"/>
  <c r="X623" i="17"/>
  <c r="X624" i="17"/>
  <c r="X626" i="17"/>
  <c r="X627" i="17"/>
  <c r="X628" i="17"/>
  <c r="X630" i="17"/>
  <c r="X631" i="17"/>
  <c r="X632" i="17"/>
  <c r="X634" i="17"/>
  <c r="X635" i="17"/>
  <c r="X636" i="17"/>
  <c r="X638" i="17"/>
  <c r="X639" i="17"/>
  <c r="X640" i="17"/>
  <c r="X642" i="17"/>
  <c r="X643" i="17"/>
  <c r="X644" i="17"/>
  <c r="X646" i="17"/>
  <c r="X647" i="17"/>
  <c r="X648" i="17"/>
  <c r="X650" i="17"/>
  <c r="X651" i="17"/>
  <c r="X652" i="17"/>
  <c r="X654" i="17"/>
  <c r="X655" i="17"/>
  <c r="X656" i="17"/>
  <c r="X657" i="17"/>
  <c r="X658" i="17"/>
  <c r="X660" i="17"/>
  <c r="X661" i="17"/>
  <c r="X662" i="17"/>
  <c r="X664" i="17"/>
  <c r="X665" i="17"/>
  <c r="X666" i="17"/>
  <c r="X668" i="17"/>
  <c r="X669" i="17"/>
  <c r="X670" i="17"/>
  <c r="X672" i="17"/>
  <c r="X673" i="17"/>
  <c r="X674" i="17"/>
  <c r="X676" i="17"/>
  <c r="X677" i="17"/>
  <c r="X678" i="17"/>
  <c r="X680" i="17"/>
  <c r="X681" i="17"/>
  <c r="X682" i="17"/>
  <c r="X684" i="17"/>
  <c r="X685" i="17"/>
  <c r="X686" i="17"/>
  <c r="X688" i="17"/>
  <c r="X689" i="17"/>
  <c r="X690" i="17"/>
  <c r="X692" i="17"/>
  <c r="X693" i="17"/>
  <c r="X694" i="17"/>
  <c r="X696" i="17"/>
  <c r="X697" i="17"/>
  <c r="X698" i="17"/>
  <c r="X700" i="17"/>
  <c r="X701" i="17"/>
  <c r="X702" i="17"/>
  <c r="X704" i="17"/>
  <c r="X705" i="17"/>
  <c r="X706" i="17"/>
  <c r="X707" i="17"/>
  <c r="X708" i="17"/>
  <c r="X710" i="17"/>
  <c r="X711" i="17"/>
  <c r="X712" i="17"/>
  <c r="X714" i="17"/>
  <c r="X715" i="17"/>
  <c r="X716" i="17"/>
  <c r="X718" i="17"/>
  <c r="X719" i="17"/>
  <c r="X720" i="17"/>
  <c r="X722" i="17"/>
  <c r="X723" i="17"/>
  <c r="X724" i="17"/>
  <c r="X726" i="17"/>
  <c r="X727" i="17"/>
  <c r="X728" i="17"/>
  <c r="X730" i="17"/>
  <c r="X731" i="17"/>
  <c r="X732" i="17"/>
  <c r="X734" i="17"/>
  <c r="X735" i="17"/>
  <c r="X736" i="17"/>
  <c r="X738" i="17"/>
  <c r="X739" i="17"/>
  <c r="X740" i="17"/>
  <c r="X742" i="17"/>
  <c r="X743" i="17"/>
  <c r="X744" i="17"/>
  <c r="X746" i="17"/>
  <c r="X747" i="17"/>
  <c r="X748" i="17"/>
  <c r="X750" i="17"/>
  <c r="X751" i="17"/>
  <c r="X752" i="17"/>
  <c r="X754" i="17"/>
  <c r="X755" i="17"/>
  <c r="X756" i="17"/>
  <c r="X757" i="17"/>
  <c r="X758" i="17"/>
  <c r="X760" i="17"/>
  <c r="X761" i="17"/>
  <c r="X762" i="17"/>
  <c r="X764" i="17"/>
  <c r="X765" i="17"/>
  <c r="X766" i="17"/>
  <c r="X768" i="17"/>
  <c r="X769" i="17"/>
  <c r="X770" i="17"/>
  <c r="X772" i="17"/>
  <c r="X773" i="17"/>
  <c r="X774" i="17"/>
  <c r="X776" i="17"/>
  <c r="X777" i="17"/>
  <c r="X778" i="17"/>
  <c r="X780" i="17"/>
  <c r="X781" i="17"/>
  <c r="X782" i="17"/>
  <c r="X784" i="17"/>
  <c r="X785" i="17"/>
  <c r="X786" i="17"/>
  <c r="X788" i="17"/>
  <c r="X789" i="17"/>
  <c r="X790" i="17"/>
  <c r="X792" i="17"/>
  <c r="X793" i="17"/>
  <c r="X794" i="17"/>
  <c r="X796" i="17"/>
  <c r="X797" i="17"/>
  <c r="X798" i="17"/>
  <c r="X800" i="17"/>
  <c r="X801" i="17"/>
  <c r="X802" i="17"/>
  <c r="X804" i="17"/>
  <c r="X805" i="17"/>
  <c r="X806" i="17"/>
  <c r="X807" i="17"/>
  <c r="X808" i="17"/>
  <c r="X810" i="17"/>
  <c r="X811" i="17"/>
  <c r="X812" i="17"/>
  <c r="X814" i="17"/>
  <c r="X815" i="17"/>
  <c r="X816" i="17"/>
  <c r="X818" i="17"/>
  <c r="X819" i="17"/>
  <c r="X820" i="17"/>
  <c r="X822" i="17"/>
  <c r="X823" i="17"/>
  <c r="X824" i="17"/>
  <c r="X826" i="17"/>
  <c r="X827" i="17"/>
  <c r="X828" i="17"/>
  <c r="X830" i="17"/>
  <c r="X831" i="17"/>
  <c r="X832" i="17"/>
  <c r="X834" i="17"/>
  <c r="X835" i="17"/>
  <c r="X836" i="17"/>
  <c r="X838" i="17"/>
  <c r="X839" i="17"/>
  <c r="X840" i="17"/>
  <c r="X24" i="17"/>
  <c r="X28" i="17"/>
  <c r="X32" i="17"/>
  <c r="X36" i="17"/>
  <c r="X40" i="17"/>
  <c r="X44" i="17"/>
  <c r="X48" i="17"/>
  <c r="X52" i="17"/>
  <c r="X57" i="17"/>
  <c r="X59" i="17"/>
  <c r="X60" i="17"/>
  <c r="X61" i="17"/>
  <c r="AD484" i="28" l="1"/>
  <c r="L484" i="28"/>
  <c r="X486" i="28" s="1"/>
  <c r="AD480" i="28"/>
  <c r="L480" i="28"/>
  <c r="X482" i="28" s="1"/>
  <c r="W478" i="28"/>
  <c r="R478" i="28"/>
  <c r="O478" i="28"/>
  <c r="N478" i="28"/>
  <c r="AD476" i="28"/>
  <c r="L476" i="28"/>
  <c r="X478" i="28" s="1"/>
  <c r="AD472" i="28"/>
  <c r="L472" i="28"/>
  <c r="AD465" i="28"/>
  <c r="L465" i="28"/>
  <c r="X467" i="28" s="1"/>
  <c r="AD461" i="28"/>
  <c r="L461" i="28"/>
  <c r="V463" i="28" s="1"/>
  <c r="AD457" i="28"/>
  <c r="L457" i="28"/>
  <c r="Q459" i="28" s="1"/>
  <c r="AD453" i="28"/>
  <c r="L453" i="28"/>
  <c r="S455" i="28" s="1"/>
  <c r="AD449" i="28"/>
  <c r="L449" i="28"/>
  <c r="X451" i="28" s="1"/>
  <c r="U447" i="28"/>
  <c r="AD445" i="28"/>
  <c r="L445" i="28"/>
  <c r="Q447" i="28" s="1"/>
  <c r="AD438" i="28"/>
  <c r="L438" i="28"/>
  <c r="R440" i="28" s="1"/>
  <c r="AD434" i="28"/>
  <c r="L434" i="28"/>
  <c r="U436" i="28" s="1"/>
  <c r="AD430" i="28"/>
  <c r="L430" i="28"/>
  <c r="U432" i="28" s="1"/>
  <c r="AD426" i="28"/>
  <c r="L426" i="28"/>
  <c r="R428" i="28" s="1"/>
  <c r="AD422" i="28"/>
  <c r="L422" i="28"/>
  <c r="R424" i="28" s="1"/>
  <c r="AD418" i="28"/>
  <c r="L418" i="28"/>
  <c r="X420" i="28" s="1"/>
  <c r="Q413" i="28"/>
  <c r="AD411" i="28"/>
  <c r="L411" i="28"/>
  <c r="X413" i="28" s="1"/>
  <c r="AD407" i="28"/>
  <c r="L407" i="28"/>
  <c r="Q409" i="28" s="1"/>
  <c r="AD403" i="28"/>
  <c r="L403" i="28"/>
  <c r="R405" i="28" s="1"/>
  <c r="AD399" i="28"/>
  <c r="L399" i="28"/>
  <c r="P401" i="28" s="1"/>
  <c r="AD395" i="28"/>
  <c r="L395" i="28"/>
  <c r="P397" i="28" s="1"/>
  <c r="AD391" i="28"/>
  <c r="L391" i="28"/>
  <c r="Q393" i="28" s="1"/>
  <c r="AD384" i="28"/>
  <c r="L384" i="28"/>
  <c r="Q386" i="28" s="1"/>
  <c r="AD380" i="28"/>
  <c r="L380" i="28"/>
  <c r="S382" i="28" s="1"/>
  <c r="AD376" i="28"/>
  <c r="L376" i="28"/>
  <c r="X378" i="28" s="1"/>
  <c r="S374" i="28"/>
  <c r="AD372" i="28"/>
  <c r="L372" i="28"/>
  <c r="Q374" i="28" s="1"/>
  <c r="AD368" i="28"/>
  <c r="L368" i="28"/>
  <c r="R370" i="28" s="1"/>
  <c r="AD364" i="28"/>
  <c r="L364" i="28"/>
  <c r="X366" i="28" s="1"/>
  <c r="AD357" i="28"/>
  <c r="L357" i="28"/>
  <c r="U359" i="28" s="1"/>
  <c r="AD353" i="28"/>
  <c r="L353" i="28"/>
  <c r="W355" i="28" s="1"/>
  <c r="AD349" i="28"/>
  <c r="L349" i="28"/>
  <c r="R351" i="28" s="1"/>
  <c r="AD345" i="28"/>
  <c r="L345" i="28"/>
  <c r="T347" i="28" s="1"/>
  <c r="AD341" i="28"/>
  <c r="L341" i="28"/>
  <c r="X343" i="28" s="1"/>
  <c r="AD337" i="28"/>
  <c r="L337" i="28"/>
  <c r="Q339" i="28" s="1"/>
  <c r="S332" i="28"/>
  <c r="O332" i="28"/>
  <c r="AD330" i="28"/>
  <c r="L330" i="28"/>
  <c r="R332" i="28" s="1"/>
  <c r="T328" i="28"/>
  <c r="AD326" i="28"/>
  <c r="L326" i="28"/>
  <c r="V328" i="28" s="1"/>
  <c r="AD322" i="28"/>
  <c r="L322" i="28"/>
  <c r="V324" i="28" s="1"/>
  <c r="AD318" i="28"/>
  <c r="L318" i="28"/>
  <c r="AD314" i="28"/>
  <c r="L314" i="28"/>
  <c r="S316" i="28" s="1"/>
  <c r="AD307" i="28"/>
  <c r="L307" i="28"/>
  <c r="P309" i="28" s="1"/>
  <c r="AD303" i="28"/>
  <c r="L303" i="28"/>
  <c r="X305" i="28" s="1"/>
  <c r="AD299" i="28"/>
  <c r="L299" i="28"/>
  <c r="Q301" i="28" s="1"/>
  <c r="AD295" i="28"/>
  <c r="L295" i="28"/>
  <c r="V297" i="28" s="1"/>
  <c r="AD291" i="28"/>
  <c r="L291" i="28"/>
  <c r="P293" i="28" s="1"/>
  <c r="AD287" i="28"/>
  <c r="L287" i="28"/>
  <c r="U289" i="28" s="1"/>
  <c r="AD280" i="28"/>
  <c r="L280" i="28"/>
  <c r="W282" i="28" s="1"/>
  <c r="AD276" i="28"/>
  <c r="L276" i="28"/>
  <c r="X278" i="28" s="1"/>
  <c r="R274" i="28"/>
  <c r="AD272" i="28"/>
  <c r="L272" i="28"/>
  <c r="O274" i="28" s="1"/>
  <c r="AD268" i="28"/>
  <c r="L268" i="28"/>
  <c r="R270" i="28" s="1"/>
  <c r="AD264" i="28"/>
  <c r="L264" i="28"/>
  <c r="S266" i="28" s="1"/>
  <c r="AD260" i="28"/>
  <c r="L260" i="28"/>
  <c r="T262" i="28" s="1"/>
  <c r="AD253" i="28"/>
  <c r="L253" i="28"/>
  <c r="W255" i="28" s="1"/>
  <c r="AD249" i="28"/>
  <c r="L249" i="28"/>
  <c r="X251" i="28" s="1"/>
  <c r="AD245" i="28"/>
  <c r="L245" i="28"/>
  <c r="P247" i="28" s="1"/>
  <c r="AD241" i="28"/>
  <c r="L241" i="28"/>
  <c r="X243" i="28" s="1"/>
  <c r="AD237" i="28"/>
  <c r="L237" i="28"/>
  <c r="Q239" i="28" s="1"/>
  <c r="AD233" i="28"/>
  <c r="L233" i="28"/>
  <c r="R235" i="28" s="1"/>
  <c r="R413" i="28" l="1"/>
  <c r="S413" i="28"/>
  <c r="V282" i="28"/>
  <c r="N332" i="28"/>
  <c r="M397" i="28"/>
  <c r="M413" i="28"/>
  <c r="R420" i="28"/>
  <c r="T420" i="28"/>
  <c r="N301" i="28"/>
  <c r="O328" i="28"/>
  <c r="O301" i="28"/>
  <c r="P328" i="28"/>
  <c r="T332" i="28"/>
  <c r="X320" i="28"/>
  <c r="R320" i="28"/>
  <c r="M266" i="28"/>
  <c r="S301" i="28"/>
  <c r="U328" i="28"/>
  <c r="N397" i="28"/>
  <c r="N440" i="28"/>
  <c r="N266" i="28"/>
  <c r="T339" i="28"/>
  <c r="P351" i="28"/>
  <c r="O397" i="28"/>
  <c r="P420" i="28"/>
  <c r="X428" i="28"/>
  <c r="R301" i="28"/>
  <c r="O266" i="28"/>
  <c r="U339" i="28"/>
  <c r="Q397" i="28"/>
  <c r="Q420" i="28"/>
  <c r="M478" i="28"/>
  <c r="R382" i="28"/>
  <c r="M262" i="28"/>
  <c r="V366" i="28"/>
  <c r="N262" i="28"/>
  <c r="M289" i="28"/>
  <c r="M297" i="28"/>
  <c r="M378" i="28"/>
  <c r="S405" i="28"/>
  <c r="M482" i="28"/>
  <c r="O262" i="28"/>
  <c r="N289" i="28"/>
  <c r="N297" i="28"/>
  <c r="R378" i="28"/>
  <c r="M447" i="28"/>
  <c r="N467" i="28"/>
  <c r="R482" i="28"/>
  <c r="U262" i="28"/>
  <c r="N282" i="28"/>
  <c r="O289" i="28"/>
  <c r="T297" i="28"/>
  <c r="M339" i="28"/>
  <c r="O359" i="28"/>
  <c r="U370" i="28"/>
  <c r="S378" i="28"/>
  <c r="V397" i="28"/>
  <c r="U413" i="28"/>
  <c r="N447" i="28"/>
  <c r="S478" i="28"/>
  <c r="N255" i="28"/>
  <c r="Q282" i="28"/>
  <c r="P289" i="28"/>
  <c r="N339" i="28"/>
  <c r="P359" i="28"/>
  <c r="T378" i="28"/>
  <c r="X397" i="28"/>
  <c r="N409" i="28"/>
  <c r="Q424" i="28"/>
  <c r="N436" i="28"/>
  <c r="R447" i="28"/>
  <c r="U478" i="28"/>
  <c r="O255" i="28"/>
  <c r="R282" i="28"/>
  <c r="R339" i="28"/>
  <c r="Q359" i="28"/>
  <c r="U378" i="28"/>
  <c r="T447" i="28"/>
  <c r="X459" i="28"/>
  <c r="V478" i="28"/>
  <c r="Q486" i="28"/>
  <c r="U243" i="28"/>
  <c r="S247" i="28"/>
  <c r="O251" i="28"/>
  <c r="X255" i="28"/>
  <c r="W262" i="28"/>
  <c r="V266" i="28"/>
  <c r="X270" i="28"/>
  <c r="N278" i="28"/>
  <c r="W278" i="28"/>
  <c r="X282" i="28"/>
  <c r="V289" i="28"/>
  <c r="Q293" i="28"/>
  <c r="U301" i="28"/>
  <c r="R305" i="28"/>
  <c r="Q309" i="28"/>
  <c r="Q320" i="28"/>
  <c r="X324" i="28"/>
  <c r="V332" i="28"/>
  <c r="S343" i="28"/>
  <c r="N355" i="28"/>
  <c r="O370" i="28"/>
  <c r="M374" i="28"/>
  <c r="S386" i="28"/>
  <c r="R393" i="28"/>
  <c r="M405" i="28"/>
  <c r="V409" i="28"/>
  <c r="O428" i="28"/>
  <c r="V440" i="28"/>
  <c r="S451" i="28"/>
  <c r="O459" i="28"/>
  <c r="O235" i="28"/>
  <c r="M243" i="28"/>
  <c r="V243" i="28"/>
  <c r="T247" i="28"/>
  <c r="P251" i="28"/>
  <c r="X262" i="28"/>
  <c r="W266" i="28"/>
  <c r="O278" i="28"/>
  <c r="W289" i="28"/>
  <c r="T293" i="28"/>
  <c r="V301" i="28"/>
  <c r="S305" i="28"/>
  <c r="R309" i="28"/>
  <c r="W332" i="28"/>
  <c r="T343" i="28"/>
  <c r="R355" i="28"/>
  <c r="S370" i="28"/>
  <c r="N374" i="28"/>
  <c r="W386" i="28"/>
  <c r="V393" i="28"/>
  <c r="N405" i="28"/>
  <c r="P428" i="28"/>
  <c r="W440" i="28"/>
  <c r="T451" i="28"/>
  <c r="P459" i="28"/>
  <c r="N482" i="28"/>
  <c r="P235" i="28"/>
  <c r="N243" i="28"/>
  <c r="W243" i="28"/>
  <c r="U247" i="28"/>
  <c r="R251" i="28"/>
  <c r="X266" i="28"/>
  <c r="Q278" i="28"/>
  <c r="X289" i="28"/>
  <c r="M301" i="28"/>
  <c r="W301" i="28"/>
  <c r="T305" i="28"/>
  <c r="X309" i="28"/>
  <c r="M332" i="28"/>
  <c r="V339" i="28"/>
  <c r="U343" i="28"/>
  <c r="O351" i="28"/>
  <c r="O366" i="28"/>
  <c r="T370" i="28"/>
  <c r="R374" i="28"/>
  <c r="Q378" i="28"/>
  <c r="X386" i="28"/>
  <c r="W397" i="28"/>
  <c r="O405" i="28"/>
  <c r="M409" i="28"/>
  <c r="P424" i="28"/>
  <c r="W428" i="28"/>
  <c r="M436" i="28"/>
  <c r="M440" i="28"/>
  <c r="V447" i="28"/>
  <c r="U451" i="28"/>
  <c r="M467" i="28"/>
  <c r="T478" i="28"/>
  <c r="Q482" i="28"/>
  <c r="M486" i="28"/>
  <c r="X235" i="28"/>
  <c r="O243" i="28"/>
  <c r="V247" i="28"/>
  <c r="S251" i="28"/>
  <c r="R278" i="28"/>
  <c r="U305" i="28"/>
  <c r="Q243" i="28"/>
  <c r="X247" i="28"/>
  <c r="T251" i="28"/>
  <c r="P255" i="28"/>
  <c r="S278" i="28"/>
  <c r="V305" i="28"/>
  <c r="Q351" i="28"/>
  <c r="V370" i="28"/>
  <c r="T374" i="28"/>
  <c r="T405" i="28"/>
  <c r="R409" i="28"/>
  <c r="S424" i="28"/>
  <c r="O436" i="28"/>
  <c r="O440" i="28"/>
  <c r="O467" i="28"/>
  <c r="S482" i="28"/>
  <c r="R486" i="28"/>
  <c r="R243" i="28"/>
  <c r="M247" i="28"/>
  <c r="U251" i="28"/>
  <c r="T255" i="28"/>
  <c r="N270" i="28"/>
  <c r="T278" i="28"/>
  <c r="N293" i="28"/>
  <c r="M305" i="28"/>
  <c r="Q324" i="28"/>
  <c r="M343" i="28"/>
  <c r="R347" i="28"/>
  <c r="W370" i="28"/>
  <c r="U374" i="28"/>
  <c r="O386" i="28"/>
  <c r="O393" i="28"/>
  <c r="U405" i="28"/>
  <c r="S409" i="28"/>
  <c r="P436" i="28"/>
  <c r="S440" i="28"/>
  <c r="M451" i="28"/>
  <c r="P467" i="28"/>
  <c r="T482" i="28"/>
  <c r="S486" i="28"/>
  <c r="P239" i="28"/>
  <c r="S243" i="28"/>
  <c r="N247" i="28"/>
  <c r="W251" i="28"/>
  <c r="V255" i="28"/>
  <c r="O270" i="28"/>
  <c r="U278" i="28"/>
  <c r="O293" i="28"/>
  <c r="N305" i="28"/>
  <c r="U324" i="28"/>
  <c r="Q343" i="28"/>
  <c r="S347" i="28"/>
  <c r="M370" i="28"/>
  <c r="V374" i="28"/>
  <c r="P386" i="28"/>
  <c r="P393" i="28"/>
  <c r="V405" i="28"/>
  <c r="T409" i="28"/>
  <c r="Q432" i="28"/>
  <c r="T436" i="28"/>
  <c r="T440" i="28"/>
  <c r="Q451" i="28"/>
  <c r="Q463" i="28"/>
  <c r="Q467" i="28"/>
  <c r="U482" i="28"/>
  <c r="T486" i="28"/>
  <c r="T243" i="28"/>
  <c r="R247" i="28"/>
  <c r="M251" i="28"/>
  <c r="V262" i="28"/>
  <c r="P266" i="28"/>
  <c r="W270" i="28"/>
  <c r="M278" i="28"/>
  <c r="V278" i="28"/>
  <c r="U297" i="28"/>
  <c r="T301" i="28"/>
  <c r="Q305" i="28"/>
  <c r="U332" i="28"/>
  <c r="S339" i="28"/>
  <c r="R343" i="28"/>
  <c r="N370" i="28"/>
  <c r="W405" i="28"/>
  <c r="U409" i="28"/>
  <c r="T413" i="28"/>
  <c r="N428" i="28"/>
  <c r="X436" i="28"/>
  <c r="U440" i="28"/>
  <c r="S447" i="28"/>
  <c r="R451" i="28"/>
  <c r="R463" i="28"/>
  <c r="Q478" i="28"/>
  <c r="V482" i="28"/>
  <c r="U486" i="28"/>
  <c r="V316" i="28"/>
  <c r="N316" i="28"/>
  <c r="U316" i="28"/>
  <c r="M316" i="28"/>
  <c r="T316" i="28"/>
  <c r="P316" i="28"/>
  <c r="O316" i="28"/>
  <c r="W316" i="28"/>
  <c r="W455" i="28"/>
  <c r="O455" i="28"/>
  <c r="V455" i="28"/>
  <c r="N455" i="28"/>
  <c r="U455" i="28"/>
  <c r="M455" i="28"/>
  <c r="P455" i="28"/>
  <c r="X455" i="28"/>
  <c r="T455" i="28"/>
  <c r="R239" i="28"/>
  <c r="P270" i="28"/>
  <c r="Q274" i="28"/>
  <c r="X274" i="28"/>
  <c r="P274" i="28"/>
  <c r="S274" i="28"/>
  <c r="X316" i="28"/>
  <c r="V355" i="28"/>
  <c r="W366" i="28"/>
  <c r="S401" i="28"/>
  <c r="R401" i="28"/>
  <c r="Q401" i="28"/>
  <c r="O401" i="28"/>
  <c r="N401" i="28"/>
  <c r="X401" i="28"/>
  <c r="M401" i="28"/>
  <c r="W401" i="28"/>
  <c r="T239" i="28"/>
  <c r="Q270" i="28"/>
  <c r="T274" i="28"/>
  <c r="U320" i="28"/>
  <c r="M320" i="28"/>
  <c r="T320" i="28"/>
  <c r="S320" i="28"/>
  <c r="W320" i="28"/>
  <c r="V320" i="28"/>
  <c r="T324" i="28"/>
  <c r="S324" i="28"/>
  <c r="R324" i="28"/>
  <c r="P324" i="28"/>
  <c r="O324" i="28"/>
  <c r="W324" i="28"/>
  <c r="T401" i="28"/>
  <c r="Q455" i="28"/>
  <c r="S474" i="28"/>
  <c r="R474" i="28"/>
  <c r="Q474" i="28"/>
  <c r="T474" i="28"/>
  <c r="P474" i="28"/>
  <c r="O474" i="28"/>
  <c r="N474" i="28"/>
  <c r="X474" i="28"/>
  <c r="M474" i="28"/>
  <c r="Q235" i="28"/>
  <c r="T235" i="28"/>
  <c r="U355" i="28"/>
  <c r="M355" i="28"/>
  <c r="T355" i="28"/>
  <c r="S355" i="28"/>
  <c r="Q355" i="28"/>
  <c r="P355" i="28"/>
  <c r="O355" i="28"/>
  <c r="X355" i="28"/>
  <c r="S366" i="28"/>
  <c r="R366" i="28"/>
  <c r="Q366" i="28"/>
  <c r="U366" i="28"/>
  <c r="T366" i="28"/>
  <c r="P366" i="28"/>
  <c r="W382" i="28"/>
  <c r="O382" i="28"/>
  <c r="V382" i="28"/>
  <c r="N382" i="28"/>
  <c r="U382" i="28"/>
  <c r="M382" i="28"/>
  <c r="X382" i="28"/>
  <c r="T382" i="28"/>
  <c r="U401" i="28"/>
  <c r="T432" i="28"/>
  <c r="S432" i="28"/>
  <c r="R432" i="28"/>
  <c r="O432" i="28"/>
  <c r="N432" i="28"/>
  <c r="X432" i="28"/>
  <c r="M432" i="28"/>
  <c r="W432" i="28"/>
  <c r="V432" i="28"/>
  <c r="R455" i="28"/>
  <c r="U474" i="28"/>
  <c r="S239" i="28"/>
  <c r="S235" i="28"/>
  <c r="U239" i="28"/>
  <c r="P262" i="28"/>
  <c r="U274" i="28"/>
  <c r="U235" i="28"/>
  <c r="V239" i="28"/>
  <c r="U255" i="28"/>
  <c r="M255" i="28"/>
  <c r="Q255" i="28"/>
  <c r="R266" i="28"/>
  <c r="S293" i="28"/>
  <c r="R293" i="28"/>
  <c r="W293" i="28"/>
  <c r="M293" i="28"/>
  <c r="V293" i="28"/>
  <c r="N320" i="28"/>
  <c r="W347" i="28"/>
  <c r="O347" i="28"/>
  <c r="V347" i="28"/>
  <c r="N347" i="28"/>
  <c r="U347" i="28"/>
  <c r="M347" i="28"/>
  <c r="Q347" i="28"/>
  <c r="P347" i="28"/>
  <c r="X347" i="28"/>
  <c r="V401" i="28"/>
  <c r="M235" i="28"/>
  <c r="V235" i="28"/>
  <c r="N239" i="28"/>
  <c r="W239" i="28"/>
  <c r="V251" i="28"/>
  <c r="N251" i="28"/>
  <c r="Q251" i="28"/>
  <c r="R255" i="28"/>
  <c r="R262" i="28"/>
  <c r="T266" i="28"/>
  <c r="U270" i="28"/>
  <c r="M274" i="28"/>
  <c r="W274" i="28"/>
  <c r="U282" i="28"/>
  <c r="M282" i="28"/>
  <c r="T282" i="28"/>
  <c r="P282" i="28"/>
  <c r="O282" i="28"/>
  <c r="S282" i="28"/>
  <c r="X293" i="28"/>
  <c r="Q316" i="28"/>
  <c r="O320" i="28"/>
  <c r="M324" i="28"/>
  <c r="V351" i="28"/>
  <c r="N351" i="28"/>
  <c r="U351" i="28"/>
  <c r="M351" i="28"/>
  <c r="T351" i="28"/>
  <c r="X351" i="28"/>
  <c r="W351" i="28"/>
  <c r="S351" i="28"/>
  <c r="M366" i="28"/>
  <c r="P382" i="28"/>
  <c r="V474" i="28"/>
  <c r="Q266" i="28"/>
  <c r="S270" i="28"/>
  <c r="M239" i="28"/>
  <c r="Q262" i="28"/>
  <c r="T270" i="28"/>
  <c r="V274" i="28"/>
  <c r="U293" i="28"/>
  <c r="S328" i="28"/>
  <c r="R328" i="28"/>
  <c r="Q328" i="28"/>
  <c r="X328" i="28"/>
  <c r="M328" i="28"/>
  <c r="W328" i="28"/>
  <c r="T359" i="28"/>
  <c r="S359" i="28"/>
  <c r="R359" i="28"/>
  <c r="X359" i="28"/>
  <c r="M359" i="28"/>
  <c r="W359" i="28"/>
  <c r="V359" i="28"/>
  <c r="U393" i="28"/>
  <c r="M393" i="28"/>
  <c r="T393" i="28"/>
  <c r="S393" i="28"/>
  <c r="N393" i="28"/>
  <c r="X393" i="28"/>
  <c r="W393" i="28"/>
  <c r="V424" i="28"/>
  <c r="N424" i="28"/>
  <c r="U424" i="28"/>
  <c r="M424" i="28"/>
  <c r="T424" i="28"/>
  <c r="O424" i="28"/>
  <c r="X424" i="28"/>
  <c r="W424" i="28"/>
  <c r="U463" i="28"/>
  <c r="M463" i="28"/>
  <c r="T463" i="28"/>
  <c r="S463" i="28"/>
  <c r="P463" i="28"/>
  <c r="O463" i="28"/>
  <c r="N463" i="28"/>
  <c r="X463" i="28"/>
  <c r="W463" i="28"/>
  <c r="N235" i="28"/>
  <c r="W235" i="28"/>
  <c r="O239" i="28"/>
  <c r="X239" i="28"/>
  <c r="W247" i="28"/>
  <c r="O247" i="28"/>
  <c r="Q247" i="28"/>
  <c r="S255" i="28"/>
  <c r="S262" i="28"/>
  <c r="U266" i="28"/>
  <c r="M270" i="28"/>
  <c r="V270" i="28"/>
  <c r="N274" i="28"/>
  <c r="R297" i="28"/>
  <c r="Q297" i="28"/>
  <c r="X297" i="28"/>
  <c r="P297" i="28"/>
  <c r="S297" i="28"/>
  <c r="O297" i="28"/>
  <c r="W297" i="28"/>
  <c r="R316" i="28"/>
  <c r="P320" i="28"/>
  <c r="N324" i="28"/>
  <c r="N328" i="28"/>
  <c r="N359" i="28"/>
  <c r="N366" i="28"/>
  <c r="Q382" i="28"/>
  <c r="P432" i="28"/>
  <c r="W474" i="28"/>
  <c r="Q428" i="28"/>
  <c r="V459" i="28"/>
  <c r="N459" i="28"/>
  <c r="U459" i="28"/>
  <c r="M459" i="28"/>
  <c r="T459" i="28"/>
  <c r="R459" i="28"/>
  <c r="T467" i="28"/>
  <c r="S467" i="28"/>
  <c r="R467" i="28"/>
  <c r="U467" i="28"/>
  <c r="W309" i="28"/>
  <c r="O309" i="28"/>
  <c r="V309" i="28"/>
  <c r="N309" i="28"/>
  <c r="U309" i="28"/>
  <c r="M309" i="28"/>
  <c r="S436" i="28"/>
  <c r="R436" i="28"/>
  <c r="Q436" i="28"/>
  <c r="V436" i="28"/>
  <c r="S459" i="28"/>
  <c r="V467" i="28"/>
  <c r="T289" i="28"/>
  <c r="S289" i="28"/>
  <c r="Q289" i="28"/>
  <c r="S309" i="28"/>
  <c r="U428" i="28"/>
  <c r="M428" i="28"/>
  <c r="T428" i="28"/>
  <c r="S428" i="28"/>
  <c r="P243" i="28"/>
  <c r="P278" i="28"/>
  <c r="R289" i="28"/>
  <c r="T309" i="28"/>
  <c r="V386" i="28"/>
  <c r="N386" i="28"/>
  <c r="U386" i="28"/>
  <c r="M386" i="28"/>
  <c r="T386" i="28"/>
  <c r="R386" i="28"/>
  <c r="T397" i="28"/>
  <c r="S397" i="28"/>
  <c r="R397" i="28"/>
  <c r="U397" i="28"/>
  <c r="W420" i="28"/>
  <c r="O420" i="28"/>
  <c r="V420" i="28"/>
  <c r="N420" i="28"/>
  <c r="U420" i="28"/>
  <c r="M420" i="28"/>
  <c r="S420" i="28"/>
  <c r="V428" i="28"/>
  <c r="W436" i="28"/>
  <c r="W459" i="28"/>
  <c r="W467" i="28"/>
  <c r="P332" i="28"/>
  <c r="X332" i="28"/>
  <c r="O339" i="28"/>
  <c r="W339" i="28"/>
  <c r="N343" i="28"/>
  <c r="V343" i="28"/>
  <c r="P370" i="28"/>
  <c r="X370" i="28"/>
  <c r="O374" i="28"/>
  <c r="W374" i="28"/>
  <c r="N378" i="28"/>
  <c r="V378" i="28"/>
  <c r="P405" i="28"/>
  <c r="X405" i="28"/>
  <c r="O409" i="28"/>
  <c r="W409" i="28"/>
  <c r="N413" i="28"/>
  <c r="V413" i="28"/>
  <c r="P440" i="28"/>
  <c r="X440" i="28"/>
  <c r="O447" i="28"/>
  <c r="W447" i="28"/>
  <c r="N451" i="28"/>
  <c r="V451" i="28"/>
  <c r="P478" i="28"/>
  <c r="O482" i="28"/>
  <c r="W482" i="28"/>
  <c r="N486" i="28"/>
  <c r="V486" i="28"/>
  <c r="P301" i="28"/>
  <c r="X301" i="28"/>
  <c r="O305" i="28"/>
  <c r="W305" i="28"/>
  <c r="Q332" i="28"/>
  <c r="P339" i="28"/>
  <c r="X339" i="28"/>
  <c r="O343" i="28"/>
  <c r="W343" i="28"/>
  <c r="Q370" i="28"/>
  <c r="P374" i="28"/>
  <c r="X374" i="28"/>
  <c r="O378" i="28"/>
  <c r="W378" i="28"/>
  <c r="Q405" i="28"/>
  <c r="P409" i="28"/>
  <c r="X409" i="28"/>
  <c r="O413" i="28"/>
  <c r="W413" i="28"/>
  <c r="Q440" i="28"/>
  <c r="P447" i="28"/>
  <c r="X447" i="28"/>
  <c r="O451" i="28"/>
  <c r="W451" i="28"/>
  <c r="P482" i="28"/>
  <c r="O486" i="28"/>
  <c r="W486" i="28"/>
  <c r="P305" i="28"/>
  <c r="P343" i="28"/>
  <c r="P378" i="28"/>
  <c r="P413" i="28"/>
  <c r="P451" i="28"/>
  <c r="P486" i="28"/>
  <c r="AB299" i="28" l="1"/>
  <c r="AC260" i="28"/>
  <c r="AB403" i="28"/>
  <c r="AB264" i="28"/>
  <c r="AC445" i="28"/>
  <c r="AC411" i="28"/>
  <c r="AC484" i="28"/>
  <c r="AC395" i="28"/>
  <c r="AA368" i="28"/>
  <c r="AA445" i="28"/>
  <c r="AC434" i="28"/>
  <c r="AA264" i="28"/>
  <c r="AA403" i="28"/>
  <c r="AA341" i="28"/>
  <c r="AA299" i="28"/>
  <c r="AB434" i="28"/>
  <c r="AA480" i="28"/>
  <c r="AA287" i="28"/>
  <c r="AB465" i="28"/>
  <c r="AB260" i="28"/>
  <c r="AA337" i="28"/>
  <c r="AA438" i="28"/>
  <c r="AA476" i="28"/>
  <c r="AB411" i="28"/>
  <c r="AC372" i="28"/>
  <c r="AB330" i="28"/>
  <c r="AA307" i="28"/>
  <c r="AC307" i="28"/>
  <c r="AB307" i="28"/>
  <c r="AC357" i="28"/>
  <c r="AB357" i="28"/>
  <c r="AA357" i="28"/>
  <c r="AB418" i="28"/>
  <c r="AC418" i="28"/>
  <c r="AA418" i="28"/>
  <c r="AB268" i="28"/>
  <c r="AC268" i="28"/>
  <c r="AA268" i="28"/>
  <c r="AA449" i="28"/>
  <c r="AC449" i="28"/>
  <c r="AB449" i="28"/>
  <c r="AC407" i="28"/>
  <c r="AB407" i="28"/>
  <c r="AB476" i="28"/>
  <c r="AB368" i="28"/>
  <c r="AB457" i="28"/>
  <c r="AA457" i="28"/>
  <c r="AC457" i="28"/>
  <c r="AC461" i="28"/>
  <c r="AB461" i="28"/>
  <c r="AA461" i="28"/>
  <c r="AC287" i="28"/>
  <c r="AC349" i="28"/>
  <c r="AB349" i="28"/>
  <c r="AA349" i="28"/>
  <c r="AA272" i="28"/>
  <c r="AC272" i="28"/>
  <c r="AB272" i="28"/>
  <c r="AC249" i="28"/>
  <c r="AB249" i="28"/>
  <c r="AC465" i="28"/>
  <c r="AB345" i="28"/>
  <c r="AC345" i="28"/>
  <c r="AA345" i="28"/>
  <c r="AC291" i="28"/>
  <c r="AB291" i="28"/>
  <c r="AA291" i="28"/>
  <c r="AB395" i="28"/>
  <c r="AC318" i="28"/>
  <c r="AB318" i="28"/>
  <c r="AA318" i="28"/>
  <c r="AC399" i="28"/>
  <c r="AB399" i="28"/>
  <c r="AA399" i="28"/>
  <c r="AB484" i="28"/>
  <c r="AC276" i="28"/>
  <c r="AA276" i="28"/>
  <c r="AB276" i="28"/>
  <c r="AB445" i="28"/>
  <c r="AC326" i="28"/>
  <c r="AB326" i="28"/>
  <c r="AA326" i="28"/>
  <c r="AA395" i="28"/>
  <c r="AA411" i="28"/>
  <c r="AC430" i="28"/>
  <c r="AB430" i="28"/>
  <c r="AA430" i="28"/>
  <c r="AC264" i="28"/>
  <c r="AB372" i="28"/>
  <c r="AC403" i="28"/>
  <c r="AC380" i="28"/>
  <c r="AB380" i="28"/>
  <c r="AA380" i="28"/>
  <c r="AC341" i="28"/>
  <c r="AB341" i="28"/>
  <c r="AC384" i="28"/>
  <c r="AB384" i="28"/>
  <c r="AA384" i="28"/>
  <c r="AC241" i="28"/>
  <c r="AB241" i="28"/>
  <c r="AA241" i="28"/>
  <c r="AC476" i="28"/>
  <c r="AC299" i="28"/>
  <c r="AA372" i="28"/>
  <c r="AC472" i="28"/>
  <c r="AB472" i="28"/>
  <c r="AA472" i="28"/>
  <c r="AC453" i="28"/>
  <c r="AB453" i="28"/>
  <c r="AA453" i="28"/>
  <c r="AC438" i="28"/>
  <c r="AC376" i="28"/>
  <c r="AB376" i="28"/>
  <c r="AA376" i="28"/>
  <c r="AC337" i="28"/>
  <c r="AB337" i="28"/>
  <c r="AA260" i="28"/>
  <c r="AC330" i="28"/>
  <c r="AA434" i="28"/>
  <c r="AA249" i="28"/>
  <c r="AB245" i="28"/>
  <c r="AA245" i="28"/>
  <c r="AC245" i="28"/>
  <c r="AC480" i="28"/>
  <c r="AB480" i="28"/>
  <c r="AC426" i="28"/>
  <c r="AA426" i="28"/>
  <c r="AB426" i="28"/>
  <c r="AA407" i="28"/>
  <c r="AA237" i="28"/>
  <c r="AC237" i="28"/>
  <c r="AB237" i="28"/>
  <c r="AC322" i="28"/>
  <c r="AB322" i="28"/>
  <c r="AA322" i="28"/>
  <c r="AA280" i="28"/>
  <c r="AB280" i="28"/>
  <c r="AC280" i="28"/>
  <c r="AB233" i="28"/>
  <c r="AC233" i="28"/>
  <c r="AA233" i="28"/>
  <c r="AC353" i="28"/>
  <c r="AA353" i="28"/>
  <c r="AB353" i="28"/>
  <c r="AC314" i="28"/>
  <c r="AB314" i="28"/>
  <c r="AA314" i="28"/>
  <c r="AB287" i="28"/>
  <c r="AC364" i="28"/>
  <c r="AB364" i="28"/>
  <c r="AA364" i="28"/>
  <c r="AC295" i="28"/>
  <c r="AC422" i="28"/>
  <c r="AB422" i="28"/>
  <c r="AA422" i="28"/>
  <c r="AA465" i="28"/>
  <c r="AA295" i="28"/>
  <c r="AA330" i="28"/>
  <c r="AC368" i="28"/>
  <c r="AC303" i="28"/>
  <c r="AB303" i="28"/>
  <c r="AA303" i="28"/>
  <c r="AB438" i="28"/>
  <c r="AC391" i="28"/>
  <c r="AB391" i="28"/>
  <c r="AA391" i="28"/>
  <c r="AB253" i="28"/>
  <c r="AA253" i="28"/>
  <c r="AC253" i="28"/>
  <c r="AA484" i="28"/>
  <c r="AB295" i="28"/>
  <c r="AD226" i="28" l="1"/>
  <c r="L226" i="28"/>
  <c r="X228" i="28" s="1"/>
  <c r="AD222" i="28"/>
  <c r="L222" i="28"/>
  <c r="Q224" i="28" s="1"/>
  <c r="W220" i="28"/>
  <c r="T220" i="28"/>
  <c r="S220" i="28"/>
  <c r="AD218" i="28"/>
  <c r="L218" i="28"/>
  <c r="R220" i="28" s="1"/>
  <c r="AD214" i="28"/>
  <c r="L214" i="28"/>
  <c r="S216" i="28" s="1"/>
  <c r="AD210" i="28"/>
  <c r="L210" i="28"/>
  <c r="T212" i="28" s="1"/>
  <c r="AD206" i="28"/>
  <c r="L206" i="28"/>
  <c r="U208" i="28" s="1"/>
  <c r="W212" i="28" l="1"/>
  <c r="N216" i="28"/>
  <c r="M212" i="28"/>
  <c r="O216" i="28"/>
  <c r="N212" i="28"/>
  <c r="U216" i="28"/>
  <c r="O212" i="28"/>
  <c r="V216" i="28"/>
  <c r="V212" i="28"/>
  <c r="M220" i="28"/>
  <c r="M216" i="28"/>
  <c r="N220" i="28"/>
  <c r="O228" i="28"/>
  <c r="Q228" i="28"/>
  <c r="R228" i="28"/>
  <c r="T224" i="28"/>
  <c r="U224" i="28"/>
  <c r="V224" i="28"/>
  <c r="O208" i="28"/>
  <c r="U212" i="28"/>
  <c r="T216" i="28"/>
  <c r="O220" i="28"/>
  <c r="M224" i="28"/>
  <c r="W224" i="28"/>
  <c r="S228" i="28"/>
  <c r="V208" i="28"/>
  <c r="N224" i="28"/>
  <c r="T228" i="28"/>
  <c r="O224" i="28"/>
  <c r="U228" i="28"/>
  <c r="N208" i="28"/>
  <c r="W208" i="28"/>
  <c r="W216" i="28"/>
  <c r="U220" i="28"/>
  <c r="R224" i="28"/>
  <c r="M228" i="28"/>
  <c r="V228" i="28"/>
  <c r="V220" i="28"/>
  <c r="S224" i="28"/>
  <c r="N228" i="28"/>
  <c r="W228" i="28"/>
  <c r="X212" i="28"/>
  <c r="R208" i="28"/>
  <c r="Q212" i="28"/>
  <c r="P216" i="28"/>
  <c r="R212" i="28"/>
  <c r="Q216" i="28"/>
  <c r="P220" i="28"/>
  <c r="T208" i="28"/>
  <c r="R216" i="28"/>
  <c r="P208" i="28"/>
  <c r="X208" i="28"/>
  <c r="Q208" i="28"/>
  <c r="P212" i="28"/>
  <c r="X216" i="28"/>
  <c r="S208" i="28"/>
  <c r="X220" i="28"/>
  <c r="S212" i="28"/>
  <c r="Q220" i="28"/>
  <c r="P224" i="28"/>
  <c r="X224" i="28"/>
  <c r="M208" i="28"/>
  <c r="P228" i="28"/>
  <c r="AB214" i="28" l="1"/>
  <c r="AB210" i="28"/>
  <c r="AC210" i="28"/>
  <c r="AC218" i="28"/>
  <c r="AA226" i="28"/>
  <c r="AC226" i="28"/>
  <c r="AB226" i="28"/>
  <c r="AA214" i="28"/>
  <c r="AC222" i="28"/>
  <c r="AB222" i="28"/>
  <c r="AA222" i="28"/>
  <c r="AC206" i="28"/>
  <c r="AB206" i="28"/>
  <c r="AA206" i="28"/>
  <c r="AA210" i="28"/>
  <c r="AB218" i="28"/>
  <c r="AA218" i="28"/>
  <c r="AC214" i="28"/>
  <c r="AD199" i="28" l="1"/>
  <c r="L199" i="28"/>
  <c r="X201" i="28" s="1"/>
  <c r="AD195" i="28"/>
  <c r="L195" i="28"/>
  <c r="Q197" i="28" s="1"/>
  <c r="AD191" i="28"/>
  <c r="L191" i="28"/>
  <c r="R193" i="28" s="1"/>
  <c r="AD187" i="28"/>
  <c r="L187" i="28"/>
  <c r="S189" i="28" s="1"/>
  <c r="AD183" i="28"/>
  <c r="L183" i="28"/>
  <c r="T185" i="28" s="1"/>
  <c r="AD179" i="28"/>
  <c r="L179" i="28"/>
  <c r="U181" i="28" s="1"/>
  <c r="W839" i="17"/>
  <c r="K839" i="17"/>
  <c r="Q841" i="17" s="1"/>
  <c r="W835" i="17"/>
  <c r="K835" i="17"/>
  <c r="L837" i="17" s="1"/>
  <c r="W831" i="17"/>
  <c r="K831" i="17"/>
  <c r="O833" i="17" s="1"/>
  <c r="W827" i="17"/>
  <c r="K827" i="17"/>
  <c r="Q829" i="17" s="1"/>
  <c r="W823" i="17"/>
  <c r="K823" i="17"/>
  <c r="M825" i="17" s="1"/>
  <c r="W819" i="17"/>
  <c r="K819" i="17"/>
  <c r="P821" i="17" s="1"/>
  <c r="W815" i="17"/>
  <c r="K815" i="17"/>
  <c r="Q817" i="17" s="1"/>
  <c r="W811" i="17"/>
  <c r="K811" i="17"/>
  <c r="N813" i="17" s="1"/>
  <c r="W807" i="17"/>
  <c r="K807" i="17"/>
  <c r="Q809" i="17" s="1"/>
  <c r="M833" i="17" l="1"/>
  <c r="Q821" i="17"/>
  <c r="N833" i="17"/>
  <c r="M821" i="17"/>
  <c r="P833" i="17"/>
  <c r="L821" i="17"/>
  <c r="N821" i="17"/>
  <c r="Q833" i="17"/>
  <c r="M829" i="17"/>
  <c r="M841" i="17"/>
  <c r="L841" i="17"/>
  <c r="L817" i="17"/>
  <c r="N829" i="17"/>
  <c r="M817" i="17"/>
  <c r="M809" i="17"/>
  <c r="N817" i="17"/>
  <c r="M837" i="17"/>
  <c r="L829" i="17"/>
  <c r="L809" i="17"/>
  <c r="N809" i="17"/>
  <c r="N825" i="17"/>
  <c r="L833" i="17"/>
  <c r="N837" i="17"/>
  <c r="O189" i="28"/>
  <c r="S193" i="28"/>
  <c r="T193" i="28"/>
  <c r="T189" i="28"/>
  <c r="U189" i="28"/>
  <c r="U193" i="28"/>
  <c r="M193" i="28"/>
  <c r="T197" i="28"/>
  <c r="M189" i="28"/>
  <c r="N193" i="28"/>
  <c r="N189" i="28"/>
  <c r="O193" i="28"/>
  <c r="N185" i="28"/>
  <c r="O185" i="28"/>
  <c r="O201" i="28"/>
  <c r="U185" i="28"/>
  <c r="Q201" i="28"/>
  <c r="V185" i="28"/>
  <c r="W193" i="28"/>
  <c r="R201" i="28"/>
  <c r="M185" i="28"/>
  <c r="S201" i="28"/>
  <c r="U197" i="28"/>
  <c r="O181" i="28"/>
  <c r="W197" i="28"/>
  <c r="T201" i="28"/>
  <c r="V197" i="28"/>
  <c r="V181" i="28"/>
  <c r="N197" i="28"/>
  <c r="W181" i="28"/>
  <c r="W185" i="28"/>
  <c r="V189" i="28"/>
  <c r="O197" i="28"/>
  <c r="U201" i="28"/>
  <c r="N181" i="28"/>
  <c r="M197" i="28"/>
  <c r="W189" i="28"/>
  <c r="R197" i="28"/>
  <c r="M201" i="28"/>
  <c r="V201" i="28"/>
  <c r="V193" i="28"/>
  <c r="S197" i="28"/>
  <c r="N201" i="28"/>
  <c r="W201" i="28"/>
  <c r="X181" i="28"/>
  <c r="Q181" i="28"/>
  <c r="S181" i="28"/>
  <c r="R185" i="28"/>
  <c r="Q189" i="28"/>
  <c r="X197" i="28"/>
  <c r="P181" i="28"/>
  <c r="P185" i="28"/>
  <c r="X185" i="28"/>
  <c r="R181" i="28"/>
  <c r="Q185" i="28"/>
  <c r="P189" i="28"/>
  <c r="X189" i="28"/>
  <c r="P193" i="28"/>
  <c r="X193" i="28"/>
  <c r="T181" i="28"/>
  <c r="S185" i="28"/>
  <c r="R189" i="28"/>
  <c r="Q193" i="28"/>
  <c r="P197" i="28"/>
  <c r="M181" i="28"/>
  <c r="P201" i="28"/>
  <c r="P817" i="17"/>
  <c r="O829" i="17"/>
  <c r="Q837" i="17"/>
  <c r="N841" i="17"/>
  <c r="O817" i="17"/>
  <c r="P837" i="17"/>
  <c r="P829" i="17"/>
  <c r="O841" i="17"/>
  <c r="O813" i="17"/>
  <c r="P813" i="17"/>
  <c r="Q813" i="17"/>
  <c r="P825" i="17"/>
  <c r="L825" i="17"/>
  <c r="P841" i="17"/>
  <c r="O825" i="17"/>
  <c r="O837" i="17"/>
  <c r="Q825" i="17"/>
  <c r="O809" i="17"/>
  <c r="L813" i="17"/>
  <c r="P809" i="17"/>
  <c r="M813" i="17"/>
  <c r="O821" i="17"/>
  <c r="T819" i="17" s="1"/>
  <c r="X833" i="17" l="1"/>
  <c r="X817" i="17"/>
  <c r="V827" i="17"/>
  <c r="U815" i="17"/>
  <c r="V835" i="17"/>
  <c r="V815" i="17"/>
  <c r="X821" i="17"/>
  <c r="X837" i="17"/>
  <c r="X809" i="17"/>
  <c r="T831" i="17"/>
  <c r="V839" i="17"/>
  <c r="U831" i="17"/>
  <c r="V831" i="17"/>
  <c r="X829" i="17"/>
  <c r="X825" i="17"/>
  <c r="T807" i="17"/>
  <c r="X813" i="17"/>
  <c r="AA187" i="28"/>
  <c r="AC183" i="28"/>
  <c r="AB191" i="28"/>
  <c r="AB187" i="28"/>
  <c r="AC187" i="28"/>
  <c r="AA183" i="28"/>
  <c r="AC199" i="28"/>
  <c r="AA199" i="28"/>
  <c r="AB199" i="28"/>
  <c r="AC179" i="28"/>
  <c r="AB179" i="28"/>
  <c r="AA179" i="28"/>
  <c r="AC195" i="28"/>
  <c r="AB195" i="28"/>
  <c r="AC191" i="28"/>
  <c r="AB183" i="28"/>
  <c r="AA195" i="28"/>
  <c r="AA191" i="28"/>
  <c r="T839" i="17"/>
  <c r="U835" i="17"/>
  <c r="T815" i="17"/>
  <c r="V819" i="17"/>
  <c r="U819" i="17"/>
  <c r="T835" i="17"/>
  <c r="U827" i="17"/>
  <c r="T827" i="17"/>
  <c r="T811" i="17"/>
  <c r="V811" i="17"/>
  <c r="U811" i="17"/>
  <c r="U823" i="17"/>
  <c r="T823" i="17"/>
  <c r="V823" i="17"/>
  <c r="U839" i="17"/>
  <c r="V807" i="17"/>
  <c r="U807" i="17"/>
  <c r="W801" i="17" l="1"/>
  <c r="K801" i="17"/>
  <c r="Q803" i="17" s="1"/>
  <c r="W797" i="17"/>
  <c r="K797" i="17"/>
  <c r="O799" i="17" s="1"/>
  <c r="W793" i="17"/>
  <c r="K793" i="17"/>
  <c r="Q795" i="17" s="1"/>
  <c r="W789" i="17"/>
  <c r="K789" i="17"/>
  <c r="M791" i="17" s="1"/>
  <c r="W785" i="17"/>
  <c r="K785" i="17"/>
  <c r="P787" i="17" s="1"/>
  <c r="W781" i="17"/>
  <c r="K781" i="17"/>
  <c r="Q783" i="17" s="1"/>
  <c r="W777" i="17"/>
  <c r="K777" i="17"/>
  <c r="N779" i="17" s="1"/>
  <c r="N775" i="17"/>
  <c r="M775" i="17"/>
  <c r="L775" i="17"/>
  <c r="W773" i="17"/>
  <c r="K773" i="17"/>
  <c r="Q775" i="17" s="1"/>
  <c r="W769" i="17"/>
  <c r="K769" i="17"/>
  <c r="L771" i="17" s="1"/>
  <c r="Q767" i="17"/>
  <c r="P767" i="17"/>
  <c r="L767" i="17"/>
  <c r="W765" i="17"/>
  <c r="K765" i="17"/>
  <c r="O767" i="17" s="1"/>
  <c r="W761" i="17"/>
  <c r="K761" i="17"/>
  <c r="P763" i="17" s="1"/>
  <c r="N759" i="17"/>
  <c r="W757" i="17"/>
  <c r="K757" i="17"/>
  <c r="M759" i="17" s="1"/>
  <c r="W751" i="17"/>
  <c r="K751" i="17"/>
  <c r="P753" i="17" s="1"/>
  <c r="W747" i="17"/>
  <c r="K747" i="17"/>
  <c r="Q749" i="17" s="1"/>
  <c r="W743" i="17"/>
  <c r="K743" i="17"/>
  <c r="N745" i="17" s="1"/>
  <c r="W739" i="17"/>
  <c r="K739" i="17"/>
  <c r="Q741" i="17" s="1"/>
  <c r="W735" i="17"/>
  <c r="K735" i="17"/>
  <c r="L737" i="17" s="1"/>
  <c r="P733" i="17"/>
  <c r="W731" i="17"/>
  <c r="K731" i="17"/>
  <c r="O733" i="17" s="1"/>
  <c r="W727" i="17"/>
  <c r="K727" i="17"/>
  <c r="Q729" i="17" s="1"/>
  <c r="N725" i="17"/>
  <c r="W723" i="17"/>
  <c r="K723" i="17"/>
  <c r="M725" i="17" s="1"/>
  <c r="W719" i="17"/>
  <c r="K719" i="17"/>
  <c r="P721" i="17" s="1"/>
  <c r="W715" i="17"/>
  <c r="K715" i="17"/>
  <c r="P717" i="17" s="1"/>
  <c r="W711" i="17"/>
  <c r="K711" i="17"/>
  <c r="N713" i="17" s="1"/>
  <c r="W707" i="17"/>
  <c r="K707" i="17"/>
  <c r="Q709" i="17" s="1"/>
  <c r="L799" i="17" l="1"/>
  <c r="M799" i="17"/>
  <c r="L763" i="17"/>
  <c r="N791" i="17"/>
  <c r="N799" i="17"/>
  <c r="M753" i="17"/>
  <c r="P799" i="17"/>
  <c r="N737" i="17"/>
  <c r="L733" i="17"/>
  <c r="N753" i="17"/>
  <c r="M733" i="17"/>
  <c r="X733" i="17" s="1"/>
  <c r="Q753" i="17"/>
  <c r="N763" i="17"/>
  <c r="L717" i="17"/>
  <c r="X717" i="17" s="1"/>
  <c r="M763" i="17"/>
  <c r="L709" i="17"/>
  <c r="N733" i="17"/>
  <c r="N783" i="17"/>
  <c r="L795" i="17"/>
  <c r="M721" i="17"/>
  <c r="L729" i="17"/>
  <c r="L741" i="17"/>
  <c r="M749" i="17"/>
  <c r="L721" i="17"/>
  <c r="T719" i="17" s="1"/>
  <c r="L749" i="17"/>
  <c r="N721" i="17"/>
  <c r="M729" i="17"/>
  <c r="Q733" i="17"/>
  <c r="M741" i="17"/>
  <c r="N749" i="17"/>
  <c r="M771" i="17"/>
  <c r="T769" i="17" s="1"/>
  <c r="L787" i="17"/>
  <c r="Q721" i="17"/>
  <c r="N729" i="17"/>
  <c r="N771" i="17"/>
  <c r="M787" i="17"/>
  <c r="M717" i="17"/>
  <c r="N787" i="17"/>
  <c r="M795" i="17"/>
  <c r="Q799" i="17"/>
  <c r="O713" i="17"/>
  <c r="N741" i="17"/>
  <c r="M709" i="17"/>
  <c r="M767" i="17"/>
  <c r="X767" i="17" s="1"/>
  <c r="N709" i="17"/>
  <c r="X709" i="17" s="1"/>
  <c r="N717" i="17"/>
  <c r="M737" i="17"/>
  <c r="L753" i="17"/>
  <c r="N767" i="17"/>
  <c r="L783" i="17"/>
  <c r="Q787" i="17"/>
  <c r="N795" i="17"/>
  <c r="X795" i="17" s="1"/>
  <c r="M783" i="17"/>
  <c r="U731" i="17"/>
  <c r="V731" i="17"/>
  <c r="T731" i="17"/>
  <c r="P795" i="17"/>
  <c r="O745" i="17"/>
  <c r="O779" i="17"/>
  <c r="O725" i="17"/>
  <c r="O737" i="17"/>
  <c r="P759" i="17"/>
  <c r="O771" i="17"/>
  <c r="Q725" i="17"/>
  <c r="P737" i="17"/>
  <c r="Q759" i="17"/>
  <c r="O783" i="17"/>
  <c r="Q791" i="17"/>
  <c r="O729" i="17"/>
  <c r="Q737" i="17"/>
  <c r="Q771" i="17"/>
  <c r="O795" i="17"/>
  <c r="O709" i="17"/>
  <c r="L713" i="17"/>
  <c r="Q717" i="17"/>
  <c r="V715" i="17" s="1"/>
  <c r="P729" i="17"/>
  <c r="O775" i="17"/>
  <c r="P709" i="17"/>
  <c r="M713" i="17"/>
  <c r="O721" i="17"/>
  <c r="L725" i="17"/>
  <c r="P741" i="17"/>
  <c r="M745" i="17"/>
  <c r="O753" i="17"/>
  <c r="L759" i="17"/>
  <c r="Q763" i="17"/>
  <c r="P775" i="17"/>
  <c r="M779" i="17"/>
  <c r="O787" i="17"/>
  <c r="L791" i="17"/>
  <c r="U793" i="17"/>
  <c r="P713" i="17"/>
  <c r="P745" i="17"/>
  <c r="O759" i="17"/>
  <c r="P779" i="17"/>
  <c r="O791" i="17"/>
  <c r="Q713" i="17"/>
  <c r="P725" i="17"/>
  <c r="Q745" i="17"/>
  <c r="Q779" i="17"/>
  <c r="P791" i="17"/>
  <c r="O717" i="17"/>
  <c r="O749" i="17"/>
  <c r="P771" i="17"/>
  <c r="P749" i="17"/>
  <c r="O763" i="17"/>
  <c r="T761" i="17" s="1"/>
  <c r="P783" i="17"/>
  <c r="O741" i="17"/>
  <c r="L745" i="17"/>
  <c r="L779" i="17"/>
  <c r="L803" i="17"/>
  <c r="M803" i="17"/>
  <c r="N803" i="17"/>
  <c r="O803" i="17"/>
  <c r="P803" i="17"/>
  <c r="X791" i="17" l="1"/>
  <c r="X783" i="17"/>
  <c r="V769" i="17"/>
  <c r="T715" i="17"/>
  <c r="T707" i="17"/>
  <c r="X737" i="17"/>
  <c r="U797" i="17"/>
  <c r="T773" i="17"/>
  <c r="V727" i="17"/>
  <c r="V735" i="17"/>
  <c r="T793" i="17"/>
  <c r="V793" i="17"/>
  <c r="X753" i="17"/>
  <c r="X787" i="17"/>
  <c r="X749" i="17"/>
  <c r="V761" i="17"/>
  <c r="X799" i="17"/>
  <c r="X725" i="17"/>
  <c r="T781" i="17"/>
  <c r="X713" i="17"/>
  <c r="V765" i="17"/>
  <c r="X721" i="17"/>
  <c r="X779" i="17"/>
  <c r="V747" i="17"/>
  <c r="U765" i="17"/>
  <c r="V781" i="17"/>
  <c r="X745" i="17"/>
  <c r="V797" i="17"/>
  <c r="X775" i="17"/>
  <c r="X771" i="17"/>
  <c r="X741" i="17"/>
  <c r="X729" i="17"/>
  <c r="U773" i="17"/>
  <c r="T765" i="17"/>
  <c r="U781" i="17"/>
  <c r="X803" i="17"/>
  <c r="U715" i="17"/>
  <c r="T739" i="17"/>
  <c r="T797" i="17"/>
  <c r="X759" i="17"/>
  <c r="X763" i="17"/>
  <c r="V711" i="17"/>
  <c r="U711" i="17"/>
  <c r="T711" i="17"/>
  <c r="T727" i="17"/>
  <c r="U727" i="17"/>
  <c r="U735" i="17"/>
  <c r="V801" i="17"/>
  <c r="U801" i="17"/>
  <c r="T801" i="17"/>
  <c r="V785" i="17"/>
  <c r="U785" i="17"/>
  <c r="V751" i="17"/>
  <c r="U751" i="17"/>
  <c r="U769" i="17"/>
  <c r="V707" i="17"/>
  <c r="T735" i="17"/>
  <c r="U723" i="17"/>
  <c r="T723" i="17"/>
  <c r="V723" i="17"/>
  <c r="V773" i="17"/>
  <c r="U707" i="17"/>
  <c r="V777" i="17"/>
  <c r="U777" i="17"/>
  <c r="T777" i="17"/>
  <c r="T751" i="17"/>
  <c r="V743" i="17"/>
  <c r="U743" i="17"/>
  <c r="T743" i="17"/>
  <c r="V739" i="17"/>
  <c r="U761" i="17"/>
  <c r="V719" i="17"/>
  <c r="U719" i="17"/>
  <c r="T747" i="17"/>
  <c r="T785" i="17"/>
  <c r="U789" i="17"/>
  <c r="T789" i="17"/>
  <c r="V789" i="17"/>
  <c r="U757" i="17"/>
  <c r="V757" i="17"/>
  <c r="T757" i="17"/>
  <c r="U747" i="17"/>
  <c r="U739" i="17"/>
  <c r="W701" i="17" l="1"/>
  <c r="K701" i="17"/>
  <c r="P703" i="17" s="1"/>
  <c r="W697" i="17"/>
  <c r="K697" i="17"/>
  <c r="Q699" i="17" s="1"/>
  <c r="W693" i="17"/>
  <c r="K693" i="17"/>
  <c r="O695" i="17" s="1"/>
  <c r="W689" i="17"/>
  <c r="K689" i="17"/>
  <c r="P691" i="17" s="1"/>
  <c r="W685" i="17"/>
  <c r="K685" i="17"/>
  <c r="P687" i="17" s="1"/>
  <c r="W681" i="17"/>
  <c r="K681" i="17"/>
  <c r="O683" i="17" s="1"/>
  <c r="N679" i="17"/>
  <c r="M679" i="17"/>
  <c r="L679" i="17"/>
  <c r="W677" i="17"/>
  <c r="K677" i="17"/>
  <c r="P679" i="17" s="1"/>
  <c r="W673" i="17"/>
  <c r="K673" i="17"/>
  <c r="M675" i="17" s="1"/>
  <c r="W669" i="17"/>
  <c r="K669" i="17"/>
  <c r="O671" i="17" s="1"/>
  <c r="W665" i="17"/>
  <c r="K665" i="17"/>
  <c r="O667" i="17" s="1"/>
  <c r="W661" i="17"/>
  <c r="K661" i="17"/>
  <c r="N663" i="17" s="1"/>
  <c r="W657" i="17"/>
  <c r="K657" i="17"/>
  <c r="O659" i="17" s="1"/>
  <c r="M691" i="17" l="1"/>
  <c r="L699" i="17"/>
  <c r="L691" i="17"/>
  <c r="P683" i="17"/>
  <c r="Q691" i="17"/>
  <c r="O699" i="17"/>
  <c r="U697" i="17" s="1"/>
  <c r="L671" i="17"/>
  <c r="P671" i="17"/>
  <c r="M699" i="17"/>
  <c r="N699" i="17"/>
  <c r="Q683" i="17"/>
  <c r="M667" i="17"/>
  <c r="Q671" i="17"/>
  <c r="L687" i="17"/>
  <c r="L659" i="17"/>
  <c r="L667" i="17"/>
  <c r="Q679" i="17"/>
  <c r="M687" i="17"/>
  <c r="M659" i="17"/>
  <c r="N687" i="17"/>
  <c r="P695" i="17"/>
  <c r="P659" i="17"/>
  <c r="N667" i="17"/>
  <c r="V665" i="17" s="1"/>
  <c r="N675" i="17"/>
  <c r="L703" i="17"/>
  <c r="Q659" i="17"/>
  <c r="Q703" i="17"/>
  <c r="P663" i="17"/>
  <c r="O687" i="17"/>
  <c r="Q675" i="17"/>
  <c r="N659" i="17"/>
  <c r="P667" i="17"/>
  <c r="M671" i="17"/>
  <c r="O679" i="17"/>
  <c r="T677" i="17" s="1"/>
  <c r="L683" i="17"/>
  <c r="Q687" i="17"/>
  <c r="N691" i="17"/>
  <c r="P699" i="17"/>
  <c r="V697" i="17" s="1"/>
  <c r="M703" i="17"/>
  <c r="O663" i="17"/>
  <c r="O675" i="17"/>
  <c r="Q663" i="17"/>
  <c r="L663" i="17"/>
  <c r="Q667" i="17"/>
  <c r="N671" i="17"/>
  <c r="M683" i="17"/>
  <c r="O691" i="17"/>
  <c r="L695" i="17"/>
  <c r="N703" i="17"/>
  <c r="P675" i="17"/>
  <c r="Q695" i="17"/>
  <c r="M663" i="17"/>
  <c r="L675" i="17"/>
  <c r="N683" i="17"/>
  <c r="M695" i="17"/>
  <c r="O703" i="17"/>
  <c r="N695" i="17"/>
  <c r="X659" i="17" l="1"/>
  <c r="X691" i="17"/>
  <c r="X699" i="17"/>
  <c r="X683" i="17"/>
  <c r="X671" i="17"/>
  <c r="T685" i="17"/>
  <c r="U685" i="17"/>
  <c r="X663" i="17"/>
  <c r="T657" i="17"/>
  <c r="X703" i="17"/>
  <c r="X687" i="17"/>
  <c r="X679" i="17"/>
  <c r="X695" i="17"/>
  <c r="U665" i="17"/>
  <c r="X675" i="17"/>
  <c r="X667" i="17"/>
  <c r="U701" i="17"/>
  <c r="T701" i="17"/>
  <c r="V701" i="17"/>
  <c r="U677" i="17"/>
  <c r="T681" i="17"/>
  <c r="V681" i="17"/>
  <c r="U681" i="17"/>
  <c r="T673" i="17"/>
  <c r="V673" i="17"/>
  <c r="U673" i="17"/>
  <c r="U669" i="17"/>
  <c r="T669" i="17"/>
  <c r="V669" i="17"/>
  <c r="T697" i="17"/>
  <c r="T665" i="17"/>
  <c r="V685" i="17"/>
  <c r="V689" i="17"/>
  <c r="U689" i="17"/>
  <c r="U657" i="17"/>
  <c r="V657" i="17"/>
  <c r="V677" i="17"/>
  <c r="V661" i="17"/>
  <c r="U661" i="17"/>
  <c r="T661" i="17"/>
  <c r="U693" i="17"/>
  <c r="V693" i="17"/>
  <c r="T693" i="17"/>
  <c r="T689" i="17"/>
  <c r="W651" i="17" l="1"/>
  <c r="K651" i="17"/>
  <c r="Q653" i="17" s="1"/>
  <c r="W647" i="17"/>
  <c r="K647" i="17"/>
  <c r="L649" i="17" s="1"/>
  <c r="W643" i="17"/>
  <c r="K643" i="17"/>
  <c r="O645" i="17" s="1"/>
  <c r="N641" i="17"/>
  <c r="M641" i="17"/>
  <c r="W639" i="17"/>
  <c r="K639" i="17"/>
  <c r="Q641" i="17" s="1"/>
  <c r="W635" i="17"/>
  <c r="K635" i="17"/>
  <c r="M637" i="17" s="1"/>
  <c r="W631" i="17"/>
  <c r="K631" i="17"/>
  <c r="P633" i="17" s="1"/>
  <c r="W627" i="17"/>
  <c r="K627" i="17"/>
  <c r="O629" i="17" s="1"/>
  <c r="W623" i="17"/>
  <c r="K623" i="17"/>
  <c r="N625" i="17" s="1"/>
  <c r="W619" i="17"/>
  <c r="K619" i="17"/>
  <c r="Q621" i="17" s="1"/>
  <c r="W615" i="17"/>
  <c r="K615" i="17"/>
  <c r="L617" i="17" s="1"/>
  <c r="W611" i="17"/>
  <c r="K611" i="17"/>
  <c r="O613" i="17" s="1"/>
  <c r="W607" i="17"/>
  <c r="K607" i="17"/>
  <c r="Q609" i="17" s="1"/>
  <c r="W601" i="17"/>
  <c r="K601" i="17"/>
  <c r="Q603" i="17" s="1"/>
  <c r="W597" i="17"/>
  <c r="K597" i="17"/>
  <c r="L599" i="17" s="1"/>
  <c r="W593" i="17"/>
  <c r="K593" i="17"/>
  <c r="O595" i="17" s="1"/>
  <c r="W589" i="17"/>
  <c r="K589" i="17"/>
  <c r="Q591" i="17" s="1"/>
  <c r="W585" i="17"/>
  <c r="K585" i="17"/>
  <c r="M587" i="17" s="1"/>
  <c r="W581" i="17"/>
  <c r="K581" i="17"/>
  <c r="P583" i="17" s="1"/>
  <c r="W577" i="17"/>
  <c r="K577" i="17"/>
  <c r="O579" i="17" s="1"/>
  <c r="W573" i="17"/>
  <c r="K573" i="17"/>
  <c r="N575" i="17" s="1"/>
  <c r="W569" i="17"/>
  <c r="K569" i="17"/>
  <c r="Q571" i="17" s="1"/>
  <c r="W565" i="17"/>
  <c r="K565" i="17"/>
  <c r="L567" i="17" s="1"/>
  <c r="W561" i="17"/>
  <c r="K561" i="17"/>
  <c r="O563" i="17" s="1"/>
  <c r="N559" i="17"/>
  <c r="M559" i="17"/>
  <c r="L559" i="17"/>
  <c r="W557" i="17"/>
  <c r="K557" i="17"/>
  <c r="Q559" i="17" s="1"/>
  <c r="Q595" i="17" l="1"/>
  <c r="Q633" i="17"/>
  <c r="N571" i="17"/>
  <c r="N613" i="17"/>
  <c r="M633" i="17"/>
  <c r="M591" i="17"/>
  <c r="P613" i="17"/>
  <c r="L613" i="17"/>
  <c r="X613" i="17" s="1"/>
  <c r="L591" i="17"/>
  <c r="N591" i="17"/>
  <c r="M603" i="17"/>
  <c r="Q613" i="17"/>
  <c r="L583" i="17"/>
  <c r="L621" i="17"/>
  <c r="L629" i="17"/>
  <c r="M649" i="17"/>
  <c r="M567" i="17"/>
  <c r="N567" i="17"/>
  <c r="Q583" i="17"/>
  <c r="M599" i="17"/>
  <c r="L609" i="17"/>
  <c r="M621" i="17"/>
  <c r="M629" i="17"/>
  <c r="P649" i="17"/>
  <c r="N629" i="17"/>
  <c r="N637" i="17"/>
  <c r="L645" i="17"/>
  <c r="N599" i="17"/>
  <c r="N621" i="17"/>
  <c r="L579" i="17"/>
  <c r="N609" i="17"/>
  <c r="P621" i="17"/>
  <c r="N645" i="17"/>
  <c r="M609" i="17"/>
  <c r="P563" i="17"/>
  <c r="M579" i="17"/>
  <c r="N587" i="17"/>
  <c r="N595" i="17"/>
  <c r="M617" i="17"/>
  <c r="P645" i="17"/>
  <c r="L653" i="17"/>
  <c r="L571" i="17"/>
  <c r="Q563" i="17"/>
  <c r="M571" i="17"/>
  <c r="N579" i="17"/>
  <c r="P595" i="17"/>
  <c r="L603" i="17"/>
  <c r="T601" i="17" s="1"/>
  <c r="N617" i="17"/>
  <c r="L633" i="17"/>
  <c r="L641" i="17"/>
  <c r="Q645" i="17"/>
  <c r="P653" i="17"/>
  <c r="P625" i="17"/>
  <c r="O637" i="17"/>
  <c r="N649" i="17"/>
  <c r="P637" i="17"/>
  <c r="O649" i="17"/>
  <c r="M653" i="17"/>
  <c r="N653" i="17"/>
  <c r="T651" i="17" s="1"/>
  <c r="O625" i="17"/>
  <c r="O609" i="17"/>
  <c r="Q617" i="17"/>
  <c r="P629" i="17"/>
  <c r="O641" i="17"/>
  <c r="Q649" i="17"/>
  <c r="P609" i="17"/>
  <c r="M613" i="17"/>
  <c r="O621" i="17"/>
  <c r="L625" i="17"/>
  <c r="Q629" i="17"/>
  <c r="N633" i="17"/>
  <c r="P641" i="17"/>
  <c r="M645" i="17"/>
  <c r="O653" i="17"/>
  <c r="O617" i="17"/>
  <c r="Q625" i="17"/>
  <c r="Q637" i="17"/>
  <c r="U607" i="17"/>
  <c r="M625" i="17"/>
  <c r="O633" i="17"/>
  <c r="L637" i="17"/>
  <c r="P617" i="17"/>
  <c r="P575" i="17"/>
  <c r="Q575" i="17"/>
  <c r="O559" i="17"/>
  <c r="V557" i="17" s="1"/>
  <c r="L563" i="17"/>
  <c r="Q567" i="17"/>
  <c r="P579" i="17"/>
  <c r="M583" i="17"/>
  <c r="O591" i="17"/>
  <c r="L595" i="17"/>
  <c r="Q599" i="17"/>
  <c r="N603" i="17"/>
  <c r="P567" i="17"/>
  <c r="P559" i="17"/>
  <c r="M563" i="17"/>
  <c r="O571" i="17"/>
  <c r="L575" i="17"/>
  <c r="Q579" i="17"/>
  <c r="V577" i="17" s="1"/>
  <c r="N583" i="17"/>
  <c r="P591" i="17"/>
  <c r="M595" i="17"/>
  <c r="O603" i="17"/>
  <c r="O575" i="17"/>
  <c r="P599" i="17"/>
  <c r="U557" i="17"/>
  <c r="N563" i="17"/>
  <c r="P571" i="17"/>
  <c r="M575" i="17"/>
  <c r="O583" i="17"/>
  <c r="L587" i="17"/>
  <c r="P603" i="17"/>
  <c r="O587" i="17"/>
  <c r="O567" i="17"/>
  <c r="P587" i="17"/>
  <c r="O599" i="17"/>
  <c r="Q587" i="17"/>
  <c r="L503" i="17"/>
  <c r="W501" i="17"/>
  <c r="K501" i="17"/>
  <c r="Q503" i="17" s="1"/>
  <c r="L499" i="17"/>
  <c r="W497" i="17"/>
  <c r="K497" i="17"/>
  <c r="Q499" i="17" s="1"/>
  <c r="W493" i="17"/>
  <c r="K493" i="17"/>
  <c r="N495" i="17" s="1"/>
  <c r="W489" i="17"/>
  <c r="K489" i="17"/>
  <c r="Q491" i="17" s="1"/>
  <c r="W485" i="17"/>
  <c r="K485" i="17"/>
  <c r="L487" i="17" s="1"/>
  <c r="M483" i="17"/>
  <c r="W481" i="17"/>
  <c r="K481" i="17"/>
  <c r="O483" i="17" s="1"/>
  <c r="W477" i="17"/>
  <c r="K477" i="17"/>
  <c r="Q479" i="17" s="1"/>
  <c r="W473" i="17"/>
  <c r="K473" i="17"/>
  <c r="M475" i="17" s="1"/>
  <c r="Q471" i="17"/>
  <c r="W469" i="17"/>
  <c r="K469" i="17"/>
  <c r="P471" i="17" s="1"/>
  <c r="W465" i="17"/>
  <c r="K465" i="17"/>
  <c r="Q467" i="17" s="1"/>
  <c r="W461" i="17"/>
  <c r="K461" i="17"/>
  <c r="N463" i="17" s="1"/>
  <c r="M459" i="17"/>
  <c r="W457" i="17"/>
  <c r="K457" i="17"/>
  <c r="Q459" i="17" s="1"/>
  <c r="W451" i="17"/>
  <c r="K451" i="17"/>
  <c r="L453" i="17" s="1"/>
  <c r="P449" i="17"/>
  <c r="N449" i="17"/>
  <c r="W447" i="17"/>
  <c r="K447" i="17"/>
  <c r="O449" i="17" s="1"/>
  <c r="W443" i="17"/>
  <c r="K443" i="17"/>
  <c r="Q445" i="17" s="1"/>
  <c r="N441" i="17"/>
  <c r="W439" i="17"/>
  <c r="K439" i="17"/>
  <c r="M441" i="17" s="1"/>
  <c r="W435" i="17"/>
  <c r="K435" i="17"/>
  <c r="P437" i="17" s="1"/>
  <c r="W431" i="17"/>
  <c r="K431" i="17"/>
  <c r="Q433" i="17" s="1"/>
  <c r="W427" i="17"/>
  <c r="K427" i="17"/>
  <c r="N429" i="17" s="1"/>
  <c r="W423" i="17"/>
  <c r="K423" i="17"/>
  <c r="Q425" i="17" s="1"/>
  <c r="W419" i="17"/>
  <c r="K419" i="17"/>
  <c r="L421" i="17" s="1"/>
  <c r="Q417" i="17"/>
  <c r="W415" i="17"/>
  <c r="K415" i="17"/>
  <c r="O417" i="17" s="1"/>
  <c r="W411" i="17"/>
  <c r="K411" i="17"/>
  <c r="Q413" i="17" s="1"/>
  <c r="W407" i="17"/>
  <c r="K407" i="17"/>
  <c r="M409" i="17" s="1"/>
  <c r="W551" i="17"/>
  <c r="K551" i="17"/>
  <c r="Q553" i="17" s="1"/>
  <c r="M549" i="17"/>
  <c r="W547" i="17"/>
  <c r="K547" i="17"/>
  <c r="L549" i="17" s="1"/>
  <c r="P545" i="17"/>
  <c r="W543" i="17"/>
  <c r="K543" i="17"/>
  <c r="O545" i="17" s="1"/>
  <c r="M541" i="17"/>
  <c r="L541" i="17"/>
  <c r="W539" i="17"/>
  <c r="K539" i="17"/>
  <c r="Q541" i="17" s="1"/>
  <c r="W535" i="17"/>
  <c r="K535" i="17"/>
  <c r="M537" i="17" s="1"/>
  <c r="Q533" i="17"/>
  <c r="N533" i="17"/>
  <c r="M533" i="17"/>
  <c r="L533" i="17"/>
  <c r="W531" i="17"/>
  <c r="K531" i="17"/>
  <c r="P533" i="17" s="1"/>
  <c r="W527" i="17"/>
  <c r="K527" i="17"/>
  <c r="Q529" i="17" s="1"/>
  <c r="W523" i="17"/>
  <c r="K523" i="17"/>
  <c r="N525" i="17" s="1"/>
  <c r="W519" i="17"/>
  <c r="K519" i="17"/>
  <c r="Q521" i="17" s="1"/>
  <c r="W515" i="17"/>
  <c r="K515" i="17"/>
  <c r="L517" i="17" s="1"/>
  <c r="W511" i="17"/>
  <c r="K511" i="17"/>
  <c r="O513" i="17" s="1"/>
  <c r="W507" i="17"/>
  <c r="K507" i="17"/>
  <c r="Q509" i="17" s="1"/>
  <c r="X649" i="17" l="1"/>
  <c r="X617" i="17"/>
  <c r="U615" i="17"/>
  <c r="L413" i="17"/>
  <c r="Q449" i="17"/>
  <c r="L553" i="17"/>
  <c r="X553" i="17" s="1"/>
  <c r="M413" i="17"/>
  <c r="M421" i="17"/>
  <c r="M445" i="17"/>
  <c r="X595" i="17"/>
  <c r="U619" i="17"/>
  <c r="N413" i="17"/>
  <c r="V589" i="17"/>
  <c r="X599" i="17"/>
  <c r="M553" i="17"/>
  <c r="N553" i="17"/>
  <c r="N453" i="17"/>
  <c r="L467" i="17"/>
  <c r="M503" i="17"/>
  <c r="T569" i="17"/>
  <c r="T581" i="17"/>
  <c r="L425" i="17"/>
  <c r="L449" i="17"/>
  <c r="X449" i="17" s="1"/>
  <c r="M467" i="17"/>
  <c r="N503" i="17"/>
  <c r="X633" i="17"/>
  <c r="Q545" i="17"/>
  <c r="M517" i="17"/>
  <c r="N517" i="17"/>
  <c r="P417" i="17"/>
  <c r="M425" i="17"/>
  <c r="M449" i="17"/>
  <c r="O503" i="17"/>
  <c r="X587" i="17"/>
  <c r="X567" i="17"/>
  <c r="N479" i="17"/>
  <c r="T589" i="17"/>
  <c r="V601" i="17"/>
  <c r="X563" i="17"/>
  <c r="X637" i="17"/>
  <c r="L437" i="17"/>
  <c r="M487" i="17"/>
  <c r="T639" i="17"/>
  <c r="X629" i="17"/>
  <c r="M513" i="17"/>
  <c r="L529" i="17"/>
  <c r="M437" i="17"/>
  <c r="L445" i="17"/>
  <c r="L459" i="17"/>
  <c r="N475" i="17"/>
  <c r="L483" i="17"/>
  <c r="N487" i="17"/>
  <c r="U485" i="17" s="1"/>
  <c r="U589" i="17"/>
  <c r="X575" i="17"/>
  <c r="T631" i="17"/>
  <c r="U627" i="17"/>
  <c r="T647" i="17"/>
  <c r="X641" i="17"/>
  <c r="X571" i="17"/>
  <c r="X579" i="17"/>
  <c r="X621" i="17"/>
  <c r="M529" i="17"/>
  <c r="X609" i="17"/>
  <c r="X583" i="17"/>
  <c r="L521" i="17"/>
  <c r="M521" i="17"/>
  <c r="N529" i="17"/>
  <c r="L545" i="17"/>
  <c r="X545" i="17" s="1"/>
  <c r="N549" i="17"/>
  <c r="N409" i="17"/>
  <c r="L417" i="17"/>
  <c r="N421" i="17"/>
  <c r="U419" i="17" s="1"/>
  <c r="Q437" i="17"/>
  <c r="N445" i="17"/>
  <c r="L471" i="17"/>
  <c r="N483" i="17"/>
  <c r="M499" i="17"/>
  <c r="T597" i="17"/>
  <c r="V565" i="17"/>
  <c r="X625" i="17"/>
  <c r="T607" i="17"/>
  <c r="X591" i="17"/>
  <c r="L513" i="17"/>
  <c r="P513" i="17"/>
  <c r="N437" i="17"/>
  <c r="Q513" i="17"/>
  <c r="L509" i="17"/>
  <c r="M417" i="17"/>
  <c r="L433" i="17"/>
  <c r="M471" i="17"/>
  <c r="L479" i="17"/>
  <c r="P483" i="17"/>
  <c r="L491" i="17"/>
  <c r="V619" i="17"/>
  <c r="V615" i="17"/>
  <c r="X603" i="17"/>
  <c r="X653" i="17"/>
  <c r="X559" i="17"/>
  <c r="X645" i="17"/>
  <c r="N521" i="17"/>
  <c r="N537" i="17"/>
  <c r="M545" i="17"/>
  <c r="M509" i="17"/>
  <c r="N545" i="17"/>
  <c r="N417" i="17"/>
  <c r="M433" i="17"/>
  <c r="M453" i="17"/>
  <c r="N471" i="17"/>
  <c r="M479" i="17"/>
  <c r="Q483" i="17"/>
  <c r="M491" i="17"/>
  <c r="T565" i="17"/>
  <c r="T557" i="17"/>
  <c r="T577" i="17"/>
  <c r="T615" i="17"/>
  <c r="U635" i="17"/>
  <c r="V635" i="17"/>
  <c r="T635" i="17"/>
  <c r="U623" i="17"/>
  <c r="V623" i="17"/>
  <c r="T623" i="17"/>
  <c r="V607" i="17"/>
  <c r="T627" i="17"/>
  <c r="V627" i="17"/>
  <c r="V643" i="17"/>
  <c r="U643" i="17"/>
  <c r="T643" i="17"/>
  <c r="V611" i="17"/>
  <c r="T611" i="17"/>
  <c r="U611" i="17"/>
  <c r="V639" i="17"/>
  <c r="U639" i="17"/>
  <c r="U647" i="17"/>
  <c r="T619" i="17"/>
  <c r="V651" i="17"/>
  <c r="U651" i="17"/>
  <c r="V647" i="17"/>
  <c r="U631" i="17"/>
  <c r="V631" i="17"/>
  <c r="U577" i="17"/>
  <c r="U597" i="17"/>
  <c r="V561" i="17"/>
  <c r="U561" i="17"/>
  <c r="T561" i="17"/>
  <c r="T585" i="17"/>
  <c r="V585" i="17"/>
  <c r="U585" i="17"/>
  <c r="V573" i="17"/>
  <c r="U573" i="17"/>
  <c r="T573" i="17"/>
  <c r="T593" i="17"/>
  <c r="V593" i="17"/>
  <c r="U593" i="17"/>
  <c r="V597" i="17"/>
  <c r="V569" i="17"/>
  <c r="V581" i="17"/>
  <c r="U581" i="17"/>
  <c r="U565" i="17"/>
  <c r="U601" i="17"/>
  <c r="U569" i="17"/>
  <c r="U447" i="17"/>
  <c r="V447" i="17"/>
  <c r="T447" i="17"/>
  <c r="T415" i="17"/>
  <c r="P463" i="17"/>
  <c r="P409" i="17"/>
  <c r="O421" i="17"/>
  <c r="Q429" i="17"/>
  <c r="N433" i="17"/>
  <c r="P441" i="17"/>
  <c r="O453" i="17"/>
  <c r="Q463" i="17"/>
  <c r="N467" i="17"/>
  <c r="P475" i="17"/>
  <c r="O487" i="17"/>
  <c r="Q495" i="17"/>
  <c r="N499" i="17"/>
  <c r="O463" i="17"/>
  <c r="Q409" i="17"/>
  <c r="P421" i="17"/>
  <c r="O433" i="17"/>
  <c r="Q441" i="17"/>
  <c r="P453" i="17"/>
  <c r="O467" i="17"/>
  <c r="T465" i="17" s="1"/>
  <c r="Q475" i="17"/>
  <c r="P487" i="17"/>
  <c r="O499" i="17"/>
  <c r="O429" i="17"/>
  <c r="O409" i="17"/>
  <c r="O413" i="17"/>
  <c r="Q421" i="17"/>
  <c r="N425" i="17"/>
  <c r="X425" i="17" s="1"/>
  <c r="P433" i="17"/>
  <c r="O445" i="17"/>
  <c r="Q453" i="17"/>
  <c r="N459" i="17"/>
  <c r="P467" i="17"/>
  <c r="O479" i="17"/>
  <c r="Q487" i="17"/>
  <c r="N491" i="17"/>
  <c r="P499" i="17"/>
  <c r="O495" i="17"/>
  <c r="P429" i="17"/>
  <c r="P495" i="17"/>
  <c r="P413" i="17"/>
  <c r="O425" i="17"/>
  <c r="L429" i="17"/>
  <c r="P445" i="17"/>
  <c r="O459" i="17"/>
  <c r="L463" i="17"/>
  <c r="P479" i="17"/>
  <c r="O491" i="17"/>
  <c r="L495" i="17"/>
  <c r="L409" i="17"/>
  <c r="P425" i="17"/>
  <c r="M429" i="17"/>
  <c r="O437" i="17"/>
  <c r="L441" i="17"/>
  <c r="P459" i="17"/>
  <c r="M463" i="17"/>
  <c r="O471" i="17"/>
  <c r="L475" i="17"/>
  <c r="X475" i="17" s="1"/>
  <c r="P491" i="17"/>
  <c r="M495" i="17"/>
  <c r="P503" i="17"/>
  <c r="V501" i="17" s="1"/>
  <c r="O441" i="17"/>
  <c r="O475" i="17"/>
  <c r="T543" i="17"/>
  <c r="V543" i="17"/>
  <c r="U543" i="17"/>
  <c r="U515" i="17"/>
  <c r="N509" i="17"/>
  <c r="P517" i="17"/>
  <c r="O529" i="17"/>
  <c r="Q537" i="17"/>
  <c r="N541" i="17"/>
  <c r="P549" i="17"/>
  <c r="O509" i="17"/>
  <c r="Q517" i="17"/>
  <c r="P529" i="17"/>
  <c r="U527" i="17" s="1"/>
  <c r="O541" i="17"/>
  <c r="Q549" i="17"/>
  <c r="O525" i="17"/>
  <c r="P525" i="17"/>
  <c r="O517" i="17"/>
  <c r="X517" i="17" s="1"/>
  <c r="Q525" i="17"/>
  <c r="P509" i="17"/>
  <c r="O521" i="17"/>
  <c r="L525" i="17"/>
  <c r="P541" i="17"/>
  <c r="O553" i="17"/>
  <c r="N513" i="17"/>
  <c r="P521" i="17"/>
  <c r="M525" i="17"/>
  <c r="O533" i="17"/>
  <c r="X533" i="17" s="1"/>
  <c r="L537" i="17"/>
  <c r="P553" i="17"/>
  <c r="O537" i="17"/>
  <c r="P537" i="17"/>
  <c r="O549" i="17"/>
  <c r="X453" i="17" l="1"/>
  <c r="U481" i="17"/>
  <c r="T507" i="17"/>
  <c r="T485" i="17"/>
  <c r="X421" i="17"/>
  <c r="T489" i="17"/>
  <c r="X503" i="17"/>
  <c r="X549" i="17"/>
  <c r="X437" i="17"/>
  <c r="X445" i="17"/>
  <c r="T539" i="17"/>
  <c r="V451" i="17"/>
  <c r="T419" i="17"/>
  <c r="X417" i="17"/>
  <c r="T551" i="17"/>
  <c r="X463" i="17"/>
  <c r="V485" i="17"/>
  <c r="U477" i="17"/>
  <c r="T527" i="17"/>
  <c r="X499" i="17"/>
  <c r="U547" i="17"/>
  <c r="U415" i="17"/>
  <c r="X491" i="17"/>
  <c r="X525" i="17"/>
  <c r="V497" i="17"/>
  <c r="V547" i="17"/>
  <c r="X429" i="17"/>
  <c r="X513" i="17"/>
  <c r="X487" i="17"/>
  <c r="V477" i="17"/>
  <c r="V481" i="17"/>
  <c r="U539" i="17"/>
  <c r="T497" i="17"/>
  <c r="X409" i="17"/>
  <c r="V527" i="17"/>
  <c r="U497" i="17"/>
  <c r="X479" i="17"/>
  <c r="X471" i="17"/>
  <c r="T423" i="17"/>
  <c r="T411" i="17"/>
  <c r="T481" i="17"/>
  <c r="X433" i="17"/>
  <c r="X483" i="17"/>
  <c r="X537" i="17"/>
  <c r="T469" i="17"/>
  <c r="T519" i="17"/>
  <c r="X495" i="17"/>
  <c r="V507" i="17"/>
  <c r="V515" i="17"/>
  <c r="X441" i="17"/>
  <c r="T431" i="17"/>
  <c r="V465" i="17"/>
  <c r="X467" i="17"/>
  <c r="V539" i="17"/>
  <c r="V443" i="17"/>
  <c r="T443" i="17"/>
  <c r="X529" i="17"/>
  <c r="U519" i="17"/>
  <c r="U507" i="17"/>
  <c r="T547" i="17"/>
  <c r="V551" i="17"/>
  <c r="T515" i="17"/>
  <c r="T477" i="17"/>
  <c r="V457" i="17"/>
  <c r="V419" i="17"/>
  <c r="V415" i="17"/>
  <c r="X509" i="17"/>
  <c r="X521" i="17"/>
  <c r="X459" i="17"/>
  <c r="X541" i="17"/>
  <c r="X413" i="17"/>
  <c r="U443" i="17"/>
  <c r="U435" i="17"/>
  <c r="V435" i="17"/>
  <c r="U431" i="17"/>
  <c r="U457" i="17"/>
  <c r="V431" i="17"/>
  <c r="V439" i="17"/>
  <c r="U439" i="17"/>
  <c r="T439" i="17"/>
  <c r="V473" i="17"/>
  <c r="U473" i="17"/>
  <c r="T473" i="17"/>
  <c r="T427" i="17"/>
  <c r="V427" i="17"/>
  <c r="U427" i="17"/>
  <c r="U423" i="17"/>
  <c r="V469" i="17"/>
  <c r="U469" i="17"/>
  <c r="V489" i="17"/>
  <c r="V411" i="17"/>
  <c r="T493" i="17"/>
  <c r="V493" i="17"/>
  <c r="U493" i="17"/>
  <c r="U465" i="17"/>
  <c r="U489" i="17"/>
  <c r="T451" i="17"/>
  <c r="U411" i="17"/>
  <c r="T461" i="17"/>
  <c r="V461" i="17"/>
  <c r="U461" i="17"/>
  <c r="V423" i="17"/>
  <c r="U451" i="17"/>
  <c r="T457" i="17"/>
  <c r="V407" i="17"/>
  <c r="U407" i="17"/>
  <c r="T407" i="17"/>
  <c r="T435" i="17"/>
  <c r="U501" i="17"/>
  <c r="V531" i="17"/>
  <c r="U531" i="17"/>
  <c r="U523" i="17"/>
  <c r="T523" i="17"/>
  <c r="V523" i="17"/>
  <c r="U551" i="17"/>
  <c r="V519" i="17"/>
  <c r="T531" i="17"/>
  <c r="T535" i="17"/>
  <c r="V535" i="17"/>
  <c r="U535" i="17"/>
  <c r="T511" i="17"/>
  <c r="V511" i="17"/>
  <c r="U511" i="17"/>
  <c r="O40" i="70" l="1"/>
  <c r="L40" i="70"/>
  <c r="I40" i="70"/>
  <c r="N39" i="70"/>
  <c r="K39" i="70"/>
  <c r="H39" i="70"/>
  <c r="O38" i="70"/>
  <c r="L38" i="70"/>
  <c r="I38" i="70"/>
  <c r="O37" i="70"/>
  <c r="L37" i="70"/>
  <c r="I37" i="70"/>
  <c r="N36" i="70"/>
  <c r="K36" i="70"/>
  <c r="H36" i="70"/>
  <c r="O35" i="70"/>
  <c r="L35" i="70"/>
  <c r="I35" i="70"/>
  <c r="O34" i="70"/>
  <c r="L34" i="70"/>
  <c r="I34" i="70"/>
  <c r="N33" i="70"/>
  <c r="K33" i="70"/>
  <c r="H33" i="70"/>
  <c r="Q32" i="70"/>
  <c r="O32" i="70"/>
  <c r="L32" i="70"/>
  <c r="I32" i="70"/>
  <c r="O31" i="70"/>
  <c r="L31" i="70"/>
  <c r="I31" i="70"/>
  <c r="N30" i="70"/>
  <c r="K30" i="70"/>
  <c r="H30" i="70"/>
  <c r="Q29" i="70"/>
  <c r="O29" i="70"/>
  <c r="L29" i="70"/>
  <c r="I29" i="70"/>
  <c r="Q28" i="70"/>
  <c r="O28" i="70"/>
  <c r="L28" i="70"/>
  <c r="I28" i="70"/>
  <c r="N27" i="70"/>
  <c r="K27" i="70"/>
  <c r="H27" i="70"/>
  <c r="O26" i="70"/>
  <c r="L26" i="70"/>
  <c r="I26" i="70"/>
  <c r="O25" i="70"/>
  <c r="L25" i="70"/>
  <c r="I25" i="70"/>
  <c r="N24" i="70"/>
  <c r="K24" i="70"/>
  <c r="H24" i="70"/>
  <c r="Q23" i="70"/>
  <c r="O23" i="70"/>
  <c r="L23" i="70"/>
  <c r="I23" i="70"/>
  <c r="O22" i="70"/>
  <c r="L22" i="70"/>
  <c r="I22" i="70"/>
  <c r="N21" i="70"/>
  <c r="K21" i="70"/>
  <c r="H21" i="70"/>
  <c r="Q20" i="70"/>
  <c r="O20" i="70"/>
  <c r="L20" i="70"/>
  <c r="I20" i="70"/>
  <c r="Q19" i="70"/>
  <c r="O19" i="70"/>
  <c r="L19" i="70"/>
  <c r="I19" i="70"/>
  <c r="N18" i="70"/>
  <c r="K18" i="70"/>
  <c r="H18" i="70"/>
  <c r="O17" i="70"/>
  <c r="L17" i="70"/>
  <c r="I17" i="70"/>
  <c r="F2" i="70"/>
  <c r="K4" i="70" s="1"/>
  <c r="N9" i="70" l="1"/>
  <c r="N7" i="70"/>
  <c r="N6" i="70"/>
  <c r="N8" i="70"/>
  <c r="N11" i="70"/>
  <c r="N10" i="70"/>
  <c r="O40" i="31" l="1"/>
  <c r="L40" i="31"/>
  <c r="I40" i="31"/>
  <c r="N39" i="31"/>
  <c r="K39" i="31"/>
  <c r="H39" i="31"/>
  <c r="O38" i="31"/>
  <c r="L38" i="31"/>
  <c r="I38" i="31"/>
  <c r="O37" i="31"/>
  <c r="L37" i="31"/>
  <c r="I37" i="31"/>
  <c r="N36" i="31"/>
  <c r="K36" i="31"/>
  <c r="H36" i="31"/>
  <c r="O35" i="31"/>
  <c r="L35" i="31"/>
  <c r="I35" i="31"/>
  <c r="O34" i="31"/>
  <c r="L34" i="31"/>
  <c r="I34" i="31"/>
  <c r="N33" i="31"/>
  <c r="K33" i="31"/>
  <c r="H33" i="31"/>
  <c r="Q32" i="31"/>
  <c r="O32" i="31"/>
  <c r="L32" i="31"/>
  <c r="I32" i="31"/>
  <c r="O31" i="31"/>
  <c r="L31" i="31"/>
  <c r="I31" i="31"/>
  <c r="N30" i="31"/>
  <c r="K30" i="31"/>
  <c r="H30" i="31"/>
  <c r="Q29" i="31"/>
  <c r="O29" i="31"/>
  <c r="L29" i="31"/>
  <c r="I29" i="31"/>
  <c r="Q28" i="31"/>
  <c r="O28" i="31"/>
  <c r="L28" i="31"/>
  <c r="I28" i="31"/>
  <c r="N27" i="31"/>
  <c r="K27" i="31"/>
  <c r="H27" i="31"/>
  <c r="O26" i="31"/>
  <c r="L26" i="31"/>
  <c r="I26" i="31"/>
  <c r="O25" i="31"/>
  <c r="L25" i="31"/>
  <c r="I25" i="31"/>
  <c r="N24" i="31"/>
  <c r="K24" i="31"/>
  <c r="H24" i="31"/>
  <c r="Q23" i="31"/>
  <c r="O23" i="31"/>
  <c r="L23" i="31"/>
  <c r="I23" i="31"/>
  <c r="O22" i="31"/>
  <c r="L22" i="31"/>
  <c r="I22" i="31"/>
  <c r="N21" i="31"/>
  <c r="K21" i="31"/>
  <c r="H21" i="31"/>
  <c r="Q20" i="31"/>
  <c r="O20" i="31"/>
  <c r="L20" i="31"/>
  <c r="I20" i="31"/>
  <c r="Q19" i="31"/>
  <c r="O19" i="31"/>
  <c r="L19" i="31"/>
  <c r="I19" i="31"/>
  <c r="N18" i="31"/>
  <c r="K18" i="31"/>
  <c r="H18" i="31"/>
  <c r="O17" i="31"/>
  <c r="L17" i="31"/>
  <c r="I17" i="31"/>
  <c r="F2" i="31"/>
  <c r="K4" i="31" s="1"/>
  <c r="N9" i="31" l="1"/>
  <c r="N8" i="31"/>
  <c r="N7" i="31"/>
  <c r="N6" i="31"/>
  <c r="N10" i="31"/>
  <c r="N11" i="31"/>
  <c r="O40" i="66" l="1"/>
  <c r="L40" i="66"/>
  <c r="I40" i="66"/>
  <c r="N39" i="66"/>
  <c r="K39" i="66"/>
  <c r="H39" i="66"/>
  <c r="O38" i="66"/>
  <c r="L38" i="66"/>
  <c r="I38" i="66"/>
  <c r="O37" i="66"/>
  <c r="L37" i="66"/>
  <c r="I37" i="66"/>
  <c r="N36" i="66"/>
  <c r="K36" i="66"/>
  <c r="H36" i="66"/>
  <c r="O35" i="66"/>
  <c r="L35" i="66"/>
  <c r="I35" i="66"/>
  <c r="O34" i="66"/>
  <c r="L34" i="66"/>
  <c r="I34" i="66"/>
  <c r="N33" i="66"/>
  <c r="K33" i="66"/>
  <c r="H33" i="66"/>
  <c r="Q32" i="66"/>
  <c r="O32" i="66"/>
  <c r="L32" i="66"/>
  <c r="I32" i="66"/>
  <c r="O31" i="66"/>
  <c r="L31" i="66"/>
  <c r="I31" i="66"/>
  <c r="N30" i="66"/>
  <c r="K30" i="66"/>
  <c r="H30" i="66"/>
  <c r="Q29" i="66"/>
  <c r="O29" i="66"/>
  <c r="L29" i="66"/>
  <c r="I29" i="66"/>
  <c r="Q28" i="66"/>
  <c r="O28" i="66"/>
  <c r="L28" i="66"/>
  <c r="I28" i="66"/>
  <c r="N27" i="66"/>
  <c r="K27" i="66"/>
  <c r="H27" i="66"/>
  <c r="O26" i="66"/>
  <c r="L26" i="66"/>
  <c r="I26" i="66"/>
  <c r="O25" i="66"/>
  <c r="L25" i="66"/>
  <c r="I25" i="66"/>
  <c r="N24" i="66"/>
  <c r="K24" i="66"/>
  <c r="H24" i="66"/>
  <c r="Q23" i="66"/>
  <c r="O23" i="66"/>
  <c r="L23" i="66"/>
  <c r="I23" i="66"/>
  <c r="O22" i="66"/>
  <c r="L22" i="66"/>
  <c r="I22" i="66"/>
  <c r="N21" i="66"/>
  <c r="K21" i="66"/>
  <c r="H21" i="66"/>
  <c r="Q20" i="66"/>
  <c r="O20" i="66"/>
  <c r="L20" i="66"/>
  <c r="I20" i="66"/>
  <c r="Q19" i="66"/>
  <c r="O19" i="66"/>
  <c r="L19" i="66"/>
  <c r="I19" i="66"/>
  <c r="N18" i="66"/>
  <c r="K18" i="66"/>
  <c r="H18" i="66"/>
  <c r="O17" i="66"/>
  <c r="L17" i="66"/>
  <c r="I17" i="66"/>
  <c r="F2" i="66"/>
  <c r="K4" i="66" s="1"/>
  <c r="N9" i="66" l="1"/>
  <c r="N10" i="66"/>
  <c r="N8" i="66"/>
  <c r="N6" i="66"/>
  <c r="N11" i="66"/>
  <c r="N7" i="66"/>
  <c r="O40" i="67" l="1"/>
  <c r="L40" i="67"/>
  <c r="I40" i="67"/>
  <c r="N39" i="67"/>
  <c r="K39" i="67"/>
  <c r="H39" i="67"/>
  <c r="O38" i="67"/>
  <c r="L38" i="67"/>
  <c r="I38" i="67"/>
  <c r="O37" i="67"/>
  <c r="L37" i="67"/>
  <c r="I37" i="67"/>
  <c r="N36" i="67"/>
  <c r="K36" i="67"/>
  <c r="H36" i="67"/>
  <c r="O35" i="67"/>
  <c r="L35" i="67"/>
  <c r="I35" i="67"/>
  <c r="O34" i="67"/>
  <c r="L34" i="67"/>
  <c r="I34" i="67"/>
  <c r="N33" i="67"/>
  <c r="K33" i="67"/>
  <c r="H33" i="67"/>
  <c r="Q32" i="67"/>
  <c r="O32" i="67"/>
  <c r="L32" i="67"/>
  <c r="I32" i="67"/>
  <c r="O31" i="67"/>
  <c r="L31" i="67"/>
  <c r="I31" i="67"/>
  <c r="N30" i="67"/>
  <c r="K30" i="67"/>
  <c r="H30" i="67"/>
  <c r="Q29" i="67"/>
  <c r="O29" i="67"/>
  <c r="L29" i="67"/>
  <c r="I29" i="67"/>
  <c r="Q28" i="67"/>
  <c r="O28" i="67"/>
  <c r="L28" i="67"/>
  <c r="I28" i="67"/>
  <c r="N27" i="67"/>
  <c r="K27" i="67"/>
  <c r="H27" i="67"/>
  <c r="O26" i="67"/>
  <c r="L26" i="67"/>
  <c r="I26" i="67"/>
  <c r="O25" i="67"/>
  <c r="L25" i="67"/>
  <c r="I25" i="67"/>
  <c r="N24" i="67"/>
  <c r="K24" i="67"/>
  <c r="H24" i="67"/>
  <c r="Q23" i="67"/>
  <c r="O23" i="67"/>
  <c r="L23" i="67"/>
  <c r="I23" i="67"/>
  <c r="O22" i="67"/>
  <c r="L22" i="67"/>
  <c r="I22" i="67"/>
  <c r="N21" i="67"/>
  <c r="K21" i="67"/>
  <c r="H21" i="67"/>
  <c r="Q20" i="67"/>
  <c r="O20" i="67"/>
  <c r="L20" i="67"/>
  <c r="I20" i="67"/>
  <c r="Q19" i="67"/>
  <c r="O19" i="67"/>
  <c r="L19" i="67"/>
  <c r="I19" i="67"/>
  <c r="N18" i="67"/>
  <c r="K18" i="67"/>
  <c r="H18" i="67"/>
  <c r="O17" i="67"/>
  <c r="L17" i="67"/>
  <c r="I17" i="67"/>
  <c r="F2" i="67"/>
  <c r="K4" i="67" s="1"/>
  <c r="N9" i="67" l="1"/>
  <c r="N11" i="67"/>
  <c r="N8" i="67"/>
  <c r="N6" i="67"/>
  <c r="N7" i="67"/>
  <c r="N10" i="67"/>
  <c r="O40" i="68" l="1"/>
  <c r="L40" i="68"/>
  <c r="I40" i="68"/>
  <c r="N39" i="68"/>
  <c r="K39" i="68"/>
  <c r="H39" i="68"/>
  <c r="O38" i="68"/>
  <c r="L38" i="68"/>
  <c r="I38" i="68"/>
  <c r="O37" i="68"/>
  <c r="L37" i="68"/>
  <c r="I37" i="68"/>
  <c r="N36" i="68"/>
  <c r="K36" i="68"/>
  <c r="H36" i="68"/>
  <c r="O35" i="68"/>
  <c r="L35" i="68"/>
  <c r="I35" i="68"/>
  <c r="O34" i="68"/>
  <c r="L34" i="68"/>
  <c r="I34" i="68"/>
  <c r="N33" i="68"/>
  <c r="K33" i="68"/>
  <c r="H33" i="68"/>
  <c r="Q32" i="68"/>
  <c r="O32" i="68"/>
  <c r="L32" i="68"/>
  <c r="I32" i="68"/>
  <c r="O31" i="68"/>
  <c r="L31" i="68"/>
  <c r="I31" i="68"/>
  <c r="N30" i="68"/>
  <c r="K30" i="68"/>
  <c r="H30" i="68"/>
  <c r="Q29" i="68"/>
  <c r="O29" i="68"/>
  <c r="L29" i="68"/>
  <c r="I29" i="68"/>
  <c r="Q28" i="68"/>
  <c r="O28" i="68"/>
  <c r="L28" i="68"/>
  <c r="I28" i="68"/>
  <c r="N27" i="68"/>
  <c r="K27" i="68"/>
  <c r="H27" i="68"/>
  <c r="O26" i="68"/>
  <c r="L26" i="68"/>
  <c r="I26" i="68"/>
  <c r="O25" i="68"/>
  <c r="L25" i="68"/>
  <c r="I25" i="68"/>
  <c r="N24" i="68"/>
  <c r="K24" i="68"/>
  <c r="H24" i="68"/>
  <c r="Q23" i="68"/>
  <c r="O23" i="68"/>
  <c r="L23" i="68"/>
  <c r="I23" i="68"/>
  <c r="O22" i="68"/>
  <c r="L22" i="68"/>
  <c r="I22" i="68"/>
  <c r="N21" i="68"/>
  <c r="K21" i="68"/>
  <c r="H21" i="68"/>
  <c r="Q20" i="68"/>
  <c r="O20" i="68"/>
  <c r="L20" i="68"/>
  <c r="I20" i="68"/>
  <c r="Q19" i="68"/>
  <c r="O19" i="68"/>
  <c r="L19" i="68"/>
  <c r="I19" i="68"/>
  <c r="N18" i="68"/>
  <c r="K18" i="68"/>
  <c r="H18" i="68"/>
  <c r="O17" i="68"/>
  <c r="L17" i="68"/>
  <c r="I17" i="68"/>
  <c r="F2" i="68"/>
  <c r="K4" i="68" s="1"/>
  <c r="N9" i="68" l="1"/>
  <c r="N6" i="68"/>
  <c r="N8" i="68"/>
  <c r="N7" i="68"/>
  <c r="N11" i="68"/>
  <c r="N10" i="68"/>
  <c r="O40" i="39" l="1"/>
  <c r="L40" i="39"/>
  <c r="I40" i="39"/>
  <c r="N39" i="39"/>
  <c r="K39" i="39"/>
  <c r="H39" i="39"/>
  <c r="O38" i="39"/>
  <c r="L38" i="39"/>
  <c r="I38" i="39"/>
  <c r="O37" i="39"/>
  <c r="L37" i="39"/>
  <c r="I37" i="39"/>
  <c r="N36" i="39"/>
  <c r="K36" i="39"/>
  <c r="H36" i="39"/>
  <c r="O35" i="39"/>
  <c r="L35" i="39"/>
  <c r="I35" i="39"/>
  <c r="O34" i="39"/>
  <c r="L34" i="39"/>
  <c r="I34" i="39"/>
  <c r="N33" i="39"/>
  <c r="K33" i="39"/>
  <c r="H33" i="39"/>
  <c r="Q32" i="39"/>
  <c r="O32" i="39"/>
  <c r="L32" i="39"/>
  <c r="I32" i="39"/>
  <c r="O31" i="39"/>
  <c r="L31" i="39"/>
  <c r="I31" i="39"/>
  <c r="N30" i="39"/>
  <c r="K30" i="39"/>
  <c r="H30" i="39"/>
  <c r="Q29" i="39"/>
  <c r="O29" i="39"/>
  <c r="L29" i="39"/>
  <c r="I29" i="39"/>
  <c r="Q28" i="39"/>
  <c r="O28" i="39"/>
  <c r="L28" i="39"/>
  <c r="I28" i="39"/>
  <c r="N27" i="39"/>
  <c r="K27" i="39"/>
  <c r="H27" i="39"/>
  <c r="O26" i="39"/>
  <c r="L26" i="39"/>
  <c r="I26" i="39"/>
  <c r="O25" i="39"/>
  <c r="L25" i="39"/>
  <c r="I25" i="39"/>
  <c r="N24" i="39"/>
  <c r="K24" i="39"/>
  <c r="H24" i="39"/>
  <c r="Q23" i="39"/>
  <c r="O23" i="39"/>
  <c r="L23" i="39"/>
  <c r="I23" i="39"/>
  <c r="O22" i="39"/>
  <c r="L22" i="39"/>
  <c r="I22" i="39"/>
  <c r="N21" i="39"/>
  <c r="K21" i="39"/>
  <c r="H21" i="39"/>
  <c r="Q20" i="39"/>
  <c r="O20" i="39"/>
  <c r="L20" i="39"/>
  <c r="I20" i="39"/>
  <c r="Q19" i="39"/>
  <c r="O19" i="39"/>
  <c r="L19" i="39"/>
  <c r="I19" i="39"/>
  <c r="N18" i="39"/>
  <c r="K18" i="39"/>
  <c r="H18" i="39"/>
  <c r="O17" i="39"/>
  <c r="L17" i="39"/>
  <c r="I17" i="39"/>
  <c r="F2" i="39"/>
  <c r="K4" i="39" s="1"/>
  <c r="N9" i="39" l="1"/>
  <c r="N8" i="39"/>
  <c r="N10" i="39"/>
  <c r="N7" i="39"/>
  <c r="N6" i="39"/>
  <c r="N11" i="39"/>
  <c r="O40" i="40" l="1"/>
  <c r="L40" i="40"/>
  <c r="I40" i="40"/>
  <c r="N39" i="40"/>
  <c r="K39" i="40"/>
  <c r="H39" i="40"/>
  <c r="O38" i="40"/>
  <c r="L38" i="40"/>
  <c r="I38" i="40"/>
  <c r="O37" i="40"/>
  <c r="L37" i="40"/>
  <c r="I37" i="40"/>
  <c r="N36" i="40"/>
  <c r="K36" i="40"/>
  <c r="H36" i="40"/>
  <c r="O35" i="40"/>
  <c r="L35" i="40"/>
  <c r="I35" i="40"/>
  <c r="O34" i="40"/>
  <c r="L34" i="40"/>
  <c r="I34" i="40"/>
  <c r="N33" i="40"/>
  <c r="K33" i="40"/>
  <c r="H33" i="40"/>
  <c r="Q32" i="40"/>
  <c r="O32" i="40"/>
  <c r="L32" i="40"/>
  <c r="I32" i="40"/>
  <c r="O31" i="40"/>
  <c r="L31" i="40"/>
  <c r="I31" i="40"/>
  <c r="N30" i="40"/>
  <c r="K30" i="40"/>
  <c r="H30" i="40"/>
  <c r="Q29" i="40"/>
  <c r="O29" i="40"/>
  <c r="L29" i="40"/>
  <c r="I29" i="40"/>
  <c r="Q28" i="40"/>
  <c r="O28" i="40"/>
  <c r="L28" i="40"/>
  <c r="I28" i="40"/>
  <c r="N27" i="40"/>
  <c r="K27" i="40"/>
  <c r="H27" i="40"/>
  <c r="O26" i="40"/>
  <c r="L26" i="40"/>
  <c r="I26" i="40"/>
  <c r="O25" i="40"/>
  <c r="L25" i="40"/>
  <c r="I25" i="40"/>
  <c r="N24" i="40"/>
  <c r="K24" i="40"/>
  <c r="H24" i="40"/>
  <c r="Q23" i="40"/>
  <c r="O23" i="40"/>
  <c r="L23" i="40"/>
  <c r="I23" i="40"/>
  <c r="O22" i="40"/>
  <c r="L22" i="40"/>
  <c r="I22" i="40"/>
  <c r="N21" i="40"/>
  <c r="K21" i="40"/>
  <c r="H21" i="40"/>
  <c r="Q20" i="40"/>
  <c r="O20" i="40"/>
  <c r="L20" i="40"/>
  <c r="I20" i="40"/>
  <c r="Q19" i="40"/>
  <c r="O19" i="40"/>
  <c r="L19" i="40"/>
  <c r="I19" i="40"/>
  <c r="N18" i="40"/>
  <c r="K18" i="40"/>
  <c r="H18" i="40"/>
  <c r="O17" i="40"/>
  <c r="L17" i="40"/>
  <c r="I17" i="40"/>
  <c r="F2" i="40"/>
  <c r="K4" i="40" s="1"/>
  <c r="N9" i="40" l="1"/>
  <c r="N7" i="40"/>
  <c r="N6" i="40"/>
  <c r="N8" i="40"/>
  <c r="N11" i="40"/>
  <c r="N10" i="40"/>
  <c r="F311" i="18" l="1"/>
  <c r="F312" i="18"/>
  <c r="F313" i="18"/>
  <c r="F314" i="18"/>
  <c r="F315" i="18"/>
  <c r="F316" i="18"/>
  <c r="F317" i="18"/>
  <c r="F318" i="18"/>
  <c r="F319" i="18"/>
  <c r="F320" i="18"/>
  <c r="F321" i="18"/>
  <c r="F310" i="18"/>
  <c r="F282" i="18"/>
  <c r="F283" i="18"/>
  <c r="F284" i="18"/>
  <c r="F285" i="18"/>
  <c r="F286" i="18"/>
  <c r="F287" i="18"/>
  <c r="F288" i="18"/>
  <c r="F289" i="18"/>
  <c r="F290" i="18"/>
  <c r="F291" i="18"/>
  <c r="F281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293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64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35" i="18"/>
  <c r="F216" i="18"/>
  <c r="F217" i="18"/>
  <c r="F218" i="18"/>
  <c r="F219" i="18"/>
  <c r="F220" i="18"/>
  <c r="F221" i="18"/>
  <c r="F222" i="18"/>
  <c r="F223" i="18"/>
  <c r="F224" i="18"/>
  <c r="F209" i="18"/>
  <c r="F210" i="18"/>
  <c r="F211" i="18"/>
  <c r="F212" i="18"/>
  <c r="F213" i="18"/>
  <c r="F214" i="18"/>
  <c r="F215" i="18"/>
  <c r="F20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78" i="18"/>
  <c r="F165" i="18"/>
  <c r="F160" i="18"/>
  <c r="F161" i="18"/>
  <c r="F162" i="18"/>
  <c r="F163" i="18"/>
  <c r="F164" i="18"/>
  <c r="F150" i="18"/>
  <c r="F151" i="18"/>
  <c r="F152" i="18"/>
  <c r="F153" i="18"/>
  <c r="F154" i="18"/>
  <c r="F155" i="18"/>
  <c r="F156" i="18"/>
  <c r="F157" i="18"/>
  <c r="F158" i="18"/>
  <c r="F159" i="18"/>
  <c r="F149" i="18"/>
  <c r="O40" i="65"/>
  <c r="L40" i="65"/>
  <c r="I40" i="65"/>
  <c r="N39" i="65"/>
  <c r="K39" i="65"/>
  <c r="H39" i="65"/>
  <c r="O38" i="65"/>
  <c r="L38" i="65"/>
  <c r="I38" i="65"/>
  <c r="O37" i="65"/>
  <c r="L37" i="65"/>
  <c r="I37" i="65"/>
  <c r="N36" i="65"/>
  <c r="K36" i="65"/>
  <c r="H36" i="65"/>
  <c r="O35" i="65"/>
  <c r="L35" i="65"/>
  <c r="I35" i="65"/>
  <c r="O34" i="65"/>
  <c r="L34" i="65"/>
  <c r="I34" i="65"/>
  <c r="N33" i="65"/>
  <c r="K33" i="65"/>
  <c r="H33" i="65"/>
  <c r="Q32" i="65"/>
  <c r="O32" i="65"/>
  <c r="L32" i="65"/>
  <c r="I32" i="65"/>
  <c r="O31" i="65"/>
  <c r="L31" i="65"/>
  <c r="I31" i="65"/>
  <c r="N30" i="65"/>
  <c r="K30" i="65"/>
  <c r="H30" i="65"/>
  <c r="Q29" i="65"/>
  <c r="O29" i="65"/>
  <c r="L29" i="65"/>
  <c r="I29" i="65"/>
  <c r="O28" i="65"/>
  <c r="L28" i="65"/>
  <c r="I28" i="65"/>
  <c r="N27" i="65"/>
  <c r="K27" i="65"/>
  <c r="H27" i="65"/>
  <c r="Q26" i="65"/>
  <c r="O26" i="65"/>
  <c r="L26" i="65"/>
  <c r="I26" i="65"/>
  <c r="O25" i="65"/>
  <c r="L25" i="65"/>
  <c r="I25" i="65"/>
  <c r="N24" i="65"/>
  <c r="K24" i="65"/>
  <c r="H24" i="65"/>
  <c r="Q23" i="65"/>
  <c r="O23" i="65"/>
  <c r="L23" i="65"/>
  <c r="I23" i="65"/>
  <c r="O22" i="65"/>
  <c r="L22" i="65"/>
  <c r="I22" i="65"/>
  <c r="N21" i="65"/>
  <c r="K21" i="65"/>
  <c r="H21" i="65"/>
  <c r="Q20" i="65"/>
  <c r="O20" i="65"/>
  <c r="L20" i="65"/>
  <c r="I20" i="65"/>
  <c r="O19" i="65"/>
  <c r="L19" i="65"/>
  <c r="I19" i="65"/>
  <c r="N18" i="65"/>
  <c r="K18" i="65"/>
  <c r="H18" i="65"/>
  <c r="Q17" i="65"/>
  <c r="O17" i="65"/>
  <c r="L17" i="65"/>
  <c r="I17" i="65"/>
  <c r="F2" i="65"/>
  <c r="K4" i="65" s="1"/>
  <c r="O40" i="64"/>
  <c r="L40" i="64"/>
  <c r="I40" i="64"/>
  <c r="N39" i="64"/>
  <c r="K39" i="64"/>
  <c r="H39" i="64"/>
  <c r="O38" i="64"/>
  <c r="L38" i="64"/>
  <c r="I38" i="64"/>
  <c r="O37" i="64"/>
  <c r="L37" i="64"/>
  <c r="I37" i="64"/>
  <c r="N36" i="64"/>
  <c r="K36" i="64"/>
  <c r="H36" i="64"/>
  <c r="O35" i="64"/>
  <c r="L35" i="64"/>
  <c r="I35" i="64"/>
  <c r="O34" i="64"/>
  <c r="L34" i="64"/>
  <c r="I34" i="64"/>
  <c r="N33" i="64"/>
  <c r="K33" i="64"/>
  <c r="H33" i="64"/>
  <c r="Q32" i="64"/>
  <c r="O32" i="64"/>
  <c r="L32" i="64"/>
  <c r="I32" i="64"/>
  <c r="O31" i="64"/>
  <c r="L31" i="64"/>
  <c r="I31" i="64"/>
  <c r="N30" i="64"/>
  <c r="K30" i="64"/>
  <c r="H30" i="64"/>
  <c r="Q29" i="64"/>
  <c r="O29" i="64"/>
  <c r="L29" i="64"/>
  <c r="I29" i="64"/>
  <c r="O28" i="64"/>
  <c r="L28" i="64"/>
  <c r="I28" i="64"/>
  <c r="N27" i="64"/>
  <c r="K27" i="64"/>
  <c r="H27" i="64"/>
  <c r="Q26" i="64"/>
  <c r="O26" i="64"/>
  <c r="L26" i="64"/>
  <c r="I26" i="64"/>
  <c r="O25" i="64"/>
  <c r="L25" i="64"/>
  <c r="I25" i="64"/>
  <c r="N24" i="64"/>
  <c r="K24" i="64"/>
  <c r="H24" i="64"/>
  <c r="Q23" i="64"/>
  <c r="O23" i="64"/>
  <c r="L23" i="64"/>
  <c r="I23" i="64"/>
  <c r="O22" i="64"/>
  <c r="L22" i="64"/>
  <c r="I22" i="64"/>
  <c r="N21" i="64"/>
  <c r="K21" i="64"/>
  <c r="H21" i="64"/>
  <c r="Q20" i="64"/>
  <c r="O20" i="64"/>
  <c r="L20" i="64"/>
  <c r="I20" i="64"/>
  <c r="O19" i="64"/>
  <c r="L19" i="64"/>
  <c r="I19" i="64"/>
  <c r="N18" i="64"/>
  <c r="K18" i="64"/>
  <c r="H18" i="64"/>
  <c r="Q17" i="64"/>
  <c r="O17" i="64"/>
  <c r="L17" i="64"/>
  <c r="I17" i="64"/>
  <c r="F2" i="64"/>
  <c r="K4" i="64" s="1"/>
  <c r="O40" i="63"/>
  <c r="L40" i="63"/>
  <c r="I40" i="63"/>
  <c r="N39" i="63"/>
  <c r="K39" i="63"/>
  <c r="H39" i="63"/>
  <c r="O38" i="63"/>
  <c r="L38" i="63"/>
  <c r="I38" i="63"/>
  <c r="O37" i="63"/>
  <c r="L37" i="63"/>
  <c r="I37" i="63"/>
  <c r="N36" i="63"/>
  <c r="K36" i="63"/>
  <c r="H36" i="63"/>
  <c r="O35" i="63"/>
  <c r="L35" i="63"/>
  <c r="I35" i="63"/>
  <c r="O34" i="63"/>
  <c r="L34" i="63"/>
  <c r="I34" i="63"/>
  <c r="N33" i="63"/>
  <c r="K33" i="63"/>
  <c r="H33" i="63"/>
  <c r="Q32" i="63"/>
  <c r="O32" i="63"/>
  <c r="L32" i="63"/>
  <c r="I32" i="63"/>
  <c r="O31" i="63"/>
  <c r="L31" i="63"/>
  <c r="I31" i="63"/>
  <c r="N30" i="63"/>
  <c r="K30" i="63"/>
  <c r="H30" i="63"/>
  <c r="Q29" i="63"/>
  <c r="O29" i="63"/>
  <c r="L29" i="63"/>
  <c r="I29" i="63"/>
  <c r="O28" i="63"/>
  <c r="L28" i="63"/>
  <c r="I28" i="63"/>
  <c r="N27" i="63"/>
  <c r="K27" i="63"/>
  <c r="H27" i="63"/>
  <c r="Q26" i="63"/>
  <c r="O26" i="63"/>
  <c r="L26" i="63"/>
  <c r="I26" i="63"/>
  <c r="O25" i="63"/>
  <c r="L25" i="63"/>
  <c r="I25" i="63"/>
  <c r="N24" i="63"/>
  <c r="K24" i="63"/>
  <c r="H24" i="63"/>
  <c r="Q23" i="63"/>
  <c r="O23" i="63"/>
  <c r="L23" i="63"/>
  <c r="I23" i="63"/>
  <c r="O22" i="63"/>
  <c r="L22" i="63"/>
  <c r="I22" i="63"/>
  <c r="N21" i="63"/>
  <c r="K21" i="63"/>
  <c r="H21" i="63"/>
  <c r="Q20" i="63"/>
  <c r="O20" i="63"/>
  <c r="L20" i="63"/>
  <c r="I20" i="63"/>
  <c r="O19" i="63"/>
  <c r="L19" i="63"/>
  <c r="I19" i="63"/>
  <c r="N18" i="63"/>
  <c r="K18" i="63"/>
  <c r="H18" i="63"/>
  <c r="Q17" i="63"/>
  <c r="O17" i="63"/>
  <c r="L17" i="63"/>
  <c r="I17" i="63"/>
  <c r="F2" i="63"/>
  <c r="K4" i="63" s="1"/>
  <c r="O40" i="62"/>
  <c r="L40" i="62"/>
  <c r="I40" i="62"/>
  <c r="N39" i="62"/>
  <c r="K39" i="62"/>
  <c r="H39" i="62"/>
  <c r="O38" i="62"/>
  <c r="L38" i="62"/>
  <c r="I38" i="62"/>
  <c r="O37" i="62"/>
  <c r="L37" i="62"/>
  <c r="I37" i="62"/>
  <c r="N36" i="62"/>
  <c r="K36" i="62"/>
  <c r="H36" i="62"/>
  <c r="O35" i="62"/>
  <c r="L35" i="62"/>
  <c r="I35" i="62"/>
  <c r="O34" i="62"/>
  <c r="L34" i="62"/>
  <c r="I34" i="62"/>
  <c r="N33" i="62"/>
  <c r="K33" i="62"/>
  <c r="H33" i="62"/>
  <c r="Q32" i="62"/>
  <c r="O32" i="62"/>
  <c r="L32" i="62"/>
  <c r="I32" i="62"/>
  <c r="O31" i="62"/>
  <c r="L31" i="62"/>
  <c r="I31" i="62"/>
  <c r="N30" i="62"/>
  <c r="K30" i="62"/>
  <c r="H30" i="62"/>
  <c r="Q29" i="62"/>
  <c r="O29" i="62"/>
  <c r="L29" i="62"/>
  <c r="I29" i="62"/>
  <c r="O28" i="62"/>
  <c r="L28" i="62"/>
  <c r="I28" i="62"/>
  <c r="N27" i="62"/>
  <c r="K27" i="62"/>
  <c r="H27" i="62"/>
  <c r="Q26" i="62"/>
  <c r="O26" i="62"/>
  <c r="L26" i="62"/>
  <c r="I26" i="62"/>
  <c r="O25" i="62"/>
  <c r="L25" i="62"/>
  <c r="I25" i="62"/>
  <c r="N24" i="62"/>
  <c r="K24" i="62"/>
  <c r="H24" i="62"/>
  <c r="Q23" i="62"/>
  <c r="O23" i="62"/>
  <c r="L23" i="62"/>
  <c r="I23" i="62"/>
  <c r="O22" i="62"/>
  <c r="L22" i="62"/>
  <c r="I22" i="62"/>
  <c r="N21" i="62"/>
  <c r="K21" i="62"/>
  <c r="H21" i="62"/>
  <c r="Q20" i="62"/>
  <c r="O20" i="62"/>
  <c r="L20" i="62"/>
  <c r="I20" i="62"/>
  <c r="O19" i="62"/>
  <c r="L19" i="62"/>
  <c r="I19" i="62"/>
  <c r="N18" i="62"/>
  <c r="K18" i="62"/>
  <c r="H18" i="62"/>
  <c r="Q17" i="62"/>
  <c r="O17" i="62"/>
  <c r="L17" i="62"/>
  <c r="I17" i="62"/>
  <c r="F2" i="62"/>
  <c r="K4" i="62" s="1"/>
  <c r="O40" i="61"/>
  <c r="L40" i="61"/>
  <c r="I40" i="61"/>
  <c r="N39" i="61"/>
  <c r="K39" i="61"/>
  <c r="H39" i="61"/>
  <c r="O38" i="61"/>
  <c r="L38" i="61"/>
  <c r="I38" i="61"/>
  <c r="O37" i="61"/>
  <c r="L37" i="61"/>
  <c r="I37" i="61"/>
  <c r="N36" i="61"/>
  <c r="K36" i="61"/>
  <c r="H36" i="61"/>
  <c r="O35" i="61"/>
  <c r="L35" i="61"/>
  <c r="I35" i="61"/>
  <c r="O34" i="61"/>
  <c r="L34" i="61"/>
  <c r="I34" i="61"/>
  <c r="N33" i="61"/>
  <c r="K33" i="61"/>
  <c r="H33" i="61"/>
  <c r="Q32" i="61"/>
  <c r="O32" i="61"/>
  <c r="L32" i="61"/>
  <c r="I32" i="61"/>
  <c r="O31" i="61"/>
  <c r="L31" i="61"/>
  <c r="I31" i="61"/>
  <c r="N30" i="61"/>
  <c r="K30" i="61"/>
  <c r="H30" i="61"/>
  <c r="Q29" i="61"/>
  <c r="O29" i="61"/>
  <c r="L29" i="61"/>
  <c r="I29" i="61"/>
  <c r="O28" i="61"/>
  <c r="L28" i="61"/>
  <c r="I28" i="61"/>
  <c r="N27" i="61"/>
  <c r="K27" i="61"/>
  <c r="H27" i="61"/>
  <c r="Q26" i="61"/>
  <c r="O26" i="61"/>
  <c r="L26" i="61"/>
  <c r="I26" i="61"/>
  <c r="O25" i="61"/>
  <c r="L25" i="61"/>
  <c r="I25" i="61"/>
  <c r="N24" i="61"/>
  <c r="K24" i="61"/>
  <c r="H24" i="61"/>
  <c r="Q23" i="61"/>
  <c r="O23" i="61"/>
  <c r="L23" i="61"/>
  <c r="I23" i="61"/>
  <c r="O22" i="61"/>
  <c r="L22" i="61"/>
  <c r="I22" i="61"/>
  <c r="N21" i="61"/>
  <c r="K21" i="61"/>
  <c r="H21" i="61"/>
  <c r="Q20" i="61"/>
  <c r="O20" i="61"/>
  <c r="L20" i="61"/>
  <c r="I20" i="61"/>
  <c r="O19" i="61"/>
  <c r="L19" i="61"/>
  <c r="I19" i="61"/>
  <c r="N18" i="61"/>
  <c r="K18" i="61"/>
  <c r="H18" i="61"/>
  <c r="Q17" i="61"/>
  <c r="O17" i="61"/>
  <c r="L17" i="61"/>
  <c r="I17" i="61"/>
  <c r="F2" i="61"/>
  <c r="K4" i="61" s="1"/>
  <c r="O40" i="60"/>
  <c r="L40" i="60"/>
  <c r="I40" i="60"/>
  <c r="N39" i="60"/>
  <c r="K39" i="60"/>
  <c r="H39" i="60"/>
  <c r="O38" i="60"/>
  <c r="L38" i="60"/>
  <c r="I38" i="60"/>
  <c r="O37" i="60"/>
  <c r="L37" i="60"/>
  <c r="I37" i="60"/>
  <c r="N36" i="60"/>
  <c r="K36" i="60"/>
  <c r="H36" i="60"/>
  <c r="O35" i="60"/>
  <c r="L35" i="60"/>
  <c r="I35" i="60"/>
  <c r="O34" i="60"/>
  <c r="L34" i="60"/>
  <c r="I34" i="60"/>
  <c r="N33" i="60"/>
  <c r="K33" i="60"/>
  <c r="H33" i="60"/>
  <c r="Q32" i="60"/>
  <c r="O32" i="60"/>
  <c r="L32" i="60"/>
  <c r="I32" i="60"/>
  <c r="O31" i="60"/>
  <c r="L31" i="60"/>
  <c r="I31" i="60"/>
  <c r="N30" i="60"/>
  <c r="K30" i="60"/>
  <c r="H30" i="60"/>
  <c r="Q29" i="60"/>
  <c r="O29" i="60"/>
  <c r="L29" i="60"/>
  <c r="I29" i="60"/>
  <c r="O28" i="60"/>
  <c r="L28" i="60"/>
  <c r="I28" i="60"/>
  <c r="N27" i="60"/>
  <c r="K27" i="60"/>
  <c r="H27" i="60"/>
  <c r="Q26" i="60"/>
  <c r="O26" i="60"/>
  <c r="L26" i="60"/>
  <c r="I26" i="60"/>
  <c r="O25" i="60"/>
  <c r="L25" i="60"/>
  <c r="I25" i="60"/>
  <c r="N24" i="60"/>
  <c r="K24" i="60"/>
  <c r="H24" i="60"/>
  <c r="Q23" i="60"/>
  <c r="O23" i="60"/>
  <c r="L23" i="60"/>
  <c r="I23" i="60"/>
  <c r="O22" i="60"/>
  <c r="L22" i="60"/>
  <c r="I22" i="60"/>
  <c r="N21" i="60"/>
  <c r="K21" i="60"/>
  <c r="H21" i="60"/>
  <c r="Q20" i="60"/>
  <c r="O20" i="60"/>
  <c r="L20" i="60"/>
  <c r="I20" i="60"/>
  <c r="O19" i="60"/>
  <c r="L19" i="60"/>
  <c r="I19" i="60"/>
  <c r="N18" i="60"/>
  <c r="K18" i="60"/>
  <c r="H18" i="60"/>
  <c r="Q17" i="60"/>
  <c r="O17" i="60"/>
  <c r="L17" i="60"/>
  <c r="I17" i="60"/>
  <c r="F2" i="60"/>
  <c r="K4" i="60" s="1"/>
  <c r="O40" i="59"/>
  <c r="L40" i="59"/>
  <c r="I40" i="59"/>
  <c r="N39" i="59"/>
  <c r="K39" i="59"/>
  <c r="H39" i="59"/>
  <c r="O38" i="59"/>
  <c r="L38" i="59"/>
  <c r="I38" i="59"/>
  <c r="O37" i="59"/>
  <c r="L37" i="59"/>
  <c r="I37" i="59"/>
  <c r="N36" i="59"/>
  <c r="K36" i="59"/>
  <c r="H36" i="59"/>
  <c r="O35" i="59"/>
  <c r="L35" i="59"/>
  <c r="I35" i="59"/>
  <c r="O34" i="59"/>
  <c r="L34" i="59"/>
  <c r="I34" i="59"/>
  <c r="N33" i="59"/>
  <c r="K33" i="59"/>
  <c r="H33" i="59"/>
  <c r="Q32" i="59"/>
  <c r="O32" i="59"/>
  <c r="L32" i="59"/>
  <c r="I32" i="59"/>
  <c r="O31" i="59"/>
  <c r="L31" i="59"/>
  <c r="I31" i="59"/>
  <c r="N30" i="59"/>
  <c r="K30" i="59"/>
  <c r="H30" i="59"/>
  <c r="Q29" i="59"/>
  <c r="O29" i="59"/>
  <c r="L29" i="59"/>
  <c r="I29" i="59"/>
  <c r="O28" i="59"/>
  <c r="L28" i="59"/>
  <c r="I28" i="59"/>
  <c r="N27" i="59"/>
  <c r="K27" i="59"/>
  <c r="H27" i="59"/>
  <c r="Q26" i="59"/>
  <c r="O26" i="59"/>
  <c r="L26" i="59"/>
  <c r="I26" i="59"/>
  <c r="O25" i="59"/>
  <c r="L25" i="59"/>
  <c r="I25" i="59"/>
  <c r="N24" i="59"/>
  <c r="K24" i="59"/>
  <c r="H24" i="59"/>
  <c r="Q23" i="59"/>
  <c r="O23" i="59"/>
  <c r="L23" i="59"/>
  <c r="I23" i="59"/>
  <c r="O22" i="59"/>
  <c r="L22" i="59"/>
  <c r="I22" i="59"/>
  <c r="N21" i="59"/>
  <c r="K21" i="59"/>
  <c r="H21" i="59"/>
  <c r="Q20" i="59"/>
  <c r="O20" i="59"/>
  <c r="L20" i="59"/>
  <c r="I20" i="59"/>
  <c r="O19" i="59"/>
  <c r="L19" i="59"/>
  <c r="I19" i="59"/>
  <c r="N18" i="59"/>
  <c r="K18" i="59"/>
  <c r="H18" i="59"/>
  <c r="Q17" i="59"/>
  <c r="O17" i="59"/>
  <c r="L17" i="59"/>
  <c r="I17" i="59"/>
  <c r="F2" i="59"/>
  <c r="K4" i="59" s="1"/>
  <c r="O40" i="58"/>
  <c r="L40" i="58"/>
  <c r="I40" i="58"/>
  <c r="N39" i="58"/>
  <c r="K39" i="58"/>
  <c r="H39" i="58"/>
  <c r="O38" i="58"/>
  <c r="L38" i="58"/>
  <c r="I38" i="58"/>
  <c r="O37" i="58"/>
  <c r="L37" i="58"/>
  <c r="I37" i="58"/>
  <c r="N36" i="58"/>
  <c r="K36" i="58"/>
  <c r="H36" i="58"/>
  <c r="O35" i="58"/>
  <c r="L35" i="58"/>
  <c r="I35" i="58"/>
  <c r="O34" i="58"/>
  <c r="L34" i="58"/>
  <c r="I34" i="58"/>
  <c r="N33" i="58"/>
  <c r="K33" i="58"/>
  <c r="H33" i="58"/>
  <c r="Q32" i="58"/>
  <c r="O32" i="58"/>
  <c r="L32" i="58"/>
  <c r="I32" i="58"/>
  <c r="O31" i="58"/>
  <c r="L31" i="58"/>
  <c r="I31" i="58"/>
  <c r="N30" i="58"/>
  <c r="K30" i="58"/>
  <c r="H30" i="58"/>
  <c r="Q29" i="58"/>
  <c r="O29" i="58"/>
  <c r="L29" i="58"/>
  <c r="I29" i="58"/>
  <c r="O28" i="58"/>
  <c r="L28" i="58"/>
  <c r="I28" i="58"/>
  <c r="N27" i="58"/>
  <c r="K27" i="58"/>
  <c r="H27" i="58"/>
  <c r="Q26" i="58"/>
  <c r="O26" i="58"/>
  <c r="L26" i="58"/>
  <c r="I26" i="58"/>
  <c r="O25" i="58"/>
  <c r="L25" i="58"/>
  <c r="I25" i="58"/>
  <c r="N24" i="58"/>
  <c r="K24" i="58"/>
  <c r="H24" i="58"/>
  <c r="Q23" i="58"/>
  <c r="O23" i="58"/>
  <c r="L23" i="58"/>
  <c r="I23" i="58"/>
  <c r="O22" i="58"/>
  <c r="L22" i="58"/>
  <c r="I22" i="58"/>
  <c r="N21" i="58"/>
  <c r="K21" i="58"/>
  <c r="H21" i="58"/>
  <c r="Q20" i="58"/>
  <c r="O20" i="58"/>
  <c r="L20" i="58"/>
  <c r="I20" i="58"/>
  <c r="O19" i="58"/>
  <c r="L19" i="58"/>
  <c r="I19" i="58"/>
  <c r="N18" i="58"/>
  <c r="K18" i="58"/>
  <c r="H18" i="58"/>
  <c r="Q17" i="58"/>
  <c r="O17" i="58"/>
  <c r="L17" i="58"/>
  <c r="I17" i="58"/>
  <c r="F2" i="58"/>
  <c r="K4" i="58" s="1"/>
  <c r="O40" i="57"/>
  <c r="L40" i="57"/>
  <c r="I40" i="57"/>
  <c r="N39" i="57"/>
  <c r="K39" i="57"/>
  <c r="H39" i="57"/>
  <c r="O38" i="57"/>
  <c r="L38" i="57"/>
  <c r="I38" i="57"/>
  <c r="O37" i="57"/>
  <c r="L37" i="57"/>
  <c r="I37" i="57"/>
  <c r="N36" i="57"/>
  <c r="K36" i="57"/>
  <c r="H36" i="57"/>
  <c r="O35" i="57"/>
  <c r="L35" i="57"/>
  <c r="I35" i="57"/>
  <c r="O34" i="57"/>
  <c r="L34" i="57"/>
  <c r="I34" i="57"/>
  <c r="N33" i="57"/>
  <c r="K33" i="57"/>
  <c r="H33" i="57"/>
  <c r="Q32" i="57"/>
  <c r="O32" i="57"/>
  <c r="L32" i="57"/>
  <c r="I32" i="57"/>
  <c r="O31" i="57"/>
  <c r="L31" i="57"/>
  <c r="I31" i="57"/>
  <c r="N30" i="57"/>
  <c r="K30" i="57"/>
  <c r="H30" i="57"/>
  <c r="Q29" i="57"/>
  <c r="O29" i="57"/>
  <c r="L29" i="57"/>
  <c r="I29" i="57"/>
  <c r="O28" i="57"/>
  <c r="L28" i="57"/>
  <c r="I28" i="57"/>
  <c r="N27" i="57"/>
  <c r="K27" i="57"/>
  <c r="H27" i="57"/>
  <c r="Q26" i="57"/>
  <c r="O26" i="57"/>
  <c r="L26" i="57"/>
  <c r="I26" i="57"/>
  <c r="O25" i="57"/>
  <c r="L25" i="57"/>
  <c r="I25" i="57"/>
  <c r="N24" i="57"/>
  <c r="K24" i="57"/>
  <c r="H24" i="57"/>
  <c r="Q23" i="57"/>
  <c r="O23" i="57"/>
  <c r="L23" i="57"/>
  <c r="I23" i="57"/>
  <c r="O22" i="57"/>
  <c r="L22" i="57"/>
  <c r="I22" i="57"/>
  <c r="N21" i="57"/>
  <c r="K21" i="57"/>
  <c r="H21" i="57"/>
  <c r="Q20" i="57"/>
  <c r="O20" i="57"/>
  <c r="L20" i="57"/>
  <c r="I20" i="57"/>
  <c r="O19" i="57"/>
  <c r="L19" i="57"/>
  <c r="I19" i="57"/>
  <c r="N18" i="57"/>
  <c r="K18" i="57"/>
  <c r="H18" i="57"/>
  <c r="Q17" i="57"/>
  <c r="O17" i="57"/>
  <c r="L17" i="57"/>
  <c r="I17" i="57"/>
  <c r="F2" i="57"/>
  <c r="K4" i="57" s="1"/>
  <c r="O40" i="56"/>
  <c r="L40" i="56"/>
  <c r="I40" i="56"/>
  <c r="N39" i="56"/>
  <c r="K39" i="56"/>
  <c r="H39" i="56"/>
  <c r="O38" i="56"/>
  <c r="L38" i="56"/>
  <c r="I38" i="56"/>
  <c r="O37" i="56"/>
  <c r="L37" i="56"/>
  <c r="I37" i="56"/>
  <c r="N36" i="56"/>
  <c r="K36" i="56"/>
  <c r="H36" i="56"/>
  <c r="O35" i="56"/>
  <c r="L35" i="56"/>
  <c r="I35" i="56"/>
  <c r="O34" i="56"/>
  <c r="L34" i="56"/>
  <c r="I34" i="56"/>
  <c r="N33" i="56"/>
  <c r="K33" i="56"/>
  <c r="H33" i="56"/>
  <c r="Q32" i="56"/>
  <c r="O32" i="56"/>
  <c r="L32" i="56"/>
  <c r="I32" i="56"/>
  <c r="O31" i="56"/>
  <c r="L31" i="56"/>
  <c r="I31" i="56"/>
  <c r="N30" i="56"/>
  <c r="K30" i="56"/>
  <c r="H30" i="56"/>
  <c r="Q29" i="56"/>
  <c r="O29" i="56"/>
  <c r="L29" i="56"/>
  <c r="I29" i="56"/>
  <c r="O28" i="56"/>
  <c r="L28" i="56"/>
  <c r="I28" i="56"/>
  <c r="N27" i="56"/>
  <c r="K27" i="56"/>
  <c r="H27" i="56"/>
  <c r="Q26" i="56"/>
  <c r="O26" i="56"/>
  <c r="L26" i="56"/>
  <c r="I26" i="56"/>
  <c r="O25" i="56"/>
  <c r="L25" i="56"/>
  <c r="I25" i="56"/>
  <c r="N24" i="56"/>
  <c r="K24" i="56"/>
  <c r="H24" i="56"/>
  <c r="Q23" i="56"/>
  <c r="O23" i="56"/>
  <c r="L23" i="56"/>
  <c r="I23" i="56"/>
  <c r="O22" i="56"/>
  <c r="L22" i="56"/>
  <c r="I22" i="56"/>
  <c r="N21" i="56"/>
  <c r="K21" i="56"/>
  <c r="H21" i="56"/>
  <c r="Q20" i="56"/>
  <c r="O20" i="56"/>
  <c r="L20" i="56"/>
  <c r="I20" i="56"/>
  <c r="O19" i="56"/>
  <c r="L19" i="56"/>
  <c r="I19" i="56"/>
  <c r="N18" i="56"/>
  <c r="K18" i="56"/>
  <c r="H18" i="56"/>
  <c r="Q17" i="56"/>
  <c r="O17" i="56"/>
  <c r="L17" i="56"/>
  <c r="I17" i="56"/>
  <c r="F2" i="56"/>
  <c r="K4" i="56" s="1"/>
  <c r="O40" i="55"/>
  <c r="L40" i="55"/>
  <c r="I40" i="55"/>
  <c r="N39" i="55"/>
  <c r="K39" i="55"/>
  <c r="H39" i="55"/>
  <c r="O38" i="55"/>
  <c r="L38" i="55"/>
  <c r="I38" i="55"/>
  <c r="O37" i="55"/>
  <c r="L37" i="55"/>
  <c r="I37" i="55"/>
  <c r="N36" i="55"/>
  <c r="K36" i="55"/>
  <c r="H36" i="55"/>
  <c r="O35" i="55"/>
  <c r="L35" i="55"/>
  <c r="I35" i="55"/>
  <c r="O34" i="55"/>
  <c r="L34" i="55"/>
  <c r="I34" i="55"/>
  <c r="N33" i="55"/>
  <c r="K33" i="55"/>
  <c r="H33" i="55"/>
  <c r="Q32" i="55"/>
  <c r="O32" i="55"/>
  <c r="L32" i="55"/>
  <c r="I32" i="55"/>
  <c r="O31" i="55"/>
  <c r="L31" i="55"/>
  <c r="I31" i="55"/>
  <c r="N30" i="55"/>
  <c r="K30" i="55"/>
  <c r="H30" i="55"/>
  <c r="Q29" i="55"/>
  <c r="O29" i="55"/>
  <c r="L29" i="55"/>
  <c r="I29" i="55"/>
  <c r="O28" i="55"/>
  <c r="L28" i="55"/>
  <c r="I28" i="55"/>
  <c r="N27" i="55"/>
  <c r="K27" i="55"/>
  <c r="H27" i="55"/>
  <c r="Q26" i="55"/>
  <c r="O26" i="55"/>
  <c r="L26" i="55"/>
  <c r="I26" i="55"/>
  <c r="O25" i="55"/>
  <c r="L25" i="55"/>
  <c r="I25" i="55"/>
  <c r="N24" i="55"/>
  <c r="K24" i="55"/>
  <c r="H24" i="55"/>
  <c r="Q23" i="55"/>
  <c r="O23" i="55"/>
  <c r="L23" i="55"/>
  <c r="I23" i="55"/>
  <c r="O22" i="55"/>
  <c r="L22" i="55"/>
  <c r="I22" i="55"/>
  <c r="N21" i="55"/>
  <c r="K21" i="55"/>
  <c r="H21" i="55"/>
  <c r="Q20" i="55"/>
  <c r="O20" i="55"/>
  <c r="L20" i="55"/>
  <c r="I20" i="55"/>
  <c r="O19" i="55"/>
  <c r="L19" i="55"/>
  <c r="I19" i="55"/>
  <c r="N18" i="55"/>
  <c r="K18" i="55"/>
  <c r="H18" i="55"/>
  <c r="Q17" i="55"/>
  <c r="O17" i="55"/>
  <c r="L17" i="55"/>
  <c r="I17" i="55"/>
  <c r="F2" i="55"/>
  <c r="K4" i="55" s="1"/>
  <c r="O40" i="54"/>
  <c r="L40" i="54"/>
  <c r="I40" i="54"/>
  <c r="N39" i="54"/>
  <c r="K39" i="54"/>
  <c r="H39" i="54"/>
  <c r="O38" i="54"/>
  <c r="L38" i="54"/>
  <c r="I38" i="54"/>
  <c r="O37" i="54"/>
  <c r="L37" i="54"/>
  <c r="I37" i="54"/>
  <c r="N36" i="54"/>
  <c r="K36" i="54"/>
  <c r="H36" i="54"/>
  <c r="O35" i="54"/>
  <c r="L35" i="54"/>
  <c r="I35" i="54"/>
  <c r="O34" i="54"/>
  <c r="L34" i="54"/>
  <c r="I34" i="54"/>
  <c r="N33" i="54"/>
  <c r="K33" i="54"/>
  <c r="H33" i="54"/>
  <c r="Q32" i="54"/>
  <c r="O32" i="54"/>
  <c r="L32" i="54"/>
  <c r="I32" i="54"/>
  <c r="O31" i="54"/>
  <c r="L31" i="54"/>
  <c r="I31" i="54"/>
  <c r="N30" i="54"/>
  <c r="K30" i="54"/>
  <c r="H30" i="54"/>
  <c r="Q29" i="54"/>
  <c r="O29" i="54"/>
  <c r="L29" i="54"/>
  <c r="I29" i="54"/>
  <c r="O28" i="54"/>
  <c r="L28" i="54"/>
  <c r="I28" i="54"/>
  <c r="N27" i="54"/>
  <c r="K27" i="54"/>
  <c r="H27" i="54"/>
  <c r="Q26" i="54"/>
  <c r="O26" i="54"/>
  <c r="L26" i="54"/>
  <c r="I26" i="54"/>
  <c r="O25" i="54"/>
  <c r="L25" i="54"/>
  <c r="I25" i="54"/>
  <c r="N24" i="54"/>
  <c r="K24" i="54"/>
  <c r="H24" i="54"/>
  <c r="Q23" i="54"/>
  <c r="O23" i="54"/>
  <c r="L23" i="54"/>
  <c r="I23" i="54"/>
  <c r="O22" i="54"/>
  <c r="L22" i="54"/>
  <c r="I22" i="54"/>
  <c r="N21" i="54"/>
  <c r="K21" i="54"/>
  <c r="H21" i="54"/>
  <c r="Q20" i="54"/>
  <c r="O20" i="54"/>
  <c r="L20" i="54"/>
  <c r="I20" i="54"/>
  <c r="O19" i="54"/>
  <c r="L19" i="54"/>
  <c r="I19" i="54"/>
  <c r="N18" i="54"/>
  <c r="K18" i="54"/>
  <c r="H18" i="54"/>
  <c r="Q17" i="54"/>
  <c r="O17" i="54"/>
  <c r="L17" i="54"/>
  <c r="I17" i="54"/>
  <c r="F2" i="54"/>
  <c r="K4" i="54" s="1"/>
  <c r="O40" i="53"/>
  <c r="L40" i="53"/>
  <c r="I40" i="53"/>
  <c r="N39" i="53"/>
  <c r="K39" i="53"/>
  <c r="H39" i="53"/>
  <c r="O38" i="53"/>
  <c r="L38" i="53"/>
  <c r="I38" i="53"/>
  <c r="O37" i="53"/>
  <c r="L37" i="53"/>
  <c r="I37" i="53"/>
  <c r="N36" i="53"/>
  <c r="K36" i="53"/>
  <c r="H36" i="53"/>
  <c r="O35" i="53"/>
  <c r="L35" i="53"/>
  <c r="I35" i="53"/>
  <c r="O34" i="53"/>
  <c r="L34" i="53"/>
  <c r="I34" i="53"/>
  <c r="N33" i="53"/>
  <c r="K33" i="53"/>
  <c r="H33" i="53"/>
  <c r="Q32" i="53"/>
  <c r="O32" i="53"/>
  <c r="L32" i="53"/>
  <c r="I32" i="53"/>
  <c r="O31" i="53"/>
  <c r="L31" i="53"/>
  <c r="I31" i="53"/>
  <c r="N30" i="53"/>
  <c r="K30" i="53"/>
  <c r="H30" i="53"/>
  <c r="Q29" i="53"/>
  <c r="O29" i="53"/>
  <c r="L29" i="53"/>
  <c r="I29" i="53"/>
  <c r="O28" i="53"/>
  <c r="L28" i="53"/>
  <c r="I28" i="53"/>
  <c r="N27" i="53"/>
  <c r="K27" i="53"/>
  <c r="H27" i="53"/>
  <c r="Q26" i="53"/>
  <c r="O26" i="53"/>
  <c r="L26" i="53"/>
  <c r="I26" i="53"/>
  <c r="O25" i="53"/>
  <c r="L25" i="53"/>
  <c r="I25" i="53"/>
  <c r="N24" i="53"/>
  <c r="K24" i="53"/>
  <c r="H24" i="53"/>
  <c r="Q23" i="53"/>
  <c r="O23" i="53"/>
  <c r="L23" i="53"/>
  <c r="I23" i="53"/>
  <c r="O22" i="53"/>
  <c r="L22" i="53"/>
  <c r="I22" i="53"/>
  <c r="N21" i="53"/>
  <c r="K21" i="53"/>
  <c r="H21" i="53"/>
  <c r="Q20" i="53"/>
  <c r="O20" i="53"/>
  <c r="L20" i="53"/>
  <c r="I20" i="53"/>
  <c r="O19" i="53"/>
  <c r="L19" i="53"/>
  <c r="I19" i="53"/>
  <c r="N18" i="53"/>
  <c r="K18" i="53"/>
  <c r="H18" i="53"/>
  <c r="Q17" i="53"/>
  <c r="O17" i="53"/>
  <c r="L17" i="53"/>
  <c r="I17" i="53"/>
  <c r="F2" i="53"/>
  <c r="K4" i="53" s="1"/>
  <c r="O40" i="52"/>
  <c r="L40" i="52"/>
  <c r="I40" i="52"/>
  <c r="N39" i="52"/>
  <c r="K39" i="52"/>
  <c r="H39" i="52"/>
  <c r="O38" i="52"/>
  <c r="L38" i="52"/>
  <c r="I38" i="52"/>
  <c r="O37" i="52"/>
  <c r="L37" i="52"/>
  <c r="I37" i="52"/>
  <c r="N36" i="52"/>
  <c r="K36" i="52"/>
  <c r="H36" i="52"/>
  <c r="O35" i="52"/>
  <c r="L35" i="52"/>
  <c r="I35" i="52"/>
  <c r="O34" i="52"/>
  <c r="L34" i="52"/>
  <c r="I34" i="52"/>
  <c r="N33" i="52"/>
  <c r="K33" i="52"/>
  <c r="H33" i="52"/>
  <c r="Q32" i="52"/>
  <c r="O32" i="52"/>
  <c r="L32" i="52"/>
  <c r="I32" i="52"/>
  <c r="O31" i="52"/>
  <c r="L31" i="52"/>
  <c r="I31" i="52"/>
  <c r="N30" i="52"/>
  <c r="K30" i="52"/>
  <c r="H30" i="52"/>
  <c r="Q29" i="52"/>
  <c r="O29" i="52"/>
  <c r="L29" i="52"/>
  <c r="I29" i="52"/>
  <c r="O28" i="52"/>
  <c r="L28" i="52"/>
  <c r="I28" i="52"/>
  <c r="N27" i="52"/>
  <c r="K27" i="52"/>
  <c r="H27" i="52"/>
  <c r="Q26" i="52"/>
  <c r="O26" i="52"/>
  <c r="L26" i="52"/>
  <c r="I26" i="52"/>
  <c r="O25" i="52"/>
  <c r="L25" i="52"/>
  <c r="I25" i="52"/>
  <c r="N24" i="52"/>
  <c r="K24" i="52"/>
  <c r="H24" i="52"/>
  <c r="Q23" i="52"/>
  <c r="O23" i="52"/>
  <c r="L23" i="52"/>
  <c r="I23" i="52"/>
  <c r="O22" i="52"/>
  <c r="L22" i="52"/>
  <c r="I22" i="52"/>
  <c r="N21" i="52"/>
  <c r="K21" i="52"/>
  <c r="H21" i="52"/>
  <c r="Q20" i="52"/>
  <c r="O20" i="52"/>
  <c r="L20" i="52"/>
  <c r="I20" i="52"/>
  <c r="O19" i="52"/>
  <c r="L19" i="52"/>
  <c r="I19" i="52"/>
  <c r="N18" i="52"/>
  <c r="K18" i="52"/>
  <c r="H18" i="52"/>
  <c r="Q17" i="52"/>
  <c r="O17" i="52"/>
  <c r="L17" i="52"/>
  <c r="I17" i="52"/>
  <c r="F2" i="52"/>
  <c r="K4" i="52" s="1"/>
  <c r="O40" i="51"/>
  <c r="L40" i="51"/>
  <c r="I40" i="51"/>
  <c r="N39" i="51"/>
  <c r="K39" i="51"/>
  <c r="H39" i="51"/>
  <c r="O38" i="51"/>
  <c r="L38" i="51"/>
  <c r="I38" i="51"/>
  <c r="O37" i="51"/>
  <c r="L37" i="51"/>
  <c r="I37" i="51"/>
  <c r="N36" i="51"/>
  <c r="K36" i="51"/>
  <c r="H36" i="51"/>
  <c r="O35" i="51"/>
  <c r="L35" i="51"/>
  <c r="I35" i="51"/>
  <c r="O34" i="51"/>
  <c r="L34" i="51"/>
  <c r="I34" i="51"/>
  <c r="N33" i="51"/>
  <c r="K33" i="51"/>
  <c r="H33" i="51"/>
  <c r="Q32" i="51"/>
  <c r="O32" i="51"/>
  <c r="L32" i="51"/>
  <c r="I32" i="51"/>
  <c r="O31" i="51"/>
  <c r="L31" i="51"/>
  <c r="I31" i="51"/>
  <c r="N30" i="51"/>
  <c r="K30" i="51"/>
  <c r="H30" i="51"/>
  <c r="Q29" i="51"/>
  <c r="O29" i="51"/>
  <c r="L29" i="51"/>
  <c r="I29" i="51"/>
  <c r="O28" i="51"/>
  <c r="L28" i="51"/>
  <c r="I28" i="51"/>
  <c r="N27" i="51"/>
  <c r="K27" i="51"/>
  <c r="H27" i="51"/>
  <c r="Q26" i="51"/>
  <c r="O26" i="51"/>
  <c r="L26" i="51"/>
  <c r="I26" i="51"/>
  <c r="O25" i="51"/>
  <c r="L25" i="51"/>
  <c r="I25" i="51"/>
  <c r="N24" i="51"/>
  <c r="K24" i="51"/>
  <c r="H24" i="51"/>
  <c r="Q23" i="51"/>
  <c r="O23" i="51"/>
  <c r="L23" i="51"/>
  <c r="I23" i="51"/>
  <c r="O22" i="51"/>
  <c r="L22" i="51"/>
  <c r="I22" i="51"/>
  <c r="N21" i="51"/>
  <c r="K21" i="51"/>
  <c r="H21" i="51"/>
  <c r="Q20" i="51"/>
  <c r="O20" i="51"/>
  <c r="L20" i="51"/>
  <c r="I20" i="51"/>
  <c r="O19" i="51"/>
  <c r="L19" i="51"/>
  <c r="I19" i="51"/>
  <c r="N18" i="51"/>
  <c r="K18" i="51"/>
  <c r="H18" i="51"/>
  <c r="Q17" i="51"/>
  <c r="O17" i="51"/>
  <c r="L17" i="51"/>
  <c r="I17" i="51"/>
  <c r="F2" i="51"/>
  <c r="K4" i="51" s="1"/>
  <c r="O40" i="50"/>
  <c r="L40" i="50"/>
  <c r="I40" i="50"/>
  <c r="N39" i="50"/>
  <c r="K39" i="50"/>
  <c r="H39" i="50"/>
  <c r="O38" i="50"/>
  <c r="L38" i="50"/>
  <c r="I38" i="50"/>
  <c r="O37" i="50"/>
  <c r="L37" i="50"/>
  <c r="I37" i="50"/>
  <c r="N36" i="50"/>
  <c r="K36" i="50"/>
  <c r="H36" i="50"/>
  <c r="O35" i="50"/>
  <c r="L35" i="50"/>
  <c r="I35" i="50"/>
  <c r="O34" i="50"/>
  <c r="L34" i="50"/>
  <c r="I34" i="50"/>
  <c r="N33" i="50"/>
  <c r="K33" i="50"/>
  <c r="H33" i="50"/>
  <c r="Q32" i="50"/>
  <c r="O32" i="50"/>
  <c r="L32" i="50"/>
  <c r="I32" i="50"/>
  <c r="O31" i="50"/>
  <c r="L31" i="50"/>
  <c r="I31" i="50"/>
  <c r="N30" i="50"/>
  <c r="K30" i="50"/>
  <c r="H30" i="50"/>
  <c r="Q29" i="50"/>
  <c r="O29" i="50"/>
  <c r="L29" i="50"/>
  <c r="I29" i="50"/>
  <c r="O28" i="50"/>
  <c r="L28" i="50"/>
  <c r="I28" i="50"/>
  <c r="N27" i="50"/>
  <c r="K27" i="50"/>
  <c r="H27" i="50"/>
  <c r="Q26" i="50"/>
  <c r="O26" i="50"/>
  <c r="L26" i="50"/>
  <c r="I26" i="50"/>
  <c r="O25" i="50"/>
  <c r="L25" i="50"/>
  <c r="I25" i="50"/>
  <c r="N24" i="50"/>
  <c r="K24" i="50"/>
  <c r="H24" i="50"/>
  <c r="Q23" i="50"/>
  <c r="O23" i="50"/>
  <c r="L23" i="50"/>
  <c r="I23" i="50"/>
  <c r="O22" i="50"/>
  <c r="L22" i="50"/>
  <c r="I22" i="50"/>
  <c r="N21" i="50"/>
  <c r="K21" i="50"/>
  <c r="H21" i="50"/>
  <c r="Q20" i="50"/>
  <c r="O20" i="50"/>
  <c r="L20" i="50"/>
  <c r="I20" i="50"/>
  <c r="O19" i="50"/>
  <c r="L19" i="50"/>
  <c r="I19" i="50"/>
  <c r="N18" i="50"/>
  <c r="K18" i="50"/>
  <c r="H18" i="50"/>
  <c r="Q17" i="50"/>
  <c r="O17" i="50"/>
  <c r="L17" i="50"/>
  <c r="I17" i="50"/>
  <c r="F2" i="50"/>
  <c r="K4" i="50" s="1"/>
  <c r="O40" i="49"/>
  <c r="L40" i="49"/>
  <c r="I40" i="49"/>
  <c r="N39" i="49"/>
  <c r="K39" i="49"/>
  <c r="H39" i="49"/>
  <c r="O38" i="49"/>
  <c r="L38" i="49"/>
  <c r="I38" i="49"/>
  <c r="O37" i="49"/>
  <c r="L37" i="49"/>
  <c r="I37" i="49"/>
  <c r="N36" i="49"/>
  <c r="K36" i="49"/>
  <c r="H36" i="49"/>
  <c r="O35" i="49"/>
  <c r="L35" i="49"/>
  <c r="I35" i="49"/>
  <c r="O34" i="49"/>
  <c r="L34" i="49"/>
  <c r="I34" i="49"/>
  <c r="N33" i="49"/>
  <c r="K33" i="49"/>
  <c r="H33" i="49"/>
  <c r="Q32" i="49"/>
  <c r="O32" i="49"/>
  <c r="L32" i="49"/>
  <c r="I32" i="49"/>
  <c r="O31" i="49"/>
  <c r="L31" i="49"/>
  <c r="I31" i="49"/>
  <c r="N30" i="49"/>
  <c r="K30" i="49"/>
  <c r="H30" i="49"/>
  <c r="Q29" i="49"/>
  <c r="O29" i="49"/>
  <c r="L29" i="49"/>
  <c r="I29" i="49"/>
  <c r="O28" i="49"/>
  <c r="L28" i="49"/>
  <c r="I28" i="49"/>
  <c r="N27" i="49"/>
  <c r="K27" i="49"/>
  <c r="H27" i="49"/>
  <c r="Q26" i="49"/>
  <c r="O26" i="49"/>
  <c r="L26" i="49"/>
  <c r="I26" i="49"/>
  <c r="O25" i="49"/>
  <c r="L25" i="49"/>
  <c r="I25" i="49"/>
  <c r="N24" i="49"/>
  <c r="K24" i="49"/>
  <c r="H24" i="49"/>
  <c r="Q23" i="49"/>
  <c r="O23" i="49"/>
  <c r="L23" i="49"/>
  <c r="I23" i="49"/>
  <c r="O22" i="49"/>
  <c r="L22" i="49"/>
  <c r="I22" i="49"/>
  <c r="N21" i="49"/>
  <c r="K21" i="49"/>
  <c r="H21" i="49"/>
  <c r="Q20" i="49"/>
  <c r="O20" i="49"/>
  <c r="L20" i="49"/>
  <c r="I20" i="49"/>
  <c r="O19" i="49"/>
  <c r="L19" i="49"/>
  <c r="I19" i="49"/>
  <c r="N18" i="49"/>
  <c r="K18" i="49"/>
  <c r="H18" i="49"/>
  <c r="Q17" i="49"/>
  <c r="O17" i="49"/>
  <c r="L17" i="49"/>
  <c r="I17" i="49"/>
  <c r="F2" i="49"/>
  <c r="K4" i="49" s="1"/>
  <c r="O40" i="48"/>
  <c r="L40" i="48"/>
  <c r="I40" i="48"/>
  <c r="N39" i="48"/>
  <c r="K39" i="48"/>
  <c r="H39" i="48"/>
  <c r="O38" i="48"/>
  <c r="L38" i="48"/>
  <c r="I38" i="48"/>
  <c r="O37" i="48"/>
  <c r="L37" i="48"/>
  <c r="I37" i="48"/>
  <c r="N36" i="48"/>
  <c r="K36" i="48"/>
  <c r="H36" i="48"/>
  <c r="O35" i="48"/>
  <c r="L35" i="48"/>
  <c r="I35" i="48"/>
  <c r="O34" i="48"/>
  <c r="L34" i="48"/>
  <c r="I34" i="48"/>
  <c r="N33" i="48"/>
  <c r="K33" i="48"/>
  <c r="H33" i="48"/>
  <c r="Q32" i="48"/>
  <c r="O32" i="48"/>
  <c r="L32" i="48"/>
  <c r="I32" i="48"/>
  <c r="O31" i="48"/>
  <c r="L31" i="48"/>
  <c r="I31" i="48"/>
  <c r="N30" i="48"/>
  <c r="K30" i="48"/>
  <c r="H30" i="48"/>
  <c r="Q29" i="48"/>
  <c r="O29" i="48"/>
  <c r="L29" i="48"/>
  <c r="I29" i="48"/>
  <c r="O28" i="48"/>
  <c r="L28" i="48"/>
  <c r="I28" i="48"/>
  <c r="N27" i="48"/>
  <c r="K27" i="48"/>
  <c r="H27" i="48"/>
  <c r="Q26" i="48"/>
  <c r="O26" i="48"/>
  <c r="L26" i="48"/>
  <c r="I26" i="48"/>
  <c r="O25" i="48"/>
  <c r="L25" i="48"/>
  <c r="I25" i="48"/>
  <c r="N24" i="48"/>
  <c r="K24" i="48"/>
  <c r="H24" i="48"/>
  <c r="Q23" i="48"/>
  <c r="O23" i="48"/>
  <c r="L23" i="48"/>
  <c r="I23" i="48"/>
  <c r="O22" i="48"/>
  <c r="L22" i="48"/>
  <c r="I22" i="48"/>
  <c r="N21" i="48"/>
  <c r="K21" i="48"/>
  <c r="H21" i="48"/>
  <c r="Q20" i="48"/>
  <c r="O20" i="48"/>
  <c r="L20" i="48"/>
  <c r="I20" i="48"/>
  <c r="O19" i="48"/>
  <c r="L19" i="48"/>
  <c r="I19" i="48"/>
  <c r="N18" i="48"/>
  <c r="K18" i="48"/>
  <c r="H18" i="48"/>
  <c r="Q17" i="48"/>
  <c r="O17" i="48"/>
  <c r="L17" i="48"/>
  <c r="I17" i="48"/>
  <c r="F2" i="48"/>
  <c r="K4" i="48" s="1"/>
  <c r="O40" i="47"/>
  <c r="L40" i="47"/>
  <c r="I40" i="47"/>
  <c r="N39" i="47"/>
  <c r="K39" i="47"/>
  <c r="H39" i="47"/>
  <c r="O38" i="47"/>
  <c r="L38" i="47"/>
  <c r="I38" i="47"/>
  <c r="O37" i="47"/>
  <c r="L37" i="47"/>
  <c r="I37" i="47"/>
  <c r="N36" i="47"/>
  <c r="K36" i="47"/>
  <c r="H36" i="47"/>
  <c r="O35" i="47"/>
  <c r="L35" i="47"/>
  <c r="I35" i="47"/>
  <c r="O34" i="47"/>
  <c r="L34" i="47"/>
  <c r="I34" i="47"/>
  <c r="N33" i="47"/>
  <c r="K33" i="47"/>
  <c r="H33" i="47"/>
  <c r="Q32" i="47"/>
  <c r="O32" i="47"/>
  <c r="L32" i="47"/>
  <c r="I32" i="47"/>
  <c r="O31" i="47"/>
  <c r="L31" i="47"/>
  <c r="I31" i="47"/>
  <c r="N30" i="47"/>
  <c r="K30" i="47"/>
  <c r="H30" i="47"/>
  <c r="Q29" i="47"/>
  <c r="O29" i="47"/>
  <c r="L29" i="47"/>
  <c r="I29" i="47"/>
  <c r="O28" i="47"/>
  <c r="L28" i="47"/>
  <c r="I28" i="47"/>
  <c r="N27" i="47"/>
  <c r="K27" i="47"/>
  <c r="H27" i="47"/>
  <c r="Q26" i="47"/>
  <c r="O26" i="47"/>
  <c r="L26" i="47"/>
  <c r="I26" i="47"/>
  <c r="O25" i="47"/>
  <c r="L25" i="47"/>
  <c r="I25" i="47"/>
  <c r="N24" i="47"/>
  <c r="K24" i="47"/>
  <c r="H24" i="47"/>
  <c r="Q23" i="47"/>
  <c r="O23" i="47"/>
  <c r="L23" i="47"/>
  <c r="I23" i="47"/>
  <c r="O22" i="47"/>
  <c r="L22" i="47"/>
  <c r="I22" i="47"/>
  <c r="N21" i="47"/>
  <c r="K21" i="47"/>
  <c r="H21" i="47"/>
  <c r="Q20" i="47"/>
  <c r="O20" i="47"/>
  <c r="L20" i="47"/>
  <c r="I20" i="47"/>
  <c r="O19" i="47"/>
  <c r="L19" i="47"/>
  <c r="I19" i="47"/>
  <c r="N18" i="47"/>
  <c r="K18" i="47"/>
  <c r="H18" i="47"/>
  <c r="Q17" i="47"/>
  <c r="O17" i="47"/>
  <c r="L17" i="47"/>
  <c r="I17" i="47"/>
  <c r="F2" i="47"/>
  <c r="K4" i="47" s="1"/>
  <c r="O40" i="46"/>
  <c r="L40" i="46"/>
  <c r="I40" i="46"/>
  <c r="N39" i="46"/>
  <c r="K39" i="46"/>
  <c r="H39" i="46"/>
  <c r="O38" i="46"/>
  <c r="L38" i="46"/>
  <c r="I38" i="46"/>
  <c r="O37" i="46"/>
  <c r="L37" i="46"/>
  <c r="I37" i="46"/>
  <c r="N36" i="46"/>
  <c r="K36" i="46"/>
  <c r="H36" i="46"/>
  <c r="O35" i="46"/>
  <c r="L35" i="46"/>
  <c r="I35" i="46"/>
  <c r="O34" i="46"/>
  <c r="L34" i="46"/>
  <c r="I34" i="46"/>
  <c r="N33" i="46"/>
  <c r="K33" i="46"/>
  <c r="H33" i="46"/>
  <c r="Q32" i="46"/>
  <c r="O32" i="46"/>
  <c r="L32" i="46"/>
  <c r="I32" i="46"/>
  <c r="O31" i="46"/>
  <c r="L31" i="46"/>
  <c r="I31" i="46"/>
  <c r="N30" i="46"/>
  <c r="K30" i="46"/>
  <c r="H30" i="46"/>
  <c r="Q29" i="46"/>
  <c r="O29" i="46"/>
  <c r="L29" i="46"/>
  <c r="I29" i="46"/>
  <c r="O28" i="46"/>
  <c r="L28" i="46"/>
  <c r="I28" i="46"/>
  <c r="N27" i="46"/>
  <c r="K27" i="46"/>
  <c r="H27" i="46"/>
  <c r="Q26" i="46"/>
  <c r="O26" i="46"/>
  <c r="L26" i="46"/>
  <c r="I26" i="46"/>
  <c r="O25" i="46"/>
  <c r="L25" i="46"/>
  <c r="I25" i="46"/>
  <c r="N24" i="46"/>
  <c r="K24" i="46"/>
  <c r="H24" i="46"/>
  <c r="Q23" i="46"/>
  <c r="O23" i="46"/>
  <c r="L23" i="46"/>
  <c r="I23" i="46"/>
  <c r="O22" i="46"/>
  <c r="L22" i="46"/>
  <c r="I22" i="46"/>
  <c r="N21" i="46"/>
  <c r="K21" i="46"/>
  <c r="H21" i="46"/>
  <c r="Q20" i="46"/>
  <c r="O20" i="46"/>
  <c r="L20" i="46"/>
  <c r="I20" i="46"/>
  <c r="O19" i="46"/>
  <c r="L19" i="46"/>
  <c r="I19" i="46"/>
  <c r="N18" i="46"/>
  <c r="K18" i="46"/>
  <c r="H18" i="46"/>
  <c r="Q17" i="46"/>
  <c r="O17" i="46"/>
  <c r="L17" i="46"/>
  <c r="I17" i="46"/>
  <c r="F2" i="46"/>
  <c r="K4" i="46" s="1"/>
  <c r="O40" i="45"/>
  <c r="L40" i="45"/>
  <c r="I40" i="45"/>
  <c r="N39" i="45"/>
  <c r="K39" i="45"/>
  <c r="H39" i="45"/>
  <c r="O38" i="45"/>
  <c r="L38" i="45"/>
  <c r="I38" i="45"/>
  <c r="O37" i="45"/>
  <c r="L37" i="45"/>
  <c r="I37" i="45"/>
  <c r="N36" i="45"/>
  <c r="K36" i="45"/>
  <c r="H36" i="45"/>
  <c r="O35" i="45"/>
  <c r="L35" i="45"/>
  <c r="I35" i="45"/>
  <c r="O34" i="45"/>
  <c r="L34" i="45"/>
  <c r="I34" i="45"/>
  <c r="N33" i="45"/>
  <c r="K33" i="45"/>
  <c r="H33" i="45"/>
  <c r="Q32" i="45"/>
  <c r="O32" i="45"/>
  <c r="L32" i="45"/>
  <c r="I32" i="45"/>
  <c r="O31" i="45"/>
  <c r="L31" i="45"/>
  <c r="I31" i="45"/>
  <c r="N30" i="45"/>
  <c r="K30" i="45"/>
  <c r="H30" i="45"/>
  <c r="Q29" i="45"/>
  <c r="O29" i="45"/>
  <c r="L29" i="45"/>
  <c r="I29" i="45"/>
  <c r="O28" i="45"/>
  <c r="L28" i="45"/>
  <c r="I28" i="45"/>
  <c r="N27" i="45"/>
  <c r="K27" i="45"/>
  <c r="H27" i="45"/>
  <c r="Q26" i="45"/>
  <c r="O26" i="45"/>
  <c r="L26" i="45"/>
  <c r="I26" i="45"/>
  <c r="O25" i="45"/>
  <c r="L25" i="45"/>
  <c r="I25" i="45"/>
  <c r="N24" i="45"/>
  <c r="K24" i="45"/>
  <c r="H24" i="45"/>
  <c r="Q23" i="45"/>
  <c r="O23" i="45"/>
  <c r="L23" i="45"/>
  <c r="I23" i="45"/>
  <c r="O22" i="45"/>
  <c r="L22" i="45"/>
  <c r="I22" i="45"/>
  <c r="N21" i="45"/>
  <c r="K21" i="45"/>
  <c r="H21" i="45"/>
  <c r="Q20" i="45"/>
  <c r="O20" i="45"/>
  <c r="L20" i="45"/>
  <c r="I20" i="45"/>
  <c r="O19" i="45"/>
  <c r="L19" i="45"/>
  <c r="I19" i="45"/>
  <c r="N18" i="45"/>
  <c r="K18" i="45"/>
  <c r="H18" i="45"/>
  <c r="Q17" i="45"/>
  <c r="O17" i="45"/>
  <c r="L17" i="45"/>
  <c r="I17" i="45"/>
  <c r="F2" i="45"/>
  <c r="K4" i="45" s="1"/>
  <c r="O40" i="41"/>
  <c r="L40" i="41"/>
  <c r="I40" i="41"/>
  <c r="N39" i="41"/>
  <c r="K39" i="41"/>
  <c r="H39" i="41"/>
  <c r="O38" i="41"/>
  <c r="L38" i="41"/>
  <c r="I38" i="41"/>
  <c r="O37" i="41"/>
  <c r="L37" i="41"/>
  <c r="I37" i="41"/>
  <c r="N36" i="41"/>
  <c r="K36" i="41"/>
  <c r="H36" i="41"/>
  <c r="O35" i="41"/>
  <c r="L35" i="41"/>
  <c r="I35" i="41"/>
  <c r="O34" i="41"/>
  <c r="L34" i="41"/>
  <c r="I34" i="41"/>
  <c r="N33" i="41"/>
  <c r="K33" i="41"/>
  <c r="H33" i="41"/>
  <c r="Q32" i="41"/>
  <c r="O32" i="41"/>
  <c r="L32" i="41"/>
  <c r="I32" i="41"/>
  <c r="O31" i="41"/>
  <c r="L31" i="41"/>
  <c r="I31" i="41"/>
  <c r="N30" i="41"/>
  <c r="K30" i="41"/>
  <c r="H30" i="41"/>
  <c r="Q29" i="41"/>
  <c r="O29" i="41"/>
  <c r="L29" i="41"/>
  <c r="I29" i="41"/>
  <c r="Q28" i="41"/>
  <c r="O28" i="41"/>
  <c r="L28" i="41"/>
  <c r="I28" i="41"/>
  <c r="N27" i="41"/>
  <c r="K27" i="41"/>
  <c r="H27" i="41"/>
  <c r="O26" i="41"/>
  <c r="L26" i="41"/>
  <c r="I26" i="41"/>
  <c r="O25" i="41"/>
  <c r="L25" i="41"/>
  <c r="I25" i="41"/>
  <c r="N24" i="41"/>
  <c r="K24" i="41"/>
  <c r="H24" i="41"/>
  <c r="Q23" i="41"/>
  <c r="O23" i="41"/>
  <c r="L23" i="41"/>
  <c r="I23" i="41"/>
  <c r="O22" i="41"/>
  <c r="L22" i="41"/>
  <c r="I22" i="41"/>
  <c r="N21" i="41"/>
  <c r="K21" i="41"/>
  <c r="H21" i="41"/>
  <c r="Q20" i="41"/>
  <c r="O20" i="41"/>
  <c r="L20" i="41"/>
  <c r="I20" i="41"/>
  <c r="Q19" i="41"/>
  <c r="O19" i="41"/>
  <c r="L19" i="41"/>
  <c r="I19" i="41"/>
  <c r="N18" i="41"/>
  <c r="K18" i="41"/>
  <c r="H18" i="41"/>
  <c r="O17" i="41"/>
  <c r="L17" i="41"/>
  <c r="I17" i="41"/>
  <c r="F2" i="41"/>
  <c r="K4" i="41" s="1"/>
  <c r="N9" i="65" l="1"/>
  <c r="N8" i="65"/>
  <c r="N7" i="65"/>
  <c r="N11" i="65"/>
  <c r="N10" i="65"/>
  <c r="N6" i="65"/>
  <c r="N9" i="64"/>
  <c r="N8" i="64"/>
  <c r="N7" i="64"/>
  <c r="N6" i="64"/>
  <c r="N11" i="64"/>
  <c r="N10" i="64"/>
  <c r="N9" i="63"/>
  <c r="N8" i="63"/>
  <c r="N10" i="63"/>
  <c r="N7" i="63"/>
  <c r="N6" i="63"/>
  <c r="N11" i="63"/>
  <c r="N9" i="62"/>
  <c r="N8" i="62"/>
  <c r="N11" i="62"/>
  <c r="N7" i="62"/>
  <c r="N6" i="62"/>
  <c r="N10" i="62"/>
  <c r="N9" i="61"/>
  <c r="N10" i="61"/>
  <c r="N8" i="61"/>
  <c r="N7" i="61"/>
  <c r="N6" i="61"/>
  <c r="N11" i="61"/>
  <c r="N9" i="60"/>
  <c r="N8" i="60"/>
  <c r="N7" i="60"/>
  <c r="N6" i="60"/>
  <c r="N11" i="60"/>
  <c r="N10" i="60"/>
  <c r="N9" i="59"/>
  <c r="N8" i="59"/>
  <c r="N10" i="59"/>
  <c r="N7" i="59"/>
  <c r="N6" i="59"/>
  <c r="N11" i="59"/>
  <c r="N9" i="58"/>
  <c r="N7" i="58"/>
  <c r="N6" i="58"/>
  <c r="N11" i="58"/>
  <c r="N10" i="58"/>
  <c r="N8" i="58"/>
  <c r="N9" i="57"/>
  <c r="N11" i="57"/>
  <c r="N10" i="57"/>
  <c r="N8" i="57"/>
  <c r="N7" i="57"/>
  <c r="N6" i="57"/>
  <c r="N9" i="56"/>
  <c r="N11" i="56"/>
  <c r="N8" i="56"/>
  <c r="N7" i="56"/>
  <c r="N10" i="56"/>
  <c r="N6" i="56"/>
  <c r="N9" i="55"/>
  <c r="N11" i="55"/>
  <c r="N8" i="55"/>
  <c r="N7" i="55"/>
  <c r="N6" i="55"/>
  <c r="N10" i="55"/>
  <c r="N9" i="54"/>
  <c r="N11" i="54"/>
  <c r="N10" i="54"/>
  <c r="N8" i="54"/>
  <c r="N7" i="54"/>
  <c r="N6" i="54"/>
  <c r="N9" i="53"/>
  <c r="N8" i="53"/>
  <c r="N7" i="53"/>
  <c r="N10" i="53"/>
  <c r="N6" i="53"/>
  <c r="N11" i="53"/>
  <c r="N9" i="52"/>
  <c r="N8" i="52"/>
  <c r="N11" i="52"/>
  <c r="N7" i="52"/>
  <c r="N10" i="52"/>
  <c r="N6" i="52"/>
  <c r="N9" i="51"/>
  <c r="N8" i="51"/>
  <c r="N10" i="51"/>
  <c r="N7" i="51"/>
  <c r="N6" i="51"/>
  <c r="N11" i="51"/>
  <c r="N9" i="50"/>
  <c r="N8" i="50"/>
  <c r="N6" i="50"/>
  <c r="N10" i="50"/>
  <c r="N11" i="50"/>
  <c r="N7" i="50"/>
  <c r="N9" i="49"/>
  <c r="N6" i="49"/>
  <c r="N8" i="49"/>
  <c r="N7" i="49"/>
  <c r="N11" i="49"/>
  <c r="N10" i="49"/>
  <c r="N9" i="48"/>
  <c r="N8" i="48"/>
  <c r="N7" i="48"/>
  <c r="N6" i="48"/>
  <c r="N11" i="48"/>
  <c r="N10" i="48"/>
  <c r="N9" i="47"/>
  <c r="N7" i="47"/>
  <c r="N8" i="47"/>
  <c r="N6" i="47"/>
  <c r="N11" i="47"/>
  <c r="N10" i="47"/>
  <c r="N9" i="46"/>
  <c r="N10" i="46"/>
  <c r="N8" i="46"/>
  <c r="N7" i="46"/>
  <c r="N6" i="46"/>
  <c r="N11" i="46"/>
  <c r="N9" i="45"/>
  <c r="N7" i="45"/>
  <c r="N6" i="45"/>
  <c r="N8" i="45"/>
  <c r="N11" i="45"/>
  <c r="N10" i="45"/>
  <c r="N9" i="41"/>
  <c r="N8" i="41"/>
  <c r="N7" i="41"/>
  <c r="N6" i="41"/>
  <c r="N10" i="41"/>
  <c r="N11" i="41"/>
  <c r="O40" i="35" l="1"/>
  <c r="L40" i="35"/>
  <c r="I40" i="35"/>
  <c r="N39" i="35"/>
  <c r="K39" i="35"/>
  <c r="H39" i="35"/>
  <c r="O38" i="35"/>
  <c r="L38" i="35"/>
  <c r="I38" i="35"/>
  <c r="O37" i="35"/>
  <c r="L37" i="35"/>
  <c r="I37" i="35"/>
  <c r="N36" i="35"/>
  <c r="K36" i="35"/>
  <c r="H36" i="35"/>
  <c r="O35" i="35"/>
  <c r="L35" i="35"/>
  <c r="I35" i="35"/>
  <c r="O34" i="35"/>
  <c r="L34" i="35"/>
  <c r="I34" i="35"/>
  <c r="N33" i="35"/>
  <c r="K33" i="35"/>
  <c r="H33" i="35"/>
  <c r="Q32" i="35"/>
  <c r="O32" i="35"/>
  <c r="L32" i="35"/>
  <c r="I32" i="35"/>
  <c r="O31" i="35"/>
  <c r="L31" i="35"/>
  <c r="I31" i="35"/>
  <c r="N30" i="35"/>
  <c r="K30" i="35"/>
  <c r="H30" i="35"/>
  <c r="Q29" i="35"/>
  <c r="O29" i="35"/>
  <c r="L29" i="35"/>
  <c r="I29" i="35"/>
  <c r="Q28" i="35"/>
  <c r="O28" i="35"/>
  <c r="L28" i="35"/>
  <c r="I28" i="35"/>
  <c r="N27" i="35"/>
  <c r="K27" i="35"/>
  <c r="H27" i="35"/>
  <c r="O26" i="35"/>
  <c r="L26" i="35"/>
  <c r="I26" i="35"/>
  <c r="O25" i="35"/>
  <c r="L25" i="35"/>
  <c r="I25" i="35"/>
  <c r="N24" i="35"/>
  <c r="K24" i="35"/>
  <c r="H24" i="35"/>
  <c r="Q23" i="35"/>
  <c r="O23" i="35"/>
  <c r="L23" i="35"/>
  <c r="I23" i="35"/>
  <c r="O22" i="35"/>
  <c r="L22" i="35"/>
  <c r="I22" i="35"/>
  <c r="N21" i="35"/>
  <c r="K21" i="35"/>
  <c r="H21" i="35"/>
  <c r="Q20" i="35"/>
  <c r="O20" i="35"/>
  <c r="L20" i="35"/>
  <c r="I20" i="35"/>
  <c r="Q19" i="35"/>
  <c r="O19" i="35"/>
  <c r="L19" i="35"/>
  <c r="I19" i="35"/>
  <c r="N18" i="35"/>
  <c r="K18" i="35"/>
  <c r="H18" i="35"/>
  <c r="O17" i="35"/>
  <c r="L17" i="35"/>
  <c r="I17" i="35"/>
  <c r="F2" i="35"/>
  <c r="K4" i="35" s="1"/>
  <c r="N9" i="35" l="1"/>
  <c r="N8" i="35"/>
  <c r="N7" i="35"/>
  <c r="N6" i="35"/>
  <c r="N11" i="35"/>
  <c r="N10" i="35"/>
  <c r="O40" i="36" l="1"/>
  <c r="L40" i="36"/>
  <c r="I40" i="36"/>
  <c r="N39" i="36"/>
  <c r="K39" i="36"/>
  <c r="H39" i="36"/>
  <c r="O38" i="36"/>
  <c r="L38" i="36"/>
  <c r="I38" i="36"/>
  <c r="O37" i="36"/>
  <c r="L37" i="36"/>
  <c r="I37" i="36"/>
  <c r="N36" i="36"/>
  <c r="K36" i="36"/>
  <c r="H36" i="36"/>
  <c r="O35" i="36"/>
  <c r="L35" i="36"/>
  <c r="I35" i="36"/>
  <c r="O34" i="36"/>
  <c r="L34" i="36"/>
  <c r="I34" i="36"/>
  <c r="N33" i="36"/>
  <c r="K33" i="36"/>
  <c r="H33" i="36"/>
  <c r="Q32" i="36"/>
  <c r="O32" i="36"/>
  <c r="L32" i="36"/>
  <c r="I32" i="36"/>
  <c r="O31" i="36"/>
  <c r="L31" i="36"/>
  <c r="I31" i="36"/>
  <c r="N30" i="36"/>
  <c r="K30" i="36"/>
  <c r="H30" i="36"/>
  <c r="Q29" i="36"/>
  <c r="O29" i="36"/>
  <c r="L29" i="36"/>
  <c r="I29" i="36"/>
  <c r="Q28" i="36"/>
  <c r="O28" i="36"/>
  <c r="L28" i="36"/>
  <c r="I28" i="36"/>
  <c r="N27" i="36"/>
  <c r="K27" i="36"/>
  <c r="H27" i="36"/>
  <c r="O26" i="36"/>
  <c r="L26" i="36"/>
  <c r="I26" i="36"/>
  <c r="O25" i="36"/>
  <c r="L25" i="36"/>
  <c r="I25" i="36"/>
  <c r="N24" i="36"/>
  <c r="K24" i="36"/>
  <c r="H24" i="36"/>
  <c r="Q23" i="36"/>
  <c r="O23" i="36"/>
  <c r="L23" i="36"/>
  <c r="I23" i="36"/>
  <c r="O22" i="36"/>
  <c r="L22" i="36"/>
  <c r="I22" i="36"/>
  <c r="N21" i="36"/>
  <c r="K21" i="36"/>
  <c r="H21" i="36"/>
  <c r="Q20" i="36"/>
  <c r="O20" i="36"/>
  <c r="L20" i="36"/>
  <c r="I20" i="36"/>
  <c r="Q19" i="36"/>
  <c r="O19" i="36"/>
  <c r="L19" i="36"/>
  <c r="I19" i="36"/>
  <c r="N18" i="36"/>
  <c r="K18" i="36"/>
  <c r="H18" i="36"/>
  <c r="O17" i="36"/>
  <c r="L17" i="36"/>
  <c r="I17" i="36"/>
  <c r="F2" i="36"/>
  <c r="K4" i="36" s="1"/>
  <c r="N9" i="36" l="1"/>
  <c r="N8" i="36"/>
  <c r="N6" i="36"/>
  <c r="N11" i="36"/>
  <c r="N7" i="36"/>
  <c r="N10" i="36"/>
  <c r="O40" i="37" l="1"/>
  <c r="L40" i="37"/>
  <c r="I40" i="37"/>
  <c r="N39" i="37"/>
  <c r="K39" i="37"/>
  <c r="H39" i="37"/>
  <c r="O38" i="37"/>
  <c r="L38" i="37"/>
  <c r="I38" i="37"/>
  <c r="O37" i="37"/>
  <c r="L37" i="37"/>
  <c r="I37" i="37"/>
  <c r="N36" i="37"/>
  <c r="K36" i="37"/>
  <c r="H36" i="37"/>
  <c r="O35" i="37"/>
  <c r="L35" i="37"/>
  <c r="I35" i="37"/>
  <c r="O34" i="37"/>
  <c r="L34" i="37"/>
  <c r="I34" i="37"/>
  <c r="N33" i="37"/>
  <c r="K33" i="37"/>
  <c r="H33" i="37"/>
  <c r="Q32" i="37"/>
  <c r="O32" i="37"/>
  <c r="L32" i="37"/>
  <c r="I32" i="37"/>
  <c r="O31" i="37"/>
  <c r="L31" i="37"/>
  <c r="I31" i="37"/>
  <c r="N30" i="37"/>
  <c r="K30" i="37"/>
  <c r="H30" i="37"/>
  <c r="Q29" i="37"/>
  <c r="O29" i="37"/>
  <c r="L29" i="37"/>
  <c r="I29" i="37"/>
  <c r="Q28" i="37"/>
  <c r="O28" i="37"/>
  <c r="L28" i="37"/>
  <c r="I28" i="37"/>
  <c r="N27" i="37"/>
  <c r="K27" i="37"/>
  <c r="H27" i="37"/>
  <c r="O26" i="37"/>
  <c r="L26" i="37"/>
  <c r="I26" i="37"/>
  <c r="O25" i="37"/>
  <c r="L25" i="37"/>
  <c r="I25" i="37"/>
  <c r="N24" i="37"/>
  <c r="K24" i="37"/>
  <c r="H24" i="37"/>
  <c r="Q23" i="37"/>
  <c r="O23" i="37"/>
  <c r="L23" i="37"/>
  <c r="I23" i="37"/>
  <c r="O22" i="37"/>
  <c r="L22" i="37"/>
  <c r="I22" i="37"/>
  <c r="N21" i="37"/>
  <c r="K21" i="37"/>
  <c r="H21" i="37"/>
  <c r="Q20" i="37"/>
  <c r="O20" i="37"/>
  <c r="L20" i="37"/>
  <c r="I20" i="37"/>
  <c r="Q19" i="37"/>
  <c r="O19" i="37"/>
  <c r="L19" i="37"/>
  <c r="I19" i="37"/>
  <c r="N18" i="37"/>
  <c r="K18" i="37"/>
  <c r="H18" i="37"/>
  <c r="O17" i="37"/>
  <c r="L17" i="37"/>
  <c r="I17" i="37"/>
  <c r="F2" i="37"/>
  <c r="K4" i="37" s="1"/>
  <c r="N9" i="37" l="1"/>
  <c r="N8" i="37"/>
  <c r="N11" i="37"/>
  <c r="N10" i="37"/>
  <c r="N7" i="37"/>
  <c r="N6" i="37"/>
  <c r="O40" i="38" l="1"/>
  <c r="L40" i="38"/>
  <c r="I40" i="38"/>
  <c r="N39" i="38"/>
  <c r="K39" i="38"/>
  <c r="H39" i="38"/>
  <c r="O38" i="38"/>
  <c r="L38" i="38"/>
  <c r="I38" i="38"/>
  <c r="O37" i="38"/>
  <c r="L37" i="38"/>
  <c r="I37" i="38"/>
  <c r="N36" i="38"/>
  <c r="K36" i="38"/>
  <c r="H36" i="38"/>
  <c r="O35" i="38"/>
  <c r="L35" i="38"/>
  <c r="I35" i="38"/>
  <c r="O34" i="38"/>
  <c r="L34" i="38"/>
  <c r="I34" i="38"/>
  <c r="N33" i="38"/>
  <c r="K33" i="38"/>
  <c r="H33" i="38"/>
  <c r="Q32" i="38"/>
  <c r="O32" i="38"/>
  <c r="L32" i="38"/>
  <c r="I32" i="38"/>
  <c r="O31" i="38"/>
  <c r="L31" i="38"/>
  <c r="I31" i="38"/>
  <c r="N30" i="38"/>
  <c r="K30" i="38"/>
  <c r="H30" i="38"/>
  <c r="Q29" i="38"/>
  <c r="O29" i="38"/>
  <c r="L29" i="38"/>
  <c r="I29" i="38"/>
  <c r="Q28" i="38"/>
  <c r="O28" i="38"/>
  <c r="L28" i="38"/>
  <c r="I28" i="38"/>
  <c r="N27" i="38"/>
  <c r="K27" i="38"/>
  <c r="H27" i="38"/>
  <c r="O26" i="38"/>
  <c r="L26" i="38"/>
  <c r="I26" i="38"/>
  <c r="O25" i="38"/>
  <c r="L25" i="38"/>
  <c r="I25" i="38"/>
  <c r="N24" i="38"/>
  <c r="K24" i="38"/>
  <c r="H24" i="38"/>
  <c r="Q23" i="38"/>
  <c r="O23" i="38"/>
  <c r="L23" i="38"/>
  <c r="I23" i="38"/>
  <c r="O22" i="38"/>
  <c r="L22" i="38"/>
  <c r="I22" i="38"/>
  <c r="N21" i="38"/>
  <c r="K21" i="38"/>
  <c r="H21" i="38"/>
  <c r="Q20" i="38"/>
  <c r="O20" i="38"/>
  <c r="L20" i="38"/>
  <c r="I20" i="38"/>
  <c r="Q19" i="38"/>
  <c r="O19" i="38"/>
  <c r="L19" i="38"/>
  <c r="I19" i="38"/>
  <c r="N18" i="38"/>
  <c r="K18" i="38"/>
  <c r="H18" i="38"/>
  <c r="O17" i="38"/>
  <c r="L17" i="38"/>
  <c r="I17" i="38"/>
  <c r="F2" i="38"/>
  <c r="K4" i="38" s="1"/>
  <c r="N9" i="38" l="1"/>
  <c r="N6" i="38"/>
  <c r="N8" i="38"/>
  <c r="N7" i="38"/>
  <c r="N10" i="38"/>
  <c r="N11" i="38"/>
  <c r="O40" i="33" l="1"/>
  <c r="L40" i="33"/>
  <c r="I40" i="33"/>
  <c r="N39" i="33"/>
  <c r="K39" i="33"/>
  <c r="H39" i="33"/>
  <c r="O38" i="33"/>
  <c r="L38" i="33"/>
  <c r="I38" i="33"/>
  <c r="O37" i="33"/>
  <c r="L37" i="33"/>
  <c r="I37" i="33"/>
  <c r="N36" i="33"/>
  <c r="K36" i="33"/>
  <c r="H36" i="33"/>
  <c r="O35" i="33"/>
  <c r="L35" i="33"/>
  <c r="I35" i="33"/>
  <c r="O34" i="33"/>
  <c r="L34" i="33"/>
  <c r="I34" i="33"/>
  <c r="N33" i="33"/>
  <c r="K33" i="33"/>
  <c r="H33" i="33"/>
  <c r="Q32" i="33"/>
  <c r="O32" i="33"/>
  <c r="L32" i="33"/>
  <c r="I32" i="33"/>
  <c r="O31" i="33"/>
  <c r="L31" i="33"/>
  <c r="I31" i="33"/>
  <c r="N30" i="33"/>
  <c r="K30" i="33"/>
  <c r="H30" i="33"/>
  <c r="Q29" i="33"/>
  <c r="O29" i="33"/>
  <c r="L29" i="33"/>
  <c r="I29" i="33"/>
  <c r="Q28" i="33"/>
  <c r="O28" i="33"/>
  <c r="L28" i="33"/>
  <c r="I28" i="33"/>
  <c r="N27" i="33"/>
  <c r="K27" i="33"/>
  <c r="H27" i="33"/>
  <c r="O26" i="33"/>
  <c r="L26" i="33"/>
  <c r="I26" i="33"/>
  <c r="O25" i="33"/>
  <c r="L25" i="33"/>
  <c r="I25" i="33"/>
  <c r="N24" i="33"/>
  <c r="K24" i="33"/>
  <c r="H24" i="33"/>
  <c r="Q23" i="33"/>
  <c r="O23" i="33"/>
  <c r="L23" i="33"/>
  <c r="I23" i="33"/>
  <c r="O22" i="33"/>
  <c r="L22" i="33"/>
  <c r="I22" i="33"/>
  <c r="N21" i="33"/>
  <c r="K21" i="33"/>
  <c r="H21" i="33"/>
  <c r="Q20" i="33"/>
  <c r="O20" i="33"/>
  <c r="L20" i="33"/>
  <c r="I20" i="33"/>
  <c r="Q19" i="33"/>
  <c r="O19" i="33"/>
  <c r="L19" i="33"/>
  <c r="I19" i="33"/>
  <c r="N18" i="33"/>
  <c r="K18" i="33"/>
  <c r="H18" i="33"/>
  <c r="O17" i="33"/>
  <c r="L17" i="33"/>
  <c r="I17" i="33"/>
  <c r="F2" i="33"/>
  <c r="K4" i="33" s="1"/>
  <c r="N8" i="33" l="1"/>
  <c r="N11" i="33"/>
  <c r="N10" i="33"/>
  <c r="N7" i="33"/>
  <c r="N9" i="33"/>
  <c r="N6" i="33"/>
  <c r="O40" i="32" l="1"/>
  <c r="L40" i="32"/>
  <c r="I40" i="32"/>
  <c r="N39" i="32"/>
  <c r="K39" i="32"/>
  <c r="H39" i="32"/>
  <c r="O38" i="32"/>
  <c r="L38" i="32"/>
  <c r="I38" i="32"/>
  <c r="O37" i="32"/>
  <c r="L37" i="32"/>
  <c r="I37" i="32"/>
  <c r="N36" i="32"/>
  <c r="K36" i="32"/>
  <c r="H36" i="32"/>
  <c r="O35" i="32"/>
  <c r="L35" i="32"/>
  <c r="I35" i="32"/>
  <c r="O34" i="32"/>
  <c r="L34" i="32"/>
  <c r="I34" i="32"/>
  <c r="N33" i="32"/>
  <c r="K33" i="32"/>
  <c r="H33" i="32"/>
  <c r="Q32" i="32"/>
  <c r="O32" i="32"/>
  <c r="L32" i="32"/>
  <c r="I32" i="32"/>
  <c r="O31" i="32"/>
  <c r="L31" i="32"/>
  <c r="I31" i="32"/>
  <c r="N30" i="32"/>
  <c r="K30" i="32"/>
  <c r="H30" i="32"/>
  <c r="Q29" i="32"/>
  <c r="O29" i="32"/>
  <c r="L29" i="32"/>
  <c r="I29" i="32"/>
  <c r="Q28" i="32"/>
  <c r="O28" i="32"/>
  <c r="L28" i="32"/>
  <c r="I28" i="32"/>
  <c r="N27" i="32"/>
  <c r="K27" i="32"/>
  <c r="H27" i="32"/>
  <c r="O26" i="32"/>
  <c r="L26" i="32"/>
  <c r="I26" i="32"/>
  <c r="O25" i="32"/>
  <c r="L25" i="32"/>
  <c r="I25" i="32"/>
  <c r="N24" i="32"/>
  <c r="K24" i="32"/>
  <c r="H24" i="32"/>
  <c r="Q23" i="32"/>
  <c r="O23" i="32"/>
  <c r="L23" i="32"/>
  <c r="I23" i="32"/>
  <c r="O22" i="32"/>
  <c r="L22" i="32"/>
  <c r="I22" i="32"/>
  <c r="N21" i="32"/>
  <c r="K21" i="32"/>
  <c r="H21" i="32"/>
  <c r="Q20" i="32"/>
  <c r="O20" i="32"/>
  <c r="L20" i="32"/>
  <c r="I20" i="32"/>
  <c r="Q19" i="32"/>
  <c r="O19" i="32"/>
  <c r="L19" i="32"/>
  <c r="I19" i="32"/>
  <c r="N18" i="32"/>
  <c r="K18" i="32"/>
  <c r="H18" i="32"/>
  <c r="O17" i="32"/>
  <c r="L17" i="32"/>
  <c r="I17" i="32"/>
  <c r="F2" i="32"/>
  <c r="K4" i="32" s="1"/>
  <c r="N10" i="32" l="1"/>
  <c r="N7" i="32"/>
  <c r="N9" i="32"/>
  <c r="N6" i="32"/>
  <c r="N11" i="32"/>
  <c r="N8" i="32"/>
  <c r="O40" i="30" l="1"/>
  <c r="L40" i="30"/>
  <c r="I40" i="30"/>
  <c r="N39" i="30"/>
  <c r="K39" i="30"/>
  <c r="H39" i="30"/>
  <c r="O38" i="30"/>
  <c r="L38" i="30"/>
  <c r="I38" i="30"/>
  <c r="O37" i="30"/>
  <c r="L37" i="30"/>
  <c r="I37" i="30"/>
  <c r="N36" i="30"/>
  <c r="K36" i="30"/>
  <c r="H36" i="30"/>
  <c r="O35" i="30"/>
  <c r="L35" i="30"/>
  <c r="I35" i="30"/>
  <c r="O34" i="30"/>
  <c r="L34" i="30"/>
  <c r="I34" i="30"/>
  <c r="N33" i="30"/>
  <c r="K33" i="30"/>
  <c r="H33" i="30"/>
  <c r="Q32" i="30"/>
  <c r="O32" i="30"/>
  <c r="L32" i="30"/>
  <c r="I32" i="30"/>
  <c r="O31" i="30"/>
  <c r="L31" i="30"/>
  <c r="I31" i="30"/>
  <c r="N30" i="30"/>
  <c r="K30" i="30"/>
  <c r="H30" i="30"/>
  <c r="Q29" i="30"/>
  <c r="O29" i="30"/>
  <c r="L29" i="30"/>
  <c r="I29" i="30"/>
  <c r="Q28" i="30"/>
  <c r="O28" i="30"/>
  <c r="L28" i="30"/>
  <c r="I28" i="30"/>
  <c r="N27" i="30"/>
  <c r="K27" i="30"/>
  <c r="H27" i="30"/>
  <c r="O26" i="30"/>
  <c r="L26" i="30"/>
  <c r="I26" i="30"/>
  <c r="O25" i="30"/>
  <c r="L25" i="30"/>
  <c r="I25" i="30"/>
  <c r="N24" i="30"/>
  <c r="K24" i="30"/>
  <c r="H24" i="30"/>
  <c r="Q23" i="30"/>
  <c r="O23" i="30"/>
  <c r="L23" i="30"/>
  <c r="I23" i="30"/>
  <c r="O22" i="30"/>
  <c r="L22" i="30"/>
  <c r="I22" i="30"/>
  <c r="N21" i="30"/>
  <c r="K21" i="30"/>
  <c r="H21" i="30"/>
  <c r="Q20" i="30"/>
  <c r="O20" i="30"/>
  <c r="L20" i="30"/>
  <c r="I20" i="30"/>
  <c r="Q19" i="30"/>
  <c r="O19" i="30"/>
  <c r="L19" i="30"/>
  <c r="I19" i="30"/>
  <c r="N18" i="30"/>
  <c r="K18" i="30"/>
  <c r="H18" i="30"/>
  <c r="O17" i="30"/>
  <c r="L17" i="30"/>
  <c r="I17" i="30"/>
  <c r="F2" i="30"/>
  <c r="K4" i="30" s="1"/>
  <c r="N10" i="30" l="1"/>
  <c r="N7" i="30"/>
  <c r="N6" i="30"/>
  <c r="N9" i="30"/>
  <c r="N11" i="30"/>
  <c r="N8" i="30"/>
  <c r="AD170" i="28" l="1"/>
  <c r="L170" i="28"/>
  <c r="Q172" i="28" s="1"/>
  <c r="AD166" i="28"/>
  <c r="L166" i="28"/>
  <c r="R168" i="28" s="1"/>
  <c r="AD162" i="28"/>
  <c r="L162" i="28"/>
  <c r="S164" i="28" s="1"/>
  <c r="AD158" i="28"/>
  <c r="L158" i="28"/>
  <c r="V160" i="28" s="1"/>
  <c r="AD154" i="28"/>
  <c r="L154" i="28"/>
  <c r="N156" i="28" s="1"/>
  <c r="AD147" i="28"/>
  <c r="L147" i="28"/>
  <c r="O149" i="28" s="1"/>
  <c r="AD143" i="28"/>
  <c r="L143" i="28"/>
  <c r="R145" i="28" s="1"/>
  <c r="AD139" i="28"/>
  <c r="L139" i="28"/>
  <c r="X141" i="28" s="1"/>
  <c r="AD135" i="28"/>
  <c r="L135" i="28"/>
  <c r="Q137" i="28" s="1"/>
  <c r="AD131" i="28"/>
  <c r="L131" i="28"/>
  <c r="S133" i="28" s="1"/>
  <c r="AD127" i="28"/>
  <c r="L127" i="28"/>
  <c r="S129" i="28" s="1"/>
  <c r="AD121" i="28"/>
  <c r="L121" i="28"/>
  <c r="V123" i="28" s="1"/>
  <c r="AD117" i="28"/>
  <c r="L117" i="28"/>
  <c r="N119" i="28" s="1"/>
  <c r="AD113" i="28"/>
  <c r="L113" i="28"/>
  <c r="Q115" i="28" s="1"/>
  <c r="AD109" i="28"/>
  <c r="L109" i="28"/>
  <c r="Q111" i="28" s="1"/>
  <c r="AD105" i="28"/>
  <c r="L105" i="28"/>
  <c r="X107" i="28" s="1"/>
  <c r="AD101" i="28"/>
  <c r="L101" i="28"/>
  <c r="Q103" i="28" s="1"/>
  <c r="AD95" i="28"/>
  <c r="L95" i="28"/>
  <c r="P97" i="28" s="1"/>
  <c r="AD91" i="28"/>
  <c r="L91" i="28"/>
  <c r="S93" i="28" s="1"/>
  <c r="AD87" i="28"/>
  <c r="L87" i="28"/>
  <c r="R89" i="28" s="1"/>
  <c r="AD83" i="28"/>
  <c r="L83" i="28"/>
  <c r="O85" i="28" s="1"/>
  <c r="AD79" i="28"/>
  <c r="L79" i="28"/>
  <c r="R81" i="28" s="1"/>
  <c r="AD75" i="28"/>
  <c r="L75" i="28"/>
  <c r="X77" i="28" s="1"/>
  <c r="AD69" i="28"/>
  <c r="L69" i="28"/>
  <c r="X71" i="28" s="1"/>
  <c r="AD65" i="28"/>
  <c r="L65" i="28"/>
  <c r="Q67" i="28" s="1"/>
  <c r="AD61" i="28"/>
  <c r="L61" i="28"/>
  <c r="V63" i="28" s="1"/>
  <c r="AD57" i="28"/>
  <c r="L57" i="28"/>
  <c r="V59" i="28" s="1"/>
  <c r="AD53" i="28"/>
  <c r="L53" i="28"/>
  <c r="P55" i="28" s="1"/>
  <c r="AD49" i="28"/>
  <c r="L49" i="28"/>
  <c r="V51" i="28" s="1"/>
  <c r="AD42" i="28"/>
  <c r="L42" i="28"/>
  <c r="W44" i="28" s="1"/>
  <c r="AD38" i="28"/>
  <c r="L38" i="28"/>
  <c r="M40" i="28" s="1"/>
  <c r="AD34" i="28"/>
  <c r="L34" i="28"/>
  <c r="X36" i="28" s="1"/>
  <c r="AD30" i="28"/>
  <c r="L30" i="28"/>
  <c r="Q32" i="28" s="1"/>
  <c r="AD26" i="28"/>
  <c r="L26" i="28"/>
  <c r="X28" i="28" s="1"/>
  <c r="AD20" i="28"/>
  <c r="L20" i="28"/>
  <c r="Q22" i="28" s="1"/>
  <c r="AD16" i="28"/>
  <c r="L16" i="28"/>
  <c r="U18" i="28" s="1"/>
  <c r="AD12" i="28"/>
  <c r="L12" i="28"/>
  <c r="M14" i="28" s="1"/>
  <c r="AD8" i="28"/>
  <c r="L8" i="28"/>
  <c r="T10" i="28" s="1"/>
  <c r="AD4" i="28"/>
  <c r="L4" i="28"/>
  <c r="U6" i="28" s="1"/>
  <c r="M404" i="17"/>
  <c r="W402" i="17"/>
  <c r="K402" i="17"/>
  <c r="Q404" i="17" s="1"/>
  <c r="W398" i="17"/>
  <c r="K398" i="17"/>
  <c r="P400" i="17" s="1"/>
  <c r="W394" i="17"/>
  <c r="K394" i="17"/>
  <c r="O396" i="17" s="1"/>
  <c r="M392" i="17"/>
  <c r="W390" i="17"/>
  <c r="K390" i="17"/>
  <c r="Q392" i="17" s="1"/>
  <c r="W386" i="17"/>
  <c r="K386" i="17"/>
  <c r="P388" i="17" s="1"/>
  <c r="N384" i="17"/>
  <c r="M384" i="17"/>
  <c r="W382" i="17"/>
  <c r="K382" i="17"/>
  <c r="P384" i="17" s="1"/>
  <c r="W378" i="17"/>
  <c r="K378" i="17"/>
  <c r="N380" i="17" s="1"/>
  <c r="P376" i="17"/>
  <c r="O376" i="17"/>
  <c r="W374" i="17"/>
  <c r="K374" i="17"/>
  <c r="Q376" i="17" s="1"/>
  <c r="W369" i="17"/>
  <c r="K369" i="17"/>
  <c r="Q371" i="17" s="1"/>
  <c r="W365" i="17"/>
  <c r="K365" i="17"/>
  <c r="N363" i="17"/>
  <c r="W361" i="17"/>
  <c r="K361" i="17"/>
  <c r="O363" i="17" s="1"/>
  <c r="W357" i="17"/>
  <c r="K357" i="17"/>
  <c r="Q359" i="17" s="1"/>
  <c r="W353" i="17"/>
  <c r="K353" i="17"/>
  <c r="N355" i="17" s="1"/>
  <c r="W349" i="17"/>
  <c r="K349" i="17"/>
  <c r="P351" i="17" s="1"/>
  <c r="W345" i="17"/>
  <c r="K345" i="17"/>
  <c r="O347" i="17" s="1"/>
  <c r="O343" i="17"/>
  <c r="W341" i="17"/>
  <c r="K341" i="17"/>
  <c r="Q343" i="17" s="1"/>
  <c r="W337" i="17"/>
  <c r="K337" i="17"/>
  <c r="Q339" i="17" s="1"/>
  <c r="N335" i="17"/>
  <c r="W333" i="17"/>
  <c r="K333" i="17"/>
  <c r="O335" i="17" s="1"/>
  <c r="P331" i="17"/>
  <c r="N331" i="17"/>
  <c r="L331" i="17"/>
  <c r="W329" i="17"/>
  <c r="K329" i="17"/>
  <c r="O331" i="17" s="1"/>
  <c r="N327" i="17"/>
  <c r="W325" i="17"/>
  <c r="K325" i="17"/>
  <c r="Q327" i="17" s="1"/>
  <c r="W321" i="17"/>
  <c r="K321" i="17"/>
  <c r="M318" i="17"/>
  <c r="W316" i="17"/>
  <c r="K316" i="17"/>
  <c r="P318" i="17" s="1"/>
  <c r="W312" i="17"/>
  <c r="K312" i="17"/>
  <c r="W308" i="17"/>
  <c r="K308" i="17"/>
  <c r="Q310" i="17" s="1"/>
  <c r="N306" i="17"/>
  <c r="L306" i="17"/>
  <c r="W304" i="17"/>
  <c r="K304" i="17"/>
  <c r="Q306" i="17" s="1"/>
  <c r="W300" i="17"/>
  <c r="K300" i="17"/>
  <c r="P302" i="17" s="1"/>
  <c r="W296" i="17"/>
  <c r="K296" i="17"/>
  <c r="O298" i="17" s="1"/>
  <c r="W292" i="17"/>
  <c r="K292" i="17"/>
  <c r="P294" i="17" s="1"/>
  <c r="W288" i="17"/>
  <c r="K288" i="17"/>
  <c r="O290" i="17" s="1"/>
  <c r="W284" i="17"/>
  <c r="K284" i="17"/>
  <c r="P286" i="17" s="1"/>
  <c r="W280" i="17"/>
  <c r="K280" i="17"/>
  <c r="L282" i="17" s="1"/>
  <c r="W276" i="17"/>
  <c r="K276" i="17"/>
  <c r="Q278" i="17" s="1"/>
  <c r="P274" i="17"/>
  <c r="M274" i="17"/>
  <c r="W272" i="17"/>
  <c r="K272" i="17"/>
  <c r="Q274" i="17" s="1"/>
  <c r="P270" i="17"/>
  <c r="W268" i="17"/>
  <c r="K268" i="17"/>
  <c r="O270" i="17" s="1"/>
  <c r="L265" i="17"/>
  <c r="W263" i="17"/>
  <c r="K263" i="17"/>
  <c r="O265" i="17" s="1"/>
  <c r="W259" i="17"/>
  <c r="K259" i="17"/>
  <c r="P261" i="17" s="1"/>
  <c r="W255" i="17"/>
  <c r="K255" i="17"/>
  <c r="Q257" i="17" s="1"/>
  <c r="Q253" i="17"/>
  <c r="W251" i="17"/>
  <c r="K251" i="17"/>
  <c r="P253" i="17" s="1"/>
  <c r="W247" i="17"/>
  <c r="K247" i="17"/>
  <c r="L249" i="17" s="1"/>
  <c r="Q245" i="17"/>
  <c r="W243" i="17"/>
  <c r="K243" i="17"/>
  <c r="P245" i="17" s="1"/>
  <c r="L241" i="17"/>
  <c r="W239" i="17"/>
  <c r="K239" i="17"/>
  <c r="Q241" i="17" s="1"/>
  <c r="W235" i="17"/>
  <c r="K235" i="17"/>
  <c r="N237" i="17" s="1"/>
  <c r="P233" i="17"/>
  <c r="N233" i="17"/>
  <c r="M233" i="17"/>
  <c r="W231" i="17"/>
  <c r="K231" i="17"/>
  <c r="O233" i="17" s="1"/>
  <c r="W227" i="17"/>
  <c r="K227" i="17"/>
  <c r="P229" i="17" s="1"/>
  <c r="Q225" i="17"/>
  <c r="W223" i="17"/>
  <c r="K223" i="17"/>
  <c r="O225" i="17" s="1"/>
  <c r="W219" i="17"/>
  <c r="K219" i="17"/>
  <c r="P221" i="17" s="1"/>
  <c r="N217" i="17"/>
  <c r="W215" i="17"/>
  <c r="K215" i="17"/>
  <c r="M217" i="17" s="1"/>
  <c r="O212" i="17"/>
  <c r="W210" i="17"/>
  <c r="K210" i="17"/>
  <c r="Q212" i="17" s="1"/>
  <c r="W206" i="17"/>
  <c r="K206" i="17"/>
  <c r="Q208" i="17" s="1"/>
  <c r="P204" i="17"/>
  <c r="O204" i="17"/>
  <c r="M204" i="17"/>
  <c r="W202" i="17"/>
  <c r="K202" i="17"/>
  <c r="N204" i="17" s="1"/>
  <c r="W198" i="17"/>
  <c r="K198" i="17"/>
  <c r="O200" i="17" s="1"/>
  <c r="M196" i="17"/>
  <c r="L196" i="17"/>
  <c r="W194" i="17"/>
  <c r="K194" i="17"/>
  <c r="P196" i="17" s="1"/>
  <c r="W190" i="17"/>
  <c r="K190" i="17"/>
  <c r="M192" i="17" s="1"/>
  <c r="Q188" i="17"/>
  <c r="O188" i="17"/>
  <c r="L188" i="17"/>
  <c r="W186" i="17"/>
  <c r="K186" i="17"/>
  <c r="W182" i="17"/>
  <c r="K182" i="17"/>
  <c r="O184" i="17" s="1"/>
  <c r="W178" i="17"/>
  <c r="K178" i="17"/>
  <c r="O180" i="17" s="1"/>
  <c r="W174" i="17"/>
  <c r="K174" i="17"/>
  <c r="Q176" i="17" s="1"/>
  <c r="O172" i="17"/>
  <c r="M172" i="17"/>
  <c r="W170" i="17"/>
  <c r="K170" i="17"/>
  <c r="P172" i="17" s="1"/>
  <c r="W166" i="17"/>
  <c r="K166" i="17"/>
  <c r="O168" i="17" s="1"/>
  <c r="W162" i="17"/>
  <c r="K162" i="17"/>
  <c r="P164" i="17" s="1"/>
  <c r="N159" i="17"/>
  <c r="W157" i="17"/>
  <c r="K157" i="17"/>
  <c r="M159" i="17" s="1"/>
  <c r="W153" i="17"/>
  <c r="K153" i="17"/>
  <c r="Q155" i="17" s="1"/>
  <c r="O151" i="17"/>
  <c r="W149" i="17"/>
  <c r="K149" i="17"/>
  <c r="P151" i="17" s="1"/>
  <c r="W145" i="17"/>
  <c r="K145" i="17"/>
  <c r="W141" i="17"/>
  <c r="K141" i="17"/>
  <c r="Q143" i="17" s="1"/>
  <c r="W137" i="17"/>
  <c r="K137" i="17"/>
  <c r="L139" i="17" s="1"/>
  <c r="W133" i="17"/>
  <c r="K133" i="17"/>
  <c r="O135" i="17" s="1"/>
  <c r="W129" i="17"/>
  <c r="K129" i="17"/>
  <c r="P131" i="17" s="1"/>
  <c r="L127" i="17"/>
  <c r="W125" i="17"/>
  <c r="K125" i="17"/>
  <c r="M127" i="17" s="1"/>
  <c r="W121" i="17"/>
  <c r="K121" i="17"/>
  <c r="Q123" i="17" s="1"/>
  <c r="W117" i="17"/>
  <c r="K117" i="17"/>
  <c r="N119" i="17" s="1"/>
  <c r="W113" i="17"/>
  <c r="K113" i="17"/>
  <c r="N115" i="17" s="1"/>
  <c r="L111" i="17"/>
  <c r="W109" i="17"/>
  <c r="K109" i="17"/>
  <c r="Q111" i="17" s="1"/>
  <c r="W104" i="17"/>
  <c r="K104" i="17"/>
  <c r="L106" i="17" s="1"/>
  <c r="M102" i="17"/>
  <c r="W100" i="17"/>
  <c r="K100" i="17"/>
  <c r="O102" i="17" s="1"/>
  <c r="W96" i="17"/>
  <c r="K96" i="17"/>
  <c r="O98" i="17" s="1"/>
  <c r="W92" i="17"/>
  <c r="K92" i="17"/>
  <c r="Q94" i="17" s="1"/>
  <c r="O90" i="17"/>
  <c r="N90" i="17"/>
  <c r="W88" i="17"/>
  <c r="K88" i="17"/>
  <c r="W84" i="17"/>
  <c r="K84" i="17"/>
  <c r="P86" i="17" s="1"/>
  <c r="N82" i="17"/>
  <c r="M82" i="17"/>
  <c r="L82" i="17"/>
  <c r="W80" i="17"/>
  <c r="K80" i="17"/>
  <c r="P82" i="17" s="1"/>
  <c r="W76" i="17"/>
  <c r="K76" i="17"/>
  <c r="P78" i="17" s="1"/>
  <c r="L74" i="17"/>
  <c r="W72" i="17"/>
  <c r="K72" i="17"/>
  <c r="Q74" i="17" s="1"/>
  <c r="M70" i="17"/>
  <c r="W68" i="17"/>
  <c r="K68" i="17"/>
  <c r="L70" i="17" s="1"/>
  <c r="P66" i="17"/>
  <c r="W64" i="17"/>
  <c r="K64" i="17"/>
  <c r="O66" i="17" s="1"/>
  <c r="N62" i="17"/>
  <c r="L62" i="17"/>
  <c r="W60" i="17"/>
  <c r="K60" i="17"/>
  <c r="P62" i="17" s="1"/>
  <c r="W56" i="17"/>
  <c r="K56" i="17"/>
  <c r="N58" i="17" s="1"/>
  <c r="Q53" i="17"/>
  <c r="N53" i="17"/>
  <c r="L53" i="17"/>
  <c r="W51" i="17"/>
  <c r="K51" i="17"/>
  <c r="P53" i="17" s="1"/>
  <c r="W47" i="17"/>
  <c r="K47" i="17"/>
  <c r="Q49" i="17" s="1"/>
  <c r="W43" i="17"/>
  <c r="K43" i="17"/>
  <c r="P45" i="17" s="1"/>
  <c r="N41" i="17"/>
  <c r="L41" i="17"/>
  <c r="W39" i="17"/>
  <c r="K39" i="17"/>
  <c r="Q41" i="17" s="1"/>
  <c r="M37" i="17"/>
  <c r="W35" i="17"/>
  <c r="K35" i="17"/>
  <c r="L37" i="17" s="1"/>
  <c r="P33" i="17"/>
  <c r="W31" i="17"/>
  <c r="K31" i="17"/>
  <c r="O33" i="17" s="1"/>
  <c r="W27" i="17"/>
  <c r="K27" i="17"/>
  <c r="Q29" i="17" s="1"/>
  <c r="W23" i="17"/>
  <c r="K23" i="17"/>
  <c r="O25" i="17" s="1"/>
  <c r="W19" i="17"/>
  <c r="K19" i="17"/>
  <c r="P21" i="17" s="1"/>
  <c r="L17" i="17"/>
  <c r="W15" i="17"/>
  <c r="K15" i="17"/>
  <c r="Q17" i="17" s="1"/>
  <c r="AC8" i="17"/>
  <c r="K8" i="17"/>
  <c r="W10" i="17" s="1"/>
  <c r="AC4" i="17"/>
  <c r="K4" i="17"/>
  <c r="W6" i="17" s="1"/>
  <c r="P176" i="17" l="1"/>
  <c r="N74" i="17"/>
  <c r="M94" i="17"/>
  <c r="N102" i="17"/>
  <c r="M111" i="17"/>
  <c r="O119" i="17"/>
  <c r="O127" i="17"/>
  <c r="M139" i="17"/>
  <c r="O245" i="17"/>
  <c r="L253" i="17"/>
  <c r="L286" i="17"/>
  <c r="M298" i="17"/>
  <c r="M327" i="17"/>
  <c r="P355" i="17"/>
  <c r="M17" i="17"/>
  <c r="L29" i="17"/>
  <c r="L49" i="17"/>
  <c r="M200" i="17"/>
  <c r="O217" i="17"/>
  <c r="Q229" i="17"/>
  <c r="N318" i="17"/>
  <c r="P335" i="17"/>
  <c r="N347" i="17"/>
  <c r="L380" i="17"/>
  <c r="N388" i="17"/>
  <c r="L396" i="17"/>
  <c r="N29" i="17"/>
  <c r="N49" i="17"/>
  <c r="L98" i="17"/>
  <c r="M106" i="17"/>
  <c r="M115" i="17"/>
  <c r="M123" i="17"/>
  <c r="O131" i="17"/>
  <c r="L143" i="17"/>
  <c r="L168" i="17"/>
  <c r="L176" i="17"/>
  <c r="L184" i="17"/>
  <c r="X184" i="17" s="1"/>
  <c r="N200" i="17"/>
  <c r="M302" i="17"/>
  <c r="P310" i="17"/>
  <c r="Q318" i="17"/>
  <c r="L371" i="17"/>
  <c r="O380" i="17"/>
  <c r="O388" i="17"/>
  <c r="Q98" i="17"/>
  <c r="N106" i="17"/>
  <c r="O115" i="17"/>
  <c r="O123" i="17"/>
  <c r="N143" i="17"/>
  <c r="M168" i="17"/>
  <c r="M176" i="17"/>
  <c r="M184" i="17"/>
  <c r="P200" i="17"/>
  <c r="M249" i="17"/>
  <c r="P257" i="17"/>
  <c r="O302" i="17"/>
  <c r="Q388" i="17"/>
  <c r="N21" i="17"/>
  <c r="Q115" i="17"/>
  <c r="N176" i="17"/>
  <c r="L233" i="17"/>
  <c r="O249" i="17"/>
  <c r="L294" i="17"/>
  <c r="L351" i="17"/>
  <c r="M363" i="17"/>
  <c r="L21" i="17"/>
  <c r="Q86" i="17"/>
  <c r="P135" i="17"/>
  <c r="O164" i="17"/>
  <c r="P180" i="17"/>
  <c r="O192" i="17"/>
  <c r="N208" i="17"/>
  <c r="N261" i="17"/>
  <c r="Q265" i="17"/>
  <c r="P290" i="17"/>
  <c r="M339" i="17"/>
  <c r="N359" i="17"/>
  <c r="Q396" i="17"/>
  <c r="M21" i="17"/>
  <c r="M29" i="17"/>
  <c r="Q33" i="17"/>
  <c r="M41" i="17"/>
  <c r="M53" i="17"/>
  <c r="M62" i="17"/>
  <c r="Q66" i="17"/>
  <c r="M74" i="17"/>
  <c r="L115" i="17"/>
  <c r="N127" i="17"/>
  <c r="Q131" i="17"/>
  <c r="Q135" i="17"/>
  <c r="L200" i="17"/>
  <c r="P208" i="17"/>
  <c r="N249" i="17"/>
  <c r="O257" i="17"/>
  <c r="Q261" i="17"/>
  <c r="N274" i="17"/>
  <c r="Q290" i="17"/>
  <c r="M306" i="17"/>
  <c r="M335" i="17"/>
  <c r="N339" i="17"/>
  <c r="N392" i="17"/>
  <c r="N404" i="17"/>
  <c r="Q21" i="17"/>
  <c r="O41" i="17"/>
  <c r="M49" i="17"/>
  <c r="M143" i="17"/>
  <c r="O159" i="17"/>
  <c r="N172" i="17"/>
  <c r="Q286" i="17"/>
  <c r="L298" i="17"/>
  <c r="N302" i="17"/>
  <c r="L318" i="17"/>
  <c r="L327" i="17"/>
  <c r="M331" i="17"/>
  <c r="Q355" i="17"/>
  <c r="L363" i="17"/>
  <c r="L384" i="17"/>
  <c r="O400" i="17"/>
  <c r="N17" i="17"/>
  <c r="L33" i="17"/>
  <c r="U31" i="17" s="1"/>
  <c r="N37" i="17"/>
  <c r="O49" i="17"/>
  <c r="L66" i="17"/>
  <c r="N70" i="17"/>
  <c r="L86" i="17"/>
  <c r="M98" i="17"/>
  <c r="N111" i="17"/>
  <c r="L131" i="17"/>
  <c r="L135" i="17"/>
  <c r="N139" i="17"/>
  <c r="P143" i="17"/>
  <c r="N168" i="17"/>
  <c r="N184" i="17"/>
  <c r="N196" i="17"/>
  <c r="X196" i="17" s="1"/>
  <c r="Q200" i="17"/>
  <c r="P212" i="17"/>
  <c r="L229" i="17"/>
  <c r="M241" i="17"/>
  <c r="M265" i="17"/>
  <c r="T263" i="17" s="1"/>
  <c r="M294" i="17"/>
  <c r="N298" i="17"/>
  <c r="P343" i="17"/>
  <c r="M351" i="17"/>
  <c r="M371" i="17"/>
  <c r="M396" i="17"/>
  <c r="M33" i="17"/>
  <c r="O45" i="17"/>
  <c r="M66" i="17"/>
  <c r="M86" i="17"/>
  <c r="N98" i="17"/>
  <c r="O111" i="17"/>
  <c r="M131" i="17"/>
  <c r="M135" i="17"/>
  <c r="O139" i="17"/>
  <c r="O155" i="17"/>
  <c r="M164" i="17"/>
  <c r="P168" i="17"/>
  <c r="T166" i="17" s="1"/>
  <c r="M180" i="17"/>
  <c r="L192" i="17"/>
  <c r="Q196" i="17"/>
  <c r="L208" i="17"/>
  <c r="L221" i="17"/>
  <c r="M229" i="17"/>
  <c r="N241" i="17"/>
  <c r="L261" i="17"/>
  <c r="N265" i="17"/>
  <c r="N290" i="17"/>
  <c r="N294" i="17"/>
  <c r="X294" i="17" s="1"/>
  <c r="P298" i="17"/>
  <c r="Q331" i="17"/>
  <c r="N351" i="17"/>
  <c r="L359" i="17"/>
  <c r="P363" i="17"/>
  <c r="N371" i="17"/>
  <c r="M380" i="17"/>
  <c r="U378" i="17" s="1"/>
  <c r="Q384" i="17"/>
  <c r="N396" i="17"/>
  <c r="V394" i="17" s="1"/>
  <c r="N33" i="17"/>
  <c r="N66" i="17"/>
  <c r="N86" i="17"/>
  <c r="L94" i="17"/>
  <c r="P98" i="17"/>
  <c r="N131" i="17"/>
  <c r="N135" i="17"/>
  <c r="P139" i="17"/>
  <c r="N164" i="17"/>
  <c r="Q168" i="17"/>
  <c r="N192" i="17"/>
  <c r="M208" i="17"/>
  <c r="Q221" i="17"/>
  <c r="N229" i="17"/>
  <c r="Q233" i="17"/>
  <c r="P241" i="17"/>
  <c r="M261" i="17"/>
  <c r="P265" i="17"/>
  <c r="L274" i="17"/>
  <c r="Q294" i="17"/>
  <c r="Q298" i="17"/>
  <c r="L339" i="17"/>
  <c r="Q351" i="17"/>
  <c r="M359" i="17"/>
  <c r="Q363" i="17"/>
  <c r="T361" i="17" s="1"/>
  <c r="L392" i="17"/>
  <c r="P396" i="17"/>
  <c r="L404" i="17"/>
  <c r="S77" i="28"/>
  <c r="N129" i="28"/>
  <c r="O164" i="28"/>
  <c r="M168" i="28"/>
  <c r="R137" i="28"/>
  <c r="N14" i="28"/>
  <c r="S137" i="28"/>
  <c r="Q129" i="28"/>
  <c r="M71" i="28"/>
  <c r="M103" i="28"/>
  <c r="P160" i="28"/>
  <c r="P119" i="28"/>
  <c r="R36" i="28"/>
  <c r="M77" i="28"/>
  <c r="O119" i="28"/>
  <c r="Q141" i="28"/>
  <c r="R149" i="28"/>
  <c r="V36" i="28"/>
  <c r="N103" i="28"/>
  <c r="S141" i="28"/>
  <c r="M28" i="28"/>
  <c r="S103" i="28"/>
  <c r="X111" i="28"/>
  <c r="Q119" i="28"/>
  <c r="W129" i="28"/>
  <c r="T137" i="28"/>
  <c r="M172" i="28"/>
  <c r="S28" i="28"/>
  <c r="M55" i="28"/>
  <c r="N71" i="28"/>
  <c r="W103" i="28"/>
  <c r="V137" i="28"/>
  <c r="N172" i="28"/>
  <c r="P40" i="28"/>
  <c r="V55" i="28"/>
  <c r="M67" i="28"/>
  <c r="Q71" i="28"/>
  <c r="P81" i="28"/>
  <c r="O172" i="28"/>
  <c r="O18" i="28"/>
  <c r="W55" i="28"/>
  <c r="S67" i="28"/>
  <c r="T71" i="28"/>
  <c r="T97" i="28"/>
  <c r="R115" i="28"/>
  <c r="N168" i="28"/>
  <c r="S172" i="28"/>
  <c r="T67" i="28"/>
  <c r="N107" i="28"/>
  <c r="M141" i="28"/>
  <c r="P149" i="28"/>
  <c r="U160" i="28"/>
  <c r="S168" i="28"/>
  <c r="W172" i="28"/>
  <c r="N10" i="28"/>
  <c r="W67" i="28"/>
  <c r="T107" i="28"/>
  <c r="M129" i="28"/>
  <c r="N137" i="28"/>
  <c r="N141" i="28"/>
  <c r="Q149" i="28"/>
  <c r="U168" i="28"/>
  <c r="U32" i="28"/>
  <c r="W51" i="28"/>
  <c r="P85" i="28"/>
  <c r="V93" i="28"/>
  <c r="N6" i="28"/>
  <c r="O10" i="28"/>
  <c r="O14" i="28"/>
  <c r="P18" i="28"/>
  <c r="N28" i="28"/>
  <c r="V32" i="28"/>
  <c r="S36" i="28"/>
  <c r="Q40" i="28"/>
  <c r="X51" i="28"/>
  <c r="Q85" i="28"/>
  <c r="W93" i="28"/>
  <c r="U107" i="28"/>
  <c r="Q164" i="28"/>
  <c r="O6" i="28"/>
  <c r="U10" i="28"/>
  <c r="V14" i="28"/>
  <c r="X18" i="28"/>
  <c r="O28" i="28"/>
  <c r="M32" i="28"/>
  <c r="W32" i="28"/>
  <c r="T36" i="28"/>
  <c r="U40" i="28"/>
  <c r="N51" i="28"/>
  <c r="X55" i="28"/>
  <c r="U67" i="28"/>
  <c r="R71" i="28"/>
  <c r="P77" i="28"/>
  <c r="Q81" i="28"/>
  <c r="W85" i="28"/>
  <c r="M93" i="28"/>
  <c r="O103" i="28"/>
  <c r="V107" i="28"/>
  <c r="P145" i="28"/>
  <c r="T164" i="28"/>
  <c r="V6" i="28"/>
  <c r="V10" i="28"/>
  <c r="W14" i="28"/>
  <c r="P28" i="28"/>
  <c r="N32" i="28"/>
  <c r="U36" i="28"/>
  <c r="X40" i="28"/>
  <c r="O51" i="28"/>
  <c r="V67" i="28"/>
  <c r="S71" i="28"/>
  <c r="Q77" i="28"/>
  <c r="X85" i="28"/>
  <c r="N93" i="28"/>
  <c r="R103" i="28"/>
  <c r="M107" i="28"/>
  <c r="X119" i="28"/>
  <c r="O129" i="28"/>
  <c r="U137" i="28"/>
  <c r="R141" i="28"/>
  <c r="Q145" i="28"/>
  <c r="X149" i="28"/>
  <c r="U164" i="28"/>
  <c r="T168" i="28"/>
  <c r="R172" i="28"/>
  <c r="W6" i="28"/>
  <c r="W10" i="28"/>
  <c r="X14" i="28"/>
  <c r="O32" i="28"/>
  <c r="P51" i="28"/>
  <c r="O93" i="28"/>
  <c r="V164" i="28"/>
  <c r="V28" i="28"/>
  <c r="R32" i="28"/>
  <c r="M36" i="28"/>
  <c r="R51" i="28"/>
  <c r="N55" i="28"/>
  <c r="O59" i="28"/>
  <c r="N67" i="28"/>
  <c r="U71" i="28"/>
  <c r="U77" i="28"/>
  <c r="Q93" i="28"/>
  <c r="U97" i="28"/>
  <c r="T103" i="28"/>
  <c r="Q107" i="28"/>
  <c r="M111" i="28"/>
  <c r="T129" i="28"/>
  <c r="M137" i="28"/>
  <c r="W137" i="28"/>
  <c r="T141" i="28"/>
  <c r="W164" i="28"/>
  <c r="V168" i="28"/>
  <c r="T172" i="28"/>
  <c r="W28" i="28"/>
  <c r="S32" i="28"/>
  <c r="N36" i="28"/>
  <c r="P44" i="28"/>
  <c r="S51" i="28"/>
  <c r="O55" i="28"/>
  <c r="P59" i="28"/>
  <c r="O67" i="28"/>
  <c r="V71" i="28"/>
  <c r="N85" i="28"/>
  <c r="P89" i="28"/>
  <c r="T93" i="28"/>
  <c r="U103" i="28"/>
  <c r="R107" i="28"/>
  <c r="P111" i="28"/>
  <c r="R123" i="28"/>
  <c r="U129" i="28"/>
  <c r="U141" i="28"/>
  <c r="V156" i="28"/>
  <c r="M164" i="28"/>
  <c r="U172" i="28"/>
  <c r="M10" i="28"/>
  <c r="N18" i="28"/>
  <c r="T32" i="28"/>
  <c r="Q36" i="28"/>
  <c r="Q44" i="28"/>
  <c r="Q59" i="28"/>
  <c r="R67" i="28"/>
  <c r="U93" i="28"/>
  <c r="V103" i="28"/>
  <c r="S107" i="28"/>
  <c r="U111" i="28"/>
  <c r="V129" i="28"/>
  <c r="O137" i="28"/>
  <c r="V141" i="28"/>
  <c r="N164" i="28"/>
  <c r="V172" i="28"/>
  <c r="S22" i="28"/>
  <c r="R22" i="28"/>
  <c r="U22" i="28"/>
  <c r="T89" i="28"/>
  <c r="S89" i="28"/>
  <c r="Q89" i="28"/>
  <c r="U89" i="28"/>
  <c r="V97" i="28"/>
  <c r="V115" i="28"/>
  <c r="N115" i="28"/>
  <c r="U115" i="28"/>
  <c r="M115" i="28"/>
  <c r="S115" i="28"/>
  <c r="T115" i="28"/>
  <c r="X133" i="28"/>
  <c r="X156" i="28"/>
  <c r="R63" i="28"/>
  <c r="Q63" i="28"/>
  <c r="U133" i="28"/>
  <c r="V81" i="28"/>
  <c r="N81" i="28"/>
  <c r="U81" i="28"/>
  <c r="M81" i="28"/>
  <c r="S81" i="28"/>
  <c r="T160" i="28"/>
  <c r="S160" i="28"/>
  <c r="R160" i="28"/>
  <c r="Q160" i="28"/>
  <c r="W160" i="28"/>
  <c r="T123" i="28"/>
  <c r="S123" i="28"/>
  <c r="Q123" i="28"/>
  <c r="X6" i="28"/>
  <c r="R44" i="28"/>
  <c r="Q6" i="28"/>
  <c r="V22" i="28"/>
  <c r="T59" i="28"/>
  <c r="R6" i="28"/>
  <c r="Q10" i="28"/>
  <c r="U14" i="28"/>
  <c r="T14" i="28"/>
  <c r="P14" i="28"/>
  <c r="R18" i="28"/>
  <c r="M22" i="28"/>
  <c r="T44" i="28"/>
  <c r="U59" i="28"/>
  <c r="N63" i="28"/>
  <c r="X63" i="28"/>
  <c r="W81" i="28"/>
  <c r="W89" i="28"/>
  <c r="M97" i="28"/>
  <c r="X115" i="28"/>
  <c r="M123" i="28"/>
  <c r="X123" i="28"/>
  <c r="N133" i="28"/>
  <c r="X160" i="28"/>
  <c r="T22" i="28"/>
  <c r="U156" i="28"/>
  <c r="M156" i="28"/>
  <c r="T156" i="28"/>
  <c r="S156" i="28"/>
  <c r="R156" i="28"/>
  <c r="Q18" i="28"/>
  <c r="S44" i="28"/>
  <c r="X97" i="28"/>
  <c r="W123" i="28"/>
  <c r="W22" i="28"/>
  <c r="S6" i="28"/>
  <c r="R10" i="28"/>
  <c r="Q14" i="28"/>
  <c r="N22" i="28"/>
  <c r="X22" i="28"/>
  <c r="W40" i="28"/>
  <c r="O40" i="28"/>
  <c r="V40" i="28"/>
  <c r="N40" i="28"/>
  <c r="R40" i="28"/>
  <c r="T55" i="28"/>
  <c r="S55" i="28"/>
  <c r="Q55" i="28"/>
  <c r="O63" i="28"/>
  <c r="X81" i="28"/>
  <c r="M89" i="28"/>
  <c r="X89" i="28"/>
  <c r="N97" i="28"/>
  <c r="U119" i="28"/>
  <c r="M119" i="28"/>
  <c r="T119" i="28"/>
  <c r="R119" i="28"/>
  <c r="S119" i="28"/>
  <c r="N123" i="28"/>
  <c r="P133" i="28"/>
  <c r="W145" i="28"/>
  <c r="O145" i="28"/>
  <c r="V145" i="28"/>
  <c r="N145" i="28"/>
  <c r="U145" i="28"/>
  <c r="M145" i="28"/>
  <c r="T145" i="28"/>
  <c r="S145" i="28"/>
  <c r="O156" i="28"/>
  <c r="M160" i="28"/>
  <c r="T63" i="28"/>
  <c r="W156" i="28"/>
  <c r="P6" i="28"/>
  <c r="X10" i="28"/>
  <c r="S59" i="28"/>
  <c r="R59" i="28"/>
  <c r="W63" i="28"/>
  <c r="T81" i="28"/>
  <c r="W115" i="28"/>
  <c r="M133" i="28"/>
  <c r="R28" i="28"/>
  <c r="Q28" i="28"/>
  <c r="R55" i="28"/>
  <c r="W59" i="28"/>
  <c r="U85" i="28"/>
  <c r="M85" i="28"/>
  <c r="T85" i="28"/>
  <c r="R85" i="28"/>
  <c r="S85" i="28"/>
  <c r="N89" i="28"/>
  <c r="W111" i="28"/>
  <c r="O111" i="28"/>
  <c r="V111" i="28"/>
  <c r="N111" i="28"/>
  <c r="T111" i="28"/>
  <c r="R111" i="28"/>
  <c r="O115" i="28"/>
  <c r="V119" i="28"/>
  <c r="O123" i="28"/>
  <c r="X145" i="28"/>
  <c r="P156" i="28"/>
  <c r="N160" i="28"/>
  <c r="R133" i="28"/>
  <c r="Q133" i="28"/>
  <c r="W133" i="28"/>
  <c r="O133" i="28"/>
  <c r="U63" i="28"/>
  <c r="R97" i="28"/>
  <c r="Q97" i="28"/>
  <c r="W97" i="28"/>
  <c r="O97" i="28"/>
  <c r="U123" i="28"/>
  <c r="V133" i="28"/>
  <c r="V44" i="28"/>
  <c r="N44" i="28"/>
  <c r="U44" i="28"/>
  <c r="M44" i="28"/>
  <c r="P10" i="28"/>
  <c r="T18" i="28"/>
  <c r="S18" i="28"/>
  <c r="M63" i="28"/>
  <c r="V89" i="28"/>
  <c r="T6" i="28"/>
  <c r="S10" i="28"/>
  <c r="R14" i="28"/>
  <c r="V18" i="28"/>
  <c r="O22" i="28"/>
  <c r="T28" i="28"/>
  <c r="S40" i="28"/>
  <c r="X44" i="28"/>
  <c r="M59" i="28"/>
  <c r="P63" i="28"/>
  <c r="M6" i="28"/>
  <c r="S14" i="28"/>
  <c r="M18" i="28"/>
  <c r="W18" i="28"/>
  <c r="P22" i="28"/>
  <c r="U28" i="28"/>
  <c r="T40" i="28"/>
  <c r="O44" i="28"/>
  <c r="U51" i="28"/>
  <c r="M51" i="28"/>
  <c r="T51" i="28"/>
  <c r="Q51" i="28"/>
  <c r="U55" i="28"/>
  <c r="N59" i="28"/>
  <c r="X59" i="28"/>
  <c r="S63" i="28"/>
  <c r="W77" i="28"/>
  <c r="O77" i="28"/>
  <c r="V77" i="28"/>
  <c r="N77" i="28"/>
  <c r="T77" i="28"/>
  <c r="R77" i="28"/>
  <c r="O81" i="28"/>
  <c r="V85" i="28"/>
  <c r="O89" i="28"/>
  <c r="S97" i="28"/>
  <c r="S111" i="28"/>
  <c r="P115" i="28"/>
  <c r="W119" i="28"/>
  <c r="P123" i="28"/>
  <c r="T133" i="28"/>
  <c r="V149" i="28"/>
  <c r="N149" i="28"/>
  <c r="U149" i="28"/>
  <c r="M149" i="28"/>
  <c r="T149" i="28"/>
  <c r="S149" i="28"/>
  <c r="W149" i="28"/>
  <c r="Q156" i="28"/>
  <c r="O160" i="28"/>
  <c r="P93" i="28"/>
  <c r="X93" i="28"/>
  <c r="P129" i="28"/>
  <c r="X129" i="28"/>
  <c r="P164" i="28"/>
  <c r="X164" i="28"/>
  <c r="O168" i="28"/>
  <c r="W168" i="28"/>
  <c r="P168" i="28"/>
  <c r="X168" i="28"/>
  <c r="P32" i="28"/>
  <c r="X32" i="28"/>
  <c r="O36" i="28"/>
  <c r="W36" i="28"/>
  <c r="P67" i="28"/>
  <c r="X67" i="28"/>
  <c r="O71" i="28"/>
  <c r="W71" i="28"/>
  <c r="R93" i="28"/>
  <c r="P103" i="28"/>
  <c r="X103" i="28"/>
  <c r="O107" i="28"/>
  <c r="W107" i="28"/>
  <c r="R129" i="28"/>
  <c r="P137" i="28"/>
  <c r="AC135" i="28" s="1"/>
  <c r="X137" i="28"/>
  <c r="O141" i="28"/>
  <c r="W141" i="28"/>
  <c r="R164" i="28"/>
  <c r="Q168" i="28"/>
  <c r="P172" i="28"/>
  <c r="X172" i="28"/>
  <c r="P36" i="28"/>
  <c r="P71" i="28"/>
  <c r="P107" i="28"/>
  <c r="P141" i="28"/>
  <c r="M58" i="17"/>
  <c r="L58" i="17"/>
  <c r="Q58" i="17"/>
  <c r="P58" i="17"/>
  <c r="O58" i="17"/>
  <c r="N147" i="17"/>
  <c r="L147" i="17"/>
  <c r="P147" i="17"/>
  <c r="O147" i="17"/>
  <c r="M147" i="17"/>
  <c r="M323" i="17"/>
  <c r="L323" i="17"/>
  <c r="Q323" i="17"/>
  <c r="P323" i="17"/>
  <c r="O323" i="17"/>
  <c r="N323" i="17"/>
  <c r="M25" i="17"/>
  <c r="L25" i="17"/>
  <c r="Q25" i="17"/>
  <c r="P25" i="17"/>
  <c r="N25" i="17"/>
  <c r="N78" i="17"/>
  <c r="M78" i="17"/>
  <c r="Q78" i="17"/>
  <c r="L78" i="17"/>
  <c r="V361" i="17"/>
  <c r="U361" i="17"/>
  <c r="N45" i="17"/>
  <c r="M45" i="17"/>
  <c r="Q45" i="17"/>
  <c r="L45" i="17"/>
  <c r="Q147" i="17"/>
  <c r="T206" i="17"/>
  <c r="M90" i="17"/>
  <c r="L90" i="17"/>
  <c r="P90" i="17"/>
  <c r="Q90" i="17"/>
  <c r="Q119" i="17"/>
  <c r="M119" i="17"/>
  <c r="L119" i="17"/>
  <c r="P119" i="17"/>
  <c r="Q151" i="17"/>
  <c r="N151" i="17"/>
  <c r="M151" i="17"/>
  <c r="L151" i="17"/>
  <c r="O78" i="17"/>
  <c r="L367" i="17"/>
  <c r="Q367" i="17"/>
  <c r="O37" i="17"/>
  <c r="O70" i="17"/>
  <c r="P70" i="17"/>
  <c r="O82" i="17"/>
  <c r="X82" i="17" s="1"/>
  <c r="N94" i="17"/>
  <c r="Q102" i="17"/>
  <c r="O106" i="17"/>
  <c r="X106" i="17" s="1"/>
  <c r="P123" i="17"/>
  <c r="N123" i="17"/>
  <c r="P127" i="17"/>
  <c r="Q159" i="17"/>
  <c r="Q164" i="17"/>
  <c r="P192" i="17"/>
  <c r="M257" i="17"/>
  <c r="L257" i="17"/>
  <c r="U263" i="17"/>
  <c r="L270" i="17"/>
  <c r="Q270" i="17"/>
  <c r="L400" i="17"/>
  <c r="Q400" i="17"/>
  <c r="Q282" i="17"/>
  <c r="P282" i="17"/>
  <c r="P159" i="17"/>
  <c r="Q314" i="17"/>
  <c r="P314" i="17"/>
  <c r="O17" i="17"/>
  <c r="U15" i="17" s="1"/>
  <c r="P17" i="17"/>
  <c r="Q70" i="17"/>
  <c r="O94" i="17"/>
  <c r="P106" i="17"/>
  <c r="Q127" i="17"/>
  <c r="Q192" i="17"/>
  <c r="U190" i="17" s="1"/>
  <c r="M237" i="17"/>
  <c r="V263" i="17"/>
  <c r="M282" i="17"/>
  <c r="L314" i="17"/>
  <c r="N343" i="17"/>
  <c r="M343" i="17"/>
  <c r="L343" i="17"/>
  <c r="Q347" i="17"/>
  <c r="P347" i="17"/>
  <c r="M367" i="17"/>
  <c r="M388" i="17"/>
  <c r="L388" i="17"/>
  <c r="P102" i="17"/>
  <c r="P155" i="17"/>
  <c r="N155" i="17"/>
  <c r="P49" i="17"/>
  <c r="V47" i="17" s="1"/>
  <c r="O74" i="17"/>
  <c r="Q82" i="17"/>
  <c r="P94" i="17"/>
  <c r="Q106" i="17"/>
  <c r="N180" i="17"/>
  <c r="L180" i="17"/>
  <c r="Q180" i="17"/>
  <c r="P188" i="17"/>
  <c r="N188" i="17"/>
  <c r="M188" i="17"/>
  <c r="X188" i="17" s="1"/>
  <c r="N212" i="17"/>
  <c r="M212" i="17"/>
  <c r="L212" i="17"/>
  <c r="Q217" i="17"/>
  <c r="P217" i="17"/>
  <c r="N225" i="17"/>
  <c r="N282" i="17"/>
  <c r="M290" i="17"/>
  <c r="L290" i="17"/>
  <c r="U296" i="17"/>
  <c r="L302" i="17"/>
  <c r="Q302" i="17"/>
  <c r="M314" i="17"/>
  <c r="N367" i="17"/>
  <c r="L237" i="17"/>
  <c r="Q237" i="17"/>
  <c r="N278" i="17"/>
  <c r="M278" i="17"/>
  <c r="L278" i="17"/>
  <c r="N310" i="17"/>
  <c r="M310" i="17"/>
  <c r="L310" i="17"/>
  <c r="P37" i="17"/>
  <c r="P41" i="17"/>
  <c r="V39" i="17" s="1"/>
  <c r="Q62" i="17"/>
  <c r="L172" i="17"/>
  <c r="Q172" i="17"/>
  <c r="Q184" i="17"/>
  <c r="P184" i="17"/>
  <c r="L204" i="17"/>
  <c r="Q204" i="17"/>
  <c r="O237" i="17"/>
  <c r="M270" i="17"/>
  <c r="O278" i="17"/>
  <c r="O282" i="17"/>
  <c r="N314" i="17"/>
  <c r="L347" i="17"/>
  <c r="O367" i="17"/>
  <c r="N376" i="17"/>
  <c r="M376" i="17"/>
  <c r="L376" i="17"/>
  <c r="Q380" i="17"/>
  <c r="P380" i="17"/>
  <c r="M400" i="17"/>
  <c r="M225" i="17"/>
  <c r="L225" i="17"/>
  <c r="M355" i="17"/>
  <c r="L355" i="17"/>
  <c r="O29" i="17"/>
  <c r="Q37" i="17"/>
  <c r="O62" i="17"/>
  <c r="T60" i="17" s="1"/>
  <c r="P29" i="17"/>
  <c r="O21" i="17"/>
  <c r="O53" i="17"/>
  <c r="P74" i="17"/>
  <c r="O86" i="17"/>
  <c r="P111" i="17"/>
  <c r="V109" i="17" s="1"/>
  <c r="L155" i="17"/>
  <c r="U166" i="17"/>
  <c r="L102" i="17"/>
  <c r="X102" i="17" s="1"/>
  <c r="P115" i="17"/>
  <c r="L123" i="17"/>
  <c r="X123" i="17" s="1"/>
  <c r="Q139" i="17"/>
  <c r="M155" i="17"/>
  <c r="L159" i="17"/>
  <c r="L164" i="17"/>
  <c r="L217" i="17"/>
  <c r="P225" i="17"/>
  <c r="P237" i="17"/>
  <c r="N245" i="17"/>
  <c r="M245" i="17"/>
  <c r="L245" i="17"/>
  <c r="Q249" i="17"/>
  <c r="P249" i="17"/>
  <c r="V247" i="17" s="1"/>
  <c r="N257" i="17"/>
  <c r="N270" i="17"/>
  <c r="P278" i="17"/>
  <c r="O310" i="17"/>
  <c r="O314" i="17"/>
  <c r="L335" i="17"/>
  <c r="Q335" i="17"/>
  <c r="M347" i="17"/>
  <c r="O355" i="17"/>
  <c r="P367" i="17"/>
  <c r="N400" i="17"/>
  <c r="O196" i="17"/>
  <c r="M221" i="17"/>
  <c r="T219" i="17" s="1"/>
  <c r="O229" i="17"/>
  <c r="M253" i="17"/>
  <c r="O261" i="17"/>
  <c r="M286" i="17"/>
  <c r="O294" i="17"/>
  <c r="V292" i="17" s="1"/>
  <c r="O327" i="17"/>
  <c r="O359" i="17"/>
  <c r="O392" i="17"/>
  <c r="O143" i="17"/>
  <c r="O176" i="17"/>
  <c r="V174" i="17" s="1"/>
  <c r="O208" i="17"/>
  <c r="N221" i="17"/>
  <c r="O241" i="17"/>
  <c r="X241" i="17" s="1"/>
  <c r="N253" i="17"/>
  <c r="O274" i="17"/>
  <c r="V272" i="17" s="1"/>
  <c r="N286" i="17"/>
  <c r="O306" i="17"/>
  <c r="P327" i="17"/>
  <c r="O339" i="17"/>
  <c r="P359" i="17"/>
  <c r="O371" i="17"/>
  <c r="P392" i="17"/>
  <c r="O404" i="17"/>
  <c r="O221" i="17"/>
  <c r="O253" i="17"/>
  <c r="O286" i="17"/>
  <c r="P306" i="17"/>
  <c r="O318" i="17"/>
  <c r="P339" i="17"/>
  <c r="O351" i="17"/>
  <c r="P371" i="17"/>
  <c r="O384" i="17"/>
  <c r="T382" i="17" s="1"/>
  <c r="P404" i="17"/>
  <c r="R6" i="17"/>
  <c r="P6" i="17"/>
  <c r="Q6" i="17"/>
  <c r="P10" i="17"/>
  <c r="Q10" i="17"/>
  <c r="R10" i="17"/>
  <c r="S10" i="17"/>
  <c r="S6" i="17"/>
  <c r="L6" i="17"/>
  <c r="T6" i="17"/>
  <c r="M6" i="17"/>
  <c r="U6" i="17"/>
  <c r="L10" i="17"/>
  <c r="T10" i="17"/>
  <c r="N6" i="17"/>
  <c r="V6" i="17"/>
  <c r="M10" i="17"/>
  <c r="U10" i="17"/>
  <c r="O6" i="17"/>
  <c r="N10" i="17"/>
  <c r="V10" i="17"/>
  <c r="O10" i="17"/>
  <c r="X74" i="17" l="1"/>
  <c r="U194" i="17"/>
  <c r="V72" i="17"/>
  <c r="X139" i="17"/>
  <c r="V329" i="17"/>
  <c r="X249" i="17"/>
  <c r="V390" i="17"/>
  <c r="T51" i="17"/>
  <c r="X225" i="17"/>
  <c r="V186" i="17"/>
  <c r="X233" i="17"/>
  <c r="T133" i="17"/>
  <c r="T394" i="17"/>
  <c r="V227" i="17"/>
  <c r="U35" i="17"/>
  <c r="X62" i="17"/>
  <c r="X131" i="17"/>
  <c r="V357" i="17"/>
  <c r="X286" i="17"/>
  <c r="X180" i="17"/>
  <c r="T194" i="17"/>
  <c r="X351" i="17"/>
  <c r="X111" i="17"/>
  <c r="X306" i="17"/>
  <c r="U182" i="17"/>
  <c r="X217" i="17"/>
  <c r="X302" i="17"/>
  <c r="X212" i="17"/>
  <c r="V92" i="17"/>
  <c r="V194" i="17"/>
  <c r="X265" i="17"/>
  <c r="T96" i="17"/>
  <c r="X98" i="17"/>
  <c r="X339" i="17"/>
  <c r="X371" i="17"/>
  <c r="T316" i="17"/>
  <c r="T251" i="17"/>
  <c r="X172" i="17"/>
  <c r="U80" i="17"/>
  <c r="X151" i="17"/>
  <c r="V80" i="17"/>
  <c r="U259" i="17"/>
  <c r="T84" i="17"/>
  <c r="X127" i="17"/>
  <c r="U402" i="17"/>
  <c r="V304" i="17"/>
  <c r="X143" i="17"/>
  <c r="X245" i="17"/>
  <c r="X282" i="17"/>
  <c r="U239" i="17"/>
  <c r="V64" i="17"/>
  <c r="V166" i="17"/>
  <c r="X70" i="17"/>
  <c r="U206" i="17"/>
  <c r="T64" i="17"/>
  <c r="T231" i="17"/>
  <c r="X200" i="17"/>
  <c r="U390" i="17"/>
  <c r="V206" i="17"/>
  <c r="T109" i="17"/>
  <c r="X347" i="17"/>
  <c r="U198" i="17"/>
  <c r="X310" i="17"/>
  <c r="U272" i="17"/>
  <c r="X343" i="17"/>
  <c r="U141" i="17"/>
  <c r="U394" i="17"/>
  <c r="T35" i="17"/>
  <c r="U60" i="17"/>
  <c r="T92" i="17"/>
  <c r="V280" i="17"/>
  <c r="U64" i="17"/>
  <c r="X404" i="17"/>
  <c r="X221" i="17"/>
  <c r="X318" i="17"/>
  <c r="X257" i="17"/>
  <c r="T72" i="17"/>
  <c r="T259" i="17"/>
  <c r="T198" i="17"/>
  <c r="V125" i="17"/>
  <c r="U369" i="17"/>
  <c r="T227" i="17"/>
  <c r="V60" i="17"/>
  <c r="X78" i="17"/>
  <c r="X147" i="17"/>
  <c r="U231" i="17"/>
  <c r="X94" i="17"/>
  <c r="X208" i="17"/>
  <c r="X396" i="17"/>
  <c r="X168" i="17"/>
  <c r="U96" i="17"/>
  <c r="X335" i="17"/>
  <c r="X237" i="17"/>
  <c r="X119" i="17"/>
  <c r="V325" i="17"/>
  <c r="T304" i="17"/>
  <c r="X164" i="17"/>
  <c r="T174" i="17"/>
  <c r="V27" i="17"/>
  <c r="T378" i="17"/>
  <c r="U186" i="17"/>
  <c r="T284" i="17"/>
  <c r="U227" i="17"/>
  <c r="V104" i="17"/>
  <c r="X367" i="17"/>
  <c r="V96" i="17"/>
  <c r="U39" i="17"/>
  <c r="V231" i="17"/>
  <c r="X392" i="17"/>
  <c r="X274" i="17"/>
  <c r="X86" i="17"/>
  <c r="X298" i="17"/>
  <c r="T296" i="17"/>
  <c r="X176" i="17"/>
  <c r="X204" i="17"/>
  <c r="X400" i="17"/>
  <c r="V68" i="17"/>
  <c r="T329" i="17"/>
  <c r="U329" i="17"/>
  <c r="X327" i="17"/>
  <c r="U337" i="17"/>
  <c r="V369" i="17"/>
  <c r="V239" i="17"/>
  <c r="U304" i="17"/>
  <c r="X159" i="17"/>
  <c r="T39" i="17"/>
  <c r="X278" i="17"/>
  <c r="X388" i="17"/>
  <c r="X314" i="17"/>
  <c r="T337" i="17"/>
  <c r="U129" i="17"/>
  <c r="T31" i="17"/>
  <c r="X192" i="17"/>
  <c r="X253" i="17"/>
  <c r="X384" i="17"/>
  <c r="V296" i="17"/>
  <c r="X155" i="17"/>
  <c r="X355" i="17"/>
  <c r="X376" i="17"/>
  <c r="U280" i="17"/>
  <c r="X270" i="17"/>
  <c r="V190" i="17"/>
  <c r="T129" i="17"/>
  <c r="T15" i="17"/>
  <c r="X323" i="17"/>
  <c r="V31" i="17"/>
  <c r="X359" i="17"/>
  <c r="X380" i="17"/>
  <c r="X66" i="17"/>
  <c r="X363" i="17"/>
  <c r="X331" i="17"/>
  <c r="X115" i="17"/>
  <c r="U174" i="17"/>
  <c r="V337" i="17"/>
  <c r="V259" i="17"/>
  <c r="X290" i="17"/>
  <c r="V15" i="17"/>
  <c r="V129" i="17"/>
  <c r="X90" i="17"/>
  <c r="X58" i="17"/>
  <c r="X261" i="17"/>
  <c r="X229" i="17"/>
  <c r="U133" i="17"/>
  <c r="X135" i="17"/>
  <c r="V133" i="17"/>
  <c r="V198" i="17"/>
  <c r="AC26" i="28"/>
  <c r="AB38" i="28"/>
  <c r="AC91" i="28"/>
  <c r="AC8" i="28"/>
  <c r="AB91" i="28"/>
  <c r="AC162" i="28"/>
  <c r="AA101" i="28"/>
  <c r="AA91" i="28"/>
  <c r="AA38" i="28"/>
  <c r="AA65" i="28"/>
  <c r="AC127" i="28"/>
  <c r="AB12" i="28"/>
  <c r="AA12" i="28"/>
  <c r="AA30" i="28"/>
  <c r="AB53" i="28"/>
  <c r="AB26" i="28"/>
  <c r="AC69" i="28"/>
  <c r="AC166" i="28"/>
  <c r="AC53" i="28"/>
  <c r="AA8" i="28"/>
  <c r="AB117" i="28"/>
  <c r="AC117" i="28"/>
  <c r="AA117" i="28"/>
  <c r="AB69" i="28"/>
  <c r="AB170" i="28"/>
  <c r="AC170" i="28"/>
  <c r="AC65" i="28"/>
  <c r="AB166" i="28"/>
  <c r="AB105" i="28"/>
  <c r="AC105" i="28"/>
  <c r="AA105" i="28"/>
  <c r="AC16" i="28"/>
  <c r="AB16" i="28"/>
  <c r="AA16" i="28"/>
  <c r="AA127" i="28"/>
  <c r="AB65" i="28"/>
  <c r="AC38" i="28"/>
  <c r="AC121" i="28"/>
  <c r="AA121" i="28"/>
  <c r="AB121" i="28"/>
  <c r="AA26" i="28"/>
  <c r="AB135" i="28"/>
  <c r="AA53" i="28"/>
  <c r="AC109" i="28"/>
  <c r="AB109" i="28"/>
  <c r="AC12" i="28"/>
  <c r="AC34" i="28"/>
  <c r="AA34" i="28"/>
  <c r="AB34" i="28"/>
  <c r="AB61" i="28"/>
  <c r="AA61" i="28"/>
  <c r="AC61" i="28"/>
  <c r="AC87" i="28"/>
  <c r="AA87" i="28"/>
  <c r="AB87" i="28"/>
  <c r="AB8" i="28"/>
  <c r="AA109" i="28"/>
  <c r="AC42" i="28"/>
  <c r="AB42" i="28"/>
  <c r="AA42" i="28"/>
  <c r="AA135" i="28"/>
  <c r="AB83" i="28"/>
  <c r="AA83" i="28"/>
  <c r="AC83" i="28"/>
  <c r="AA166" i="28"/>
  <c r="AA162" i="28"/>
  <c r="AC147" i="28"/>
  <c r="AB147" i="28"/>
  <c r="AA147" i="28"/>
  <c r="AB4" i="28"/>
  <c r="AA4" i="28"/>
  <c r="AC4" i="28"/>
  <c r="AB143" i="28"/>
  <c r="AA143" i="28"/>
  <c r="AC143" i="28"/>
  <c r="AB95" i="28"/>
  <c r="AA95" i="28"/>
  <c r="AC95" i="28"/>
  <c r="AB30" i="28"/>
  <c r="AB127" i="28"/>
  <c r="AC30" i="28"/>
  <c r="AB131" i="28"/>
  <c r="AA131" i="28"/>
  <c r="AC131" i="28"/>
  <c r="AA69" i="28"/>
  <c r="AC139" i="28"/>
  <c r="AB139" i="28"/>
  <c r="AA139" i="28"/>
  <c r="AB162" i="28"/>
  <c r="AB75" i="28"/>
  <c r="AA75" i="28"/>
  <c r="AC75" i="28"/>
  <c r="AA170" i="28"/>
  <c r="AC20" i="28"/>
  <c r="AB20" i="28"/>
  <c r="AA20" i="28"/>
  <c r="AC79" i="28"/>
  <c r="AB79" i="28"/>
  <c r="AA79" i="28"/>
  <c r="AB101" i="28"/>
  <c r="AC57" i="28"/>
  <c r="AB57" i="28"/>
  <c r="AA57" i="28"/>
  <c r="AC158" i="28"/>
  <c r="AB158" i="28"/>
  <c r="AA158" i="28"/>
  <c r="AB49" i="28"/>
  <c r="AA49" i="28"/>
  <c r="AC49" i="28"/>
  <c r="AC101" i="28"/>
  <c r="AC154" i="28"/>
  <c r="AB154" i="28"/>
  <c r="AA154" i="28"/>
  <c r="AC113" i="28"/>
  <c r="AA113" i="28"/>
  <c r="AB113" i="28"/>
  <c r="V35" i="17"/>
  <c r="V378" i="17"/>
  <c r="U137" i="17"/>
  <c r="T137" i="17"/>
  <c r="T153" i="17"/>
  <c r="V153" i="17"/>
  <c r="U153" i="17"/>
  <c r="T325" i="17"/>
  <c r="T190" i="17"/>
  <c r="T125" i="17"/>
  <c r="U382" i="17"/>
  <c r="V345" i="17"/>
  <c r="U345" i="17"/>
  <c r="T345" i="17"/>
  <c r="V386" i="17"/>
  <c r="U386" i="17"/>
  <c r="T386" i="17"/>
  <c r="V215" i="17"/>
  <c r="U215" i="17"/>
  <c r="T215" i="17"/>
  <c r="V137" i="17"/>
  <c r="U19" i="17"/>
  <c r="V19" i="17"/>
  <c r="T182" i="17"/>
  <c r="T104" i="17"/>
  <c r="U325" i="17"/>
  <c r="V268" i="17"/>
  <c r="U268" i="17"/>
  <c r="T268" i="17"/>
  <c r="V365" i="17"/>
  <c r="U365" i="17"/>
  <c r="T365" i="17"/>
  <c r="T47" i="17"/>
  <c r="V23" i="17"/>
  <c r="T23" i="17"/>
  <c r="U23" i="17"/>
  <c r="U125" i="17"/>
  <c r="V145" i="17"/>
  <c r="U145" i="17"/>
  <c r="T145" i="17"/>
  <c r="V382" i="17"/>
  <c r="V51" i="17"/>
  <c r="U51" i="17"/>
  <c r="U149" i="17"/>
  <c r="T149" i="17"/>
  <c r="V149" i="17"/>
  <c r="V284" i="17"/>
  <c r="U284" i="17"/>
  <c r="U243" i="17"/>
  <c r="V243" i="17"/>
  <c r="T243" i="17"/>
  <c r="V353" i="17"/>
  <c r="U353" i="17"/>
  <c r="T353" i="17"/>
  <c r="T357" i="17"/>
  <c r="U292" i="17"/>
  <c r="V182" i="17"/>
  <c r="V113" i="17"/>
  <c r="T113" i="17"/>
  <c r="U113" i="17"/>
  <c r="V170" i="17"/>
  <c r="U170" i="17"/>
  <c r="T170" i="17"/>
  <c r="V235" i="17"/>
  <c r="U235" i="17"/>
  <c r="T235" i="17"/>
  <c r="V288" i="17"/>
  <c r="U288" i="17"/>
  <c r="T288" i="17"/>
  <c r="U357" i="17"/>
  <c r="V312" i="17"/>
  <c r="U312" i="17"/>
  <c r="T312" i="17"/>
  <c r="T186" i="17"/>
  <c r="T27" i="17"/>
  <c r="U92" i="17"/>
  <c r="U47" i="17"/>
  <c r="T68" i="17"/>
  <c r="T276" i="17"/>
  <c r="V276" i="17"/>
  <c r="U276" i="17"/>
  <c r="V300" i="17"/>
  <c r="U300" i="17"/>
  <c r="T300" i="17"/>
  <c r="T292" i="17"/>
  <c r="T374" i="17"/>
  <c r="V374" i="17"/>
  <c r="U374" i="17"/>
  <c r="V141" i="17"/>
  <c r="T141" i="17"/>
  <c r="U104" i="17"/>
  <c r="T247" i="17"/>
  <c r="V308" i="17"/>
  <c r="U308" i="17"/>
  <c r="T308" i="17"/>
  <c r="T402" i="17"/>
  <c r="V398" i="17"/>
  <c r="U398" i="17"/>
  <c r="T398" i="17"/>
  <c r="V255" i="17"/>
  <c r="U255" i="17"/>
  <c r="T255" i="17"/>
  <c r="U251" i="17"/>
  <c r="U27" i="17"/>
  <c r="U72" i="17"/>
  <c r="U68" i="17"/>
  <c r="V56" i="17"/>
  <c r="T56" i="17"/>
  <c r="U56" i="17"/>
  <c r="V349" i="17"/>
  <c r="U349" i="17"/>
  <c r="V341" i="17"/>
  <c r="U341" i="17"/>
  <c r="T341" i="17"/>
  <c r="T117" i="17"/>
  <c r="V117" i="17"/>
  <c r="U117" i="17"/>
  <c r="U316" i="17"/>
  <c r="V316" i="17"/>
  <c r="T121" i="17"/>
  <c r="V121" i="17"/>
  <c r="U121" i="17"/>
  <c r="V219" i="17"/>
  <c r="U219" i="17"/>
  <c r="V333" i="17"/>
  <c r="U333" i="17"/>
  <c r="T333" i="17"/>
  <c r="V162" i="17"/>
  <c r="T162" i="17"/>
  <c r="U162" i="17"/>
  <c r="V100" i="17"/>
  <c r="U100" i="17"/>
  <c r="T100" i="17"/>
  <c r="U84" i="17"/>
  <c r="V84" i="17"/>
  <c r="U247" i="17"/>
  <c r="T390" i="17"/>
  <c r="V251" i="17"/>
  <c r="U76" i="17"/>
  <c r="V76" i="17"/>
  <c r="T76" i="17"/>
  <c r="T19" i="17"/>
  <c r="T280" i="17"/>
  <c r="T80" i="17"/>
  <c r="V321" i="17"/>
  <c r="T321" i="17"/>
  <c r="U321" i="17"/>
  <c r="V223" i="17"/>
  <c r="T223" i="17"/>
  <c r="U223" i="17"/>
  <c r="U43" i="17"/>
  <c r="V43" i="17"/>
  <c r="T43" i="17"/>
  <c r="V402" i="17"/>
  <c r="V157" i="17"/>
  <c r="U157" i="17"/>
  <c r="T157" i="17"/>
  <c r="T349" i="17"/>
  <c r="V202" i="17"/>
  <c r="U202" i="17"/>
  <c r="T202" i="17"/>
  <c r="T272" i="17"/>
  <c r="U210" i="17"/>
  <c r="T210" i="17"/>
  <c r="V210" i="17"/>
  <c r="U178" i="17"/>
  <c r="T178" i="17"/>
  <c r="V178" i="17"/>
  <c r="T369" i="17"/>
  <c r="T239" i="17"/>
  <c r="U109" i="17"/>
  <c r="V88" i="17"/>
  <c r="T88" i="17"/>
  <c r="U88" i="17"/>
  <c r="AA8" i="17"/>
  <c r="AB8" i="17"/>
  <c r="Z8" i="17"/>
  <c r="AA4" i="17"/>
  <c r="Z4" i="17"/>
  <c r="AB4" i="17"/>
  <c r="O40" i="5" l="1"/>
  <c r="L40" i="5"/>
  <c r="I40" i="5"/>
  <c r="N39" i="5"/>
  <c r="K39" i="5"/>
  <c r="H39" i="5"/>
  <c r="O38" i="5"/>
  <c r="L38" i="5"/>
  <c r="I38" i="5"/>
  <c r="O37" i="5"/>
  <c r="L37" i="5"/>
  <c r="I37" i="5"/>
  <c r="N36" i="5"/>
  <c r="K36" i="5"/>
  <c r="H36" i="5"/>
  <c r="O35" i="5"/>
  <c r="L35" i="5"/>
  <c r="I35" i="5"/>
  <c r="O34" i="5"/>
  <c r="L34" i="5"/>
  <c r="I34" i="5"/>
  <c r="N33" i="5"/>
  <c r="K33" i="5"/>
  <c r="H33" i="5"/>
  <c r="Q32" i="5"/>
  <c r="O32" i="5"/>
  <c r="L32" i="5"/>
  <c r="I32" i="5"/>
  <c r="O31" i="5"/>
  <c r="L31" i="5"/>
  <c r="I31" i="5"/>
  <c r="N30" i="5"/>
  <c r="K30" i="5"/>
  <c r="H30" i="5"/>
  <c r="Q29" i="5"/>
  <c r="O29" i="5"/>
  <c r="L29" i="5"/>
  <c r="I29" i="5"/>
  <c r="O28" i="5"/>
  <c r="L28" i="5"/>
  <c r="I28" i="5"/>
  <c r="N27" i="5"/>
  <c r="K27" i="5"/>
  <c r="H27" i="5"/>
  <c r="Q26" i="5"/>
  <c r="O26" i="5"/>
  <c r="L26" i="5"/>
  <c r="I26" i="5"/>
  <c r="O25" i="5"/>
  <c r="L25" i="5"/>
  <c r="I25" i="5"/>
  <c r="N24" i="5"/>
  <c r="K24" i="5"/>
  <c r="H24" i="5"/>
  <c r="Q23" i="5"/>
  <c r="O23" i="5"/>
  <c r="L23" i="5"/>
  <c r="I23" i="5"/>
  <c r="O22" i="5"/>
  <c r="L22" i="5"/>
  <c r="I22" i="5"/>
  <c r="N21" i="5"/>
  <c r="K21" i="5"/>
  <c r="H21" i="5"/>
  <c r="Q20" i="5"/>
  <c r="O20" i="5"/>
  <c r="L20" i="5"/>
  <c r="I20" i="5"/>
  <c r="O19" i="5"/>
  <c r="L19" i="5"/>
  <c r="I19" i="5"/>
  <c r="N18" i="5"/>
  <c r="K18" i="5"/>
  <c r="H18" i="5"/>
  <c r="Q17" i="5"/>
  <c r="O17" i="5"/>
  <c r="L17" i="5"/>
  <c r="I17" i="5"/>
  <c r="F2" i="5"/>
  <c r="K4" i="5" s="1"/>
  <c r="N10" i="5" l="1"/>
  <c r="N7" i="5"/>
  <c r="N9" i="5"/>
  <c r="N11" i="5"/>
  <c r="N6" i="5"/>
  <c r="N8" i="5"/>
</calcChain>
</file>

<file path=xl/sharedStrings.xml><?xml version="1.0" encoding="utf-8"?>
<sst xmlns="http://schemas.openxmlformats.org/spreadsheetml/2006/main" count="33365" uniqueCount="774">
  <si>
    <t>Sample Number</t>
  </si>
  <si>
    <t>Animal ID</t>
  </si>
  <si>
    <t>Sample type</t>
  </si>
  <si>
    <t>Sample Date</t>
  </si>
  <si>
    <t>Volume</t>
  </si>
  <si>
    <t>Volume for extraction</t>
  </si>
  <si>
    <t>Elution (ul)</t>
  </si>
  <si>
    <t>Extraction Date</t>
  </si>
  <si>
    <t>qPCR date</t>
  </si>
  <si>
    <t>Plasma</t>
  </si>
  <si>
    <t>Key</t>
  </si>
  <si>
    <t>No.</t>
  </si>
  <si>
    <t>ID</t>
  </si>
  <si>
    <t>Date</t>
  </si>
  <si>
    <t>: Samples</t>
  </si>
  <si>
    <t>Dilute Rox 1:10 to get 5X</t>
  </si>
  <si>
    <t>7900;</t>
  </si>
  <si>
    <t>VL 24x CMV.sdt</t>
  </si>
  <si>
    <t>PlatQ SuperMix Low Rox</t>
  </si>
  <si>
    <t>: Reactions</t>
  </si>
  <si>
    <t>(μl) / rxn</t>
  </si>
  <si>
    <t>MM (μl)</t>
  </si>
  <si>
    <t xml:space="preserve">CMV qPCR </t>
  </si>
  <si>
    <t>Date of reagent</t>
  </si>
  <si>
    <t>2X Master Mix</t>
  </si>
  <si>
    <t>Fwd Primer</t>
  </si>
  <si>
    <t>Rv Primer</t>
  </si>
  <si>
    <t>Probe</t>
  </si>
  <si>
    <t>DILUTED</t>
  </si>
  <si>
    <t>5X Rox</t>
  </si>
  <si>
    <t>IDT Rox</t>
  </si>
  <si>
    <t>ddH2O</t>
  </si>
  <si>
    <t>Master Mix</t>
  </si>
  <si>
    <t>STD</t>
  </si>
  <si>
    <t>DNA</t>
  </si>
  <si>
    <t>Final volume</t>
  </si>
  <si>
    <t>A</t>
  </si>
  <si>
    <t xml:space="preserve">1.0 x 5 </t>
  </si>
  <si>
    <t>NAC</t>
  </si>
  <si>
    <t>B</t>
  </si>
  <si>
    <t xml:space="preserve">1.0 x 4 </t>
  </si>
  <si>
    <t>C</t>
  </si>
  <si>
    <t xml:space="preserve">1.0 x 3 </t>
  </si>
  <si>
    <t>POS</t>
  </si>
  <si>
    <t>D</t>
  </si>
  <si>
    <t xml:space="preserve">1.0 x 2 </t>
  </si>
  <si>
    <t>NTC</t>
  </si>
  <si>
    <t>E</t>
  </si>
  <si>
    <t xml:space="preserve">1.0 x 1 </t>
  </si>
  <si>
    <t>F</t>
  </si>
  <si>
    <t>1.0 x 0</t>
  </si>
  <si>
    <t>G</t>
  </si>
  <si>
    <t>H</t>
  </si>
  <si>
    <t>NOTES:</t>
  </si>
  <si>
    <t>Comments</t>
  </si>
  <si>
    <t>AF</t>
  </si>
  <si>
    <t>PCR run date</t>
  </si>
  <si>
    <t>Animal ID</t>
    <phoneticPr fontId="0" type="noConversion"/>
  </si>
  <si>
    <t>Sample</t>
    <phoneticPr fontId="0" type="noConversion"/>
  </si>
  <si>
    <t>Date collected</t>
    <phoneticPr fontId="0" type="noConversion"/>
  </si>
  <si>
    <t>days post rhCMV</t>
  </si>
  <si>
    <t>days post IgG</t>
  </si>
  <si>
    <t>days post anti-CD4</t>
  </si>
  <si>
    <t>Volume for DNA extraction</t>
    <phoneticPr fontId="0" type="noConversion"/>
  </si>
  <si>
    <t>Eluate Volume</t>
  </si>
  <si>
    <t>Volume used in PCR</t>
  </si>
  <si>
    <t>Equivalent Plasma  Volume</t>
    <phoneticPr fontId="0" type="noConversion"/>
  </si>
  <si>
    <t>Total Number of Replicates</t>
    <phoneticPr fontId="0" type="noConversion"/>
  </si>
  <si>
    <t>Number of Positive Replicates</t>
    <phoneticPr fontId="0" type="noConversion"/>
  </si>
  <si>
    <t>Mean copy/ml</t>
    <phoneticPr fontId="0" type="noConversion"/>
  </si>
  <si>
    <t>SD</t>
    <phoneticPr fontId="0" type="noConversion"/>
  </si>
  <si>
    <t>Median copy/ml</t>
    <phoneticPr fontId="0" type="noConversion"/>
  </si>
  <si>
    <t>Percent positive</t>
    <phoneticPr fontId="0" type="noConversion"/>
  </si>
  <si>
    <t>CMV copy number in PCR Rx</t>
  </si>
  <si>
    <t>CMV copy number per ml</t>
  </si>
  <si>
    <t>GROUP</t>
  </si>
  <si>
    <t>project number</t>
  </si>
  <si>
    <t>Sample</t>
  </si>
  <si>
    <t>Date of Collection</t>
  </si>
  <si>
    <t>Days post rhCMV</t>
  </si>
  <si>
    <t>days post 2nd IgG</t>
  </si>
  <si>
    <t>Total Number of Replicates</t>
  </si>
  <si>
    <t>Number of Positive Replicates</t>
  </si>
  <si>
    <t>Percent Positive</t>
  </si>
  <si>
    <t>SD</t>
  </si>
  <si>
    <t>Median</t>
  </si>
  <si>
    <t>PLASMA</t>
  </si>
  <si>
    <t>Amn. Fluid</t>
  </si>
  <si>
    <t>days post 1st IgG</t>
  </si>
  <si>
    <t>Equivalent Amnio Fluid  Volume</t>
  </si>
  <si>
    <t>D2</t>
  </si>
  <si>
    <t>D7</t>
  </si>
  <si>
    <t>Mean (copies/ml)or (copies/ug)</t>
  </si>
  <si>
    <t>20210922 CMV 3881 AF 1to6</t>
  </si>
  <si>
    <t>LG94</t>
  </si>
  <si>
    <t>20210923 CMV 3881 AF 7to12</t>
  </si>
  <si>
    <t>MM18</t>
  </si>
  <si>
    <t>ACCIDENTALLY RAN ON AF PLATE.. THERFORE 12 REPLICATES</t>
  </si>
  <si>
    <t>KT47</t>
  </si>
  <si>
    <t>20220120 CMV 3881 PLS 64To77</t>
  </si>
  <si>
    <t>PRE</t>
  </si>
  <si>
    <t>20220120 CMV 3881 PLS 78To91</t>
  </si>
  <si>
    <t>LG94 CORD</t>
  </si>
  <si>
    <t>LG94 FETUS</t>
  </si>
  <si>
    <t>LV43</t>
  </si>
  <si>
    <t>20220125 CMV 3881 PLS 92To104</t>
  </si>
  <si>
    <t>20220125 CMV 3881 PLS 105To117</t>
  </si>
  <si>
    <t>LV43 CORD</t>
  </si>
  <si>
    <t>LV43 FETUS</t>
  </si>
  <si>
    <t>KV61</t>
  </si>
  <si>
    <t>20220125 CMV 3881 PLS 118To130</t>
  </si>
  <si>
    <t>KV61 CORD</t>
  </si>
  <si>
    <t>KV61 FETUS</t>
  </si>
  <si>
    <t>20220126 CMV 3881 PLS 131To143</t>
  </si>
  <si>
    <t>20220126 CMV 3881 PLS 144To157</t>
  </si>
  <si>
    <t>MM18 CORD</t>
  </si>
  <si>
    <t>MM18 FETUS</t>
  </si>
  <si>
    <t>MD59</t>
  </si>
  <si>
    <t>20220127 CMV 3881 PLS 158To165</t>
  </si>
  <si>
    <t>MD59 CORD</t>
  </si>
  <si>
    <t>MD59 FETUS</t>
  </si>
  <si>
    <t>20211001 CMV 3881 AF 13to18</t>
  </si>
  <si>
    <t>20211001 CMV 3881 AF 19to24</t>
  </si>
  <si>
    <t>20211001 CMV 3881 AF 25to30</t>
  </si>
  <si>
    <t>20211019 CMV 3881 AF 31to36</t>
  </si>
  <si>
    <t>20211019 CMV 3881 AF 37to41</t>
  </si>
  <si>
    <t>PLS</t>
  </si>
  <si>
    <t>&lt;200</t>
  </si>
  <si>
    <t>&lt;400</t>
  </si>
  <si>
    <t>D0</t>
  </si>
  <si>
    <t>D14</t>
  </si>
  <si>
    <t>D21</t>
  </si>
  <si>
    <t>D28</t>
  </si>
  <si>
    <t>ACTUALLY PLASMA</t>
  </si>
  <si>
    <t>opened 4/20/21</t>
  </si>
  <si>
    <t>gDNA</t>
  </si>
  <si>
    <r>
      <t xml:space="preserve">Fwd Primer </t>
    </r>
    <r>
      <rPr>
        <sz val="10"/>
        <rFont val="Arial"/>
        <family val="2"/>
      </rPr>
      <t>20uM</t>
    </r>
  </si>
  <si>
    <r>
      <t xml:space="preserve">Rv Primer </t>
    </r>
    <r>
      <rPr>
        <sz val="10"/>
        <rFont val="Arial"/>
        <family val="2"/>
      </rPr>
      <t>20uM</t>
    </r>
  </si>
  <si>
    <r>
      <t xml:space="preserve">Probe </t>
    </r>
    <r>
      <rPr>
        <sz val="11"/>
        <color theme="1"/>
        <rFont val="Calibri (Body)_x0000_"/>
      </rPr>
      <t>10uM</t>
    </r>
  </si>
  <si>
    <t>STD DNA</t>
  </si>
  <si>
    <t xml:space="preserve">1° infection
</t>
  </si>
  <si>
    <t>3881/CMV P01</t>
  </si>
  <si>
    <t>225/21</t>
  </si>
  <si>
    <t>LJ07</t>
  </si>
  <si>
    <t>LJ28</t>
  </si>
  <si>
    <t>KM61</t>
  </si>
  <si>
    <t>LN75</t>
  </si>
  <si>
    <t>KH14</t>
  </si>
  <si>
    <t>KV62</t>
  </si>
  <si>
    <t>KT47 PLS</t>
  </si>
  <si>
    <t>KT47 FETUS PLS</t>
  </si>
  <si>
    <t>KT47 CORD PLS</t>
  </si>
  <si>
    <t>LG94 PLS</t>
  </si>
  <si>
    <t>LJ07 PLS</t>
  </si>
  <si>
    <t>LJ28 PLS</t>
  </si>
  <si>
    <t>KM61 PLS</t>
  </si>
  <si>
    <t>KH14 PLS</t>
  </si>
  <si>
    <t>LN75 PLS</t>
  </si>
  <si>
    <t>KV62 PLS</t>
  </si>
  <si>
    <t>LJ07 AF</t>
  </si>
  <si>
    <t>LJ28 AF</t>
  </si>
  <si>
    <t>KM61 AF</t>
  </si>
  <si>
    <t>KH14 AF</t>
  </si>
  <si>
    <t>LN75 AF</t>
  </si>
  <si>
    <t>KV62 AF</t>
  </si>
  <si>
    <t>LG94 FETUS PLS</t>
  </si>
  <si>
    <t>LG94 CORD PLS</t>
  </si>
  <si>
    <t>LV43 PLS</t>
  </si>
  <si>
    <t>LV43 FETUS PLS</t>
  </si>
  <si>
    <t>LV43 CORD PLS</t>
  </si>
  <si>
    <t>KV61 PLS</t>
  </si>
  <si>
    <t>2/1121</t>
  </si>
  <si>
    <t>KV61 FETUS PLS</t>
  </si>
  <si>
    <t>KV61 CORD PLS</t>
  </si>
  <si>
    <t>MM18 PLS</t>
  </si>
  <si>
    <t>MM18 FETUS PLS</t>
  </si>
  <si>
    <t>MM18 CORD PLS</t>
  </si>
  <si>
    <t>MD59 PLS</t>
  </si>
  <si>
    <t>5/621</t>
  </si>
  <si>
    <t>MD59 FETUS PLS</t>
  </si>
  <si>
    <t>MD59 CORD PLS</t>
  </si>
  <si>
    <t>Experiment Name</t>
  </si>
  <si>
    <t>Experiment Run End Time</t>
  </si>
  <si>
    <t>2021-09-22 02:15:42 AM CDT</t>
  </si>
  <si>
    <t>Experiment Type</t>
  </si>
  <si>
    <t>Standard Curve</t>
  </si>
  <si>
    <t>Ct Threshold</t>
  </si>
  <si>
    <t>Y-Intercept</t>
  </si>
  <si>
    <t>R(superscript 2)</t>
  </si>
  <si>
    <t>Slope</t>
  </si>
  <si>
    <t>Efficiency</t>
  </si>
  <si>
    <t>Passive Reference</t>
  </si>
  <si>
    <t>ROX</t>
  </si>
  <si>
    <t>Quantification Cycle Method</t>
  </si>
  <si>
    <t>Ct</t>
  </si>
  <si>
    <t>User Name</t>
  </si>
  <si>
    <t>Well</t>
  </si>
  <si>
    <t>Well Position</t>
  </si>
  <si>
    <t>Sample Name</t>
  </si>
  <si>
    <t>Task</t>
  </si>
  <si>
    <t>CT</t>
  </si>
  <si>
    <t>Ct Mean</t>
  </si>
  <si>
    <t>Ct SD</t>
  </si>
  <si>
    <t>Quantity</t>
  </si>
  <si>
    <t>Quantity Mean</t>
  </si>
  <si>
    <t>Quantity SD</t>
  </si>
  <si>
    <t>A1</t>
  </si>
  <si>
    <t>STD5</t>
  </si>
  <si>
    <t>STANDARD</t>
  </si>
  <si>
    <t>A2</t>
  </si>
  <si>
    <t>B1</t>
  </si>
  <si>
    <t>STD4</t>
  </si>
  <si>
    <t>B2</t>
  </si>
  <si>
    <t>C1</t>
  </si>
  <si>
    <t>STD3</t>
  </si>
  <si>
    <t>C2</t>
  </si>
  <si>
    <t>D1</t>
  </si>
  <si>
    <t>STD2</t>
  </si>
  <si>
    <t>E1</t>
  </si>
  <si>
    <t>STD1</t>
  </si>
  <si>
    <t>E2</t>
  </si>
  <si>
    <t>F1</t>
  </si>
  <si>
    <t>STD0</t>
  </si>
  <si>
    <t>F2</t>
  </si>
  <si>
    <t>H1</t>
  </si>
  <si>
    <t>Undetermined</t>
  </si>
  <si>
    <t/>
  </si>
  <si>
    <t>G12</t>
  </si>
  <si>
    <t>UNKNOWN</t>
  </si>
  <si>
    <t>H12</t>
  </si>
  <si>
    <t>G1</t>
  </si>
  <si>
    <t>G2</t>
  </si>
  <si>
    <t>A3</t>
  </si>
  <si>
    <t>LG94 DAY0  01/07/21</t>
  </si>
  <si>
    <t>A4</t>
  </si>
  <si>
    <t>A5</t>
  </si>
  <si>
    <t>B3</t>
  </si>
  <si>
    <t>B4</t>
  </si>
  <si>
    <t>B5</t>
  </si>
  <si>
    <t>C3</t>
  </si>
  <si>
    <t>C4</t>
  </si>
  <si>
    <t>C5</t>
  </si>
  <si>
    <t>D3</t>
  </si>
  <si>
    <t>D4</t>
  </si>
  <si>
    <t>D5</t>
  </si>
  <si>
    <t>E3</t>
  </si>
  <si>
    <t>LG94 DAY7 01/14/21</t>
  </si>
  <si>
    <t>E4</t>
  </si>
  <si>
    <t>E5</t>
  </si>
  <si>
    <t>LG94 PLASMA DAY7 01/14/21</t>
  </si>
  <si>
    <t>F3</t>
  </si>
  <si>
    <t>F4</t>
  </si>
  <si>
    <t>F5</t>
  </si>
  <si>
    <t>G3</t>
  </si>
  <si>
    <t>G4</t>
  </si>
  <si>
    <t>G5</t>
  </si>
  <si>
    <t>H3</t>
  </si>
  <si>
    <t>H4</t>
  </si>
  <si>
    <t>H5</t>
  </si>
  <si>
    <t>A6</t>
  </si>
  <si>
    <t>LG94 DAY14 01/21/21</t>
  </si>
  <si>
    <t>A7</t>
  </si>
  <si>
    <t>A8</t>
  </si>
  <si>
    <t>B6</t>
  </si>
  <si>
    <t>B7</t>
  </si>
  <si>
    <t>B8</t>
  </si>
  <si>
    <t>C6</t>
  </si>
  <si>
    <t>C7</t>
  </si>
  <si>
    <t>C8</t>
  </si>
  <si>
    <t>D6</t>
  </si>
  <si>
    <t>D8</t>
  </si>
  <si>
    <t>A9</t>
  </si>
  <si>
    <t>LG94 DAY21 01/28/21</t>
  </si>
  <si>
    <t>A10</t>
  </si>
  <si>
    <t>A11</t>
  </si>
  <si>
    <t>B9</t>
  </si>
  <si>
    <t>B10</t>
  </si>
  <si>
    <t>B11</t>
  </si>
  <si>
    <t>C9</t>
  </si>
  <si>
    <t>C10</t>
  </si>
  <si>
    <t>C11</t>
  </si>
  <si>
    <t>D9</t>
  </si>
  <si>
    <t>D10</t>
  </si>
  <si>
    <t>D11</t>
  </si>
  <si>
    <t>E6</t>
  </si>
  <si>
    <t>LV43 DAY14  01/21/21</t>
  </si>
  <si>
    <t>E7</t>
  </si>
  <si>
    <t>E8</t>
  </si>
  <si>
    <t>F6</t>
  </si>
  <si>
    <t>F7</t>
  </si>
  <si>
    <t>F8</t>
  </si>
  <si>
    <t>G6</t>
  </si>
  <si>
    <t>G7</t>
  </si>
  <si>
    <t>G8</t>
  </si>
  <si>
    <t>H6</t>
  </si>
  <si>
    <t>H7</t>
  </si>
  <si>
    <t>H8</t>
  </si>
  <si>
    <t>E9</t>
  </si>
  <si>
    <t>LV43 DAY21 01/28/21</t>
  </si>
  <si>
    <t>E10</t>
  </si>
  <si>
    <t>E11</t>
  </si>
  <si>
    <t>F9</t>
  </si>
  <si>
    <t>F10</t>
  </si>
  <si>
    <t>F11</t>
  </si>
  <si>
    <t>G9</t>
  </si>
  <si>
    <t>G10</t>
  </si>
  <si>
    <t>G11</t>
  </si>
  <si>
    <t>H9</t>
  </si>
  <si>
    <t>H10</t>
  </si>
  <si>
    <t>H11</t>
  </si>
  <si>
    <t>2021-09-23 02:56:39 AM CDT</t>
  </si>
  <si>
    <t>Instrument Name</t>
  </si>
  <si>
    <t>278862924</t>
  </si>
  <si>
    <t>Instrument Serial Number</t>
  </si>
  <si>
    <t>Instrument Type</t>
  </si>
  <si>
    <t>QuantStudio(TM) 6 Flex System</t>
  </si>
  <si>
    <t>Signal Smoothing On</t>
  </si>
  <si>
    <t>true</t>
  </si>
  <si>
    <t>Stage/ Cycle where Analysis is performed</t>
  </si>
  <si>
    <t>Stage 2, Step 2</t>
  </si>
  <si>
    <t>Target Name</t>
  </si>
  <si>
    <t>CMV FAM.TAM</t>
  </si>
  <si>
    <t>KV61 DAY21 02/11/21</t>
  </si>
  <si>
    <t>LG94 DAY28 02/04/21</t>
  </si>
  <si>
    <t>LG94 DAY42 02/18/21</t>
  </si>
  <si>
    <t>LV43 DAY28 02/04/21</t>
  </si>
  <si>
    <t>LV43 DAY35 02/11/21</t>
  </si>
  <si>
    <t>MM18 DAY1 PLASMA 02/05/21</t>
  </si>
  <si>
    <t>2021-10-01 02:47:14 AM CDT</t>
  </si>
  <si>
    <t>KV61 022521</t>
  </si>
  <si>
    <t>LG94 DAY7 011421</t>
  </si>
  <si>
    <t>LV43 021821</t>
  </si>
  <si>
    <t>LV43 022521</t>
  </si>
  <si>
    <t>MM18 020421</t>
  </si>
  <si>
    <t>MM18 021821</t>
  </si>
  <si>
    <t>2021-10-01 04:39:13 AM CDT</t>
  </si>
  <si>
    <t>LG94 031121</t>
  </si>
  <si>
    <t>LV43 031121</t>
  </si>
  <si>
    <t>LV43 031821</t>
  </si>
  <si>
    <t>MM18 030421</t>
  </si>
  <si>
    <t>MM18 031821</t>
  </si>
  <si>
    <t>MM18 032521</t>
  </si>
  <si>
    <t>2021-10-01 06:22:16 AM CDT</t>
  </si>
  <si>
    <t>KV61 040121</t>
  </si>
  <si>
    <t>LG94 033021</t>
  </si>
  <si>
    <t>LV43 033121</t>
  </si>
  <si>
    <t>MD59 040821</t>
  </si>
  <si>
    <t>MM18 040121</t>
  </si>
  <si>
    <t>MM18 040821</t>
  </si>
  <si>
    <t>2021-10-19 02:02:43 AM CDT</t>
  </si>
  <si>
    <t>F12</t>
  </si>
  <si>
    <t>KV61 041421</t>
  </si>
  <si>
    <t>MD59 041521</t>
  </si>
  <si>
    <t>MD59 042221</t>
  </si>
  <si>
    <t>MM18 041521</t>
  </si>
  <si>
    <t>MM18 042221</t>
  </si>
  <si>
    <t>MM18 042621</t>
  </si>
  <si>
    <t>2021-10-19 05:13:04 AM CDT</t>
  </si>
  <si>
    <t>MD59 050621</t>
  </si>
  <si>
    <t>MD59 052721</t>
  </si>
  <si>
    <t>MD59 060921</t>
  </si>
  <si>
    <t>MD59 052021</t>
  </si>
  <si>
    <t>MD59 060321</t>
  </si>
  <si>
    <t>H2</t>
  </si>
  <si>
    <t>A12</t>
  </si>
  <si>
    <t>B12</t>
  </si>
  <si>
    <t>C12</t>
  </si>
  <si>
    <t>D12</t>
  </si>
  <si>
    <t>E12</t>
  </si>
  <si>
    <t>2022-01-20 02:41:09 AM CST</t>
  </si>
  <si>
    <t>LG94 PRE PLS 121620</t>
  </si>
  <si>
    <t>LG94 D0 PLS 010721</t>
  </si>
  <si>
    <t>LG94 D1 PLS 010821</t>
  </si>
  <si>
    <t>LG94 D4 PLS 011121</t>
  </si>
  <si>
    <t>LG94 D14 PLS 012121</t>
  </si>
  <si>
    <t>LG94 D21 PLS 012821</t>
  </si>
  <si>
    <t>LG94 D28 PLS 020421</t>
  </si>
  <si>
    <t>LG94 D35 PLS 021121</t>
  </si>
  <si>
    <t>LG94 D42 PLS 021821</t>
  </si>
  <si>
    <t>LG94 D49 PLS 022521</t>
  </si>
  <si>
    <t>2022-01-20 06:34:44 AM CST</t>
  </si>
  <si>
    <t>LG94 D56 PLS 030421</t>
  </si>
  <si>
    <t>LG94 D63 PLS 031121</t>
  </si>
  <si>
    <t>LG94 D70 PLS 031821</t>
  </si>
  <si>
    <t>LG94 D77 PLS 032521</t>
  </si>
  <si>
    <t>LG94 D82 PLS 033021</t>
  </si>
  <si>
    <t>LG94 D82 CORD PLS 033021</t>
  </si>
  <si>
    <t>LG94 D82 FETUS PLS 033021</t>
  </si>
  <si>
    <t>LG94 D91 PLS 040821</t>
  </si>
  <si>
    <t>LG94 D98 PLS 041521</t>
  </si>
  <si>
    <t>LV43 D0 PLS 010721</t>
  </si>
  <si>
    <t>LV43 D1 PLS 010821</t>
  </si>
  <si>
    <t>LV43 D4 PLS 011121</t>
  </si>
  <si>
    <t>LV43 D7 PLS 011421</t>
  </si>
  <si>
    <t>2022-01-25 12:25:40 PM CST</t>
  </si>
  <si>
    <t>LV43 D14 PLS 012121</t>
  </si>
  <si>
    <t>LV43 D21 PLS 012821</t>
  </si>
  <si>
    <t>LV43 D28 PLS 020421</t>
  </si>
  <si>
    <t>LV43 D35 PLS 021121</t>
  </si>
  <si>
    <t>LV43 D42 PLS 021821</t>
  </si>
  <si>
    <t>LV43 D49 PLS 022521</t>
  </si>
  <si>
    <t>LV43 D56 PLS 030421</t>
  </si>
  <si>
    <t>LV43 D63 PLS 031121</t>
  </si>
  <si>
    <t>LV43 D70 PLS 031821</t>
  </si>
  <si>
    <t>LV43 D77 PLS 032521</t>
  </si>
  <si>
    <t>LV43 D83 PLS 033121</t>
  </si>
  <si>
    <t>LV43 D91 PLS 040821</t>
  </si>
  <si>
    <t>LV43 D98 PLS 041521</t>
  </si>
  <si>
    <t>2022-01-25 14:36:58 PM CST</t>
  </si>
  <si>
    <t>LV43 D83 CORD PLS 033121</t>
  </si>
  <si>
    <t>LV43 D83 FETUS PLS 033121</t>
  </si>
  <si>
    <t>KV61 PRE PLS 121620</t>
  </si>
  <si>
    <t>KV61 D0 PLS 012121</t>
  </si>
  <si>
    <t>KV61 D1 PLS 012221</t>
  </si>
  <si>
    <t>KV61 D4 PLS 012521</t>
  </si>
  <si>
    <t>KV61 D7 PLS 012821</t>
  </si>
  <si>
    <t>KV61 D14 PLS 020421</t>
  </si>
  <si>
    <t>KV61 D21 PLS 021121</t>
  </si>
  <si>
    <t>KV61 D28 PLS 021821</t>
  </si>
  <si>
    <t>KV61 D35 PLS 022521</t>
  </si>
  <si>
    <t>KV61 D42 PLS 030421</t>
  </si>
  <si>
    <t>KV61 D49 PLS 031121</t>
  </si>
  <si>
    <t>2022-01-25 16:27:05 PM CST</t>
  </si>
  <si>
    <t>KV61 D56 PLS 031821</t>
  </si>
  <si>
    <t>KV61 D63 PLS 032521</t>
  </si>
  <si>
    <t>KV61 D70 PLS 040121</t>
  </si>
  <si>
    <t>KV61 D77 PLS 040821</t>
  </si>
  <si>
    <t>KV61 D83 PLS 041421</t>
  </si>
  <si>
    <t>KV61 D83 CORD PLS 041421</t>
  </si>
  <si>
    <t>KV61 D83 FETUS PLS 041421</t>
  </si>
  <si>
    <t>KV61 D91 PLS 042221</t>
  </si>
  <si>
    <t>KV61 D98 PLS 042921</t>
  </si>
  <si>
    <t>MM18 D0 PLS 020421</t>
  </si>
  <si>
    <t>MM18 D1 PLS 020521</t>
  </si>
  <si>
    <t>MM18 D4 PLS 020821</t>
  </si>
  <si>
    <t>MM18 D7 PLS 021121</t>
  </si>
  <si>
    <t>2022-01-26 03:57:10 AM CST</t>
  </si>
  <si>
    <t>MM18 D14 PLS 021821</t>
  </si>
  <si>
    <t>MM18 D21 PLS 022521</t>
  </si>
  <si>
    <t>MM18 D28 PLS 030421</t>
  </si>
  <si>
    <t>MM18 D35 PLS 031121</t>
  </si>
  <si>
    <t>MM18 D42 PLS 031821</t>
  </si>
  <si>
    <t>MM18 D49 PLS 032521</t>
  </si>
  <si>
    <t>MM18 D56 PLS 040121</t>
  </si>
  <si>
    <t>MM18 D63 PLS 040821</t>
  </si>
  <si>
    <t>MM18 D70 PLS 041521</t>
  </si>
  <si>
    <t>MM18 D77 PLS 042221</t>
  </si>
  <si>
    <t>MM18 D81 PLS 042621</t>
  </si>
  <si>
    <t>MM18 D91 PLS 050621</t>
  </si>
  <si>
    <t>MM18 D98 PLS 051321</t>
  </si>
  <si>
    <t>2022-01-26 06:23:59 AM CST</t>
  </si>
  <si>
    <t>MM18 81 CORD PLS 042621</t>
  </si>
  <si>
    <t>MM18 D81 FETUS PLS 042621</t>
  </si>
  <si>
    <t>MD59 D0 PLS 031821</t>
  </si>
  <si>
    <t>MD59 D1 PLS 031921</t>
  </si>
  <si>
    <t>MD59 D4 PLS 032221</t>
  </si>
  <si>
    <t>MD59 D7 PLS 032521</t>
  </si>
  <si>
    <t>MD59 D14 PLS 040121</t>
  </si>
  <si>
    <t>MD59 D21 PLS 040821</t>
  </si>
  <si>
    <t>MD59 D28 PLS 041521</t>
  </si>
  <si>
    <t>MD59 D35 PLS 042221</t>
  </si>
  <si>
    <t>MD59 D42 PLS 042921</t>
  </si>
  <si>
    <t>MD59 D49 PLS 050621</t>
  </si>
  <si>
    <t>MD59 D56 PLS 051321</t>
  </si>
  <si>
    <t>2022-01-27 02:13:46 AM CST</t>
  </si>
  <si>
    <t>MD59 D63 PLS 052021</t>
  </si>
  <si>
    <t>MD59 D70 PLS 052721</t>
  </si>
  <si>
    <t>MD59 D77 PLS 060321</t>
  </si>
  <si>
    <t>MD59 D83 PLS 060921</t>
  </si>
  <si>
    <t>MD59 D91 PLS 061721</t>
  </si>
  <si>
    <t>MD59 D98 PLS 062421</t>
  </si>
  <si>
    <t>MD59 D83 CORD PLS 060921</t>
  </si>
  <si>
    <t>MD59 D83 FETUS PLS 060921</t>
  </si>
  <si>
    <t>20220812 CMV P01 PLS 185to196</t>
  </si>
  <si>
    <t>2022-08-12 03:04:56 AM CDT</t>
  </si>
  <si>
    <t>LJ07 PLS 01062022</t>
  </si>
  <si>
    <t>LJ07 PLS 01072022</t>
  </si>
  <si>
    <t>LJ07 PLS 01102022</t>
  </si>
  <si>
    <t>LJ07 PLS 01132022</t>
  </si>
  <si>
    <t>LJ07 PLS 01202022</t>
  </si>
  <si>
    <t>LJ07 PLS 01272022</t>
  </si>
  <si>
    <t>LJ07 PLS 02032022</t>
  </si>
  <si>
    <t>LJ07 PLS 02102022</t>
  </si>
  <si>
    <t>LJ07 PLS 02172022</t>
  </si>
  <si>
    <t>LJ07 PLS 02242022</t>
  </si>
  <si>
    <t>LJ07 PLS 03032022</t>
  </si>
  <si>
    <t>LJ07 PLS 03112022</t>
  </si>
  <si>
    <t>20220812 2 CMV P01 PLS 197to208</t>
  </si>
  <si>
    <t>2022-08-12 04:55:29 AM CDT</t>
  </si>
  <si>
    <t>LJ07 PLS 03172022</t>
  </si>
  <si>
    <t>LJ07 PLS 03242022</t>
  </si>
  <si>
    <t>LJ07 PLS 03312022</t>
  </si>
  <si>
    <t>LJ07 PLS 04042022</t>
  </si>
  <si>
    <t>LJ07 PLS 04142022</t>
  </si>
  <si>
    <t>LJ07 PLS 04212022</t>
  </si>
  <si>
    <t>LJ28 PLS 01062022</t>
  </si>
  <si>
    <t>LJ28 PLS 01072022</t>
  </si>
  <si>
    <t>LJ28 PLS 01102022</t>
  </si>
  <si>
    <t>LJ28 PLS 01132022</t>
  </si>
  <si>
    <t>LJ28 PLS 01202022</t>
  </si>
  <si>
    <t>LJ28 PLS 01272022</t>
  </si>
  <si>
    <t>20220816 1 CMV P01 PLS 209to220</t>
  </si>
  <si>
    <t>2022-08-16 01:06:20 AM CDT</t>
  </si>
  <si>
    <t>LJ28 PLS 020322</t>
  </si>
  <si>
    <t>LJ28 PLS 021022</t>
  </si>
  <si>
    <t>LJ28 PLS 021722</t>
  </si>
  <si>
    <t>LJ28 PLS 022422</t>
  </si>
  <si>
    <t>LJ28 PLS 030322</t>
  </si>
  <si>
    <t>LJ28 PLS 031122</t>
  </si>
  <si>
    <t>LJ28 PLS 031722</t>
  </si>
  <si>
    <t>LJ28 PLS 032422</t>
  </si>
  <si>
    <t>LJ28 PLS 033122</t>
  </si>
  <si>
    <t>LJ28 PLS 040522</t>
  </si>
  <si>
    <t>LJ28 PLS 041422</t>
  </si>
  <si>
    <t>LJ28 PLS 042122</t>
  </si>
  <si>
    <t>20220816 2 CMV P01 PLS 221to232</t>
  </si>
  <si>
    <t>2022-08-16 02:49:44 AM CDT</t>
  </si>
  <si>
    <t>KM61 PLS 010622</t>
  </si>
  <si>
    <t>KM61 PLS 010722</t>
  </si>
  <si>
    <t>KM61 PLS 011022</t>
  </si>
  <si>
    <t>KM61 PLS 011322</t>
  </si>
  <si>
    <t>KM61 PLS 012022</t>
  </si>
  <si>
    <t>KM61 PLS 012722</t>
  </si>
  <si>
    <t>KM61 PLS 020322</t>
  </si>
  <si>
    <t>KM61 PLS 021022</t>
  </si>
  <si>
    <t>KM61 PLS 021722</t>
  </si>
  <si>
    <t>KM61 PLS 022422</t>
  </si>
  <si>
    <t>KM61 PLS 030322</t>
  </si>
  <si>
    <t>KM61 PLS 031122</t>
  </si>
  <si>
    <t>20220816 3 CMV P01 PLS 233to244</t>
  </si>
  <si>
    <t>2022-08-16 04:33:38 AM CDT</t>
  </si>
  <si>
    <t>KH14 PLS 020322</t>
  </si>
  <si>
    <t>KH14 PLS 020422</t>
  </si>
  <si>
    <t>KH14 PLS 020722</t>
  </si>
  <si>
    <t>KH14 PLS 021022</t>
  </si>
  <si>
    <t>KH14 PLS 021722</t>
  </si>
  <si>
    <t>KH14 PLS 022422</t>
  </si>
  <si>
    <t>KM61 PLS 031722</t>
  </si>
  <si>
    <t>KM61 PLS 032422</t>
  </si>
  <si>
    <t>KM61 PLS 033122</t>
  </si>
  <si>
    <t>KM61 PLS 040122</t>
  </si>
  <si>
    <t>KM61 PLS 041422</t>
  </si>
  <si>
    <t>KM61 PLS 042122</t>
  </si>
  <si>
    <t>20220816 4 CMV P01 PLS 245to256</t>
  </si>
  <si>
    <t>2022-08-16 06:17:17 AM CDT</t>
  </si>
  <si>
    <t>KH14 PLS 030322</t>
  </si>
  <si>
    <t>KH14 PLS 031122</t>
  </si>
  <si>
    <t>KH14 PLS 031722</t>
  </si>
  <si>
    <t>KH14 PLS 032422</t>
  </si>
  <si>
    <t>KH14 PLS 033122</t>
  </si>
  <si>
    <t>KH14 PLS 040622</t>
  </si>
  <si>
    <t>KH14 PLS 041422</t>
  </si>
  <si>
    <t>KH14 PLS 042122</t>
  </si>
  <si>
    <t>KH14 PLS 042622</t>
  </si>
  <si>
    <t>KH14 PLS 050522</t>
  </si>
  <si>
    <t>KH14 PLS 051222</t>
  </si>
  <si>
    <t>LN75 PLS 020322</t>
  </si>
  <si>
    <t>20220817 2 CMV P01 PLS 269to280</t>
  </si>
  <si>
    <t>2022-08-17 05:01:19 AM CDT</t>
  </si>
  <si>
    <t>KV62 PLS 030322</t>
  </si>
  <si>
    <t>KV62 PLS 030422</t>
  </si>
  <si>
    <t>KV62 PLS 030722</t>
  </si>
  <si>
    <t>KV62 PLS 031122</t>
  </si>
  <si>
    <t>KV62 PLS 031722</t>
  </si>
  <si>
    <t>KV62 PLS 032422</t>
  </si>
  <si>
    <t>KV62 PLS 033122</t>
  </si>
  <si>
    <t>KV62 PLS 040622</t>
  </si>
  <si>
    <t>LN75 PLS 042122</t>
  </si>
  <si>
    <t>LN75 PLS 042722</t>
  </si>
  <si>
    <t>LN75 PLS 050522</t>
  </si>
  <si>
    <t>LN75 PLS 051222</t>
  </si>
  <si>
    <t>20220817 1 CMV P01 PLS 257to268</t>
  </si>
  <si>
    <t>2022-08-17 02:31:08 AM CDT</t>
  </si>
  <si>
    <t>LN75 PLS 020422</t>
  </si>
  <si>
    <t>LN75 PLS 020722</t>
  </si>
  <si>
    <t>LN75 PLS 021022</t>
  </si>
  <si>
    <t>LN75 PLS 021722</t>
  </si>
  <si>
    <t>LN75 PLS 022422</t>
  </si>
  <si>
    <t>LN75 PLS 030322</t>
  </si>
  <si>
    <t>LN75 PLS 031122</t>
  </si>
  <si>
    <t>LN75 PLS 031722</t>
  </si>
  <si>
    <t>LN75 PLS 032422</t>
  </si>
  <si>
    <t>LN75 PLS 033122</t>
  </si>
  <si>
    <t>LN75 PLS 040622</t>
  </si>
  <si>
    <t>LN75 PLS 041422</t>
  </si>
  <si>
    <t>STD 5 8/23/22</t>
  </si>
  <si>
    <t>STD4 8/23/22</t>
  </si>
  <si>
    <t>STD3 8/23/22</t>
  </si>
  <si>
    <t>STD2 8/23/22</t>
  </si>
  <si>
    <t>STD1 8/23/22</t>
  </si>
  <si>
    <t>STD0 8/23/22</t>
  </si>
  <si>
    <t>TEST</t>
  </si>
  <si>
    <t>20220824 CMV P01 PLS 281to289 STD TEST</t>
  </si>
  <si>
    <t>2022-08-24 02:30:19 AM CDT</t>
  </si>
  <si>
    <t>KV62 PLS 041422</t>
  </si>
  <si>
    <t>KV62 PLS 042122</t>
  </si>
  <si>
    <t>KV62 PLS 042822</t>
  </si>
  <si>
    <t>KV62 PLS 050522</t>
  </si>
  <si>
    <t>KV62 PLS 051222</t>
  </si>
  <si>
    <t>KV62 PLS 051922</t>
  </si>
  <si>
    <t>KV62 PLS 052422</t>
  </si>
  <si>
    <t>KV62 PLS 060222</t>
  </si>
  <si>
    <t>KV62 PLS 060922</t>
  </si>
  <si>
    <t>20220826 1 CMV P01 AF 290to295</t>
  </si>
  <si>
    <t>2022-08-26 02:59:38 AM CDT</t>
  </si>
  <si>
    <t>LJ07 AF 010622</t>
  </si>
  <si>
    <t>LJ07 AF 011322</t>
  </si>
  <si>
    <t>LJ07 AF 012022</t>
  </si>
  <si>
    <t>LJ07 AF 012722</t>
  </si>
  <si>
    <t>LJ07 AF 020322</t>
  </si>
  <si>
    <t>LJ07 AF 021022</t>
  </si>
  <si>
    <t>Plate I20220826 1 CMV P01 AF 290to295D</t>
  </si>
  <si>
    <t>20220826 2 CMV P01 AF 296to301</t>
  </si>
  <si>
    <t>2022-08-26 05:14:56 AM CDT</t>
  </si>
  <si>
    <t>LJ07 AF 021722</t>
  </si>
  <si>
    <t>LJ07 AF 022422</t>
  </si>
  <si>
    <t>LJ07 AF 030322</t>
  </si>
  <si>
    <t>LJ07 AF 031122</t>
  </si>
  <si>
    <t>LJ07 AF 040422</t>
  </si>
  <si>
    <t>LJ28 AF 011322</t>
  </si>
  <si>
    <t>20220829 1 CMV P01 AF 302to307</t>
  </si>
  <si>
    <t>2022-08-29 03:01:04 AM CDT</t>
  </si>
  <si>
    <t>LJ28 AF 012022</t>
  </si>
  <si>
    <t>LJ28 AF 012722</t>
  </si>
  <si>
    <t>LJ28 AF 020322</t>
  </si>
  <si>
    <t>LJ28 AF 021022</t>
  </si>
  <si>
    <t>LJ28 AF 021722</t>
  </si>
  <si>
    <t>LJ28 AF 022422</t>
  </si>
  <si>
    <t>20220829 2 CMV P01 AF 308to313</t>
  </si>
  <si>
    <t>2022-08-29 05:14:06 AM CDT</t>
  </si>
  <si>
    <t>KM61 AF 011322</t>
  </si>
  <si>
    <t>LJ28 AF 030322</t>
  </si>
  <si>
    <t>LJ28 AF 031122</t>
  </si>
  <si>
    <t>LJ28 AF 032422</t>
  </si>
  <si>
    <t>LJ28 AF 033122</t>
  </si>
  <si>
    <t>LJ28 AF 040522</t>
  </si>
  <si>
    <t>20220902 1 CMV P01 AF 314to319</t>
  </si>
  <si>
    <t>2022-09-02 01:25:39 AM CDT</t>
  </si>
  <si>
    <t>KM61 AF 012722</t>
  </si>
  <si>
    <t>KM61 AF 020322</t>
  </si>
  <si>
    <t>KM61 AF 021722</t>
  </si>
  <si>
    <t>KM61 AF 022422</t>
  </si>
  <si>
    <t>KM61 AF 030322</t>
  </si>
  <si>
    <t>KM61 AF 031122</t>
  </si>
  <si>
    <t>20220902 2 CMV P01 AF 320to324</t>
  </si>
  <si>
    <t>2022-09-02 03:11:17 AM CDT</t>
  </si>
  <si>
    <t>KH14 AF 020322</t>
  </si>
  <si>
    <t>KH14 AF 021022</t>
  </si>
  <si>
    <t>KH14 AF 021722</t>
  </si>
  <si>
    <t>KM61 AF 032422</t>
  </si>
  <si>
    <t>KM61 AF 040122</t>
  </si>
  <si>
    <t>Experiment File Name</t>
  </si>
  <si>
    <t>D:\Users\INSTR-ADMIN\Documents\IMMUNO\KAUR\Elizabeth\20220902 3 CMV P01 AF 325to330.eds</t>
  </si>
  <si>
    <t>20220902 3 CMV P01 AF 325to330</t>
  </si>
  <si>
    <t>2022-09-02 05:03:15 AM CDT</t>
  </si>
  <si>
    <t>KH14 AF 022422</t>
  </si>
  <si>
    <t>KH14 AF 030322</t>
  </si>
  <si>
    <t>KH14 AF 031122</t>
  </si>
  <si>
    <t>KH14 AF 031722</t>
  </si>
  <si>
    <t>KH14 AF 032422</t>
  </si>
  <si>
    <t>KH14 AF 040622</t>
  </si>
  <si>
    <t>D:\Users\INSTR-ADMIN\Documents\IMMUNO\KAUR\Elizabeth\20220907 1 CMV P01 AF 331to336.eds</t>
  </si>
  <si>
    <t>20220907 1 CMV P01 AF 331to336</t>
  </si>
  <si>
    <t>2022-09-07 02:02:56 AM CDT</t>
  </si>
  <si>
    <t>KH14 AF 041422</t>
  </si>
  <si>
    <t>KH14 AF 042122</t>
  </si>
  <si>
    <t>KH14 AF 042622</t>
  </si>
  <si>
    <t>LN75 AF 020322</t>
  </si>
  <si>
    <t>LN75 AF 021722</t>
  </si>
  <si>
    <t>LN75 AF 022422</t>
  </si>
  <si>
    <t>STD1 primer 090722</t>
  </si>
  <si>
    <t>STD2 primer 090722</t>
  </si>
  <si>
    <t>STD3 primer 090722</t>
  </si>
  <si>
    <t>STD4 primer 090722</t>
  </si>
  <si>
    <t>STD5 primer 090722</t>
  </si>
  <si>
    <t>D:\Users\INSTR-ADMIN\Documents\IMMUNO\KAUR\Elizabeth\20220907 2 CMV P01 AF 337to342.eds</t>
  </si>
  <si>
    <t>20220907 2 CMV P01 AF 337to342</t>
  </si>
  <si>
    <t>2022-09-07 04:13:46 AM CDT</t>
  </si>
  <si>
    <t>LN75 AF 030322</t>
  </si>
  <si>
    <t>LN75 AF 031122</t>
  </si>
  <si>
    <t>LN75 AF 031722</t>
  </si>
  <si>
    <t>LN75 AF 032422</t>
  </si>
  <si>
    <t>LN75 AF 033122</t>
  </si>
  <si>
    <t>LN75 AF 040622</t>
  </si>
  <si>
    <t>D:\Users\INSTR-ADMIN\Documents\IMMUNO\KAUR\Elizabeth\20220907 3 CMV P01 AF 343to348.eds</t>
  </si>
  <si>
    <t>20220907 3 CMV P01 AF 343to348</t>
  </si>
  <si>
    <t>2022-09-07 06:18:00 AM CDT</t>
  </si>
  <si>
    <t>KV62 AF 030322</t>
  </si>
  <si>
    <t>KV62 AF 031122</t>
  </si>
  <si>
    <t>KV62 AF 031722</t>
  </si>
  <si>
    <t>LN75 AF 041422</t>
  </si>
  <si>
    <t>LN75 AF 042122</t>
  </si>
  <si>
    <t>LN75 AF 042722</t>
  </si>
  <si>
    <t>D:\Users\INSTR-ADMIN\Documents\IMMUNO\KAUR\Elizabeth\20220913 2 CMV P01 AF 355to358.eds</t>
  </si>
  <si>
    <t>20220913 2 CMV P01 AF 355to358</t>
  </si>
  <si>
    <t>2022-09-13 04:51:59 AM CDT</t>
  </si>
  <si>
    <t>KV62 AF 050522</t>
  </si>
  <si>
    <t>KV62 AF 051222</t>
  </si>
  <si>
    <t>KV62 AF 051922</t>
  </si>
  <si>
    <t>KV62 AF 052422</t>
  </si>
  <si>
    <t>D:\Users\INSTR-ADMIN\Documents\IMMUNO\KAUR\Elizabeth\20220913 1 CMV P01 AF 349to354.eds</t>
  </si>
  <si>
    <t>20220913 1 CMV P01 AF 349to354</t>
  </si>
  <si>
    <t>2022-09-13 02:35:41 AM CDT</t>
  </si>
  <si>
    <t>KV62 AF 032422</t>
  </si>
  <si>
    <t>KV62 AF 033122</t>
  </si>
  <si>
    <t>KV62 AF 040622</t>
  </si>
  <si>
    <t>KV62 AF 041422</t>
  </si>
  <si>
    <t>KV62 AF 042122</t>
  </si>
  <si>
    <t>KV62 AF 042822</t>
  </si>
  <si>
    <t>copy/ul DNA</t>
  </si>
  <si>
    <t>5x200</t>
  </si>
  <si>
    <t>KT47 AF</t>
  </si>
  <si>
    <t>LG94 AF</t>
  </si>
  <si>
    <t>D:\Users\INSTR-ADMIN\Documents\IMMUNO\KAUR\Elizabeth\20221006 CMV P01 AF 431to436.eds</t>
  </si>
  <si>
    <t>20221006 CMV P01 AF 431to436</t>
  </si>
  <si>
    <t>2022-10-06 04:21:43 AM CDT</t>
  </si>
  <si>
    <t>LG94 AF 012821</t>
  </si>
  <si>
    <t>D:\Users\INSTR-ADMIN\Documents\IMMUNO\KAUR\Elizabeth\20221012 CMV P01 AF 437to442.eds</t>
  </si>
  <si>
    <t>20221012 CMV P01 AF 437to442</t>
  </si>
  <si>
    <t>2022-10-12 02:24:52 AM CDT</t>
  </si>
  <si>
    <t>20221012 2  CMV P01 AF 443to 448</t>
  </si>
  <si>
    <t>D:\Users\INSTR-ADMIN\Documents\IMMUNO\KAUR\Elizabeth\20221012 2 CMV P01 AF 443to448.eds</t>
  </si>
  <si>
    <t>20221012 2 CMV P01 AF 443to448</t>
  </si>
  <si>
    <t>2022-10-12 04:40:09 AM CDT</t>
  </si>
  <si>
    <t>D:\Users\INSTR-ADMIN\Documents\IMMUNO\KAUR\Elizabeth\20221012 3 CMV P01 AF 449to454.eds</t>
  </si>
  <si>
    <t>20221012 3 CMV P01 AF 449to454</t>
  </si>
  <si>
    <t>2022-10-12 06:32:29 AM CDT</t>
  </si>
  <si>
    <t>D:\Users\INSTR-ADMIN\Documents\IMMUNO\KAUR\Elizabeth\20221013 1 CMV P01 AF 455to460.eds</t>
  </si>
  <si>
    <t>20221013 1 CMV P01 AF 455to460</t>
  </si>
  <si>
    <t>2022-10-13 00:28:50 AM CDT</t>
  </si>
  <si>
    <t>D:\Users\INSTR-ADMIN\Documents\IMMUNO\KAUR\Elizabeth\20221013 2 CMV P01 AF 461to466.eds</t>
  </si>
  <si>
    <t>20221013 2 CMV P01 AF 461to466</t>
  </si>
  <si>
    <t>2022-10-13 02:25:09 AM CDT</t>
  </si>
  <si>
    <t>Kim 2nd run 12 rep</t>
  </si>
  <si>
    <t>Kim 3 rep</t>
  </si>
  <si>
    <t>DNA conc (ng/ul)</t>
  </si>
  <si>
    <t>Quantitative PCR Results - 2020</t>
  </si>
  <si>
    <t>Updated:</t>
  </si>
  <si>
    <t>TULANE Samples</t>
  </si>
  <si>
    <t>Run Date</t>
  </si>
  <si>
    <t>Plate #</t>
  </si>
  <si>
    <t>Project</t>
  </si>
  <si>
    <t>Study Timepoint</t>
  </si>
  <si>
    <t>Sample Type</t>
  </si>
  <si>
    <r>
      <t xml:space="preserve">Copies                   </t>
    </r>
    <r>
      <rPr>
        <b/>
        <sz val="10"/>
        <color theme="1"/>
        <rFont val="Calibri"/>
        <family val="2"/>
        <scheme val="minor"/>
      </rPr>
      <t xml:space="preserve"> (copies/ng or copies/ml)</t>
    </r>
  </si>
  <si>
    <t>Entered By</t>
  </si>
  <si>
    <t>Date Entered</t>
  </si>
  <si>
    <t>TUL10</t>
  </si>
  <si>
    <t>Amniotic Fluid</t>
  </si>
  <si>
    <t>KA</t>
  </si>
  <si>
    <t>Amniotic Fluid (1:4)</t>
  </si>
  <si>
    <t>Rerun</t>
  </si>
  <si>
    <t>D34</t>
  </si>
  <si>
    <t>D41</t>
  </si>
  <si>
    <t>D48</t>
  </si>
  <si>
    <t>D69</t>
  </si>
  <si>
    <t>D83</t>
  </si>
  <si>
    <t>D54</t>
  </si>
  <si>
    <t>D98</t>
  </si>
  <si>
    <t>Rerun with 12 replicates - see data in box below</t>
  </si>
  <si>
    <t>KT47 AF - D48</t>
  </si>
  <si>
    <t>KT47 AF - D69</t>
  </si>
  <si>
    <t>Copies/ml</t>
  </si>
  <si>
    <t>3 replicates - see raw data below</t>
  </si>
  <si>
    <t>std dev</t>
  </si>
  <si>
    <t>median</t>
  </si>
  <si>
    <t>mean</t>
  </si>
  <si>
    <t>Kim's UCD data set</t>
  </si>
  <si>
    <t xml:space="preserve">1° infection TUL10
</t>
  </si>
  <si>
    <t xml:space="preserve">1° infection TUL10
</t>
  </si>
  <si>
    <t xml:space="preserve">Amniotic fluid </t>
  </si>
  <si>
    <t>Amniotic fluid (eluted in 100ul)</t>
  </si>
  <si>
    <t>Amniotic fluid in 150ul elution</t>
  </si>
  <si>
    <t>Amniotic fluid eluted in 100ul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</si>
</sst>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/dd/yy;@"/>
    <numFmt numFmtId="165" formatCode="0.000"/>
    <numFmt numFmtId="166" formatCode="0.0"/>
    <numFmt numFmtId="167" formatCode="mm/dd/yy"/>
    <numFmt numFmtId="168" formatCode="0.00;[Red]0.00"/>
    <numFmt numFmtId="169" formatCode="#,##0.0"/>
    <numFmt numFmtId="170" formatCode="#,##0.000"/>
    <numFmt numFmtId="171" formatCode="m/d/yyyy;@"/>
    <numFmt numFmtId="172" formatCode="#,##0.0000"/>
  </numFmts>
  <fonts count="6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i/>
      <sz val="18"/>
      <name val="Arial"/>
      <family val="2"/>
    </font>
    <font>
      <i/>
      <sz val="12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i/>
      <sz val="10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name val="Arial"/>
      <family val="2"/>
    </font>
    <font>
      <b/>
      <i/>
      <sz val="14"/>
      <name val="Arial"/>
      <family val="2"/>
    </font>
    <font>
      <b/>
      <sz val="14"/>
      <color rgb="FF0070C0"/>
      <name val="Arial"/>
      <family val="2"/>
    </font>
    <font>
      <b/>
      <sz val="14"/>
      <color theme="1"/>
      <name val="Arial"/>
      <family val="2"/>
    </font>
    <font>
      <b/>
      <i/>
      <sz val="14"/>
      <color theme="1"/>
      <name val="Calibri"/>
      <family val="2"/>
      <scheme val="minor"/>
    </font>
    <font>
      <sz val="8"/>
      <name val="Arial"/>
      <family val="2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i/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sz val="8"/>
      <color theme="0" tint="-0.499984740745262"/>
      <name val="Arial"/>
      <family val="2"/>
    </font>
    <font>
      <i/>
      <sz val="12"/>
      <color theme="1" tint="0.499984740745262"/>
      <name val="Arial"/>
      <family val="2"/>
    </font>
    <font>
      <b/>
      <i/>
      <sz val="12"/>
      <color rgb="FFFF0000"/>
      <name val="Arial"/>
      <family val="2"/>
    </font>
    <font>
      <b/>
      <sz val="8"/>
      <color indexed="23"/>
      <name val="Arial"/>
      <family val="2"/>
    </font>
    <font>
      <i/>
      <sz val="14"/>
      <color theme="1" tint="0.499984740745262"/>
      <name val="Arial"/>
      <family val="2"/>
    </font>
    <font>
      <i/>
      <sz val="8"/>
      <color theme="1" tint="0.499984740745262"/>
      <name val="Arial"/>
      <family val="2"/>
    </font>
    <font>
      <b/>
      <i/>
      <sz val="12"/>
      <color theme="1" tint="0.499984740745262"/>
      <name val="Arial"/>
      <family val="2"/>
    </font>
    <font>
      <sz val="11"/>
      <color theme="1"/>
      <name val="Arial"/>
      <family val="2"/>
    </font>
    <font>
      <b/>
      <i/>
      <sz val="10"/>
      <color rgb="FFFF0000"/>
      <name val="Arial"/>
      <family val="2"/>
    </font>
    <font>
      <b/>
      <i/>
      <sz val="16"/>
      <name val="Arial"/>
      <family val="2"/>
    </font>
    <font>
      <sz val="14"/>
      <color theme="1"/>
      <name val="Arial"/>
      <family val="2"/>
    </font>
    <font>
      <sz val="14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2"/>
      <color theme="1"/>
      <name val="Times"/>
      <family val="1"/>
    </font>
    <font>
      <b/>
      <sz val="12"/>
      <name val="Times"/>
      <family val="1"/>
    </font>
    <font>
      <b/>
      <sz val="12"/>
      <color theme="1"/>
      <name val="Times"/>
      <family val="1"/>
    </font>
    <font>
      <i/>
      <sz val="10"/>
      <color theme="1" tint="0.499984740745262"/>
      <name val="Arial"/>
      <family val="2"/>
    </font>
    <font>
      <sz val="11"/>
      <color theme="1"/>
      <name val="Calibri (Body)_x0000_"/>
    </font>
    <font>
      <sz val="12"/>
      <name val="Times New Roman"/>
      <family val="1"/>
    </font>
    <font>
      <sz val="10"/>
      <color theme="1"/>
      <name val="Verdana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0884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1" fillId="0" borderId="0" applyFont="0" applyFill="0" applyBorder="0" applyAlignment="0" applyProtection="0"/>
  </cellStyleXfs>
  <cellXfs count="483">
    <xf numFmtId="0" fontId="0" fillId="0" borderId="0" xfId="0"/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0" fillId="5" borderId="0" xfId="0" applyFont="1" applyFill="1"/>
    <xf numFmtId="0" fontId="11" fillId="0" borderId="9" xfId="0" applyFont="1" applyBorder="1"/>
    <xf numFmtId="1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7" fillId="0" borderId="0" xfId="0" applyFont="1"/>
    <xf numFmtId="1" fontId="8" fillId="0" borderId="10" xfId="0" applyNumberFormat="1" applyFont="1" applyBorder="1" applyAlignment="1">
      <alignment horizontal="right" vertical="center"/>
    </xf>
    <xf numFmtId="0" fontId="15" fillId="0" borderId="11" xfId="0" applyFont="1" applyBorder="1" applyAlignment="1">
      <alignment horizontal="left"/>
    </xf>
    <xf numFmtId="0" fontId="8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4" fontId="19" fillId="0" borderId="0" xfId="0" applyNumberFormat="1" applyFont="1"/>
    <xf numFmtId="0" fontId="11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16" xfId="0" applyFont="1" applyBorder="1"/>
    <xf numFmtId="165" fontId="7" fillId="0" borderId="0" xfId="0" applyNumberFormat="1" applyFont="1" applyAlignment="1">
      <alignment horizontal="center"/>
    </xf>
    <xf numFmtId="1" fontId="20" fillId="0" borderId="1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right"/>
    </xf>
    <xf numFmtId="0" fontId="11" fillId="0" borderId="16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165" fontId="12" fillId="0" borderId="0" xfId="0" applyNumberFormat="1" applyFont="1" applyAlignment="1">
      <alignment horizontal="center" vertical="center"/>
    </xf>
    <xf numFmtId="1" fontId="21" fillId="0" borderId="17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1" fillId="0" borderId="9" xfId="0" applyFont="1" applyBorder="1" applyAlignment="1">
      <alignment horizontal="right" vertical="center"/>
    </xf>
    <xf numFmtId="14" fontId="0" fillId="0" borderId="18" xfId="0" applyNumberFormat="1" applyBorder="1"/>
    <xf numFmtId="0" fontId="12" fillId="0" borderId="0" xfId="0" applyFont="1" applyAlignment="1">
      <alignment horizontal="center"/>
    </xf>
    <xf numFmtId="0" fontId="0" fillId="0" borderId="16" xfId="0" applyBorder="1"/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0" fontId="24" fillId="0" borderId="17" xfId="0" applyFont="1" applyBorder="1" applyAlignment="1">
      <alignment horizontal="center"/>
    </xf>
    <xf numFmtId="1" fontId="24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0" fontId="3" fillId="0" borderId="9" xfId="0" applyFont="1" applyBorder="1" applyAlignment="1">
      <alignment horizontal="right"/>
    </xf>
    <xf numFmtId="0" fontId="0" fillId="5" borderId="16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2" fillId="0" borderId="17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9" xfId="0" applyBorder="1" applyAlignment="1">
      <alignment horizontal="right"/>
    </xf>
    <xf numFmtId="0" fontId="0" fillId="0" borderId="18" xfId="0" applyBorder="1"/>
    <xf numFmtId="0" fontId="11" fillId="0" borderId="13" xfId="0" applyFont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center"/>
    </xf>
    <xf numFmtId="1" fontId="21" fillId="0" borderId="15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6" fillId="0" borderId="0" xfId="0" applyFont="1"/>
    <xf numFmtId="0" fontId="11" fillId="0" borderId="9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9" xfId="0" applyBorder="1"/>
    <xf numFmtId="14" fontId="0" fillId="0" borderId="0" xfId="0" applyNumberFormat="1"/>
    <xf numFmtId="0" fontId="11" fillId="0" borderId="13" xfId="0" applyFont="1" applyBorder="1" applyAlignment="1">
      <alignment horizontal="right" vertical="center"/>
    </xf>
    <xf numFmtId="0" fontId="8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14" xfId="0" applyFont="1" applyBorder="1"/>
    <xf numFmtId="0" fontId="12" fillId="0" borderId="13" xfId="0" applyFont="1" applyBorder="1" applyAlignment="1">
      <alignment horizontal="right" vertical="center"/>
    </xf>
    <xf numFmtId="0" fontId="27" fillId="0" borderId="1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left" vertical="center"/>
    </xf>
    <xf numFmtId="0" fontId="27" fillId="6" borderId="27" xfId="0" applyFont="1" applyFill="1" applyBorder="1" applyAlignment="1">
      <alignment vertical="center"/>
    </xf>
    <xf numFmtId="0" fontId="32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center"/>
    </xf>
    <xf numFmtId="0" fontId="32" fillId="0" borderId="27" xfId="0" applyFont="1" applyBorder="1" applyAlignment="1">
      <alignment horizontal="left" vertical="center"/>
    </xf>
    <xf numFmtId="0" fontId="12" fillId="7" borderId="26" xfId="0" applyFont="1" applyFill="1" applyBorder="1" applyAlignment="1">
      <alignment horizontal="right"/>
    </xf>
    <xf numFmtId="0" fontId="12" fillId="7" borderId="28" xfId="0" applyFont="1" applyFill="1" applyBorder="1" applyAlignment="1">
      <alignment horizontal="center" vertical="center"/>
    </xf>
    <xf numFmtId="0" fontId="12" fillId="7" borderId="27" xfId="0" applyFont="1" applyFill="1" applyBorder="1" applyAlignment="1">
      <alignment horizontal="right"/>
    </xf>
    <xf numFmtId="0" fontId="32" fillId="0" borderId="26" xfId="0" applyFont="1" applyBorder="1" applyAlignment="1">
      <alignment horizontal="left" vertical="center"/>
    </xf>
    <xf numFmtId="0" fontId="33" fillId="0" borderId="27" xfId="0" applyFont="1" applyBorder="1"/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0" fillId="6" borderId="32" xfId="0" applyFont="1" applyFill="1" applyBorder="1" applyAlignment="1">
      <alignment vertical="center"/>
    </xf>
    <xf numFmtId="0" fontId="20" fillId="6" borderId="33" xfId="0" applyFont="1" applyFill="1" applyBorder="1" applyAlignment="1">
      <alignment vertical="center"/>
    </xf>
    <xf numFmtId="0" fontId="29" fillId="0" borderId="0" xfId="0" applyFont="1" applyAlignment="1">
      <alignment horizontal="left" vertical="center"/>
    </xf>
    <xf numFmtId="164" fontId="12" fillId="0" borderId="0" xfId="0" applyNumberFormat="1" applyFont="1" applyAlignment="1">
      <alignment horizontal="right" vertical="center"/>
    </xf>
    <xf numFmtId="0" fontId="30" fillId="0" borderId="33" xfId="0" applyFont="1" applyBorder="1" applyAlignment="1">
      <alignment horizontal="left" vertical="center"/>
    </xf>
    <xf numFmtId="0" fontId="30" fillId="7" borderId="32" xfId="0" applyFont="1" applyFill="1" applyBorder="1" applyAlignment="1">
      <alignment horizontal="left" vertical="center"/>
    </xf>
    <xf numFmtId="164" fontId="12" fillId="7" borderId="0" xfId="0" applyNumberFormat="1" applyFont="1" applyFill="1" applyAlignment="1">
      <alignment horizontal="left" vertical="center"/>
    </xf>
    <xf numFmtId="164" fontId="34" fillId="7" borderId="24" xfId="0" applyNumberFormat="1" applyFont="1" applyFill="1" applyBorder="1" applyAlignment="1">
      <alignment horizontal="right" vertical="center"/>
    </xf>
    <xf numFmtId="0" fontId="20" fillId="0" borderId="32" xfId="0" applyFont="1" applyBorder="1" applyAlignment="1">
      <alignment vertical="center"/>
    </xf>
    <xf numFmtId="164" fontId="12" fillId="0" borderId="13" xfId="0" applyNumberFormat="1" applyFont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20" fillId="0" borderId="30" xfId="0" applyFont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32" fillId="7" borderId="11" xfId="0" applyFont="1" applyFill="1" applyBorder="1" applyAlignment="1">
      <alignment horizontal="left" vertical="center"/>
    </xf>
    <xf numFmtId="0" fontId="12" fillId="7" borderId="11" xfId="0" applyFont="1" applyFill="1" applyBorder="1" applyAlignment="1">
      <alignment horizontal="center"/>
    </xf>
    <xf numFmtId="0" fontId="35" fillId="7" borderId="24" xfId="0" applyFont="1" applyFill="1" applyBorder="1" applyAlignment="1">
      <alignment horizontal="left" vertical="center"/>
    </xf>
    <xf numFmtId="0" fontId="12" fillId="0" borderId="30" xfId="0" applyFont="1" applyBorder="1" applyAlignment="1">
      <alignment horizontal="right"/>
    </xf>
    <xf numFmtId="0" fontId="12" fillId="0" borderId="11" xfId="0" applyFont="1" applyBorder="1" applyAlignment="1">
      <alignment horizontal="left" vertical="center"/>
    </xf>
    <xf numFmtId="0" fontId="12" fillId="0" borderId="35" xfId="0" applyFont="1" applyBorder="1" applyAlignment="1">
      <alignment horizontal="right"/>
    </xf>
    <xf numFmtId="0" fontId="32" fillId="7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center"/>
    </xf>
    <xf numFmtId="3" fontId="36" fillId="7" borderId="24" xfId="0" applyNumberFormat="1" applyFont="1" applyFill="1" applyBorder="1" applyAlignment="1">
      <alignment vertical="center"/>
    </xf>
    <xf numFmtId="0" fontId="27" fillId="0" borderId="30" xfId="0" applyFont="1" applyBorder="1" applyAlignment="1">
      <alignment vertical="center"/>
    </xf>
    <xf numFmtId="0" fontId="27" fillId="0" borderId="24" xfId="0" applyFont="1" applyBorder="1" applyAlignment="1">
      <alignment vertical="center"/>
    </xf>
    <xf numFmtId="0" fontId="30" fillId="7" borderId="13" xfId="0" applyFont="1" applyFill="1" applyBorder="1" applyAlignment="1">
      <alignment horizontal="left" vertical="center"/>
    </xf>
    <xf numFmtId="164" fontId="12" fillId="7" borderId="13" xfId="0" applyNumberFormat="1" applyFont="1" applyFill="1" applyBorder="1" applyAlignment="1">
      <alignment horizontal="right" vertical="center"/>
    </xf>
    <xf numFmtId="0" fontId="29" fillId="7" borderId="24" xfId="0" applyFont="1" applyFill="1" applyBorder="1" applyAlignment="1">
      <alignment horizontal="left" vertical="center"/>
    </xf>
    <xf numFmtId="0" fontId="29" fillId="0" borderId="30" xfId="0" applyFont="1" applyBorder="1" applyAlignment="1">
      <alignment horizontal="left" vertical="center"/>
    </xf>
    <xf numFmtId="164" fontId="12" fillId="0" borderId="13" xfId="0" applyNumberFormat="1" applyFont="1" applyBorder="1" applyAlignment="1">
      <alignment horizontal="left" vertical="center"/>
    </xf>
    <xf numFmtId="0" fontId="34" fillId="0" borderId="33" xfId="0" applyFont="1" applyBorder="1" applyAlignment="1">
      <alignment horizontal="right" vertical="center"/>
    </xf>
    <xf numFmtId="0" fontId="29" fillId="7" borderId="13" xfId="0" applyFont="1" applyFill="1" applyBorder="1" applyAlignment="1">
      <alignment horizontal="left" vertical="center"/>
    </xf>
    <xf numFmtId="164" fontId="12" fillId="7" borderId="0" xfId="0" applyNumberFormat="1" applyFont="1" applyFill="1" applyAlignment="1">
      <alignment horizontal="right" vertical="center"/>
    </xf>
    <xf numFmtId="0" fontId="37" fillId="7" borderId="33" xfId="0" applyFont="1" applyFill="1" applyBorder="1" applyAlignment="1">
      <alignment horizontal="left" vertical="center"/>
    </xf>
    <xf numFmtId="0" fontId="31" fillId="6" borderId="36" xfId="0" applyFont="1" applyFill="1" applyBorder="1" applyAlignment="1">
      <alignment horizontal="left" vertical="center"/>
    </xf>
    <xf numFmtId="0" fontId="27" fillId="6" borderId="35" xfId="0" applyFont="1" applyFill="1" applyBorder="1" applyAlignment="1">
      <alignment vertical="center"/>
    </xf>
    <xf numFmtId="0" fontId="32" fillId="0" borderId="0" xfId="0" applyFont="1" applyAlignment="1">
      <alignment horizontal="left" vertical="center"/>
    </xf>
    <xf numFmtId="0" fontId="32" fillId="0" borderId="35" xfId="0" applyFont="1" applyBorder="1" applyAlignment="1">
      <alignment horizontal="left" vertical="center"/>
    </xf>
    <xf numFmtId="0" fontId="12" fillId="7" borderId="36" xfId="0" applyFont="1" applyFill="1" applyBorder="1" applyAlignment="1">
      <alignment horizontal="right"/>
    </xf>
    <xf numFmtId="0" fontId="12" fillId="7" borderId="0" xfId="0" applyFont="1" applyFill="1" applyAlignment="1">
      <alignment horizontal="center" vertical="center"/>
    </xf>
    <xf numFmtId="0" fontId="12" fillId="7" borderId="24" xfId="0" applyFont="1" applyFill="1" applyBorder="1" applyAlignment="1">
      <alignment horizontal="right"/>
    </xf>
    <xf numFmtId="0" fontId="32" fillId="0" borderId="36" xfId="0" applyFont="1" applyBorder="1" applyAlignment="1">
      <alignment horizontal="left" vertical="center"/>
    </xf>
    <xf numFmtId="0" fontId="12" fillId="0" borderId="11" xfId="0" applyFont="1" applyBorder="1" applyAlignment="1">
      <alignment horizontal="center"/>
    </xf>
    <xf numFmtId="0" fontId="33" fillId="0" borderId="35" xfId="0" applyFont="1" applyBorder="1"/>
    <xf numFmtId="164" fontId="12" fillId="7" borderId="31" xfId="0" applyNumberFormat="1" applyFont="1" applyFill="1" applyBorder="1" applyAlignment="1">
      <alignment horizontal="center"/>
    </xf>
    <xf numFmtId="0" fontId="11" fillId="0" borderId="35" xfId="0" applyFont="1" applyBorder="1"/>
    <xf numFmtId="0" fontId="36" fillId="7" borderId="31" xfId="0" applyFont="1" applyFill="1" applyBorder="1" applyAlignment="1">
      <alignment vertical="center"/>
    </xf>
    <xf numFmtId="0" fontId="27" fillId="6" borderId="32" xfId="0" applyFont="1" applyFill="1" applyBorder="1" applyAlignment="1">
      <alignment vertical="center"/>
    </xf>
    <xf numFmtId="0" fontId="27" fillId="6" borderId="33" xfId="0" applyFont="1" applyFill="1" applyBorder="1" applyAlignment="1">
      <alignment vertical="center"/>
    </xf>
    <xf numFmtId="0" fontId="30" fillId="0" borderId="0" xfId="0" applyFont="1" applyAlignment="1">
      <alignment horizontal="left" vertical="center"/>
    </xf>
    <xf numFmtId="164" fontId="12" fillId="0" borderId="13" xfId="0" applyNumberFormat="1" applyFont="1" applyBorder="1" applyAlignment="1">
      <alignment horizontal="right" vertical="center"/>
    </xf>
    <xf numFmtId="0" fontId="34" fillId="7" borderId="24" xfId="0" applyFont="1" applyFill="1" applyBorder="1" applyAlignment="1">
      <alignment vertical="center"/>
    </xf>
    <xf numFmtId="0" fontId="29" fillId="0" borderId="32" xfId="0" applyFont="1" applyBorder="1" applyAlignment="1">
      <alignment horizontal="left" vertical="center"/>
    </xf>
    <xf numFmtId="3" fontId="37" fillId="0" borderId="33" xfId="0" applyNumberFormat="1" applyFont="1" applyBorder="1" applyAlignment="1">
      <alignment horizontal="left" vertical="center"/>
    </xf>
    <xf numFmtId="0" fontId="38" fillId="7" borderId="37" xfId="0" applyFont="1" applyFill="1" applyBorder="1"/>
    <xf numFmtId="0" fontId="25" fillId="0" borderId="30" xfId="0" applyFont="1" applyBorder="1" applyAlignment="1">
      <alignment horizontal="left" vertical="center"/>
    </xf>
    <xf numFmtId="0" fontId="32" fillId="7" borderId="24" xfId="0" applyFont="1" applyFill="1" applyBorder="1" applyAlignment="1">
      <alignment horizontal="left" vertical="center"/>
    </xf>
    <xf numFmtId="0" fontId="32" fillId="7" borderId="36" xfId="0" applyFont="1" applyFill="1" applyBorder="1" applyAlignment="1">
      <alignment horizontal="left" vertical="center"/>
    </xf>
    <xf numFmtId="3" fontId="36" fillId="7" borderId="35" xfId="0" applyNumberFormat="1" applyFont="1" applyFill="1" applyBorder="1" applyAlignment="1">
      <alignment vertical="center"/>
    </xf>
    <xf numFmtId="0" fontId="18" fillId="0" borderId="9" xfId="0" applyFont="1" applyBorder="1"/>
    <xf numFmtId="0" fontId="27" fillId="0" borderId="32" xfId="0" applyFont="1" applyBorder="1" applyAlignment="1">
      <alignment vertical="center"/>
    </xf>
    <xf numFmtId="0" fontId="27" fillId="0" borderId="33" xfId="0" applyFont="1" applyBorder="1" applyAlignment="1">
      <alignment vertical="center"/>
    </xf>
    <xf numFmtId="164" fontId="12" fillId="7" borderId="13" xfId="0" applyNumberFormat="1" applyFont="1" applyFill="1" applyBorder="1" applyAlignment="1">
      <alignment vertical="center"/>
    </xf>
    <xf numFmtId="0" fontId="31" fillId="7" borderId="33" xfId="0" applyFont="1" applyFill="1" applyBorder="1" applyAlignment="1">
      <alignment horizontal="left" vertical="center"/>
    </xf>
    <xf numFmtId="0" fontId="31" fillId="0" borderId="32" xfId="0" applyFont="1" applyBorder="1" applyAlignment="1">
      <alignment horizontal="left" vertical="center"/>
    </xf>
    <xf numFmtId="164" fontId="34" fillId="0" borderId="33" xfId="0" applyNumberFormat="1" applyFont="1" applyBorder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31" fillId="6" borderId="30" xfId="0" applyFont="1" applyFill="1" applyBorder="1" applyAlignment="1">
      <alignment horizontal="left" vertical="center"/>
    </xf>
    <xf numFmtId="0" fontId="27" fillId="6" borderId="24" xfId="0" applyFont="1" applyFill="1" applyBorder="1" applyAlignment="1">
      <alignment vertical="center"/>
    </xf>
    <xf numFmtId="0" fontId="32" fillId="0" borderId="24" xfId="0" applyFont="1" applyBorder="1" applyAlignment="1">
      <alignment horizontal="left" vertical="center"/>
    </xf>
    <xf numFmtId="0" fontId="12" fillId="7" borderId="30" xfId="0" applyFont="1" applyFill="1" applyBorder="1" applyAlignment="1">
      <alignment horizontal="right"/>
    </xf>
    <xf numFmtId="0" fontId="29" fillId="0" borderId="33" xfId="0" applyFont="1" applyBorder="1" applyAlignment="1">
      <alignment horizontal="left" vertical="center"/>
    </xf>
    <xf numFmtId="0" fontId="29" fillId="7" borderId="32" xfId="0" applyFont="1" applyFill="1" applyBorder="1" applyAlignment="1">
      <alignment horizontal="left" vertical="center"/>
    </xf>
    <xf numFmtId="0" fontId="12" fillId="7" borderId="11" xfId="0" applyFont="1" applyFill="1" applyBorder="1" applyAlignment="1">
      <alignment horizontal="right"/>
    </xf>
    <xf numFmtId="0" fontId="31" fillId="7" borderId="24" xfId="0" applyFont="1" applyFill="1" applyBorder="1" applyAlignment="1">
      <alignment horizontal="left" vertical="center"/>
    </xf>
    <xf numFmtId="0" fontId="20" fillId="7" borderId="24" xfId="0" applyFont="1" applyFill="1" applyBorder="1" applyAlignment="1">
      <alignment vertical="center"/>
    </xf>
    <xf numFmtId="164" fontId="12" fillId="0" borderId="31" xfId="0" applyNumberFormat="1" applyFont="1" applyBorder="1" applyAlignment="1">
      <alignment horizontal="center"/>
    </xf>
    <xf numFmtId="0" fontId="20" fillId="0" borderId="31" xfId="0" applyFont="1" applyBorder="1" applyAlignment="1">
      <alignment vertical="center"/>
    </xf>
    <xf numFmtId="0" fontId="18" fillId="0" borderId="19" xfId="0" applyFont="1" applyBorder="1"/>
    <xf numFmtId="0" fontId="25" fillId="0" borderId="13" xfId="0" applyFont="1" applyBorder="1" applyAlignment="1">
      <alignment horizontal="center" vertical="center"/>
    </xf>
    <xf numFmtId="0" fontId="34" fillId="0" borderId="33" xfId="0" applyFont="1" applyBorder="1" applyAlignment="1">
      <alignment vertical="center"/>
    </xf>
    <xf numFmtId="0" fontId="29" fillId="7" borderId="33" xfId="0" applyFont="1" applyFill="1" applyBorder="1" applyAlignment="1">
      <alignment horizontal="left" vertical="center"/>
    </xf>
    <xf numFmtId="0" fontId="11" fillId="0" borderId="37" xfId="0" applyFont="1" applyBorder="1"/>
    <xf numFmtId="0" fontId="33" fillId="8" borderId="9" xfId="0" applyFont="1" applyFill="1" applyBorder="1"/>
    <xf numFmtId="0" fontId="37" fillId="8" borderId="0" xfId="0" applyFont="1" applyFill="1" applyAlignment="1">
      <alignment horizontal="center" vertical="center"/>
    </xf>
    <xf numFmtId="0" fontId="31" fillId="0" borderId="35" xfId="0" applyFont="1" applyBorder="1" applyAlignment="1">
      <alignment horizontal="left" vertical="center"/>
    </xf>
    <xf numFmtId="0" fontId="11" fillId="0" borderId="39" xfId="0" applyFont="1" applyBorder="1"/>
    <xf numFmtId="0" fontId="20" fillId="0" borderId="31" xfId="0" applyFont="1" applyBorder="1" applyAlignment="1">
      <alignment horizontal="center" vertical="center"/>
    </xf>
    <xf numFmtId="164" fontId="12" fillId="0" borderId="0" xfId="0" applyNumberFormat="1" applyFont="1" applyAlignment="1">
      <alignment vertical="center"/>
    </xf>
    <xf numFmtId="0" fontId="30" fillId="0" borderId="32" xfId="0" applyFont="1" applyBorder="1" applyAlignment="1">
      <alignment horizontal="left" vertical="center"/>
    </xf>
    <xf numFmtId="0" fontId="11" fillId="0" borderId="37" xfId="0" applyFont="1" applyBorder="1" applyAlignment="1">
      <alignment horizontal="center"/>
    </xf>
    <xf numFmtId="0" fontId="33" fillId="8" borderId="41" xfId="0" applyFont="1" applyFill="1" applyBorder="1"/>
    <xf numFmtId="0" fontId="37" fillId="8" borderId="42" xfId="0" applyFont="1" applyFill="1" applyBorder="1" applyAlignment="1">
      <alignment horizontal="center" vertical="center"/>
    </xf>
    <xf numFmtId="0" fontId="37" fillId="8" borderId="5" xfId="0" applyFont="1" applyFill="1" applyBorder="1" applyAlignment="1">
      <alignment horizontal="center" vertical="center"/>
    </xf>
    <xf numFmtId="0" fontId="11" fillId="6" borderId="39" xfId="0" applyFont="1" applyFill="1" applyBorder="1" applyAlignment="1">
      <alignment horizontal="center"/>
    </xf>
    <xf numFmtId="0" fontId="18" fillId="0" borderId="0" xfId="0" applyFont="1"/>
    <xf numFmtId="0" fontId="12" fillId="0" borderId="0" xfId="0" applyFont="1"/>
    <xf numFmtId="0" fontId="39" fillId="0" borderId="0" xfId="0" applyFont="1" applyAlignment="1">
      <alignment horizontal="center"/>
    </xf>
    <xf numFmtId="0" fontId="20" fillId="6" borderId="31" xfId="0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40" fillId="0" borderId="25" xfId="0" applyFont="1" applyBorder="1" applyAlignment="1">
      <alignment vertical="center"/>
    </xf>
    <xf numFmtId="0" fontId="30" fillId="7" borderId="23" xfId="0" applyFont="1" applyFill="1" applyBorder="1" applyAlignment="1">
      <alignment horizontal="left" vertical="center"/>
    </xf>
    <xf numFmtId="164" fontId="12" fillId="7" borderId="23" xfId="0" applyNumberFormat="1" applyFont="1" applyFill="1" applyBorder="1" applyAlignment="1">
      <alignment horizontal="right" vertical="center"/>
    </xf>
    <xf numFmtId="0" fontId="29" fillId="7" borderId="25" xfId="0" applyFont="1" applyFill="1" applyBorder="1" applyAlignment="1">
      <alignment horizontal="left" vertical="center"/>
    </xf>
    <xf numFmtId="0" fontId="29" fillId="0" borderId="22" xfId="0" applyFont="1" applyBorder="1" applyAlignment="1">
      <alignment horizontal="left" vertical="center"/>
    </xf>
    <xf numFmtId="164" fontId="12" fillId="0" borderId="23" xfId="0" applyNumberFormat="1" applyFont="1" applyBorder="1" applyAlignment="1">
      <alignment horizontal="left" vertical="center"/>
    </xf>
    <xf numFmtId="0" fontId="34" fillId="0" borderId="25" xfId="0" applyFont="1" applyBorder="1" applyAlignment="1">
      <alignment horizontal="right" vertical="center"/>
    </xf>
    <xf numFmtId="0" fontId="29" fillId="7" borderId="23" xfId="0" applyFont="1" applyFill="1" applyBorder="1" applyAlignment="1">
      <alignment horizontal="left" vertical="center"/>
    </xf>
    <xf numFmtId="0" fontId="11" fillId="6" borderId="44" xfId="0" applyFont="1" applyFill="1" applyBorder="1"/>
    <xf numFmtId="0" fontId="20" fillId="0" borderId="0" xfId="0" applyFont="1"/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14" fontId="0" fillId="0" borderId="47" xfId="0" applyNumberFormat="1" applyBorder="1" applyAlignment="1">
      <alignment horizontal="center"/>
    </xf>
    <xf numFmtId="3" fontId="45" fillId="0" borderId="0" xfId="0" applyNumberFormat="1" applyFont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 wrapText="1"/>
    </xf>
    <xf numFmtId="0" fontId="45" fillId="0" borderId="0" xfId="0" applyFont="1" applyAlignment="1">
      <alignment horizontal="center"/>
    </xf>
    <xf numFmtId="14" fontId="45" fillId="0" borderId="0" xfId="0" applyNumberFormat="1" applyFont="1" applyAlignment="1">
      <alignment horizontal="center"/>
    </xf>
    <xf numFmtId="168" fontId="45" fillId="0" borderId="0" xfId="0" applyNumberFormat="1" applyFont="1" applyAlignment="1">
      <alignment horizontal="center"/>
    </xf>
    <xf numFmtId="9" fontId="45" fillId="0" borderId="0" xfId="0" applyNumberFormat="1" applyFont="1" applyAlignment="1">
      <alignment horizontal="center"/>
    </xf>
    <xf numFmtId="169" fontId="44" fillId="0" borderId="0" xfId="0" applyNumberFormat="1" applyFont="1" applyAlignment="1">
      <alignment horizontal="right"/>
    </xf>
    <xf numFmtId="170" fontId="0" fillId="0" borderId="0" xfId="0" applyNumberFormat="1"/>
    <xf numFmtId="3" fontId="45" fillId="0" borderId="0" xfId="0" applyNumberFormat="1" applyFont="1" applyAlignment="1">
      <alignment horizontal="right"/>
    </xf>
    <xf numFmtId="3" fontId="45" fillId="0" borderId="0" xfId="0" applyNumberFormat="1" applyFont="1"/>
    <xf numFmtId="9" fontId="45" fillId="0" borderId="0" xfId="0" applyNumberFormat="1" applyFont="1"/>
    <xf numFmtId="0" fontId="45" fillId="9" borderId="0" xfId="0" applyFont="1" applyFill="1" applyAlignment="1">
      <alignment horizontal="center"/>
    </xf>
    <xf numFmtId="168" fontId="45" fillId="9" borderId="0" xfId="0" applyNumberFormat="1" applyFont="1" applyFill="1" applyAlignment="1">
      <alignment horizontal="center"/>
    </xf>
    <xf numFmtId="3" fontId="45" fillId="9" borderId="0" xfId="0" applyNumberFormat="1" applyFont="1" applyFill="1" applyAlignment="1">
      <alignment horizontal="center"/>
    </xf>
    <xf numFmtId="9" fontId="45" fillId="9" borderId="0" xfId="0" applyNumberFormat="1" applyFont="1" applyFill="1" applyAlignment="1">
      <alignment horizontal="center"/>
    </xf>
    <xf numFmtId="1" fontId="44" fillId="10" borderId="0" xfId="0" applyNumberFormat="1" applyFont="1" applyFill="1" applyAlignment="1">
      <alignment horizontal="center" wrapText="1"/>
    </xf>
    <xf numFmtId="0" fontId="44" fillId="10" borderId="0" xfId="0" applyFont="1" applyFill="1" applyAlignment="1">
      <alignment horizontal="center" wrapText="1"/>
    </xf>
    <xf numFmtId="166" fontId="44" fillId="10" borderId="0" xfId="0" applyNumberFormat="1" applyFont="1" applyFill="1" applyAlignment="1">
      <alignment horizontal="center" wrapText="1"/>
    </xf>
    <xf numFmtId="3" fontId="44" fillId="10" borderId="0" xfId="0" applyNumberFormat="1" applyFont="1" applyFill="1" applyAlignment="1">
      <alignment horizontal="center" wrapText="1"/>
    </xf>
    <xf numFmtId="9" fontId="44" fillId="10" borderId="0" xfId="0" applyNumberFormat="1" applyFont="1" applyFill="1" applyAlignment="1">
      <alignment horizontal="center" wrapText="1"/>
    </xf>
    <xf numFmtId="1" fontId="44" fillId="0" borderId="1" xfId="0" applyNumberFormat="1" applyFont="1" applyBorder="1" applyAlignment="1">
      <alignment horizontal="center" wrapText="1"/>
    </xf>
    <xf numFmtId="0" fontId="44" fillId="0" borderId="1" xfId="0" applyFont="1" applyBorder="1" applyAlignment="1">
      <alignment horizontal="center" wrapText="1"/>
    </xf>
    <xf numFmtId="167" fontId="44" fillId="0" borderId="1" xfId="0" applyNumberFormat="1" applyFont="1" applyBorder="1" applyAlignment="1">
      <alignment horizontal="center" wrapText="1"/>
    </xf>
    <xf numFmtId="168" fontId="44" fillId="0" borderId="1" xfId="0" applyNumberFormat="1" applyFont="1" applyBorder="1" applyAlignment="1">
      <alignment horizontal="center" wrapText="1"/>
    </xf>
    <xf numFmtId="3" fontId="44" fillId="0" borderId="1" xfId="0" applyNumberFormat="1" applyFont="1" applyBorder="1" applyAlignment="1">
      <alignment horizontal="center" wrapText="1"/>
    </xf>
    <xf numFmtId="3" fontId="45" fillId="0" borderId="1" xfId="0" applyNumberFormat="1" applyFont="1" applyBorder="1" applyAlignment="1">
      <alignment horizontal="center"/>
    </xf>
    <xf numFmtId="9" fontId="44" fillId="0" borderId="1" xfId="0" applyNumberFormat="1" applyFont="1" applyBorder="1" applyAlignment="1">
      <alignment horizontal="center" wrapText="1"/>
    </xf>
    <xf numFmtId="0" fontId="45" fillId="0" borderId="1" xfId="0" applyFont="1" applyBorder="1"/>
    <xf numFmtId="0" fontId="46" fillId="0" borderId="48" xfId="0" applyFont="1" applyBorder="1" applyAlignment="1">
      <alignment horizontal="center" wrapText="1"/>
    </xf>
    <xf numFmtId="0" fontId="46" fillId="0" borderId="20" xfId="0" applyFont="1" applyBorder="1" applyAlignment="1">
      <alignment wrapText="1"/>
    </xf>
    <xf numFmtId="1" fontId="47" fillId="0" borderId="20" xfId="0" applyNumberFormat="1" applyFont="1" applyBorder="1" applyAlignment="1">
      <alignment horizontal="center" wrapText="1"/>
    </xf>
    <xf numFmtId="3" fontId="47" fillId="0" borderId="48" xfId="0" applyNumberFormat="1" applyFont="1" applyBorder="1" applyAlignment="1">
      <alignment horizontal="center" wrapText="1"/>
    </xf>
    <xf numFmtId="0" fontId="48" fillId="0" borderId="48" xfId="0" applyFont="1" applyBorder="1" applyAlignment="1">
      <alignment horizontal="center" wrapText="1"/>
    </xf>
    <xf numFmtId="0" fontId="46" fillId="0" borderId="0" xfId="0" applyFont="1" applyAlignment="1">
      <alignment wrapText="1"/>
    </xf>
    <xf numFmtId="14" fontId="46" fillId="0" borderId="20" xfId="0" applyNumberFormat="1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46" fillId="0" borderId="10" xfId="0" applyFont="1" applyBorder="1" applyAlignment="1">
      <alignment horizontal="center" wrapText="1"/>
    </xf>
    <xf numFmtId="0" fontId="46" fillId="0" borderId="20" xfId="0" applyFont="1" applyBorder="1" applyAlignment="1">
      <alignment horizontal="center" wrapText="1"/>
    </xf>
    <xf numFmtId="14" fontId="46" fillId="0" borderId="49" xfId="0" applyNumberFormat="1" applyFont="1" applyBorder="1" applyAlignment="1">
      <alignment horizontal="center"/>
    </xf>
    <xf numFmtId="0" fontId="46" fillId="0" borderId="49" xfId="0" applyFont="1" applyBorder="1" applyAlignment="1">
      <alignment horizontal="center"/>
    </xf>
    <xf numFmtId="0" fontId="46" fillId="0" borderId="16" xfId="0" applyFont="1" applyBorder="1" applyAlignment="1">
      <alignment horizontal="center" wrapText="1"/>
    </xf>
    <xf numFmtId="0" fontId="46" fillId="0" borderId="49" xfId="0" applyFont="1" applyBorder="1" applyAlignment="1">
      <alignment horizontal="center" wrapText="1"/>
    </xf>
    <xf numFmtId="9" fontId="46" fillId="0" borderId="11" xfId="0" applyNumberFormat="1" applyFont="1" applyBorder="1" applyAlignment="1">
      <alignment horizontal="center" wrapText="1"/>
    </xf>
    <xf numFmtId="9" fontId="46" fillId="0" borderId="0" xfId="0" applyNumberFormat="1" applyFont="1" applyAlignment="1">
      <alignment horizontal="center" wrapText="1"/>
    </xf>
    <xf numFmtId="14" fontId="46" fillId="0" borderId="21" xfId="0" applyNumberFormat="1" applyFont="1" applyBorder="1" applyAlignment="1">
      <alignment horizontal="center"/>
    </xf>
    <xf numFmtId="0" fontId="46" fillId="0" borderId="21" xfId="0" applyFont="1" applyBorder="1" applyAlignment="1">
      <alignment horizontal="center"/>
    </xf>
    <xf numFmtId="0" fontId="46" fillId="0" borderId="14" xfId="0" applyFont="1" applyBorder="1" applyAlignment="1">
      <alignment horizontal="center" wrapText="1"/>
    </xf>
    <xf numFmtId="0" fontId="46" fillId="0" borderId="21" xfId="0" applyFont="1" applyBorder="1" applyAlignment="1">
      <alignment horizontal="center" wrapText="1"/>
    </xf>
    <xf numFmtId="9" fontId="46" fillId="0" borderId="13" xfId="0" applyNumberFormat="1" applyFont="1" applyBorder="1" applyAlignment="1">
      <alignment horizontal="center" wrapText="1"/>
    </xf>
    <xf numFmtId="0" fontId="45" fillId="12" borderId="0" xfId="0" applyFont="1" applyFill="1" applyAlignment="1">
      <alignment horizontal="center"/>
    </xf>
    <xf numFmtId="168" fontId="45" fillId="12" borderId="0" xfId="0" applyNumberFormat="1" applyFont="1" applyFill="1" applyAlignment="1">
      <alignment horizontal="center"/>
    </xf>
    <xf numFmtId="3" fontId="45" fillId="12" borderId="0" xfId="0" applyNumberFormat="1" applyFont="1" applyFill="1" applyAlignment="1">
      <alignment horizontal="center"/>
    </xf>
    <xf numFmtId="9" fontId="45" fillId="12" borderId="0" xfId="0" applyNumberFormat="1" applyFont="1" applyFill="1" applyAlignment="1">
      <alignment horizontal="center"/>
    </xf>
    <xf numFmtId="1" fontId="44" fillId="13" borderId="0" xfId="0" applyNumberFormat="1" applyFont="1" applyFill="1" applyAlignment="1">
      <alignment horizontal="center" wrapText="1"/>
    </xf>
    <xf numFmtId="0" fontId="44" fillId="13" borderId="0" xfId="0" applyFont="1" applyFill="1" applyAlignment="1">
      <alignment horizontal="center" wrapText="1"/>
    </xf>
    <xf numFmtId="166" fontId="44" fillId="13" borderId="0" xfId="0" applyNumberFormat="1" applyFont="1" applyFill="1" applyAlignment="1">
      <alignment horizontal="center" wrapText="1"/>
    </xf>
    <xf numFmtId="3" fontId="44" fillId="13" borderId="0" xfId="0" applyNumberFormat="1" applyFont="1" applyFill="1" applyAlignment="1">
      <alignment horizontal="center" wrapText="1"/>
    </xf>
    <xf numFmtId="9" fontId="44" fillId="13" borderId="0" xfId="0" applyNumberFormat="1" applyFont="1" applyFill="1" applyAlignment="1">
      <alignment horizontal="center" wrapText="1"/>
    </xf>
    <xf numFmtId="171" fontId="43" fillId="0" borderId="0" xfId="0" applyNumberFormat="1" applyFont="1" applyAlignment="1">
      <alignment horizontal="center"/>
    </xf>
    <xf numFmtId="1" fontId="44" fillId="0" borderId="0" xfId="0" applyNumberFormat="1" applyFont="1" applyAlignment="1">
      <alignment horizontal="center" wrapText="1"/>
    </xf>
    <xf numFmtId="0" fontId="44" fillId="0" borderId="0" xfId="0" applyFont="1" applyAlignment="1">
      <alignment horizontal="center" wrapText="1"/>
    </xf>
    <xf numFmtId="0" fontId="0" fillId="0" borderId="34" xfId="0" applyBorder="1"/>
    <xf numFmtId="0" fontId="3" fillId="0" borderId="13" xfId="0" applyFont="1" applyBorder="1"/>
    <xf numFmtId="0" fontId="45" fillId="2" borderId="0" xfId="0" applyFont="1" applyFill="1" applyAlignment="1">
      <alignment horizontal="left"/>
    </xf>
    <xf numFmtId="0" fontId="45" fillId="2" borderId="0" xfId="0" applyFont="1" applyFill="1" applyAlignment="1">
      <alignment horizontal="center"/>
    </xf>
    <xf numFmtId="167" fontId="44" fillId="0" borderId="0" xfId="0" applyNumberFormat="1" applyFont="1" applyAlignment="1">
      <alignment horizontal="center" wrapText="1"/>
    </xf>
    <xf numFmtId="168" fontId="44" fillId="0" borderId="0" xfId="0" applyNumberFormat="1" applyFont="1" applyAlignment="1">
      <alignment horizontal="center" wrapText="1"/>
    </xf>
    <xf numFmtId="3" fontId="44" fillId="0" borderId="0" xfId="0" applyNumberFormat="1" applyFont="1" applyAlignment="1">
      <alignment horizontal="center" wrapText="1"/>
    </xf>
    <xf numFmtId="9" fontId="44" fillId="0" borderId="0" xfId="0" applyNumberFormat="1" applyFont="1" applyAlignment="1">
      <alignment horizontal="center" wrapText="1"/>
    </xf>
    <xf numFmtId="170" fontId="45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64" fontId="3" fillId="0" borderId="2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4" fillId="0" borderId="13" xfId="0" applyFont="1" applyBorder="1" applyAlignment="1">
      <alignment horizontal="right"/>
    </xf>
    <xf numFmtId="164" fontId="3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4" fontId="0" fillId="11" borderId="2" xfId="0" applyNumberFormat="1" applyFill="1" applyBorder="1" applyAlignment="1">
      <alignment horizontal="center"/>
    </xf>
    <xf numFmtId="14" fontId="0" fillId="11" borderId="3" xfId="0" applyNumberForma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3" xfId="0" applyBorder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11" borderId="3" xfId="0" applyFont="1" applyFill="1" applyBorder="1" applyAlignment="1">
      <alignment horizontal="center"/>
    </xf>
    <xf numFmtId="0" fontId="3" fillId="0" borderId="50" xfId="0" applyFont="1" applyBorder="1" applyAlignment="1">
      <alignment horizontal="center" wrapText="1"/>
    </xf>
    <xf numFmtId="0" fontId="3" fillId="0" borderId="50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7" fillId="14" borderId="0" xfId="0" applyFont="1" applyFill="1"/>
    <xf numFmtId="0" fontId="7" fillId="0" borderId="0" xfId="0" applyFont="1" applyAlignment="1">
      <alignment horizontal="center"/>
    </xf>
    <xf numFmtId="0" fontId="49" fillId="7" borderId="29" xfId="0" applyFont="1" applyFill="1" applyBorder="1" applyAlignment="1">
      <alignment horizontal="right"/>
    </xf>
    <xf numFmtId="3" fontId="36" fillId="7" borderId="31" xfId="0" applyNumberFormat="1" applyFont="1" applyFill="1" applyBorder="1" applyAlignment="1">
      <alignment vertical="center"/>
    </xf>
    <xf numFmtId="1" fontId="12" fillId="7" borderId="31" xfId="0" applyNumberFormat="1" applyFont="1" applyFill="1" applyBorder="1" applyAlignment="1">
      <alignment horizontal="center"/>
    </xf>
    <xf numFmtId="0" fontId="49" fillId="0" borderId="39" xfId="0" applyFont="1" applyBorder="1" applyAlignment="1">
      <alignment horizontal="right"/>
    </xf>
    <xf numFmtId="0" fontId="36" fillId="0" borderId="31" xfId="0" applyFont="1" applyBorder="1" applyAlignment="1">
      <alignment vertical="center"/>
    </xf>
    <xf numFmtId="0" fontId="28" fillId="0" borderId="31" xfId="0" applyFont="1" applyBorder="1" applyAlignment="1">
      <alignment horizontal="center"/>
    </xf>
    <xf numFmtId="0" fontId="25" fillId="0" borderId="43" xfId="0" applyFont="1" applyBorder="1" applyAlignment="1">
      <alignment horizontal="left" vertical="center"/>
    </xf>
    <xf numFmtId="0" fontId="20" fillId="0" borderId="40" xfId="0" applyFont="1" applyBorder="1" applyAlignment="1">
      <alignment horizontal="center" vertical="center"/>
    </xf>
    <xf numFmtId="0" fontId="27" fillId="0" borderId="45" xfId="0" applyFont="1" applyBorder="1" applyAlignment="1">
      <alignment vertical="center"/>
    </xf>
    <xf numFmtId="9" fontId="46" fillId="0" borderId="20" xfId="2" applyFont="1" applyBorder="1" applyAlignment="1">
      <alignment horizontal="center" wrapText="1"/>
    </xf>
    <xf numFmtId="9" fontId="46" fillId="0" borderId="49" xfId="2" applyFont="1" applyBorder="1" applyAlignment="1">
      <alignment horizontal="center" wrapText="1"/>
    </xf>
    <xf numFmtId="9" fontId="46" fillId="0" borderId="21" xfId="2" applyFont="1" applyBorder="1" applyAlignment="1">
      <alignment horizontal="center" wrapText="1"/>
    </xf>
    <xf numFmtId="3" fontId="46" fillId="0" borderId="10" xfId="0" applyNumberFormat="1" applyFont="1" applyBorder="1" applyAlignment="1">
      <alignment horizontal="right" wrapText="1"/>
    </xf>
    <xf numFmtId="3" fontId="46" fillId="0" borderId="11" xfId="0" applyNumberFormat="1" applyFont="1" applyBorder="1" applyAlignment="1">
      <alignment horizontal="right" wrapText="1"/>
    </xf>
    <xf numFmtId="3" fontId="46" fillId="0" borderId="16" xfId="0" applyNumberFormat="1" applyFont="1" applyBorder="1" applyAlignment="1">
      <alignment horizontal="right" wrapText="1"/>
    </xf>
    <xf numFmtId="3" fontId="46" fillId="0" borderId="0" xfId="0" applyNumberFormat="1" applyFont="1" applyAlignment="1">
      <alignment horizontal="right" wrapText="1"/>
    </xf>
    <xf numFmtId="3" fontId="46" fillId="0" borderId="14" xfId="0" applyNumberFormat="1" applyFont="1" applyBorder="1" applyAlignment="1">
      <alignment horizontal="right" wrapText="1"/>
    </xf>
    <xf numFmtId="3" fontId="46" fillId="0" borderId="13" xfId="0" applyNumberFormat="1" applyFont="1" applyBorder="1" applyAlignment="1">
      <alignment horizontal="right" wrapText="1"/>
    </xf>
    <xf numFmtId="0" fontId="3" fillId="0" borderId="46" xfId="0" applyFont="1" applyBorder="1" applyAlignment="1">
      <alignment horizontal="center"/>
    </xf>
    <xf numFmtId="164" fontId="3" fillId="0" borderId="46" xfId="0" applyNumberFormat="1" applyFont="1" applyBorder="1" applyAlignment="1">
      <alignment horizontal="center"/>
    </xf>
    <xf numFmtId="170" fontId="0" fillId="0" borderId="1" xfId="0" applyNumberFormat="1" applyBorder="1"/>
    <xf numFmtId="0" fontId="12" fillId="0" borderId="1" xfId="0" applyFont="1" applyBorder="1"/>
    <xf numFmtId="0" fontId="12" fillId="0" borderId="34" xfId="0" applyFont="1" applyBorder="1"/>
    <xf numFmtId="170" fontId="0" fillId="0" borderId="34" xfId="0" applyNumberFormat="1" applyBorder="1"/>
    <xf numFmtId="0" fontId="0" fillId="15" borderId="34" xfId="0" applyFill="1" applyBorder="1"/>
    <xf numFmtId="0" fontId="0" fillId="15" borderId="0" xfId="0" applyFill="1"/>
    <xf numFmtId="170" fontId="0" fillId="15" borderId="0" xfId="0" applyNumberFormat="1" applyFill="1"/>
    <xf numFmtId="0" fontId="0" fillId="15" borderId="1" xfId="0" applyFill="1" applyBorder="1"/>
    <xf numFmtId="170" fontId="0" fillId="15" borderId="34" xfId="0" applyNumberFormat="1" applyFill="1" applyBorder="1"/>
    <xf numFmtId="170" fontId="0" fillId="15" borderId="1" xfId="0" applyNumberFormat="1" applyFill="1" applyBorder="1"/>
    <xf numFmtId="3" fontId="47" fillId="0" borderId="11" xfId="0" applyNumberFormat="1" applyFont="1" applyBorder="1" applyAlignment="1">
      <alignment horizontal="right" wrapText="1"/>
    </xf>
    <xf numFmtId="3" fontId="51" fillId="0" borderId="16" xfId="0" applyNumberFormat="1" applyFont="1" applyBorder="1" applyAlignment="1">
      <alignment horizontal="right"/>
    </xf>
    <xf numFmtId="3" fontId="47" fillId="0" borderId="12" xfId="0" applyNumberFormat="1" applyFont="1" applyBorder="1" applyAlignment="1">
      <alignment horizontal="right" wrapText="1"/>
    </xf>
    <xf numFmtId="3" fontId="46" fillId="0" borderId="12" xfId="0" applyNumberFormat="1" applyFont="1" applyBorder="1" applyAlignment="1">
      <alignment horizontal="right" wrapText="1"/>
    </xf>
    <xf numFmtId="3" fontId="51" fillId="0" borderId="0" xfId="0" applyNumberFormat="1" applyFont="1" applyAlignment="1">
      <alignment horizontal="right"/>
    </xf>
    <xf numFmtId="3" fontId="51" fillId="0" borderId="17" xfId="0" applyNumberFormat="1" applyFont="1" applyBorder="1" applyAlignment="1">
      <alignment horizontal="right"/>
    </xf>
    <xf numFmtId="3" fontId="46" fillId="0" borderId="17" xfId="0" applyNumberFormat="1" applyFont="1" applyBorder="1" applyAlignment="1">
      <alignment horizontal="right" wrapText="1"/>
    </xf>
    <xf numFmtId="1" fontId="46" fillId="0" borderId="0" xfId="0" applyNumberFormat="1" applyFont="1" applyAlignment="1">
      <alignment horizontal="right" wrapText="1"/>
    </xf>
    <xf numFmtId="1" fontId="46" fillId="0" borderId="17" xfId="0" applyNumberFormat="1" applyFont="1" applyBorder="1" applyAlignment="1">
      <alignment horizontal="right" wrapText="1"/>
    </xf>
    <xf numFmtId="0" fontId="46" fillId="0" borderId="13" xfId="0" applyFont="1" applyBorder="1" applyAlignment="1">
      <alignment horizontal="right" wrapText="1"/>
    </xf>
    <xf numFmtId="0" fontId="46" fillId="0" borderId="15" xfId="0" applyFont="1" applyBorder="1" applyAlignment="1">
      <alignment horizontal="right" wrapText="1"/>
    </xf>
    <xf numFmtId="0" fontId="45" fillId="15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51" xfId="0" applyBorder="1" applyAlignment="1">
      <alignment horizontal="right"/>
    </xf>
    <xf numFmtId="2" fontId="52" fillId="0" borderId="0" xfId="0" applyNumberFormat="1" applyFont="1"/>
    <xf numFmtId="16" fontId="45" fillId="0" borderId="0" xfId="0" applyNumberFormat="1" applyFont="1" applyAlignment="1">
      <alignment horizontal="center"/>
    </xf>
    <xf numFmtId="172" fontId="45" fillId="0" borderId="0" xfId="0" applyNumberFormat="1" applyFont="1"/>
    <xf numFmtId="0" fontId="42" fillId="0" borderId="0" xfId="0" applyFont="1"/>
    <xf numFmtId="0" fontId="42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wrapText="1"/>
    </xf>
    <xf numFmtId="0" fontId="3" fillId="11" borderId="2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4" fontId="3" fillId="0" borderId="3" xfId="0" applyNumberFormat="1" applyFont="1" applyBorder="1" applyAlignment="1">
      <alignment horizontal="center" wrapText="1"/>
    </xf>
    <xf numFmtId="0" fontId="3" fillId="11" borderId="3" xfId="0" applyFont="1" applyFill="1" applyBorder="1" applyAlignment="1">
      <alignment horizontal="center" wrapText="1"/>
    </xf>
    <xf numFmtId="14" fontId="3" fillId="0" borderId="2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46" fillId="0" borderId="55" xfId="0" applyFont="1" applyBorder="1" applyAlignment="1">
      <alignment horizontal="center" wrapText="1"/>
    </xf>
    <xf numFmtId="14" fontId="46" fillId="0" borderId="55" xfId="0" applyNumberFormat="1" applyFont="1" applyBorder="1" applyAlignment="1">
      <alignment horizontal="center"/>
    </xf>
    <xf numFmtId="0" fontId="46" fillId="0" borderId="55" xfId="0" applyFont="1" applyBorder="1" applyAlignment="1">
      <alignment horizontal="center"/>
    </xf>
    <xf numFmtId="0" fontId="46" fillId="0" borderId="53" xfId="0" applyFont="1" applyBorder="1" applyAlignment="1">
      <alignment horizontal="center" wrapText="1"/>
    </xf>
    <xf numFmtId="9" fontId="46" fillId="0" borderId="1" xfId="0" applyNumberFormat="1" applyFont="1" applyBorder="1" applyAlignment="1">
      <alignment horizontal="center" wrapText="1"/>
    </xf>
    <xf numFmtId="3" fontId="46" fillId="0" borderId="53" xfId="0" applyNumberFormat="1" applyFont="1" applyBorder="1" applyAlignment="1">
      <alignment horizontal="right" wrapText="1"/>
    </xf>
    <xf numFmtId="3" fontId="46" fillId="0" borderId="1" xfId="0" applyNumberFormat="1" applyFont="1" applyBorder="1" applyAlignment="1">
      <alignment horizontal="right" wrapText="1"/>
    </xf>
    <xf numFmtId="0" fontId="46" fillId="0" borderId="0" xfId="0" applyFont="1" applyAlignment="1">
      <alignment horizontal="right" wrapText="1"/>
    </xf>
    <xf numFmtId="0" fontId="55" fillId="0" borderId="0" xfId="0" applyFont="1" applyAlignment="1">
      <alignment horizontal="left"/>
    </xf>
    <xf numFmtId="0" fontId="56" fillId="0" borderId="0" xfId="0" applyFont="1" applyAlignment="1">
      <alignment horizontal="center"/>
    </xf>
    <xf numFmtId="2" fontId="56" fillId="0" borderId="0" xfId="0" applyNumberFormat="1" applyFont="1" applyAlignment="1">
      <alignment horizontal="center"/>
    </xf>
    <xf numFmtId="0" fontId="56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57" fillId="0" borderId="0" xfId="0" applyFont="1" applyAlignment="1">
      <alignment horizontal="left"/>
    </xf>
    <xf numFmtId="0" fontId="58" fillId="0" borderId="0" xfId="0" applyFont="1" applyAlignment="1">
      <alignment horizontal="center"/>
    </xf>
    <xf numFmtId="0" fontId="58" fillId="0" borderId="0" xfId="0" applyFont="1" applyAlignment="1">
      <alignment horizontal="center" wrapText="1"/>
    </xf>
    <xf numFmtId="2" fontId="58" fillId="0" borderId="0" xfId="0" applyNumberFormat="1" applyFont="1" applyAlignment="1">
      <alignment horizontal="center" wrapText="1"/>
    </xf>
    <xf numFmtId="0" fontId="58" fillId="0" borderId="0" xfId="0" applyFont="1"/>
    <xf numFmtId="14" fontId="42" fillId="0" borderId="0" xfId="0" applyNumberFormat="1" applyFont="1" applyAlignment="1">
      <alignment horizontal="center"/>
    </xf>
    <xf numFmtId="2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left"/>
    </xf>
    <xf numFmtId="2" fontId="42" fillId="0" borderId="0" xfId="0" applyNumberFormat="1" applyFont="1"/>
    <xf numFmtId="0" fontId="3" fillId="0" borderId="10" xfId="0" applyFont="1" applyBorder="1"/>
    <xf numFmtId="0" fontId="3" fillId="0" borderId="16" xfId="0" applyFont="1" applyBorder="1"/>
    <xf numFmtId="0" fontId="3" fillId="0" borderId="17" xfId="0" applyFont="1" applyBorder="1"/>
    <xf numFmtId="0" fontId="11" fillId="0" borderId="0" xfId="0" applyFont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0" xfId="0" applyFont="1"/>
    <xf numFmtId="0" fontId="11" fillId="0" borderId="17" xfId="0" applyFont="1" applyBorder="1"/>
    <xf numFmtId="0" fontId="53" fillId="0" borderId="0" xfId="0" applyFont="1"/>
    <xf numFmtId="0" fontId="3" fillId="0" borderId="14" xfId="0" applyFont="1" applyBorder="1"/>
    <xf numFmtId="0" fontId="53" fillId="0" borderId="13" xfId="0" applyFont="1" applyBorder="1"/>
    <xf numFmtId="0" fontId="11" fillId="0" borderId="15" xfId="0" applyFont="1" applyBorder="1"/>
    <xf numFmtId="0" fontId="3" fillId="0" borderId="51" xfId="0" applyFont="1" applyBorder="1"/>
    <xf numFmtId="0" fontId="3" fillId="0" borderId="52" xfId="0" applyFont="1" applyBorder="1"/>
    <xf numFmtId="3" fontId="0" fillId="0" borderId="0" xfId="0" applyNumberFormat="1" applyAlignment="1">
      <alignment horizontal="right"/>
    </xf>
    <xf numFmtId="0" fontId="46" fillId="16" borderId="20" xfId="0" applyFont="1" applyFill="1" applyBorder="1" applyAlignment="1">
      <alignment horizontal="center" vertical="center" wrapText="1"/>
    </xf>
    <xf numFmtId="0" fontId="46" fillId="16" borderId="49" xfId="0" applyFont="1" applyFill="1" applyBorder="1" applyAlignment="1">
      <alignment horizontal="center" vertical="center" wrapText="1"/>
    </xf>
    <xf numFmtId="0" fontId="46" fillId="16" borderId="21" xfId="0" applyFont="1" applyFill="1" applyBorder="1" applyAlignment="1">
      <alignment horizontal="center" vertical="center" wrapText="1"/>
    </xf>
    <xf numFmtId="0" fontId="46" fillId="3" borderId="10" xfId="0" applyFont="1" applyFill="1" applyBorder="1" applyAlignment="1">
      <alignment horizontal="center" vertical="center" wrapText="1"/>
    </xf>
    <xf numFmtId="0" fontId="46" fillId="3" borderId="16" xfId="0" applyFont="1" applyFill="1" applyBorder="1" applyAlignment="1">
      <alignment horizontal="center" vertical="center" wrapText="1"/>
    </xf>
    <xf numFmtId="0" fontId="46" fillId="3" borderId="14" xfId="0" applyFont="1" applyFill="1" applyBorder="1" applyAlignment="1">
      <alignment horizontal="center" vertical="center" wrapText="1"/>
    </xf>
    <xf numFmtId="0" fontId="46" fillId="3" borderId="20" xfId="0" applyFont="1" applyFill="1" applyBorder="1" applyAlignment="1">
      <alignment horizontal="center" vertical="center" wrapText="1"/>
    </xf>
    <xf numFmtId="0" fontId="46" fillId="3" borderId="49" xfId="0" applyFont="1" applyFill="1" applyBorder="1" applyAlignment="1">
      <alignment horizontal="center" vertical="center" wrapText="1"/>
    </xf>
    <xf numFmtId="0" fontId="46" fillId="3" borderId="21" xfId="0" applyFont="1" applyFill="1" applyBorder="1" applyAlignment="1">
      <alignment horizontal="center" vertical="center" wrapText="1"/>
    </xf>
    <xf numFmtId="0" fontId="46" fillId="3" borderId="12" xfId="0" applyFont="1" applyFill="1" applyBorder="1" applyAlignment="1">
      <alignment horizontal="center" vertical="center" wrapText="1"/>
    </xf>
    <xf numFmtId="0" fontId="46" fillId="3" borderId="17" xfId="0" applyFont="1" applyFill="1" applyBorder="1" applyAlignment="1">
      <alignment horizontal="center" vertical="center" wrapText="1"/>
    </xf>
    <xf numFmtId="0" fontId="46" fillId="3" borderId="15" xfId="0" applyFont="1" applyFill="1" applyBorder="1" applyAlignment="1">
      <alignment horizontal="center" vertical="center" wrapText="1"/>
    </xf>
    <xf numFmtId="0" fontId="46" fillId="7" borderId="10" xfId="0" applyFont="1" applyFill="1" applyBorder="1" applyAlignment="1">
      <alignment horizontal="center" vertical="center" wrapText="1"/>
    </xf>
    <xf numFmtId="0" fontId="46" fillId="7" borderId="16" xfId="0" applyFont="1" applyFill="1" applyBorder="1" applyAlignment="1">
      <alignment horizontal="center" vertical="center" wrapText="1"/>
    </xf>
    <xf numFmtId="0" fontId="46" fillId="7" borderId="14" xfId="0" applyFont="1" applyFill="1" applyBorder="1" applyAlignment="1">
      <alignment horizontal="center" vertical="center" wrapText="1"/>
    </xf>
    <xf numFmtId="0" fontId="46" fillId="7" borderId="20" xfId="0" applyFont="1" applyFill="1" applyBorder="1" applyAlignment="1">
      <alignment horizontal="center" vertical="center" wrapText="1"/>
    </xf>
    <xf numFmtId="0" fontId="46" fillId="7" borderId="49" xfId="0" applyFont="1" applyFill="1" applyBorder="1" applyAlignment="1">
      <alignment horizontal="center" vertical="center" wrapText="1"/>
    </xf>
    <xf numFmtId="0" fontId="46" fillId="7" borderId="21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46" fillId="7" borderId="17" xfId="0" applyFont="1" applyFill="1" applyBorder="1" applyAlignment="1">
      <alignment horizontal="center" vertical="center" wrapText="1"/>
    </xf>
    <xf numFmtId="0" fontId="46" fillId="7" borderId="15" xfId="0" applyFont="1" applyFill="1" applyBorder="1" applyAlignment="1">
      <alignment horizontal="center" vertical="center" wrapText="1"/>
    </xf>
    <xf numFmtId="0" fontId="46" fillId="3" borderId="53" xfId="0" applyFont="1" applyFill="1" applyBorder="1" applyAlignment="1">
      <alignment horizontal="center" vertical="center" wrapText="1"/>
    </xf>
    <xf numFmtId="0" fontId="46" fillId="3" borderId="55" xfId="0" applyFont="1" applyFill="1" applyBorder="1" applyAlignment="1">
      <alignment horizontal="center" vertical="center" wrapText="1"/>
    </xf>
    <xf numFmtId="0" fontId="46" fillId="3" borderId="54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11" fillId="0" borderId="3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24" xfId="0" applyFont="1" applyFill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7" borderId="30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7" borderId="24" xfId="0" applyFont="1" applyFill="1" applyBorder="1" applyAlignment="1">
      <alignment horizontal="center" vertical="center"/>
    </xf>
    <xf numFmtId="3" fontId="20" fillId="7" borderId="31" xfId="0" applyNumberFormat="1" applyFont="1" applyFill="1" applyBorder="1" applyAlignment="1">
      <alignment horizontal="center" vertical="center"/>
    </xf>
    <xf numFmtId="1" fontId="12" fillId="7" borderId="29" xfId="0" applyNumberFormat="1" applyFont="1" applyFill="1" applyBorder="1" applyAlignment="1">
      <alignment horizontal="center" wrapText="1"/>
    </xf>
    <xf numFmtId="1" fontId="12" fillId="7" borderId="31" xfId="0" applyNumberFormat="1" applyFont="1" applyFill="1" applyBorder="1" applyAlignment="1">
      <alignment horizontal="center" wrapText="1"/>
    </xf>
    <xf numFmtId="0" fontId="23" fillId="7" borderId="30" xfId="0" applyFont="1" applyFill="1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8" fillId="0" borderId="39" xfId="0" applyFont="1" applyBorder="1" applyAlignment="1">
      <alignment horizontal="center" wrapText="1"/>
    </xf>
    <xf numFmtId="0" fontId="28" fillId="0" borderId="31" xfId="0" applyFont="1" applyBorder="1" applyAlignment="1">
      <alignment horizontal="center" wrapText="1"/>
    </xf>
    <xf numFmtId="0" fontId="20" fillId="0" borderId="31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20" fillId="7" borderId="30" xfId="0" applyNumberFormat="1" applyFont="1" applyFill="1" applyBorder="1" applyAlignment="1">
      <alignment horizontal="center" vertical="center"/>
    </xf>
    <xf numFmtId="3" fontId="20" fillId="7" borderId="0" xfId="0" applyNumberFormat="1" applyFont="1" applyFill="1" applyAlignment="1">
      <alignment horizontal="center" vertical="center"/>
    </xf>
    <xf numFmtId="3" fontId="20" fillId="7" borderId="24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A0F68FAC-685C-FF41-A690-9C3C1ABB6A37}"/>
    <cellStyle name="Percent" xfId="2" builtinId="5"/>
  </cellStyles>
  <dxfs count="2741"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</dxfs>
  <tableStyles count="0" defaultTableStyle="TableStyleMedium2" defaultPivotStyle="PivotStyleLight16"/>
  <colors>
    <mruColors>
      <color rgb="FFFFF2CC"/>
      <color rgb="FFF2FDB1"/>
      <color rgb="FFFF7E79"/>
      <color rgb="FF73FB79"/>
      <color rgb="FFFF8AD8"/>
      <color rgb="FFFEE1F2"/>
      <color rgb="FFE5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CA3BE3E3-C4C2-9A49-A883-80B4CE9ED622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52953F2A-8D39-6845-857E-227A7AFC7AF1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E720087B-38EF-9345-A489-E6943716C35B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1ADEA684-4938-7749-A7C3-823036E1F0F9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AD30E4FE-0220-B048-B3C1-4F230DFF7B1D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D389784D-A4C7-9D4A-B217-A60D4D551650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240D03D5-0265-F247-97B0-00B006B542A2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924E8061-0342-CE46-B00C-BA07B0EDE923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ABE641C9-94FC-514D-A1CB-EDA345A83804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AA37A562-474C-B74C-9BEF-47ED35E02B89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2BD439CB-3932-FE4D-A326-4F0E4EAD18EE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29988AA4-C26D-534B-9F82-3E7605C56EA4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5980897F-5A37-CD46-A2DF-1F8A69362808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AA457E2C-2FBA-8A4E-BCF5-49ABB49A4921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F3033FC5-FBBE-DE41-AC59-63CF472A796C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44423EE0-C248-0C4D-B3D1-D74270553BEC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CC54AF25-140C-F540-A20F-3327B1EB97AE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0F4C1F2C-AE9E-4943-9927-B66595FD6E67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CB13FE6D-1453-FA4B-8714-6750F71D0D91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2D438F89-A3A9-0B4E-9B91-66925C3975B8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78B5F863-25B0-9946-9394-1AA3080DC4DA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9D7A0A2F-3923-9543-8FD2-5AF1A1E744A4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38E9E122-AB56-054D-8599-47010291D664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2033DF4E-9E5F-C041-841D-2D4800B8C6F6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466AF2A0-0562-3841-AF70-0532899A8678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EA0E4344-1E36-A543-A5B6-42FFE3227C92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16DAE40E-B14C-0346-AF9C-BB9B0613B4A6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D8CE54DC-998F-EF43-974F-7FFC2E81FBA0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08A66CB7-7355-EE4A-9587-775756943E9B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1195024C-0B1C-9A43-90CD-DB72A11E6E6D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316417C5-8B22-424F-B8F3-14A91FF29F08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260C53B2-A126-EC45-B95A-B716ED4114E6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C28551D1-400B-BA4B-8EC3-7DBBED0B5DF0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4DF0D7FE-B00B-0F46-A877-DB902C357729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648422DD-06AC-A044-AEF4-80D4396690B1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1A53F411-401D-314C-A733-A399D2C16B0E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A4A416F4-3947-BB49-B63E-7B5CA7FD7CF9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56D570FD-7F00-2144-8586-7895FF7D6F39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CB574BC1-406F-5344-B6FB-A457FDF68332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755CABBB-1FA3-3447-B94E-820CB917113C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0E2ABD55-E2DA-2E42-A57F-409C44402232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9D16B072-0750-4B48-BF42-20BBB93D1840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61C1FFC3-E7AB-B247-A70A-6C62175095D9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391C3DA8-8E28-284E-B4B5-7CA1C4557C9F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314EFADC-6E00-5848-9F6F-760A7CA0A155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45B5F6B1-769B-8143-91D0-ABE369FF490D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D26C055C-5971-7C45-9260-2F518FAFCA4F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B615B37D-E5AF-E043-A0BC-31603554E896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07BCA2D3-E5D8-5E42-B99C-14265808E9E0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E56EF902-1798-F541-898C-EFFF976EC26B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56202777-5083-B748-86C1-252EF6DD1539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19EA0D44-4604-8A4C-B8E5-D5A34EDCAF18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3BA7FBDD-BDF5-C745-A040-0CEF9E552CE5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E04BE3A9-C401-BB4D-8D44-4BB90C926B6D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1AE21970-40AA-F249-8ABB-80351CD98B6B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ADCC0C48-A192-3540-9DA6-F65CBF9DFD44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BD934123-3014-A448-ADFB-13ABCB6D11A8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7D908B48-FC27-F542-835C-971E0DD1C40A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77577B8F-F1AD-A04F-8B60-86449E587FBF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EAC361C3-83B4-A54D-87FB-A37FFF7AD5A6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79DA7AB5-D4D9-8E4C-80ED-67C8381FF87F}"/>
            </a:ext>
          </a:extLst>
        </xdr:cNvPr>
        <xdr:cNvSpPr>
          <a:spLocks noChangeShapeType="1"/>
        </xdr:cNvSpPr>
      </xdr:nvSpPr>
      <xdr:spPr bwMode="auto">
        <a:xfrm>
          <a:off x="60833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F9A11EC6-6A8C-AA4B-905D-F4ED34297596}"/>
            </a:ext>
          </a:extLst>
        </xdr:cNvPr>
        <xdr:cNvSpPr>
          <a:spLocks noChangeShapeType="1"/>
        </xdr:cNvSpPr>
      </xdr:nvSpPr>
      <xdr:spPr bwMode="auto">
        <a:xfrm>
          <a:off x="60833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D7868E6B-5D90-9043-8218-B946566AAFA6}"/>
            </a:ext>
          </a:extLst>
        </xdr:cNvPr>
        <xdr:cNvSpPr>
          <a:spLocks noChangeShapeType="1"/>
        </xdr:cNvSpPr>
      </xdr:nvSpPr>
      <xdr:spPr bwMode="auto">
        <a:xfrm>
          <a:off x="60833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98C5834B-4480-AC42-A802-FB357789FCA7}"/>
            </a:ext>
          </a:extLst>
        </xdr:cNvPr>
        <xdr:cNvSpPr>
          <a:spLocks noChangeShapeType="1"/>
        </xdr:cNvSpPr>
      </xdr:nvSpPr>
      <xdr:spPr bwMode="auto">
        <a:xfrm>
          <a:off x="60833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80E8B36E-A844-554B-8B62-C127E281CD01}"/>
            </a:ext>
          </a:extLst>
        </xdr:cNvPr>
        <xdr:cNvSpPr>
          <a:spLocks noChangeShapeType="1"/>
        </xdr:cNvSpPr>
      </xdr:nvSpPr>
      <xdr:spPr bwMode="auto">
        <a:xfrm>
          <a:off x="60833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1606F53F-72B1-6A49-9F72-ECEFCC4072A5}"/>
            </a:ext>
          </a:extLst>
        </xdr:cNvPr>
        <xdr:cNvSpPr>
          <a:spLocks noChangeShapeType="1"/>
        </xdr:cNvSpPr>
      </xdr:nvSpPr>
      <xdr:spPr bwMode="auto">
        <a:xfrm>
          <a:off x="60833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BB53962A-ADDA-9243-A0E5-8B02F2772C37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1160D90D-2654-984B-B2FA-A87CAA8430AC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066F0A83-9D86-DA43-9737-2A8B2D34C54F}"/>
            </a:ext>
          </a:extLst>
        </xdr:cNvPr>
        <xdr:cNvSpPr>
          <a:spLocks noChangeShapeType="1"/>
        </xdr:cNvSpPr>
      </xdr:nvSpPr>
      <xdr:spPr bwMode="auto">
        <a:xfrm>
          <a:off x="60833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6BEDC844-29F9-3E40-8592-DEFB02BBFC2F}"/>
            </a:ext>
          </a:extLst>
        </xdr:cNvPr>
        <xdr:cNvSpPr>
          <a:spLocks noChangeShapeType="1"/>
        </xdr:cNvSpPr>
      </xdr:nvSpPr>
      <xdr:spPr bwMode="auto">
        <a:xfrm>
          <a:off x="60833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5EFE2AC2-56BB-7540-85BD-0DA1FA035695}"/>
            </a:ext>
          </a:extLst>
        </xdr:cNvPr>
        <xdr:cNvSpPr>
          <a:spLocks noChangeShapeType="1"/>
        </xdr:cNvSpPr>
      </xdr:nvSpPr>
      <xdr:spPr bwMode="auto">
        <a:xfrm>
          <a:off x="60833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A1389D8F-BF36-224A-BC09-6AC09BF95130}"/>
            </a:ext>
          </a:extLst>
        </xdr:cNvPr>
        <xdr:cNvSpPr>
          <a:spLocks noChangeShapeType="1"/>
        </xdr:cNvSpPr>
      </xdr:nvSpPr>
      <xdr:spPr bwMode="auto">
        <a:xfrm>
          <a:off x="60833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49C7F7B5-546D-214C-A040-14176A913ADE}"/>
            </a:ext>
          </a:extLst>
        </xdr:cNvPr>
        <xdr:cNvSpPr>
          <a:spLocks noChangeShapeType="1"/>
        </xdr:cNvSpPr>
      </xdr:nvSpPr>
      <xdr:spPr bwMode="auto">
        <a:xfrm>
          <a:off x="60833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FC953E24-A5B5-544A-AFC2-39D06D83AA01}"/>
            </a:ext>
          </a:extLst>
        </xdr:cNvPr>
        <xdr:cNvSpPr>
          <a:spLocks noChangeShapeType="1"/>
        </xdr:cNvSpPr>
      </xdr:nvSpPr>
      <xdr:spPr bwMode="auto">
        <a:xfrm>
          <a:off x="60833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FA6DD690-14B5-3946-BAD4-898A1DBCF355}"/>
            </a:ext>
          </a:extLst>
        </xdr:cNvPr>
        <xdr:cNvSpPr>
          <a:spLocks noChangeShapeType="1"/>
        </xdr:cNvSpPr>
      </xdr:nvSpPr>
      <xdr:spPr bwMode="auto">
        <a:xfrm>
          <a:off x="60833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F6199F38-588A-C04C-BB3A-473472B86CC1}"/>
            </a:ext>
          </a:extLst>
        </xdr:cNvPr>
        <xdr:cNvSpPr>
          <a:spLocks noChangeShapeType="1"/>
        </xdr:cNvSpPr>
      </xdr:nvSpPr>
      <xdr:spPr bwMode="auto">
        <a:xfrm>
          <a:off x="60833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424BB7AF-911D-4646-A0BC-4CB2F65785AD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3EE77DD5-AE3F-004B-97F7-E92E2014F7C9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0826E0B7-0B79-7D4A-B351-567940AEE5EB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02B5481B-9570-1B4E-954C-85713102109C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AADD3C78-7C6F-3849-B276-E75F674E57D6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4EDAB6C4-F074-A046-8528-F7EDC0395DD7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668A8049-F2D3-8340-A49B-A77040E7A6BE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7955D1FF-A491-B640-9185-66A01F06328F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2" name="Line 142">
          <a:extLst>
            <a:ext uri="{FF2B5EF4-FFF2-40B4-BE49-F238E27FC236}">
              <a16:creationId xmlns:a16="http://schemas.microsoft.com/office/drawing/2014/main" id="{34CE0D44-B4F1-5640-951F-213DE5C34EDB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61</xdr:row>
      <xdr:rowOff>228600</xdr:rowOff>
    </xdr:from>
    <xdr:to>
      <xdr:col>11</xdr:col>
      <xdr:colOff>9525</xdr:colOff>
      <xdr:row>86</xdr:row>
      <xdr:rowOff>19050</xdr:rowOff>
    </xdr:to>
    <xdr:sp macro="" textlink="">
      <xdr:nvSpPr>
        <xdr:cNvPr id="3" name="Line 142">
          <a:extLst>
            <a:ext uri="{FF2B5EF4-FFF2-40B4-BE49-F238E27FC236}">
              <a16:creationId xmlns:a16="http://schemas.microsoft.com/office/drawing/2014/main" id="{925E1839-A158-9B49-8845-4DA0D86F2CD9}"/>
            </a:ext>
          </a:extLst>
        </xdr:cNvPr>
        <xdr:cNvSpPr>
          <a:spLocks noChangeShapeType="1"/>
        </xdr:cNvSpPr>
      </xdr:nvSpPr>
      <xdr:spPr bwMode="auto">
        <a:xfrm>
          <a:off x="6146800" y="11963400"/>
          <a:ext cx="9525" cy="4895850"/>
        </a:xfrm>
        <a:prstGeom prst="line">
          <a:avLst/>
        </a:prstGeom>
        <a:ln w="3175">
          <a:solidFill>
            <a:schemeClr val="tx2">
              <a:alpha val="0"/>
            </a:schemeClr>
          </a:solidFill>
          <a:headEnd/>
          <a:tailEnd/>
        </a:ln>
        <a:effectLst>
          <a:outerShdw blurRad="63500" sx="102000" sy="102000" algn="ctr" rotWithShape="0">
            <a:schemeClr val="accent1">
              <a:alpha val="40000"/>
            </a:schemeClr>
          </a:outerShdw>
          <a:softEdge rad="63500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6EFA-3960-1440-A2D3-0291A85ED957}">
  <sheetPr codeName="Sheet3">
    <tabColor rgb="FF00B050"/>
  </sheetPr>
  <dimension ref="A1:N321"/>
  <sheetViews>
    <sheetView tabSelected="1" zoomScale="110" zoomScaleNormal="110" workbookViewId="0">
      <pane ySplit="1" topLeftCell="A2" activePane="bottomLeft" state="frozen"/>
      <selection pane="bottomLeft" activeCell="P28" sqref="P28"/>
    </sheetView>
  </sheetViews>
  <sheetFormatPr baseColWidth="10" defaultRowHeight="16"/>
  <cols>
    <col min="4" max="4" width="15.83203125" customWidth="1"/>
    <col min="5" max="5" width="15" bestFit="1" customWidth="1"/>
    <col min="6" max="7" width="11" customWidth="1"/>
    <col min="10" max="10" width="10.83203125" style="424"/>
    <col min="11" max="12" width="10.83203125" style="316"/>
    <col min="14" max="14" width="10.83203125" style="316"/>
  </cols>
  <sheetData>
    <row r="1" spans="1:14" s="255" customFormat="1" ht="72" customHeight="1" thickBot="1">
      <c r="A1" s="250" t="s">
        <v>1</v>
      </c>
      <c r="B1" s="250" t="s">
        <v>75</v>
      </c>
      <c r="C1" s="250" t="s">
        <v>76</v>
      </c>
      <c r="D1" s="250" t="s">
        <v>77</v>
      </c>
      <c r="E1" s="251" t="s">
        <v>78</v>
      </c>
      <c r="F1" s="251" t="s">
        <v>79</v>
      </c>
      <c r="G1" s="252" t="s">
        <v>81</v>
      </c>
      <c r="H1" s="252" t="s">
        <v>82</v>
      </c>
      <c r="I1" s="252" t="s">
        <v>83</v>
      </c>
      <c r="J1" s="358" t="s">
        <v>92</v>
      </c>
      <c r="K1" s="358" t="s">
        <v>84</v>
      </c>
      <c r="L1" s="360" t="s">
        <v>85</v>
      </c>
      <c r="M1" s="253" t="s">
        <v>54</v>
      </c>
      <c r="N1" s="254" t="s">
        <v>735</v>
      </c>
    </row>
    <row r="2" spans="1:14" s="255" customFormat="1" ht="17" customHeight="1">
      <c r="A2" s="440" t="s">
        <v>98</v>
      </c>
      <c r="B2" s="440" t="s">
        <v>768</v>
      </c>
      <c r="C2" s="440" t="s">
        <v>141</v>
      </c>
      <c r="D2" s="440" t="s">
        <v>86</v>
      </c>
      <c r="E2" s="260">
        <v>43874</v>
      </c>
      <c r="F2" s="259">
        <v>0</v>
      </c>
      <c r="G2" s="259">
        <v>3</v>
      </c>
      <c r="H2" s="259"/>
      <c r="I2" s="337"/>
      <c r="J2" s="340">
        <v>0</v>
      </c>
      <c r="K2" s="341"/>
      <c r="L2" s="361"/>
      <c r="M2" s="425" t="s">
        <v>767</v>
      </c>
      <c r="N2" s="396"/>
    </row>
    <row r="3" spans="1:14" s="255" customFormat="1" ht="16" customHeight="1">
      <c r="A3" s="441"/>
      <c r="B3" s="441"/>
      <c r="C3" s="441"/>
      <c r="D3" s="441"/>
      <c r="E3" s="260">
        <v>43881</v>
      </c>
      <c r="F3" s="263">
        <v>7</v>
      </c>
      <c r="G3" s="263">
        <v>3</v>
      </c>
      <c r="H3" s="263"/>
      <c r="I3" s="338"/>
      <c r="J3" s="359">
        <v>39040</v>
      </c>
      <c r="K3" s="362"/>
      <c r="L3" s="363"/>
      <c r="M3" s="426"/>
      <c r="N3" s="396"/>
    </row>
    <row r="4" spans="1:14" s="255" customFormat="1">
      <c r="A4" s="441"/>
      <c r="B4" s="441"/>
      <c r="C4" s="441"/>
      <c r="D4" s="441"/>
      <c r="E4" s="260">
        <v>43888</v>
      </c>
      <c r="F4" s="263">
        <v>14</v>
      </c>
      <c r="G4" s="263">
        <v>3</v>
      </c>
      <c r="H4" s="263"/>
      <c r="I4" s="338"/>
      <c r="J4" s="342">
        <v>15994</v>
      </c>
      <c r="K4" s="343"/>
      <c r="L4" s="364"/>
      <c r="M4" s="426"/>
      <c r="N4" s="396"/>
    </row>
    <row r="5" spans="1:14" s="255" customFormat="1">
      <c r="A5" s="441"/>
      <c r="B5" s="441"/>
      <c r="C5" s="441"/>
      <c r="D5" s="441"/>
      <c r="E5" s="260">
        <v>43895</v>
      </c>
      <c r="F5" s="263">
        <v>21</v>
      </c>
      <c r="G5" s="263">
        <v>3</v>
      </c>
      <c r="H5" s="263"/>
      <c r="I5" s="338"/>
      <c r="J5" s="342">
        <v>10050</v>
      </c>
      <c r="K5" s="343"/>
      <c r="L5" s="364"/>
      <c r="M5" s="426"/>
      <c r="N5" s="396"/>
    </row>
    <row r="6" spans="1:14" s="255" customFormat="1">
      <c r="A6" s="441"/>
      <c r="B6" s="441"/>
      <c r="C6" s="441"/>
      <c r="D6" s="441"/>
      <c r="E6" s="260">
        <v>43902</v>
      </c>
      <c r="F6" s="263">
        <v>28</v>
      </c>
      <c r="G6" s="263">
        <v>3</v>
      </c>
      <c r="H6" s="263"/>
      <c r="I6" s="338"/>
      <c r="J6" s="342">
        <v>2480</v>
      </c>
      <c r="K6" s="365"/>
      <c r="L6" s="366"/>
      <c r="M6" s="426"/>
      <c r="N6" s="396"/>
    </row>
    <row r="7" spans="1:14" s="255" customFormat="1">
      <c r="A7" s="441"/>
      <c r="B7" s="441"/>
      <c r="C7" s="441"/>
      <c r="D7" s="441"/>
      <c r="E7" s="260">
        <v>43908</v>
      </c>
      <c r="F7" s="263">
        <v>34</v>
      </c>
      <c r="G7" s="263">
        <v>3</v>
      </c>
      <c r="H7" s="263"/>
      <c r="I7" s="338"/>
      <c r="J7" s="342">
        <v>2890</v>
      </c>
      <c r="K7" s="365"/>
      <c r="L7" s="366"/>
      <c r="M7" s="426"/>
      <c r="N7" s="396"/>
    </row>
    <row r="8" spans="1:14" s="255" customFormat="1">
      <c r="A8" s="441"/>
      <c r="B8" s="441"/>
      <c r="C8" s="441"/>
      <c r="D8" s="441"/>
      <c r="E8" s="260">
        <v>43915</v>
      </c>
      <c r="F8" s="263">
        <v>41</v>
      </c>
      <c r="G8" s="263">
        <v>3</v>
      </c>
      <c r="H8" s="263"/>
      <c r="I8" s="338"/>
      <c r="J8" s="342">
        <v>3270.0000000000005</v>
      </c>
      <c r="K8" s="365"/>
      <c r="L8" s="366"/>
      <c r="M8" s="426"/>
      <c r="N8" s="396"/>
    </row>
    <row r="9" spans="1:14" s="255" customFormat="1">
      <c r="A9" s="441"/>
      <c r="B9" s="441"/>
      <c r="C9" s="441"/>
      <c r="D9" s="441"/>
      <c r="E9" s="260">
        <v>43922</v>
      </c>
      <c r="F9" s="263">
        <v>48</v>
      </c>
      <c r="G9" s="263">
        <v>3</v>
      </c>
      <c r="H9" s="263"/>
      <c r="I9" s="338"/>
      <c r="J9" s="342">
        <v>0</v>
      </c>
      <c r="K9" s="365"/>
      <c r="L9" s="366"/>
      <c r="M9" s="426"/>
      <c r="N9" s="396"/>
    </row>
    <row r="10" spans="1:14" s="255" customFormat="1">
      <c r="A10" s="441"/>
      <c r="B10" s="441"/>
      <c r="C10" s="441"/>
      <c r="D10" s="441"/>
      <c r="E10" s="260">
        <v>43928</v>
      </c>
      <c r="F10" s="263">
        <v>54</v>
      </c>
      <c r="G10" s="263">
        <v>3</v>
      </c>
      <c r="H10" s="263"/>
      <c r="I10" s="338"/>
      <c r="J10" s="342">
        <v>0</v>
      </c>
      <c r="K10" s="365"/>
      <c r="L10" s="366"/>
      <c r="M10" s="426"/>
      <c r="N10" s="396"/>
    </row>
    <row r="11" spans="1:14" s="255" customFormat="1">
      <c r="A11" s="441"/>
      <c r="B11" s="441"/>
      <c r="C11" s="441"/>
      <c r="D11" s="441"/>
      <c r="E11" s="260">
        <v>43943</v>
      </c>
      <c r="F11" s="263">
        <v>69</v>
      </c>
      <c r="G11" s="263">
        <v>3</v>
      </c>
      <c r="H11" s="263"/>
      <c r="I11" s="338"/>
      <c r="J11" s="342">
        <v>0</v>
      </c>
      <c r="K11" s="365"/>
      <c r="L11" s="366"/>
      <c r="M11" s="426"/>
      <c r="N11" s="396"/>
    </row>
    <row r="12" spans="1:14" s="255" customFormat="1">
      <c r="A12" s="441"/>
      <c r="B12" s="441"/>
      <c r="C12" s="441"/>
      <c r="D12" s="441"/>
      <c r="E12" s="260">
        <v>43957</v>
      </c>
      <c r="F12" s="263">
        <v>83</v>
      </c>
      <c r="G12" s="263">
        <v>3</v>
      </c>
      <c r="H12" s="263"/>
      <c r="I12" s="338"/>
      <c r="J12" s="342">
        <v>0</v>
      </c>
      <c r="K12" s="365"/>
      <c r="L12" s="366"/>
      <c r="M12" s="426"/>
      <c r="N12" s="396"/>
    </row>
    <row r="13" spans="1:14" s="255" customFormat="1" ht="17" thickBot="1">
      <c r="A13" s="442"/>
      <c r="B13" s="442"/>
      <c r="C13" s="442"/>
      <c r="D13" s="442"/>
      <c r="E13" s="266">
        <v>43972</v>
      </c>
      <c r="F13" s="269">
        <v>98</v>
      </c>
      <c r="G13" s="269">
        <v>3</v>
      </c>
      <c r="H13" s="269"/>
      <c r="I13" s="339"/>
      <c r="J13" s="344">
        <v>0</v>
      </c>
      <c r="K13" s="367"/>
      <c r="L13" s="368"/>
      <c r="M13" s="427"/>
      <c r="N13" s="396"/>
    </row>
    <row r="14" spans="1:14" s="255" customFormat="1">
      <c r="A14" s="428" t="s">
        <v>98</v>
      </c>
      <c r="B14" s="431" t="s">
        <v>768</v>
      </c>
      <c r="C14" s="431" t="s">
        <v>141</v>
      </c>
      <c r="D14" s="434" t="s">
        <v>770</v>
      </c>
      <c r="E14" s="256">
        <v>43881</v>
      </c>
      <c r="F14" s="257">
        <v>7</v>
      </c>
      <c r="G14" s="258">
        <v>12</v>
      </c>
      <c r="H14" s="259">
        <v>0</v>
      </c>
      <c r="I14" s="264">
        <v>0</v>
      </c>
      <c r="J14" s="340">
        <v>0</v>
      </c>
      <c r="K14" s="341">
        <v>0</v>
      </c>
      <c r="L14" s="341">
        <v>0</v>
      </c>
      <c r="M14" s="425" t="s">
        <v>767</v>
      </c>
      <c r="N14" s="396"/>
    </row>
    <row r="15" spans="1:14" s="255" customFormat="1">
      <c r="A15" s="429"/>
      <c r="B15" s="432"/>
      <c r="C15" s="432"/>
      <c r="D15" s="435"/>
      <c r="E15" s="260">
        <v>43895</v>
      </c>
      <c r="F15" s="261">
        <v>21</v>
      </c>
      <c r="G15" s="262">
        <v>12</v>
      </c>
      <c r="H15" s="263">
        <v>0</v>
      </c>
      <c r="I15" s="265">
        <v>0</v>
      </c>
      <c r="J15" s="342">
        <v>0</v>
      </c>
      <c r="K15" s="343">
        <v>0</v>
      </c>
      <c r="L15" s="343">
        <v>0</v>
      </c>
      <c r="M15" s="426"/>
      <c r="N15" s="396"/>
    </row>
    <row r="16" spans="1:14" s="255" customFormat="1">
      <c r="A16" s="429"/>
      <c r="B16" s="432"/>
      <c r="C16" s="432"/>
      <c r="D16" s="435"/>
      <c r="E16" s="260">
        <v>43902</v>
      </c>
      <c r="F16" s="261">
        <v>28</v>
      </c>
      <c r="G16" s="262">
        <v>12</v>
      </c>
      <c r="H16" s="263">
        <v>0</v>
      </c>
      <c r="I16" s="265">
        <v>0</v>
      </c>
      <c r="J16" s="342">
        <v>0</v>
      </c>
      <c r="K16" s="343">
        <v>0</v>
      </c>
      <c r="L16" s="343">
        <v>0</v>
      </c>
      <c r="M16" s="426"/>
      <c r="N16" s="396"/>
    </row>
    <row r="17" spans="1:14" s="255" customFormat="1">
      <c r="A17" s="429"/>
      <c r="B17" s="432"/>
      <c r="C17" s="432"/>
      <c r="D17" s="435"/>
      <c r="E17" s="260">
        <v>43908</v>
      </c>
      <c r="F17" s="261">
        <v>35</v>
      </c>
      <c r="G17" s="262">
        <v>12</v>
      </c>
      <c r="H17" s="263">
        <v>0</v>
      </c>
      <c r="I17" s="265">
        <v>0</v>
      </c>
      <c r="J17" s="342">
        <v>0</v>
      </c>
      <c r="K17" s="343">
        <v>0</v>
      </c>
      <c r="L17" s="343">
        <v>0</v>
      </c>
      <c r="M17" s="426"/>
      <c r="N17" s="396"/>
    </row>
    <row r="18" spans="1:14" s="255" customFormat="1">
      <c r="A18" s="429"/>
      <c r="B18" s="432"/>
      <c r="C18" s="432"/>
      <c r="D18" s="435"/>
      <c r="E18" s="260">
        <v>43915</v>
      </c>
      <c r="F18" s="261">
        <v>42</v>
      </c>
      <c r="G18" s="262">
        <v>12</v>
      </c>
      <c r="H18" s="263">
        <v>1</v>
      </c>
      <c r="I18" s="265">
        <v>0</v>
      </c>
      <c r="J18" s="342">
        <v>1.67</v>
      </c>
      <c r="K18" s="343">
        <v>0</v>
      </c>
      <c r="L18" s="343">
        <v>0</v>
      </c>
      <c r="M18" s="426"/>
      <c r="N18" s="396"/>
    </row>
    <row r="19" spans="1:14" s="255" customFormat="1">
      <c r="A19" s="429"/>
      <c r="B19" s="432"/>
      <c r="C19" s="432"/>
      <c r="D19" s="435"/>
      <c r="E19" s="260">
        <v>43922</v>
      </c>
      <c r="F19" s="261">
        <v>48</v>
      </c>
      <c r="G19" s="262">
        <v>12</v>
      </c>
      <c r="H19" s="263">
        <v>4</v>
      </c>
      <c r="I19" s="265">
        <v>0</v>
      </c>
      <c r="J19" s="342">
        <v>4.1100000000000003</v>
      </c>
      <c r="K19" s="343">
        <v>0.94</v>
      </c>
      <c r="L19" s="343">
        <v>3.96</v>
      </c>
      <c r="M19" s="426"/>
      <c r="N19" s="396"/>
    </row>
    <row r="20" spans="1:14" s="255" customFormat="1">
      <c r="A20" s="429"/>
      <c r="B20" s="432"/>
      <c r="C20" s="432"/>
      <c r="D20" s="435"/>
      <c r="E20" s="260">
        <v>43943</v>
      </c>
      <c r="F20" s="261">
        <v>69</v>
      </c>
      <c r="G20" s="262">
        <v>12</v>
      </c>
      <c r="H20" s="263">
        <v>0</v>
      </c>
      <c r="I20" s="265">
        <v>0</v>
      </c>
      <c r="J20" s="342">
        <v>0</v>
      </c>
      <c r="K20" s="343">
        <v>0</v>
      </c>
      <c r="L20" s="343">
        <v>0</v>
      </c>
      <c r="M20" s="426"/>
      <c r="N20" s="396"/>
    </row>
    <row r="21" spans="1:14" s="255" customFormat="1" ht="17" thickBot="1">
      <c r="A21" s="446"/>
      <c r="B21" s="447"/>
      <c r="C21" s="447"/>
      <c r="D21" s="448"/>
      <c r="E21" s="390">
        <v>43957</v>
      </c>
      <c r="F21" s="391">
        <v>83</v>
      </c>
      <c r="G21" s="392">
        <v>12</v>
      </c>
      <c r="H21" s="389">
        <v>0</v>
      </c>
      <c r="I21" s="393">
        <v>0</v>
      </c>
      <c r="J21" s="394">
        <v>0</v>
      </c>
      <c r="K21" s="395">
        <v>0</v>
      </c>
      <c r="L21" s="395">
        <v>0</v>
      </c>
      <c r="M21" s="427"/>
      <c r="N21" s="396"/>
    </row>
    <row r="22" spans="1:14" s="255" customFormat="1">
      <c r="A22" s="437" t="s">
        <v>94</v>
      </c>
      <c r="B22" s="440" t="s">
        <v>768</v>
      </c>
      <c r="C22" s="440" t="s">
        <v>141</v>
      </c>
      <c r="D22" s="443" t="s">
        <v>86</v>
      </c>
      <c r="E22" s="256">
        <v>44181</v>
      </c>
      <c r="F22" s="257" t="s">
        <v>100</v>
      </c>
      <c r="G22" s="258">
        <v>6</v>
      </c>
      <c r="H22" s="259">
        <v>0</v>
      </c>
      <c r="I22" s="338">
        <v>0</v>
      </c>
      <c r="J22" s="342">
        <v>0</v>
      </c>
      <c r="K22" s="365">
        <v>0</v>
      </c>
      <c r="L22" s="366">
        <v>0</v>
      </c>
      <c r="M22" s="259"/>
      <c r="N22" s="396"/>
    </row>
    <row r="23" spans="1:14" s="255" customFormat="1">
      <c r="A23" s="438"/>
      <c r="B23" s="441"/>
      <c r="C23" s="441"/>
      <c r="D23" s="444"/>
      <c r="E23" s="260">
        <v>44203</v>
      </c>
      <c r="F23" s="261">
        <v>0</v>
      </c>
      <c r="G23" s="262">
        <v>6</v>
      </c>
      <c r="H23" s="263">
        <v>0</v>
      </c>
      <c r="I23" s="338">
        <v>0</v>
      </c>
      <c r="J23" s="342">
        <v>0</v>
      </c>
      <c r="K23" s="365">
        <v>0</v>
      </c>
      <c r="L23" s="366">
        <v>0</v>
      </c>
      <c r="M23" s="263"/>
      <c r="N23" s="396"/>
    </row>
    <row r="24" spans="1:14" s="255" customFormat="1">
      <c r="A24" s="438"/>
      <c r="B24" s="441"/>
      <c r="C24" s="441"/>
      <c r="D24" s="444"/>
      <c r="E24" s="260">
        <v>44204</v>
      </c>
      <c r="F24" s="261">
        <v>1</v>
      </c>
      <c r="G24" s="262">
        <v>6</v>
      </c>
      <c r="H24" s="263">
        <v>5</v>
      </c>
      <c r="I24" s="265">
        <v>0.83</v>
      </c>
      <c r="J24" s="342">
        <v>248.87070059776306</v>
      </c>
      <c r="K24" s="343">
        <v>165.40901235126287</v>
      </c>
      <c r="L24" s="343">
        <v>247.5277841091156</v>
      </c>
      <c r="M24" s="263"/>
      <c r="N24" s="396"/>
    </row>
    <row r="25" spans="1:14" s="255" customFormat="1">
      <c r="A25" s="438"/>
      <c r="B25" s="441"/>
      <c r="C25" s="441"/>
      <c r="D25" s="444"/>
      <c r="E25" s="260">
        <v>44207</v>
      </c>
      <c r="F25" s="261">
        <v>4</v>
      </c>
      <c r="G25" s="262">
        <v>6</v>
      </c>
      <c r="H25" s="263">
        <v>6</v>
      </c>
      <c r="I25" s="265">
        <v>1</v>
      </c>
      <c r="J25" s="342">
        <v>13834.231758117676</v>
      </c>
      <c r="K25" s="343">
        <v>2217.3524161685073</v>
      </c>
      <c r="L25" s="343">
        <v>14242.777061462402</v>
      </c>
      <c r="M25" s="263"/>
      <c r="N25" s="396"/>
    </row>
    <row r="26" spans="1:14" s="255" customFormat="1">
      <c r="A26" s="438"/>
      <c r="B26" s="441"/>
      <c r="C26" s="441"/>
      <c r="D26" s="444"/>
      <c r="E26" s="260">
        <v>44210</v>
      </c>
      <c r="F26" s="261">
        <v>7</v>
      </c>
      <c r="G26" s="262">
        <v>12</v>
      </c>
      <c r="H26" s="263">
        <v>12</v>
      </c>
      <c r="I26" s="265">
        <v>1</v>
      </c>
      <c r="J26" s="342">
        <v>36243.69684855143</v>
      </c>
      <c r="K26" s="343">
        <v>2745.4638912655537</v>
      </c>
      <c r="L26" s="343">
        <v>36286.555480957031</v>
      </c>
      <c r="M26" s="263"/>
      <c r="N26" s="396"/>
    </row>
    <row r="27" spans="1:14" s="255" customFormat="1">
      <c r="A27" s="438"/>
      <c r="B27" s="441"/>
      <c r="C27" s="441"/>
      <c r="D27" s="444"/>
      <c r="E27" s="260">
        <v>44217</v>
      </c>
      <c r="F27" s="261">
        <v>14</v>
      </c>
      <c r="G27" s="262">
        <v>6</v>
      </c>
      <c r="H27" s="263">
        <v>6</v>
      </c>
      <c r="I27" s="265">
        <v>1</v>
      </c>
      <c r="J27" s="342">
        <v>36751.116943359375</v>
      </c>
      <c r="K27" s="343">
        <v>5901.5324038962617</v>
      </c>
      <c r="L27" s="343">
        <v>35954.135513305664</v>
      </c>
      <c r="M27" s="263"/>
      <c r="N27" s="396"/>
    </row>
    <row r="28" spans="1:14" s="255" customFormat="1">
      <c r="A28" s="438"/>
      <c r="B28" s="441"/>
      <c r="C28" s="441"/>
      <c r="D28" s="444"/>
      <c r="E28" s="260">
        <v>44224</v>
      </c>
      <c r="F28" s="261">
        <v>21</v>
      </c>
      <c r="G28" s="262">
        <v>6</v>
      </c>
      <c r="H28" s="263">
        <v>6</v>
      </c>
      <c r="I28" s="265">
        <v>1</v>
      </c>
      <c r="J28" s="342">
        <v>3809.3350410461426</v>
      </c>
      <c r="K28" s="343">
        <v>1134.2786398835008</v>
      </c>
      <c r="L28" s="343">
        <v>3397.5830554962158</v>
      </c>
      <c r="M28" s="263"/>
      <c r="N28" s="396"/>
    </row>
    <row r="29" spans="1:14" s="255" customFormat="1">
      <c r="A29" s="438"/>
      <c r="B29" s="441"/>
      <c r="C29" s="441"/>
      <c r="D29" s="444"/>
      <c r="E29" s="260">
        <v>44231</v>
      </c>
      <c r="F29" s="261">
        <v>28</v>
      </c>
      <c r="G29" s="262">
        <v>6</v>
      </c>
      <c r="H29" s="263">
        <v>6</v>
      </c>
      <c r="I29" s="265">
        <v>1</v>
      </c>
      <c r="J29" s="342">
        <v>1096.5681791305542</v>
      </c>
      <c r="K29" s="343">
        <v>892.40182223216755</v>
      </c>
      <c r="L29" s="343">
        <v>743.20864677429199</v>
      </c>
      <c r="M29" s="263"/>
      <c r="N29" s="396"/>
    </row>
    <row r="30" spans="1:14" s="255" customFormat="1">
      <c r="A30" s="438"/>
      <c r="B30" s="441"/>
      <c r="C30" s="441"/>
      <c r="D30" s="444"/>
      <c r="E30" s="260">
        <v>44603</v>
      </c>
      <c r="F30" s="261">
        <v>35</v>
      </c>
      <c r="G30" s="262">
        <v>6</v>
      </c>
      <c r="H30" s="263">
        <v>4</v>
      </c>
      <c r="I30" s="265">
        <v>0.67</v>
      </c>
      <c r="J30" s="342">
        <v>245.07316499948502</v>
      </c>
      <c r="K30" s="343">
        <v>255.48916766079864</v>
      </c>
      <c r="L30" s="343">
        <v>229.93405312299728</v>
      </c>
      <c r="M30" s="263"/>
      <c r="N30" s="396"/>
    </row>
    <row r="31" spans="1:14" s="255" customFormat="1">
      <c r="A31" s="438"/>
      <c r="B31" s="441"/>
      <c r="C31" s="441"/>
      <c r="D31" s="444"/>
      <c r="E31" s="260">
        <v>44245</v>
      </c>
      <c r="F31" s="261">
        <v>42</v>
      </c>
      <c r="G31" s="262">
        <v>6</v>
      </c>
      <c r="H31" s="263">
        <v>2</v>
      </c>
      <c r="I31" s="265">
        <v>0.33</v>
      </c>
      <c r="J31" s="342">
        <v>43.547560274600983</v>
      </c>
      <c r="K31" s="343">
        <v>67.46688261131743</v>
      </c>
      <c r="L31" s="343">
        <v>0</v>
      </c>
      <c r="M31" s="263"/>
      <c r="N31" s="396"/>
    </row>
    <row r="32" spans="1:14" s="255" customFormat="1">
      <c r="A32" s="438"/>
      <c r="B32" s="441"/>
      <c r="C32" s="441"/>
      <c r="D32" s="444"/>
      <c r="E32" s="260">
        <v>44252</v>
      </c>
      <c r="F32" s="261">
        <v>49</v>
      </c>
      <c r="G32" s="262">
        <v>6</v>
      </c>
      <c r="H32" s="263">
        <v>1</v>
      </c>
      <c r="I32" s="265">
        <v>0.17</v>
      </c>
      <c r="J32" s="342">
        <v>36.299999999999997</v>
      </c>
      <c r="K32" s="343">
        <v>88.916477663029355</v>
      </c>
      <c r="L32" s="343">
        <v>0</v>
      </c>
      <c r="M32" s="263"/>
      <c r="N32" s="396"/>
    </row>
    <row r="33" spans="1:14" s="255" customFormat="1">
      <c r="A33" s="438"/>
      <c r="B33" s="441"/>
      <c r="C33" s="441"/>
      <c r="D33" s="444"/>
      <c r="E33" s="260">
        <v>44259</v>
      </c>
      <c r="F33" s="261">
        <v>56</v>
      </c>
      <c r="G33" s="262">
        <v>6</v>
      </c>
      <c r="H33" s="263">
        <v>3</v>
      </c>
      <c r="I33" s="265">
        <v>0.5</v>
      </c>
      <c r="J33" s="342">
        <v>445.87080478668213</v>
      </c>
      <c r="K33" s="343">
        <v>688.34562627331036</v>
      </c>
      <c r="L33" s="343">
        <v>123.35150241851807</v>
      </c>
      <c r="M33" s="263"/>
      <c r="N33" s="396"/>
    </row>
    <row r="34" spans="1:14" s="255" customFormat="1">
      <c r="A34" s="438"/>
      <c r="B34" s="441"/>
      <c r="C34" s="441"/>
      <c r="D34" s="444"/>
      <c r="E34" s="260">
        <v>44266</v>
      </c>
      <c r="F34" s="261">
        <v>63</v>
      </c>
      <c r="G34" s="262">
        <v>6</v>
      </c>
      <c r="H34" s="263">
        <v>2</v>
      </c>
      <c r="I34" s="265">
        <v>0.33</v>
      </c>
      <c r="J34" s="342">
        <v>337.06825971603394</v>
      </c>
      <c r="K34" s="343">
        <v>522.23307735370111</v>
      </c>
      <c r="L34" s="343">
        <v>0</v>
      </c>
      <c r="M34" s="263"/>
      <c r="N34" s="396"/>
    </row>
    <row r="35" spans="1:14" s="255" customFormat="1">
      <c r="A35" s="438"/>
      <c r="B35" s="441"/>
      <c r="C35" s="441"/>
      <c r="D35" s="444"/>
      <c r="E35" s="260">
        <v>44273</v>
      </c>
      <c r="F35" s="261">
        <v>70</v>
      </c>
      <c r="G35" s="262">
        <v>6</v>
      </c>
      <c r="H35" s="263">
        <v>1</v>
      </c>
      <c r="I35" s="265">
        <v>0.17</v>
      </c>
      <c r="J35" s="342">
        <v>80.575000000000003</v>
      </c>
      <c r="K35" s="343">
        <v>197.36763602475457</v>
      </c>
      <c r="L35" s="343">
        <v>0</v>
      </c>
      <c r="M35" s="263"/>
      <c r="N35" s="396"/>
    </row>
    <row r="36" spans="1:14" s="255" customFormat="1">
      <c r="A36" s="438"/>
      <c r="B36" s="441"/>
      <c r="C36" s="441"/>
      <c r="D36" s="444"/>
      <c r="E36" s="260">
        <v>44280</v>
      </c>
      <c r="F36" s="261">
        <v>77</v>
      </c>
      <c r="G36" s="262">
        <v>6</v>
      </c>
      <c r="H36" s="263">
        <v>1</v>
      </c>
      <c r="I36" s="265">
        <v>0.17</v>
      </c>
      <c r="J36" s="342">
        <v>38.049999999999997</v>
      </c>
      <c r="K36" s="343">
        <v>93.203084712899923</v>
      </c>
      <c r="L36" s="343">
        <v>0</v>
      </c>
      <c r="M36" s="263"/>
      <c r="N36" s="396"/>
    </row>
    <row r="37" spans="1:14" s="255" customFormat="1">
      <c r="A37" s="438"/>
      <c r="B37" s="441"/>
      <c r="C37" s="441"/>
      <c r="D37" s="444"/>
      <c r="E37" s="260">
        <v>44285</v>
      </c>
      <c r="F37" s="261">
        <v>82</v>
      </c>
      <c r="G37" s="262">
        <v>6</v>
      </c>
      <c r="H37" s="263">
        <v>1</v>
      </c>
      <c r="I37" s="265">
        <v>0.17</v>
      </c>
      <c r="J37" s="342">
        <v>26.5</v>
      </c>
      <c r="K37" s="343">
        <v>64.911478183754213</v>
      </c>
      <c r="L37" s="343">
        <v>0</v>
      </c>
      <c r="M37" s="263"/>
      <c r="N37" s="396"/>
    </row>
    <row r="38" spans="1:14" s="255" customFormat="1">
      <c r="A38" s="438"/>
      <c r="B38" s="441"/>
      <c r="C38" s="441"/>
      <c r="D38" s="444"/>
      <c r="E38" s="260">
        <v>44294</v>
      </c>
      <c r="F38" s="261">
        <v>91</v>
      </c>
      <c r="G38" s="262">
        <v>6</v>
      </c>
      <c r="H38" s="263">
        <v>1</v>
      </c>
      <c r="I38" s="265">
        <v>0.17</v>
      </c>
      <c r="J38" s="342">
        <v>72.349999999999994</v>
      </c>
      <c r="K38" s="343">
        <v>177.22058289036292</v>
      </c>
      <c r="L38" s="343">
        <v>0</v>
      </c>
      <c r="M38" s="263"/>
      <c r="N38" s="396"/>
    </row>
    <row r="39" spans="1:14" s="255" customFormat="1" ht="17" thickBot="1">
      <c r="A39" s="439"/>
      <c r="B39" s="442"/>
      <c r="C39" s="442"/>
      <c r="D39" s="445"/>
      <c r="E39" s="266">
        <v>44301</v>
      </c>
      <c r="F39" s="267">
        <v>98</v>
      </c>
      <c r="G39" s="269">
        <v>6</v>
      </c>
      <c r="H39" s="269">
        <v>1</v>
      </c>
      <c r="I39" s="270">
        <v>0.17</v>
      </c>
      <c r="J39" s="344">
        <v>75.2</v>
      </c>
      <c r="K39" s="345">
        <v>184.201628657295</v>
      </c>
      <c r="L39" s="345">
        <v>0</v>
      </c>
      <c r="M39" s="269"/>
      <c r="N39" s="396"/>
    </row>
    <row r="40" spans="1:14" s="255" customFormat="1">
      <c r="A40" s="428" t="s">
        <v>94</v>
      </c>
      <c r="B40" s="431" t="s">
        <v>768</v>
      </c>
      <c r="C40" s="431" t="s">
        <v>141</v>
      </c>
      <c r="D40" s="434" t="s">
        <v>771</v>
      </c>
      <c r="E40" s="256">
        <v>44203</v>
      </c>
      <c r="F40" s="257">
        <v>0</v>
      </c>
      <c r="G40" s="258">
        <v>12</v>
      </c>
      <c r="H40" s="259">
        <v>0</v>
      </c>
      <c r="I40" s="264">
        <v>0</v>
      </c>
      <c r="J40" s="340">
        <v>0</v>
      </c>
      <c r="K40" s="341">
        <v>0</v>
      </c>
      <c r="L40" s="341">
        <v>0</v>
      </c>
      <c r="M40" s="259"/>
      <c r="N40" s="396"/>
    </row>
    <row r="41" spans="1:14" s="255" customFormat="1">
      <c r="A41" s="429"/>
      <c r="B41" s="432"/>
      <c r="C41" s="432"/>
      <c r="D41" s="435"/>
      <c r="E41" s="260">
        <v>44210</v>
      </c>
      <c r="F41" s="261">
        <v>7</v>
      </c>
      <c r="G41" s="262">
        <v>12</v>
      </c>
      <c r="H41" s="263">
        <v>2</v>
      </c>
      <c r="I41" s="265">
        <v>0.17</v>
      </c>
      <c r="J41" s="342">
        <v>25.674502054850262</v>
      </c>
      <c r="K41" s="343">
        <v>61.166311768766121</v>
      </c>
      <c r="L41" s="343">
        <v>0</v>
      </c>
      <c r="M41" s="263"/>
      <c r="N41" s="396"/>
    </row>
    <row r="42" spans="1:14" s="255" customFormat="1">
      <c r="A42" s="429"/>
      <c r="B42" s="432"/>
      <c r="C42" s="432"/>
      <c r="D42" s="435"/>
      <c r="E42" s="260">
        <v>44217</v>
      </c>
      <c r="F42" s="261">
        <v>14</v>
      </c>
      <c r="G42" s="262">
        <v>12</v>
      </c>
      <c r="H42" s="263">
        <v>2</v>
      </c>
      <c r="I42" s="265">
        <v>0.17</v>
      </c>
      <c r="J42" s="342">
        <v>69.140338897705078</v>
      </c>
      <c r="K42" s="343">
        <v>174.00346135718513</v>
      </c>
      <c r="L42" s="343">
        <v>0</v>
      </c>
      <c r="M42" s="263"/>
      <c r="N42" s="396"/>
    </row>
    <row r="43" spans="1:14" s="255" customFormat="1">
      <c r="A43" s="429"/>
      <c r="B43" s="432"/>
      <c r="C43" s="432"/>
      <c r="D43" s="435"/>
      <c r="E43" s="260">
        <v>44224</v>
      </c>
      <c r="F43" s="261">
        <v>21</v>
      </c>
      <c r="G43" s="262">
        <v>12</v>
      </c>
      <c r="H43" s="263">
        <v>2</v>
      </c>
      <c r="I43" s="265">
        <v>0.17</v>
      </c>
      <c r="J43" s="342">
        <v>34.044226010640465</v>
      </c>
      <c r="K43" s="343">
        <v>86.458608421386444</v>
      </c>
      <c r="L43" s="343">
        <v>0</v>
      </c>
      <c r="M43" s="263"/>
      <c r="N43" s="396"/>
    </row>
    <row r="44" spans="1:14" s="255" customFormat="1">
      <c r="A44" s="429"/>
      <c r="B44" s="432"/>
      <c r="C44" s="432"/>
      <c r="D44" s="435"/>
      <c r="E44" s="260">
        <v>44231</v>
      </c>
      <c r="F44" s="261">
        <v>28</v>
      </c>
      <c r="G44" s="262">
        <v>12</v>
      </c>
      <c r="H44" s="263">
        <v>1</v>
      </c>
      <c r="I44" s="265">
        <v>0.08</v>
      </c>
      <c r="J44" s="342">
        <v>31.12085262934367</v>
      </c>
      <c r="K44" s="343">
        <v>107.80579585777343</v>
      </c>
      <c r="L44" s="343">
        <v>0</v>
      </c>
      <c r="M44" s="263"/>
      <c r="N44" s="396"/>
    </row>
    <row r="45" spans="1:14" s="255" customFormat="1">
      <c r="A45" s="429"/>
      <c r="B45" s="432"/>
      <c r="C45" s="432"/>
      <c r="D45" s="435"/>
      <c r="E45" s="260">
        <v>44245</v>
      </c>
      <c r="F45" s="261">
        <v>42</v>
      </c>
      <c r="G45" s="262">
        <v>12</v>
      </c>
      <c r="H45" s="263">
        <v>0</v>
      </c>
      <c r="I45" s="265">
        <v>0</v>
      </c>
      <c r="J45" s="342">
        <v>0</v>
      </c>
      <c r="K45" s="343">
        <v>0</v>
      </c>
      <c r="L45" s="343">
        <v>0</v>
      </c>
      <c r="M45" s="263"/>
      <c r="N45" s="396"/>
    </row>
    <row r="46" spans="1:14" s="255" customFormat="1">
      <c r="A46" s="429"/>
      <c r="B46" s="432"/>
      <c r="C46" s="432"/>
      <c r="D46" s="435"/>
      <c r="E46" s="260">
        <v>44266</v>
      </c>
      <c r="F46" s="261">
        <v>63</v>
      </c>
      <c r="G46" s="262">
        <v>12</v>
      </c>
      <c r="H46" s="263">
        <v>0</v>
      </c>
      <c r="I46" s="265">
        <v>0</v>
      </c>
      <c r="J46" s="342">
        <v>0</v>
      </c>
      <c r="K46" s="343">
        <v>0</v>
      </c>
      <c r="L46" s="343">
        <v>0</v>
      </c>
      <c r="M46" s="263"/>
      <c r="N46" s="396"/>
    </row>
    <row r="47" spans="1:14" s="255" customFormat="1" ht="17" thickBot="1">
      <c r="A47" s="446"/>
      <c r="B47" s="447"/>
      <c r="C47" s="447"/>
      <c r="D47" s="448"/>
      <c r="E47" s="390">
        <v>44285</v>
      </c>
      <c r="F47" s="391">
        <v>82</v>
      </c>
      <c r="G47" s="392">
        <v>12</v>
      </c>
      <c r="H47" s="389">
        <v>0</v>
      </c>
      <c r="I47" s="393">
        <v>0</v>
      </c>
      <c r="J47" s="394">
        <v>0</v>
      </c>
      <c r="K47" s="395">
        <v>0</v>
      </c>
      <c r="L47" s="395">
        <v>0</v>
      </c>
      <c r="M47" s="389"/>
      <c r="N47" s="396"/>
    </row>
    <row r="48" spans="1:14" s="255" customFormat="1">
      <c r="A48" s="437" t="s">
        <v>104</v>
      </c>
      <c r="B48" s="440" t="s">
        <v>769</v>
      </c>
      <c r="C48" s="440" t="s">
        <v>141</v>
      </c>
      <c r="D48" s="443" t="s">
        <v>86</v>
      </c>
      <c r="E48" s="256">
        <v>44203</v>
      </c>
      <c r="F48" s="257">
        <v>0</v>
      </c>
      <c r="G48" s="258">
        <v>6</v>
      </c>
      <c r="H48" s="259">
        <v>0</v>
      </c>
      <c r="I48" s="264">
        <v>0</v>
      </c>
      <c r="J48" s="340">
        <v>0</v>
      </c>
      <c r="K48" s="341">
        <v>0</v>
      </c>
      <c r="L48" s="341">
        <v>0</v>
      </c>
      <c r="M48" s="259"/>
      <c r="N48" s="396"/>
    </row>
    <row r="49" spans="1:14" s="255" customFormat="1">
      <c r="A49" s="438"/>
      <c r="B49" s="441"/>
      <c r="C49" s="441"/>
      <c r="D49" s="444"/>
      <c r="E49" s="260">
        <v>44204</v>
      </c>
      <c r="F49" s="261">
        <v>1</v>
      </c>
      <c r="G49" s="262">
        <v>6</v>
      </c>
      <c r="H49" s="263">
        <v>3</v>
      </c>
      <c r="I49" s="265">
        <v>0.5</v>
      </c>
      <c r="J49" s="342">
        <v>552.3750901222229</v>
      </c>
      <c r="K49" s="343">
        <v>701.26045318687113</v>
      </c>
      <c r="L49" s="343">
        <v>270.87585926055908</v>
      </c>
      <c r="M49" s="263"/>
      <c r="N49" s="396"/>
    </row>
    <row r="50" spans="1:14" s="255" customFormat="1">
      <c r="A50" s="438"/>
      <c r="B50" s="441"/>
      <c r="C50" s="441"/>
      <c r="D50" s="444"/>
      <c r="E50" s="260">
        <v>44207</v>
      </c>
      <c r="F50" s="261">
        <v>4</v>
      </c>
      <c r="G50" s="262">
        <v>6</v>
      </c>
      <c r="H50" s="263">
        <v>6</v>
      </c>
      <c r="I50" s="265">
        <v>1</v>
      </c>
      <c r="J50" s="342">
        <v>11416.898345947266</v>
      </c>
      <c r="K50" s="343">
        <v>2318.3359861302702</v>
      </c>
      <c r="L50" s="343">
        <v>12234.994125366211</v>
      </c>
      <c r="M50" s="263"/>
      <c r="N50" s="396"/>
    </row>
    <row r="51" spans="1:14" s="255" customFormat="1">
      <c r="A51" s="438"/>
      <c r="B51" s="441"/>
      <c r="C51" s="441"/>
      <c r="D51" s="444"/>
      <c r="E51" s="260">
        <v>44210</v>
      </c>
      <c r="F51" s="261">
        <v>7</v>
      </c>
      <c r="G51" s="262">
        <v>6</v>
      </c>
      <c r="H51" s="263">
        <v>6</v>
      </c>
      <c r="I51" s="265">
        <v>1</v>
      </c>
      <c r="J51" s="342">
        <v>17452.997970581055</v>
      </c>
      <c r="K51" s="343">
        <v>4114.5208723588285</v>
      </c>
      <c r="L51" s="343">
        <v>17509.441566467285</v>
      </c>
      <c r="M51" s="263"/>
      <c r="N51" s="396"/>
    </row>
    <row r="52" spans="1:14" s="255" customFormat="1">
      <c r="A52" s="438"/>
      <c r="B52" s="441"/>
      <c r="C52" s="441"/>
      <c r="D52" s="444"/>
      <c r="E52" s="260">
        <v>44217</v>
      </c>
      <c r="F52" s="261">
        <v>14</v>
      </c>
      <c r="G52" s="262">
        <v>6</v>
      </c>
      <c r="H52" s="263">
        <v>6</v>
      </c>
      <c r="I52" s="265">
        <v>1</v>
      </c>
      <c r="J52" s="342">
        <v>14287.278175354004</v>
      </c>
      <c r="K52" s="343">
        <v>2491.7034285227855</v>
      </c>
      <c r="L52" s="343">
        <v>13823.760795593262</v>
      </c>
      <c r="M52" s="263"/>
      <c r="N52" s="396"/>
    </row>
    <row r="53" spans="1:14" s="255" customFormat="1">
      <c r="A53" s="438"/>
      <c r="B53" s="441"/>
      <c r="C53" s="441"/>
      <c r="D53" s="444"/>
      <c r="E53" s="260">
        <v>44224</v>
      </c>
      <c r="F53" s="261">
        <v>21</v>
      </c>
      <c r="G53" s="262">
        <v>6</v>
      </c>
      <c r="H53" s="263">
        <v>6</v>
      </c>
      <c r="I53" s="265">
        <v>1</v>
      </c>
      <c r="J53" s="342">
        <v>3491.6131019592285</v>
      </c>
      <c r="K53" s="343">
        <v>1447.709496282032</v>
      </c>
      <c r="L53" s="343">
        <v>3338.476037979126</v>
      </c>
      <c r="M53" s="263"/>
      <c r="N53" s="396"/>
    </row>
    <row r="54" spans="1:14" s="255" customFormat="1">
      <c r="A54" s="438"/>
      <c r="B54" s="441"/>
      <c r="C54" s="441"/>
      <c r="D54" s="444"/>
      <c r="E54" s="260">
        <v>44231</v>
      </c>
      <c r="F54" s="261">
        <v>28</v>
      </c>
      <c r="G54" s="262">
        <v>6</v>
      </c>
      <c r="H54" s="263">
        <v>5</v>
      </c>
      <c r="I54" s="265">
        <v>0.83</v>
      </c>
      <c r="J54" s="342">
        <v>2415.4690027236938</v>
      </c>
      <c r="K54" s="343">
        <v>1756.6223163617533</v>
      </c>
      <c r="L54" s="343">
        <v>2163.426661491394</v>
      </c>
      <c r="M54" s="263"/>
      <c r="N54" s="396"/>
    </row>
    <row r="55" spans="1:14" s="255" customFormat="1">
      <c r="A55" s="438"/>
      <c r="B55" s="441"/>
      <c r="C55" s="441"/>
      <c r="D55" s="444"/>
      <c r="E55" s="260">
        <v>44238</v>
      </c>
      <c r="F55" s="261">
        <v>35</v>
      </c>
      <c r="G55" s="262">
        <v>6</v>
      </c>
      <c r="H55" s="263">
        <v>4</v>
      </c>
      <c r="I55" s="265">
        <v>0.67</v>
      </c>
      <c r="J55" s="342">
        <v>592.77054667472839</v>
      </c>
      <c r="K55" s="343">
        <v>570.5448085610816</v>
      </c>
      <c r="L55" s="343">
        <v>535.93184351921082</v>
      </c>
      <c r="M55" s="263"/>
      <c r="N55" s="396"/>
    </row>
    <row r="56" spans="1:14" s="255" customFormat="1">
      <c r="A56" s="438"/>
      <c r="B56" s="441"/>
      <c r="C56" s="441"/>
      <c r="D56" s="444"/>
      <c r="E56" s="260">
        <v>44245</v>
      </c>
      <c r="F56" s="261">
        <v>42</v>
      </c>
      <c r="G56" s="262">
        <v>6</v>
      </c>
      <c r="H56" s="263">
        <v>6</v>
      </c>
      <c r="I56" s="265">
        <v>1</v>
      </c>
      <c r="J56" s="342">
        <v>1366.0064578056335</v>
      </c>
      <c r="K56" s="343">
        <v>408.70046359396025</v>
      </c>
      <c r="L56" s="343">
        <v>1427.0058631896973</v>
      </c>
      <c r="M56" s="263"/>
      <c r="N56" s="396"/>
    </row>
    <row r="57" spans="1:14" s="255" customFormat="1">
      <c r="A57" s="438"/>
      <c r="B57" s="441"/>
      <c r="C57" s="441"/>
      <c r="D57" s="444"/>
      <c r="E57" s="260">
        <v>44252</v>
      </c>
      <c r="F57" s="261">
        <v>49</v>
      </c>
      <c r="G57" s="262">
        <v>6</v>
      </c>
      <c r="H57" s="263">
        <v>4</v>
      </c>
      <c r="I57" s="265">
        <v>0.67</v>
      </c>
      <c r="J57" s="342">
        <v>695.4042911529541</v>
      </c>
      <c r="K57" s="343">
        <v>579.70674535298645</v>
      </c>
      <c r="L57" s="343">
        <v>866.97045564651489</v>
      </c>
      <c r="M57" s="263"/>
      <c r="N57" s="396"/>
    </row>
    <row r="58" spans="1:14" s="255" customFormat="1">
      <c r="A58" s="438"/>
      <c r="B58" s="441"/>
      <c r="C58" s="441"/>
      <c r="D58" s="444"/>
      <c r="E58" s="260">
        <v>44259</v>
      </c>
      <c r="F58" s="261">
        <v>56</v>
      </c>
      <c r="G58" s="262">
        <v>6</v>
      </c>
      <c r="H58" s="263">
        <v>2</v>
      </c>
      <c r="I58" s="265">
        <v>0.33</v>
      </c>
      <c r="J58" s="342">
        <v>148.58448505401611</v>
      </c>
      <c r="K58" s="343">
        <v>235.12047985992419</v>
      </c>
      <c r="L58" s="343">
        <v>0</v>
      </c>
      <c r="M58" s="263"/>
      <c r="N58" s="396"/>
    </row>
    <row r="59" spans="1:14" s="255" customFormat="1">
      <c r="A59" s="438"/>
      <c r="B59" s="441"/>
      <c r="C59" s="441"/>
      <c r="D59" s="444"/>
      <c r="E59" s="260">
        <v>44266</v>
      </c>
      <c r="F59" s="261">
        <v>63</v>
      </c>
      <c r="G59" s="262">
        <v>6</v>
      </c>
      <c r="H59" s="263">
        <v>2</v>
      </c>
      <c r="I59" s="265">
        <v>0.33</v>
      </c>
      <c r="J59" s="342">
        <v>231.08479976654053</v>
      </c>
      <c r="K59" s="343">
        <v>358.61312980216894</v>
      </c>
      <c r="L59" s="343">
        <v>0</v>
      </c>
      <c r="M59" s="263"/>
      <c r="N59" s="396"/>
    </row>
    <row r="60" spans="1:14" s="255" customFormat="1">
      <c r="A60" s="438"/>
      <c r="B60" s="441"/>
      <c r="C60" s="441"/>
      <c r="D60" s="444"/>
      <c r="E60" s="260">
        <v>44273</v>
      </c>
      <c r="F60" s="261">
        <v>70</v>
      </c>
      <c r="G60" s="262">
        <v>6</v>
      </c>
      <c r="H60" s="263">
        <v>2</v>
      </c>
      <c r="I60" s="265">
        <v>0.33</v>
      </c>
      <c r="J60" s="342">
        <v>187.18271851539612</v>
      </c>
      <c r="K60" s="343">
        <v>350.61065745570329</v>
      </c>
      <c r="L60" s="343">
        <v>0</v>
      </c>
      <c r="M60" s="263"/>
      <c r="N60" s="396"/>
    </row>
    <row r="61" spans="1:14" s="255" customFormat="1">
      <c r="A61" s="438"/>
      <c r="B61" s="441"/>
      <c r="C61" s="441"/>
      <c r="D61" s="444"/>
      <c r="E61" s="260">
        <v>44280</v>
      </c>
      <c r="F61" s="261">
        <v>77</v>
      </c>
      <c r="G61" s="262">
        <v>6</v>
      </c>
      <c r="H61" s="263">
        <v>2</v>
      </c>
      <c r="I61" s="265">
        <v>0.33</v>
      </c>
      <c r="J61" s="342">
        <v>236.28510236740112</v>
      </c>
      <c r="K61" s="343">
        <v>423.71035473216762</v>
      </c>
      <c r="L61" s="343">
        <v>0</v>
      </c>
      <c r="M61" s="263"/>
      <c r="N61" s="396"/>
    </row>
    <row r="62" spans="1:14" s="255" customFormat="1">
      <c r="A62" s="438"/>
      <c r="B62" s="441"/>
      <c r="C62" s="441"/>
      <c r="D62" s="444"/>
      <c r="E62" s="260">
        <v>44286</v>
      </c>
      <c r="F62" s="261">
        <v>83</v>
      </c>
      <c r="G62" s="262">
        <v>6</v>
      </c>
      <c r="H62" s="263">
        <v>2</v>
      </c>
      <c r="I62" s="265">
        <v>0.33</v>
      </c>
      <c r="J62" s="342">
        <v>278.8082480430603</v>
      </c>
      <c r="K62" s="343">
        <v>433.59349718773416</v>
      </c>
      <c r="L62" s="343">
        <v>0</v>
      </c>
      <c r="M62" s="263"/>
      <c r="N62" s="396"/>
    </row>
    <row r="63" spans="1:14" s="255" customFormat="1">
      <c r="A63" s="438"/>
      <c r="B63" s="441"/>
      <c r="C63" s="441"/>
      <c r="D63" s="444"/>
      <c r="E63" s="260">
        <v>44294</v>
      </c>
      <c r="F63" s="261">
        <v>91</v>
      </c>
      <c r="G63" s="262">
        <v>6</v>
      </c>
      <c r="H63" s="263">
        <v>1</v>
      </c>
      <c r="I63" s="265">
        <v>0.17</v>
      </c>
      <c r="J63" s="342">
        <v>45.574999999999996</v>
      </c>
      <c r="K63" s="343">
        <v>111.63549502734334</v>
      </c>
      <c r="L63" s="343">
        <v>0</v>
      </c>
      <c r="M63" s="263"/>
      <c r="N63" s="396"/>
    </row>
    <row r="64" spans="1:14" s="255" customFormat="1" ht="17" thickBot="1">
      <c r="A64" s="439"/>
      <c r="B64" s="442"/>
      <c r="C64" s="442"/>
      <c r="D64" s="445"/>
      <c r="E64" s="266">
        <v>44301</v>
      </c>
      <c r="F64" s="267">
        <v>98</v>
      </c>
      <c r="G64" s="269">
        <v>6</v>
      </c>
      <c r="H64" s="269">
        <v>1</v>
      </c>
      <c r="I64" s="270">
        <v>0.17</v>
      </c>
      <c r="J64" s="344">
        <v>53.849999999999994</v>
      </c>
      <c r="K64" s="345">
        <v>131.90502264887411</v>
      </c>
      <c r="L64" s="345">
        <v>0</v>
      </c>
      <c r="M64" s="269"/>
      <c r="N64" s="396"/>
    </row>
    <row r="65" spans="1:14" s="255" customFormat="1">
      <c r="A65" s="428" t="s">
        <v>104</v>
      </c>
      <c r="B65" s="431" t="s">
        <v>768</v>
      </c>
      <c r="C65" s="431" t="s">
        <v>141</v>
      </c>
      <c r="D65" s="434" t="s">
        <v>771</v>
      </c>
      <c r="E65" s="256">
        <v>44217</v>
      </c>
      <c r="F65" s="257">
        <v>14</v>
      </c>
      <c r="G65" s="258">
        <v>12</v>
      </c>
      <c r="H65" s="259">
        <v>0</v>
      </c>
      <c r="I65" s="264">
        <v>0</v>
      </c>
      <c r="J65" s="340">
        <v>0</v>
      </c>
      <c r="K65" s="341">
        <v>0</v>
      </c>
      <c r="L65" s="341">
        <v>0</v>
      </c>
      <c r="M65" s="259"/>
      <c r="N65" s="396"/>
    </row>
    <row r="66" spans="1:14" s="255" customFormat="1">
      <c r="A66" s="429"/>
      <c r="B66" s="432"/>
      <c r="C66" s="432"/>
      <c r="D66" s="435"/>
      <c r="E66" s="260">
        <v>44224</v>
      </c>
      <c r="F66" s="261">
        <v>21</v>
      </c>
      <c r="G66" s="262">
        <v>12</v>
      </c>
      <c r="H66" s="263">
        <v>0</v>
      </c>
      <c r="I66" s="265">
        <v>0</v>
      </c>
      <c r="J66" s="342">
        <v>0</v>
      </c>
      <c r="K66" s="343">
        <v>0</v>
      </c>
      <c r="L66" s="343">
        <v>0</v>
      </c>
      <c r="M66" s="263"/>
      <c r="N66" s="396"/>
    </row>
    <row r="67" spans="1:14" s="255" customFormat="1">
      <c r="A67" s="429"/>
      <c r="B67" s="432"/>
      <c r="C67" s="432"/>
      <c r="D67" s="435"/>
      <c r="E67" s="260">
        <v>44231</v>
      </c>
      <c r="F67" s="261">
        <v>28</v>
      </c>
      <c r="G67" s="262">
        <v>12</v>
      </c>
      <c r="H67" s="263">
        <v>0</v>
      </c>
      <c r="I67" s="265">
        <v>0</v>
      </c>
      <c r="J67" s="342">
        <v>0</v>
      </c>
      <c r="K67" s="343">
        <v>0</v>
      </c>
      <c r="L67" s="343">
        <v>0</v>
      </c>
      <c r="M67" s="263"/>
      <c r="N67" s="396"/>
    </row>
    <row r="68" spans="1:14" s="255" customFormat="1">
      <c r="A68" s="429"/>
      <c r="B68" s="432"/>
      <c r="C68" s="432"/>
      <c r="D68" s="435"/>
      <c r="E68" s="260">
        <v>44238</v>
      </c>
      <c r="F68" s="261">
        <v>35</v>
      </c>
      <c r="G68" s="262">
        <v>12</v>
      </c>
      <c r="H68" s="263">
        <v>0</v>
      </c>
      <c r="I68" s="265">
        <v>0</v>
      </c>
      <c r="J68" s="342">
        <v>0</v>
      </c>
      <c r="K68" s="343">
        <v>0</v>
      </c>
      <c r="L68" s="343">
        <v>0</v>
      </c>
      <c r="M68" s="263"/>
      <c r="N68" s="396"/>
    </row>
    <row r="69" spans="1:14" s="255" customFormat="1">
      <c r="A69" s="429"/>
      <c r="B69" s="432"/>
      <c r="C69" s="432"/>
      <c r="D69" s="435"/>
      <c r="E69" s="260">
        <v>44245</v>
      </c>
      <c r="F69" s="261">
        <v>42</v>
      </c>
      <c r="G69" s="262">
        <v>12</v>
      </c>
      <c r="H69" s="263">
        <v>0</v>
      </c>
      <c r="I69" s="265">
        <v>0</v>
      </c>
      <c r="J69" s="342">
        <v>0</v>
      </c>
      <c r="K69" s="343">
        <v>0</v>
      </c>
      <c r="L69" s="343">
        <v>0</v>
      </c>
      <c r="M69" s="263"/>
      <c r="N69" s="396"/>
    </row>
    <row r="70" spans="1:14" s="255" customFormat="1">
      <c r="A70" s="429"/>
      <c r="B70" s="432"/>
      <c r="C70" s="432"/>
      <c r="D70" s="435"/>
      <c r="E70" s="260">
        <v>44252</v>
      </c>
      <c r="F70" s="261">
        <v>49</v>
      </c>
      <c r="G70" s="262">
        <v>12</v>
      </c>
      <c r="H70" s="263">
        <v>0</v>
      </c>
      <c r="I70" s="265">
        <v>0</v>
      </c>
      <c r="J70" s="342">
        <v>0</v>
      </c>
      <c r="K70" s="343">
        <v>0</v>
      </c>
      <c r="L70" s="343">
        <v>0</v>
      </c>
      <c r="M70" s="263"/>
      <c r="N70" s="396"/>
    </row>
    <row r="71" spans="1:14" s="255" customFormat="1">
      <c r="A71" s="429"/>
      <c r="B71" s="432"/>
      <c r="C71" s="432"/>
      <c r="D71" s="435"/>
      <c r="E71" s="260">
        <v>44266</v>
      </c>
      <c r="F71" s="261">
        <v>63</v>
      </c>
      <c r="G71" s="262">
        <v>12</v>
      </c>
      <c r="H71" s="263">
        <v>0</v>
      </c>
      <c r="I71" s="265">
        <v>0</v>
      </c>
      <c r="J71" s="342">
        <v>0</v>
      </c>
      <c r="K71" s="343">
        <v>0</v>
      </c>
      <c r="L71" s="343">
        <v>0</v>
      </c>
      <c r="M71" s="263"/>
      <c r="N71" s="396"/>
    </row>
    <row r="72" spans="1:14" s="255" customFormat="1">
      <c r="A72" s="429"/>
      <c r="B72" s="432"/>
      <c r="C72" s="432"/>
      <c r="D72" s="435"/>
      <c r="E72" s="260">
        <v>44273</v>
      </c>
      <c r="F72" s="261">
        <v>70</v>
      </c>
      <c r="G72" s="262">
        <v>12</v>
      </c>
      <c r="H72" s="263">
        <v>0</v>
      </c>
      <c r="I72" s="265">
        <v>0</v>
      </c>
      <c r="J72" s="342">
        <v>0</v>
      </c>
      <c r="K72" s="343">
        <v>0</v>
      </c>
      <c r="L72" s="343">
        <v>0</v>
      </c>
      <c r="M72" s="263"/>
      <c r="N72" s="396"/>
    </row>
    <row r="73" spans="1:14" s="255" customFormat="1" ht="17" thickBot="1">
      <c r="A73" s="430"/>
      <c r="B73" s="433"/>
      <c r="C73" s="433"/>
      <c r="D73" s="436"/>
      <c r="E73" s="266">
        <v>44286</v>
      </c>
      <c r="F73" s="267">
        <v>83</v>
      </c>
      <c r="G73" s="268">
        <v>12</v>
      </c>
      <c r="H73" s="269">
        <v>0</v>
      </c>
      <c r="I73" s="270">
        <v>0</v>
      </c>
      <c r="J73" s="344">
        <v>0</v>
      </c>
      <c r="K73" s="345">
        <v>0</v>
      </c>
      <c r="L73" s="345">
        <v>0</v>
      </c>
      <c r="M73" s="269"/>
      <c r="N73" s="396"/>
    </row>
    <row r="74" spans="1:14" s="255" customFormat="1">
      <c r="A74" s="437" t="s">
        <v>109</v>
      </c>
      <c r="B74" s="440" t="s">
        <v>769</v>
      </c>
      <c r="C74" s="440" t="s">
        <v>141</v>
      </c>
      <c r="D74" s="443" t="s">
        <v>86</v>
      </c>
      <c r="E74" s="256">
        <v>44181</v>
      </c>
      <c r="F74" s="257" t="s">
        <v>100</v>
      </c>
      <c r="G74" s="258">
        <v>6</v>
      </c>
      <c r="H74" s="259">
        <v>0</v>
      </c>
      <c r="I74" s="264">
        <v>0</v>
      </c>
      <c r="J74" s="342">
        <v>0</v>
      </c>
      <c r="K74" s="365">
        <v>0</v>
      </c>
      <c r="L74" s="366">
        <v>0</v>
      </c>
      <c r="M74" s="259"/>
      <c r="N74" s="396"/>
    </row>
    <row r="75" spans="1:14" s="255" customFormat="1">
      <c r="A75" s="438"/>
      <c r="B75" s="441"/>
      <c r="C75" s="441"/>
      <c r="D75" s="444"/>
      <c r="E75" s="260">
        <v>44217</v>
      </c>
      <c r="F75" s="261">
        <v>0</v>
      </c>
      <c r="G75" s="262">
        <v>6</v>
      </c>
      <c r="H75" s="263">
        <v>0</v>
      </c>
      <c r="I75" s="265">
        <v>0</v>
      </c>
      <c r="J75" s="342">
        <v>0</v>
      </c>
      <c r="K75" s="365">
        <v>0</v>
      </c>
      <c r="L75" s="366">
        <v>0</v>
      </c>
      <c r="M75" s="263"/>
      <c r="N75" s="396"/>
    </row>
    <row r="76" spans="1:14" s="255" customFormat="1">
      <c r="A76" s="438"/>
      <c r="B76" s="441"/>
      <c r="C76" s="441"/>
      <c r="D76" s="444"/>
      <c r="E76" s="260">
        <v>44218</v>
      </c>
      <c r="F76" s="261">
        <v>1</v>
      </c>
      <c r="G76" s="262">
        <v>6</v>
      </c>
      <c r="H76" s="263">
        <v>4</v>
      </c>
      <c r="I76" s="265">
        <v>0.67</v>
      </c>
      <c r="J76" s="342">
        <v>492.07659363746643</v>
      </c>
      <c r="K76" s="343">
        <v>500.83817726631906</v>
      </c>
      <c r="L76" s="343">
        <v>477.88780331611633</v>
      </c>
      <c r="M76" s="263"/>
      <c r="N76" s="396"/>
    </row>
    <row r="77" spans="1:14" s="255" customFormat="1">
      <c r="A77" s="438"/>
      <c r="B77" s="441"/>
      <c r="C77" s="441"/>
      <c r="D77" s="444"/>
      <c r="E77" s="260">
        <v>44221</v>
      </c>
      <c r="F77" s="261">
        <v>4</v>
      </c>
      <c r="G77" s="262">
        <v>6</v>
      </c>
      <c r="H77" s="263">
        <v>6</v>
      </c>
      <c r="I77" s="265">
        <v>1</v>
      </c>
      <c r="J77" s="342">
        <v>15768.981742858887</v>
      </c>
      <c r="K77" s="343">
        <v>1606.6542687548149</v>
      </c>
      <c r="L77" s="343">
        <v>15383.635139465332</v>
      </c>
      <c r="M77" s="263"/>
      <c r="N77" s="396"/>
    </row>
    <row r="78" spans="1:14" s="255" customFormat="1">
      <c r="A78" s="438"/>
      <c r="B78" s="441"/>
      <c r="C78" s="441"/>
      <c r="D78" s="444"/>
      <c r="E78" s="260">
        <v>44224</v>
      </c>
      <c r="F78" s="261">
        <v>7</v>
      </c>
      <c r="G78" s="262">
        <v>6</v>
      </c>
      <c r="H78" s="263">
        <v>6</v>
      </c>
      <c r="I78" s="265">
        <v>1</v>
      </c>
      <c r="J78" s="342">
        <v>38594.785690307617</v>
      </c>
      <c r="K78" s="343">
        <v>3641.4406895031225</v>
      </c>
      <c r="L78" s="343">
        <v>39605.992126464844</v>
      </c>
      <c r="M78" s="263"/>
      <c r="N78" s="396"/>
    </row>
    <row r="79" spans="1:14" s="255" customFormat="1">
      <c r="A79" s="438"/>
      <c r="B79" s="441"/>
      <c r="C79" s="441"/>
      <c r="D79" s="444"/>
      <c r="E79" s="260">
        <v>44231</v>
      </c>
      <c r="F79" s="261">
        <v>14</v>
      </c>
      <c r="G79" s="262">
        <v>6</v>
      </c>
      <c r="H79" s="263">
        <v>6</v>
      </c>
      <c r="I79" s="265">
        <v>1</v>
      </c>
      <c r="J79" s="342">
        <v>67117.411804199219</v>
      </c>
      <c r="K79" s="343">
        <v>6311.5059659272792</v>
      </c>
      <c r="L79" s="343">
        <v>66306.772613525391</v>
      </c>
      <c r="M79" s="263"/>
      <c r="N79" s="396"/>
    </row>
    <row r="80" spans="1:14" s="255" customFormat="1">
      <c r="A80" s="438"/>
      <c r="B80" s="441"/>
      <c r="C80" s="441"/>
      <c r="D80" s="444"/>
      <c r="E80" s="260">
        <v>44238</v>
      </c>
      <c r="F80" s="261">
        <v>21</v>
      </c>
      <c r="G80" s="262">
        <v>6</v>
      </c>
      <c r="H80" s="263">
        <v>6</v>
      </c>
      <c r="I80" s="265">
        <v>1</v>
      </c>
      <c r="J80" s="342">
        <v>21257.890892028809</v>
      </c>
      <c r="K80" s="343">
        <v>3845.0635083179413</v>
      </c>
      <c r="L80" s="343">
        <v>22034.674072265625</v>
      </c>
      <c r="M80" s="263"/>
      <c r="N80" s="396"/>
    </row>
    <row r="81" spans="1:14" s="255" customFormat="1">
      <c r="A81" s="438"/>
      <c r="B81" s="441"/>
      <c r="C81" s="441"/>
      <c r="D81" s="444"/>
      <c r="E81" s="260">
        <v>44245</v>
      </c>
      <c r="F81" s="261">
        <v>28</v>
      </c>
      <c r="G81" s="262">
        <v>6</v>
      </c>
      <c r="H81" s="263">
        <v>6</v>
      </c>
      <c r="I81" s="265">
        <v>1</v>
      </c>
      <c r="J81" s="342">
        <v>5548.6705303192139</v>
      </c>
      <c r="K81" s="343">
        <v>1274.5263529369556</v>
      </c>
      <c r="L81" s="343">
        <v>5086.7763519287109</v>
      </c>
      <c r="M81" s="263"/>
      <c r="N81" s="396"/>
    </row>
    <row r="82" spans="1:14" s="255" customFormat="1">
      <c r="A82" s="438"/>
      <c r="B82" s="441"/>
      <c r="C82" s="441"/>
      <c r="D82" s="444"/>
      <c r="E82" s="260">
        <v>44252</v>
      </c>
      <c r="F82" s="261">
        <v>35</v>
      </c>
      <c r="G82" s="262">
        <v>6</v>
      </c>
      <c r="H82" s="263">
        <v>6</v>
      </c>
      <c r="I82" s="265">
        <v>1</v>
      </c>
      <c r="J82" s="342">
        <v>2163.8460993766785</v>
      </c>
      <c r="K82" s="343">
        <v>1173.6807013559983</v>
      </c>
      <c r="L82" s="343">
        <v>2046.0971832275391</v>
      </c>
      <c r="M82" s="263"/>
      <c r="N82" s="396"/>
    </row>
    <row r="83" spans="1:14" s="255" customFormat="1">
      <c r="A83" s="438"/>
      <c r="B83" s="441"/>
      <c r="C83" s="441"/>
      <c r="D83" s="444"/>
      <c r="E83" s="260">
        <v>44259</v>
      </c>
      <c r="F83" s="261">
        <v>42</v>
      </c>
      <c r="G83" s="262">
        <v>6</v>
      </c>
      <c r="H83" s="263">
        <v>6</v>
      </c>
      <c r="I83" s="265">
        <v>1</v>
      </c>
      <c r="J83" s="342">
        <v>1307.3713779449463</v>
      </c>
      <c r="K83" s="343">
        <v>481.99074070217716</v>
      </c>
      <c r="L83" s="343">
        <v>1334.2448472976685</v>
      </c>
      <c r="M83" s="263"/>
      <c r="N83" s="396"/>
    </row>
    <row r="84" spans="1:14" s="255" customFormat="1">
      <c r="A84" s="438"/>
      <c r="B84" s="441"/>
      <c r="C84" s="441"/>
      <c r="D84" s="444"/>
      <c r="E84" s="260">
        <v>44266</v>
      </c>
      <c r="F84" s="261">
        <v>49</v>
      </c>
      <c r="G84" s="262">
        <v>6</v>
      </c>
      <c r="H84" s="263">
        <v>4</v>
      </c>
      <c r="I84" s="265">
        <v>0.67</v>
      </c>
      <c r="J84" s="342">
        <v>393.2979941368103</v>
      </c>
      <c r="K84" s="343">
        <v>331.40149415220782</v>
      </c>
      <c r="L84" s="343">
        <v>498.18277359008789</v>
      </c>
      <c r="M84" s="263"/>
      <c r="N84" s="396"/>
    </row>
    <row r="85" spans="1:14" s="255" customFormat="1">
      <c r="A85" s="438"/>
      <c r="B85" s="441"/>
      <c r="C85" s="441"/>
      <c r="D85" s="444"/>
      <c r="E85" s="260">
        <v>44273</v>
      </c>
      <c r="F85" s="261">
        <v>56</v>
      </c>
      <c r="G85" s="262">
        <v>6</v>
      </c>
      <c r="H85" s="263">
        <v>2</v>
      </c>
      <c r="I85" s="265">
        <v>0.33</v>
      </c>
      <c r="J85" s="342">
        <v>60.963651537895203</v>
      </c>
      <c r="K85" s="343">
        <v>94.739102172704577</v>
      </c>
      <c r="L85" s="343">
        <v>0</v>
      </c>
      <c r="M85" s="263"/>
      <c r="N85" s="396"/>
    </row>
    <row r="86" spans="1:14" s="255" customFormat="1">
      <c r="A86" s="438"/>
      <c r="B86" s="441"/>
      <c r="C86" s="441"/>
      <c r="D86" s="444"/>
      <c r="E86" s="260">
        <v>44280</v>
      </c>
      <c r="F86" s="261">
        <v>63</v>
      </c>
      <c r="G86" s="262">
        <v>6</v>
      </c>
      <c r="H86" s="263">
        <v>1</v>
      </c>
      <c r="I86" s="265">
        <v>0.17</v>
      </c>
      <c r="J86" s="342">
        <v>33.5</v>
      </c>
      <c r="K86" s="343">
        <v>82.057906383236471</v>
      </c>
      <c r="L86" s="343">
        <v>0</v>
      </c>
      <c r="M86" s="263"/>
      <c r="N86" s="396"/>
    </row>
    <row r="87" spans="1:14" s="255" customFormat="1">
      <c r="A87" s="438"/>
      <c r="B87" s="441"/>
      <c r="C87" s="441"/>
      <c r="D87" s="444"/>
      <c r="E87" s="260">
        <v>44287</v>
      </c>
      <c r="F87" s="261">
        <v>70</v>
      </c>
      <c r="G87" s="262">
        <v>6</v>
      </c>
      <c r="H87" s="263">
        <v>0</v>
      </c>
      <c r="I87" s="265">
        <v>0</v>
      </c>
      <c r="J87" s="342">
        <v>0</v>
      </c>
      <c r="K87" s="365">
        <v>0</v>
      </c>
      <c r="L87" s="366">
        <v>0</v>
      </c>
      <c r="M87" s="263"/>
      <c r="N87" s="396"/>
    </row>
    <row r="88" spans="1:14" s="255" customFormat="1">
      <c r="A88" s="438"/>
      <c r="B88" s="441"/>
      <c r="C88" s="441"/>
      <c r="D88" s="444"/>
      <c r="E88" s="260">
        <v>44294</v>
      </c>
      <c r="F88" s="261">
        <v>77</v>
      </c>
      <c r="G88" s="262">
        <v>6</v>
      </c>
      <c r="H88" s="263">
        <v>0</v>
      </c>
      <c r="I88" s="265">
        <v>0</v>
      </c>
      <c r="J88" s="342">
        <v>0</v>
      </c>
      <c r="K88" s="365">
        <v>0</v>
      </c>
      <c r="L88" s="366">
        <v>0</v>
      </c>
      <c r="M88" s="263"/>
      <c r="N88" s="396"/>
    </row>
    <row r="89" spans="1:14" s="255" customFormat="1">
      <c r="A89" s="438"/>
      <c r="B89" s="441"/>
      <c r="C89" s="441"/>
      <c r="D89" s="444"/>
      <c r="E89" s="260">
        <v>44300</v>
      </c>
      <c r="F89" s="261">
        <v>83</v>
      </c>
      <c r="G89" s="262">
        <v>6</v>
      </c>
      <c r="H89" s="263">
        <v>0</v>
      </c>
      <c r="I89" s="265">
        <v>0</v>
      </c>
      <c r="J89" s="342">
        <v>0</v>
      </c>
      <c r="K89" s="365">
        <v>0</v>
      </c>
      <c r="L89" s="366">
        <v>0</v>
      </c>
      <c r="M89" s="263"/>
      <c r="N89" s="396"/>
    </row>
    <row r="90" spans="1:14" s="255" customFormat="1">
      <c r="A90" s="438"/>
      <c r="B90" s="441"/>
      <c r="C90" s="441"/>
      <c r="D90" s="444"/>
      <c r="E90" s="260">
        <v>44308</v>
      </c>
      <c r="F90" s="261">
        <v>91</v>
      </c>
      <c r="G90" s="262">
        <v>6</v>
      </c>
      <c r="H90" s="263">
        <v>1</v>
      </c>
      <c r="I90" s="265">
        <v>0.17</v>
      </c>
      <c r="J90" s="342">
        <v>118.35000000000001</v>
      </c>
      <c r="K90" s="343">
        <v>289.8971110583891</v>
      </c>
      <c r="L90" s="343">
        <v>0</v>
      </c>
      <c r="M90" s="263"/>
      <c r="N90" s="396"/>
    </row>
    <row r="91" spans="1:14" s="255" customFormat="1" ht="17" thickBot="1">
      <c r="A91" s="439"/>
      <c r="B91" s="442"/>
      <c r="C91" s="442"/>
      <c r="D91" s="445"/>
      <c r="E91" s="266">
        <v>44315</v>
      </c>
      <c r="F91" s="267">
        <v>98</v>
      </c>
      <c r="G91" s="268">
        <v>6</v>
      </c>
      <c r="H91" s="269">
        <v>2</v>
      </c>
      <c r="I91" s="270">
        <v>0.33</v>
      </c>
      <c r="J91" s="344">
        <v>72.802850604057312</v>
      </c>
      <c r="K91" s="345">
        <v>113.53552644649425</v>
      </c>
      <c r="L91" s="345">
        <v>0</v>
      </c>
      <c r="M91" s="269"/>
      <c r="N91" s="396"/>
    </row>
    <row r="92" spans="1:14" s="255" customFormat="1">
      <c r="A92" s="428" t="s">
        <v>109</v>
      </c>
      <c r="B92" s="431" t="s">
        <v>768</v>
      </c>
      <c r="C92" s="431" t="s">
        <v>141</v>
      </c>
      <c r="D92" s="434" t="s">
        <v>771</v>
      </c>
      <c r="E92" s="256">
        <v>44238</v>
      </c>
      <c r="F92" s="257">
        <v>21</v>
      </c>
      <c r="G92" s="258">
        <v>12</v>
      </c>
      <c r="H92" s="259">
        <v>0</v>
      </c>
      <c r="I92" s="264">
        <v>0</v>
      </c>
      <c r="J92" s="340">
        <v>0</v>
      </c>
      <c r="K92" s="341">
        <v>0</v>
      </c>
      <c r="L92" s="341">
        <v>0</v>
      </c>
      <c r="M92" s="259"/>
      <c r="N92" s="396"/>
    </row>
    <row r="93" spans="1:14" s="255" customFormat="1">
      <c r="A93" s="429"/>
      <c r="B93" s="432"/>
      <c r="C93" s="432"/>
      <c r="D93" s="435"/>
      <c r="E93" s="260">
        <v>44252</v>
      </c>
      <c r="F93" s="261">
        <v>35</v>
      </c>
      <c r="G93" s="262">
        <v>12</v>
      </c>
      <c r="H93" s="263">
        <v>0</v>
      </c>
      <c r="I93" s="265">
        <v>0</v>
      </c>
      <c r="J93" s="342">
        <v>0</v>
      </c>
      <c r="K93" s="343">
        <v>0</v>
      </c>
      <c r="L93" s="343">
        <v>0</v>
      </c>
      <c r="M93" s="263"/>
      <c r="N93" s="396"/>
    </row>
    <row r="94" spans="1:14" s="255" customFormat="1">
      <c r="A94" s="429"/>
      <c r="B94" s="432"/>
      <c r="C94" s="432"/>
      <c r="D94" s="435"/>
      <c r="E94" s="260">
        <v>44287</v>
      </c>
      <c r="F94" s="261">
        <v>70</v>
      </c>
      <c r="G94" s="262">
        <v>12</v>
      </c>
      <c r="H94" s="263">
        <v>0</v>
      </c>
      <c r="I94" s="265">
        <v>0</v>
      </c>
      <c r="J94" s="342">
        <v>0</v>
      </c>
      <c r="K94" s="343">
        <v>0</v>
      </c>
      <c r="L94" s="343">
        <v>0</v>
      </c>
      <c r="M94" s="263"/>
      <c r="N94" s="396"/>
    </row>
    <row r="95" spans="1:14" s="255" customFormat="1" ht="17" thickBot="1">
      <c r="A95" s="430"/>
      <c r="B95" s="433"/>
      <c r="C95" s="433"/>
      <c r="D95" s="436"/>
      <c r="E95" s="266">
        <v>44300</v>
      </c>
      <c r="F95" s="267">
        <v>83</v>
      </c>
      <c r="G95" s="268">
        <v>12</v>
      </c>
      <c r="H95" s="269">
        <v>0</v>
      </c>
      <c r="I95" s="270">
        <v>0</v>
      </c>
      <c r="J95" s="344">
        <v>0</v>
      </c>
      <c r="K95" s="345">
        <v>0</v>
      </c>
      <c r="L95" s="345">
        <v>0</v>
      </c>
      <c r="M95" s="269"/>
      <c r="N95" s="396"/>
    </row>
    <row r="96" spans="1:14" s="255" customFormat="1">
      <c r="A96" s="437" t="s">
        <v>96</v>
      </c>
      <c r="B96" s="440" t="s">
        <v>140</v>
      </c>
      <c r="C96" s="440" t="s">
        <v>141</v>
      </c>
      <c r="D96" s="443" t="s">
        <v>86</v>
      </c>
      <c r="E96" s="256">
        <v>44231</v>
      </c>
      <c r="F96" s="257">
        <v>0</v>
      </c>
      <c r="G96" s="258">
        <v>6</v>
      </c>
      <c r="H96" s="259">
        <v>0</v>
      </c>
      <c r="I96" s="265">
        <v>0</v>
      </c>
      <c r="J96" s="342">
        <v>0</v>
      </c>
      <c r="K96" s="365">
        <v>0</v>
      </c>
      <c r="L96" s="366">
        <v>0</v>
      </c>
      <c r="M96" s="259"/>
      <c r="N96" s="396"/>
    </row>
    <row r="97" spans="1:14" s="255" customFormat="1">
      <c r="A97" s="438"/>
      <c r="B97" s="441"/>
      <c r="C97" s="441"/>
      <c r="D97" s="444"/>
      <c r="E97" s="260">
        <v>44232</v>
      </c>
      <c r="F97" s="261">
        <v>1</v>
      </c>
      <c r="G97" s="262">
        <v>6</v>
      </c>
      <c r="H97" s="263">
        <v>5</v>
      </c>
      <c r="I97" s="265">
        <v>0.83</v>
      </c>
      <c r="J97" s="342">
        <v>584.08524990081787</v>
      </c>
      <c r="K97" s="343">
        <v>379.94814759384985</v>
      </c>
      <c r="L97" s="343">
        <v>609.35468673706055</v>
      </c>
      <c r="M97" s="263"/>
      <c r="N97" s="396"/>
    </row>
    <row r="98" spans="1:14" s="255" customFormat="1">
      <c r="A98" s="438"/>
      <c r="B98" s="441"/>
      <c r="C98" s="441"/>
      <c r="D98" s="444"/>
      <c r="E98" s="260">
        <v>44235</v>
      </c>
      <c r="F98" s="261">
        <v>4</v>
      </c>
      <c r="G98" s="262">
        <v>6</v>
      </c>
      <c r="H98" s="263">
        <v>6</v>
      </c>
      <c r="I98" s="265">
        <v>1</v>
      </c>
      <c r="J98" s="342">
        <v>15605.17749786377</v>
      </c>
      <c r="K98" s="343">
        <v>1236.1758571489331</v>
      </c>
      <c r="L98" s="343">
        <v>15730.825424194336</v>
      </c>
      <c r="M98" s="263"/>
      <c r="N98" s="396"/>
    </row>
    <row r="99" spans="1:14" s="255" customFormat="1">
      <c r="A99" s="438"/>
      <c r="B99" s="441"/>
      <c r="C99" s="441"/>
      <c r="D99" s="444"/>
      <c r="E99" s="260">
        <v>44238</v>
      </c>
      <c r="F99" s="261">
        <v>7</v>
      </c>
      <c r="G99" s="262">
        <v>6</v>
      </c>
      <c r="H99" s="263">
        <v>6</v>
      </c>
      <c r="I99" s="265">
        <v>1</v>
      </c>
      <c r="J99" s="342">
        <v>57974.535369873047</v>
      </c>
      <c r="K99" s="343">
        <v>4589.8410365557011</v>
      </c>
      <c r="L99" s="343">
        <v>57546.883392333984</v>
      </c>
      <c r="M99" s="263"/>
      <c r="N99" s="396"/>
    </row>
    <row r="100" spans="1:14" s="255" customFormat="1">
      <c r="A100" s="438"/>
      <c r="B100" s="441"/>
      <c r="C100" s="441"/>
      <c r="D100" s="444"/>
      <c r="E100" s="260">
        <v>44245</v>
      </c>
      <c r="F100" s="261">
        <v>14</v>
      </c>
      <c r="G100" s="262">
        <v>6</v>
      </c>
      <c r="H100" s="263">
        <v>6</v>
      </c>
      <c r="I100" s="265">
        <v>1</v>
      </c>
      <c r="J100" s="342">
        <v>28046.720504760742</v>
      </c>
      <c r="K100" s="343">
        <v>3354.0185969930717</v>
      </c>
      <c r="L100" s="343">
        <v>26802.143096923828</v>
      </c>
      <c r="M100" s="263"/>
      <c r="N100" s="396"/>
    </row>
    <row r="101" spans="1:14" s="255" customFormat="1">
      <c r="A101" s="438"/>
      <c r="B101" s="441"/>
      <c r="C101" s="441"/>
      <c r="D101" s="444"/>
      <c r="E101" s="260" t="s">
        <v>142</v>
      </c>
      <c r="F101" s="261">
        <v>21</v>
      </c>
      <c r="G101" s="262">
        <v>6</v>
      </c>
      <c r="H101" s="263">
        <v>6</v>
      </c>
      <c r="I101" s="265">
        <v>1</v>
      </c>
      <c r="J101" s="342">
        <v>3097.4774837493896</v>
      </c>
      <c r="K101" s="343">
        <v>1400.1523984280961</v>
      </c>
      <c r="L101" s="343">
        <v>3196.8160629272461</v>
      </c>
      <c r="M101" s="263"/>
      <c r="N101" s="396"/>
    </row>
    <row r="102" spans="1:14" s="255" customFormat="1">
      <c r="A102" s="438"/>
      <c r="B102" s="441"/>
      <c r="C102" s="441"/>
      <c r="D102" s="444"/>
      <c r="E102" s="260">
        <v>44259</v>
      </c>
      <c r="F102" s="261">
        <v>28</v>
      </c>
      <c r="G102" s="262">
        <v>6</v>
      </c>
      <c r="H102" s="263">
        <v>5</v>
      </c>
      <c r="I102" s="265">
        <v>0.83</v>
      </c>
      <c r="J102" s="342">
        <v>731.62973523139954</v>
      </c>
      <c r="K102" s="343">
        <v>529.5319630954076</v>
      </c>
      <c r="L102" s="343">
        <v>671.02088928222656</v>
      </c>
      <c r="M102" s="263"/>
      <c r="N102" s="396"/>
    </row>
    <row r="103" spans="1:14" s="255" customFormat="1">
      <c r="A103" s="438"/>
      <c r="B103" s="441"/>
      <c r="C103" s="441"/>
      <c r="D103" s="444"/>
      <c r="E103" s="260">
        <v>44266</v>
      </c>
      <c r="F103" s="261">
        <v>35</v>
      </c>
      <c r="G103" s="262">
        <v>6</v>
      </c>
      <c r="H103" s="263">
        <v>3</v>
      </c>
      <c r="I103" s="265">
        <v>0.5</v>
      </c>
      <c r="J103" s="342">
        <v>244.03311610221863</v>
      </c>
      <c r="K103" s="343">
        <v>294.9070760953249</v>
      </c>
      <c r="L103" s="343">
        <v>185.84159016609192</v>
      </c>
      <c r="M103" s="263"/>
      <c r="N103" s="396"/>
    </row>
    <row r="104" spans="1:14" s="255" customFormat="1">
      <c r="A104" s="438"/>
      <c r="B104" s="441"/>
      <c r="C104" s="441"/>
      <c r="D104" s="444"/>
      <c r="E104" s="260">
        <v>44273</v>
      </c>
      <c r="F104" s="261">
        <v>42</v>
      </c>
      <c r="G104" s="262">
        <v>6</v>
      </c>
      <c r="H104" s="263">
        <v>2</v>
      </c>
      <c r="I104" s="265">
        <v>0.33</v>
      </c>
      <c r="J104" s="342">
        <v>170.59140801429749</v>
      </c>
      <c r="K104" s="343">
        <v>284.32329712301356</v>
      </c>
      <c r="L104" s="343">
        <v>0</v>
      </c>
      <c r="M104" s="263"/>
      <c r="N104" s="396"/>
    </row>
    <row r="105" spans="1:14" s="255" customFormat="1">
      <c r="A105" s="438"/>
      <c r="B105" s="441"/>
      <c r="C105" s="441"/>
      <c r="D105" s="444"/>
      <c r="E105" s="260">
        <v>44280</v>
      </c>
      <c r="F105" s="261">
        <v>49</v>
      </c>
      <c r="G105" s="262">
        <v>6</v>
      </c>
      <c r="H105" s="263">
        <v>0</v>
      </c>
      <c r="I105" s="265">
        <v>0</v>
      </c>
      <c r="J105" s="342">
        <v>0</v>
      </c>
      <c r="K105" s="343">
        <v>0</v>
      </c>
      <c r="L105" s="343">
        <v>0</v>
      </c>
      <c r="M105" s="263"/>
      <c r="N105" s="396"/>
    </row>
    <row r="106" spans="1:14" s="255" customFormat="1">
      <c r="A106" s="438"/>
      <c r="B106" s="441"/>
      <c r="C106" s="441"/>
      <c r="D106" s="444"/>
      <c r="E106" s="260">
        <v>44287</v>
      </c>
      <c r="F106" s="261">
        <v>56</v>
      </c>
      <c r="G106" s="262">
        <v>6</v>
      </c>
      <c r="H106" s="263">
        <v>0</v>
      </c>
      <c r="I106" s="265">
        <v>0</v>
      </c>
      <c r="J106" s="342">
        <v>0</v>
      </c>
      <c r="K106" s="343">
        <v>0</v>
      </c>
      <c r="L106" s="343">
        <v>0</v>
      </c>
      <c r="M106" s="263"/>
      <c r="N106" s="396"/>
    </row>
    <row r="107" spans="1:14" s="255" customFormat="1">
      <c r="A107" s="438"/>
      <c r="B107" s="441"/>
      <c r="C107" s="441"/>
      <c r="D107" s="444"/>
      <c r="E107" s="260">
        <v>44294</v>
      </c>
      <c r="F107" s="261">
        <v>63</v>
      </c>
      <c r="G107" s="262">
        <v>6</v>
      </c>
      <c r="H107" s="263">
        <v>1</v>
      </c>
      <c r="I107" s="265">
        <v>0.17</v>
      </c>
      <c r="J107" s="342">
        <v>106.5</v>
      </c>
      <c r="K107" s="343">
        <v>260.87065760640849</v>
      </c>
      <c r="L107" s="343">
        <v>0</v>
      </c>
      <c r="M107" s="263"/>
      <c r="N107" s="396"/>
    </row>
    <row r="108" spans="1:14" s="255" customFormat="1">
      <c r="A108" s="438"/>
      <c r="B108" s="441"/>
      <c r="C108" s="441"/>
      <c r="D108" s="444"/>
      <c r="E108" s="260">
        <v>44301</v>
      </c>
      <c r="F108" s="261">
        <v>70</v>
      </c>
      <c r="G108" s="262">
        <v>6</v>
      </c>
      <c r="H108" s="263">
        <v>0</v>
      </c>
      <c r="I108" s="265">
        <v>0</v>
      </c>
      <c r="J108" s="342">
        <v>0</v>
      </c>
      <c r="K108" s="343">
        <v>0</v>
      </c>
      <c r="L108" s="343">
        <v>0</v>
      </c>
      <c r="M108" s="263"/>
      <c r="N108" s="396"/>
    </row>
    <row r="109" spans="1:14" s="255" customFormat="1">
      <c r="A109" s="438"/>
      <c r="B109" s="441"/>
      <c r="C109" s="441"/>
      <c r="D109" s="444"/>
      <c r="E109" s="260">
        <v>44308</v>
      </c>
      <c r="F109" s="261">
        <v>77</v>
      </c>
      <c r="G109" s="262">
        <v>6</v>
      </c>
      <c r="H109" s="263">
        <v>0</v>
      </c>
      <c r="I109" s="265">
        <v>0</v>
      </c>
      <c r="J109" s="342">
        <v>0</v>
      </c>
      <c r="K109" s="343">
        <v>0</v>
      </c>
      <c r="L109" s="343">
        <v>0</v>
      </c>
      <c r="M109" s="263"/>
      <c r="N109" s="396"/>
    </row>
    <row r="110" spans="1:14" s="255" customFormat="1">
      <c r="A110" s="438"/>
      <c r="B110" s="441"/>
      <c r="C110" s="441"/>
      <c r="D110" s="444"/>
      <c r="E110" s="260">
        <v>44312</v>
      </c>
      <c r="F110" s="261">
        <v>81</v>
      </c>
      <c r="G110" s="262">
        <v>6</v>
      </c>
      <c r="H110" s="263">
        <v>0</v>
      </c>
      <c r="I110" s="265">
        <v>0</v>
      </c>
      <c r="J110" s="342">
        <v>0</v>
      </c>
      <c r="K110" s="343">
        <v>0</v>
      </c>
      <c r="L110" s="343">
        <v>0</v>
      </c>
      <c r="M110" s="263"/>
      <c r="N110" s="396"/>
    </row>
    <row r="111" spans="1:14" s="255" customFormat="1">
      <c r="A111" s="438"/>
      <c r="B111" s="441"/>
      <c r="C111" s="441"/>
      <c r="D111" s="444"/>
      <c r="E111" s="260">
        <v>44322</v>
      </c>
      <c r="F111" s="261">
        <v>91</v>
      </c>
      <c r="G111" s="262">
        <v>6</v>
      </c>
      <c r="H111" s="263">
        <v>2</v>
      </c>
      <c r="I111" s="265">
        <v>0.33</v>
      </c>
      <c r="J111" s="342">
        <v>147.27400541305542</v>
      </c>
      <c r="K111" s="343">
        <v>276.19806754960251</v>
      </c>
      <c r="L111" s="343">
        <v>0</v>
      </c>
      <c r="M111" s="263"/>
      <c r="N111" s="396"/>
    </row>
    <row r="112" spans="1:14" s="255" customFormat="1" ht="17" thickBot="1">
      <c r="A112" s="439"/>
      <c r="B112" s="442"/>
      <c r="C112" s="442"/>
      <c r="D112" s="445"/>
      <c r="E112" s="266">
        <v>44329</v>
      </c>
      <c r="F112" s="267">
        <v>98</v>
      </c>
      <c r="G112" s="269">
        <v>6</v>
      </c>
      <c r="H112" s="269">
        <v>2</v>
      </c>
      <c r="I112" s="270">
        <v>0.33</v>
      </c>
      <c r="J112" s="344">
        <v>193.20643544197083</v>
      </c>
      <c r="K112" s="345">
        <v>322.04099796546183</v>
      </c>
      <c r="L112" s="345">
        <v>0</v>
      </c>
      <c r="M112" s="269"/>
      <c r="N112" s="396"/>
    </row>
    <row r="113" spans="1:14" s="255" customFormat="1">
      <c r="A113" s="428" t="s">
        <v>96</v>
      </c>
      <c r="B113" s="431" t="s">
        <v>140</v>
      </c>
      <c r="C113" s="431" t="s">
        <v>141</v>
      </c>
      <c r="D113" s="434" t="s">
        <v>771</v>
      </c>
      <c r="E113" s="256">
        <v>44231</v>
      </c>
      <c r="F113" s="257">
        <v>0</v>
      </c>
      <c r="G113" s="258">
        <v>12</v>
      </c>
      <c r="H113" s="259">
        <v>0</v>
      </c>
      <c r="I113" s="264">
        <v>0</v>
      </c>
      <c r="J113" s="340">
        <v>0</v>
      </c>
      <c r="K113" s="341">
        <v>0</v>
      </c>
      <c r="L113" s="341">
        <v>0</v>
      </c>
      <c r="M113" s="259"/>
      <c r="N113" s="396"/>
    </row>
    <row r="114" spans="1:14" s="255" customFormat="1">
      <c r="A114" s="429"/>
      <c r="B114" s="432"/>
      <c r="C114" s="432"/>
      <c r="D114" s="435"/>
      <c r="E114" s="260">
        <v>44245</v>
      </c>
      <c r="F114" s="261">
        <v>14</v>
      </c>
      <c r="G114" s="262">
        <v>12</v>
      </c>
      <c r="H114" s="263">
        <v>0</v>
      </c>
      <c r="I114" s="265">
        <v>0</v>
      </c>
      <c r="J114" s="342">
        <v>0</v>
      </c>
      <c r="K114" s="343">
        <v>0</v>
      </c>
      <c r="L114" s="343">
        <v>0</v>
      </c>
      <c r="M114" s="263"/>
      <c r="N114" s="396"/>
    </row>
    <row r="115" spans="1:14" s="255" customFormat="1">
      <c r="A115" s="429"/>
      <c r="B115" s="432"/>
      <c r="C115" s="432"/>
      <c r="D115" s="435"/>
      <c r="E115" s="260">
        <v>44259</v>
      </c>
      <c r="F115" s="261">
        <v>28</v>
      </c>
      <c r="G115" s="262">
        <v>12</v>
      </c>
      <c r="H115" s="263">
        <v>0</v>
      </c>
      <c r="I115" s="265">
        <v>0</v>
      </c>
      <c r="J115" s="342">
        <v>0</v>
      </c>
      <c r="K115" s="343">
        <v>0</v>
      </c>
      <c r="L115" s="343">
        <v>0</v>
      </c>
      <c r="M115" s="263"/>
      <c r="N115" s="396"/>
    </row>
    <row r="116" spans="1:14" s="255" customFormat="1">
      <c r="A116" s="429"/>
      <c r="B116" s="432"/>
      <c r="C116" s="432"/>
      <c r="D116" s="435"/>
      <c r="E116" s="260">
        <v>44273</v>
      </c>
      <c r="F116" s="261">
        <v>42</v>
      </c>
      <c r="G116" s="262">
        <v>12</v>
      </c>
      <c r="H116" s="263">
        <v>0</v>
      </c>
      <c r="I116" s="265">
        <v>0</v>
      </c>
      <c r="J116" s="342">
        <v>0</v>
      </c>
      <c r="K116" s="343">
        <v>0</v>
      </c>
      <c r="L116" s="343">
        <v>0</v>
      </c>
      <c r="M116" s="263"/>
      <c r="N116" s="396"/>
    </row>
    <row r="117" spans="1:14" s="255" customFormat="1">
      <c r="A117" s="429"/>
      <c r="B117" s="432"/>
      <c r="C117" s="432"/>
      <c r="D117" s="435"/>
      <c r="E117" s="260">
        <v>44280</v>
      </c>
      <c r="F117" s="261">
        <v>49</v>
      </c>
      <c r="G117" s="262">
        <v>12</v>
      </c>
      <c r="H117" s="263">
        <v>0</v>
      </c>
      <c r="I117" s="265">
        <v>0</v>
      </c>
      <c r="J117" s="342">
        <v>0</v>
      </c>
      <c r="K117" s="343">
        <v>0</v>
      </c>
      <c r="L117" s="343">
        <v>0</v>
      </c>
      <c r="M117" s="263"/>
      <c r="N117" s="396"/>
    </row>
    <row r="118" spans="1:14" s="255" customFormat="1">
      <c r="A118" s="429"/>
      <c r="B118" s="432"/>
      <c r="C118" s="432"/>
      <c r="D118" s="435"/>
      <c r="E118" s="260">
        <v>44287</v>
      </c>
      <c r="F118" s="261">
        <v>56</v>
      </c>
      <c r="G118" s="262">
        <v>12</v>
      </c>
      <c r="H118" s="263">
        <v>0</v>
      </c>
      <c r="I118" s="265">
        <v>0</v>
      </c>
      <c r="J118" s="342">
        <v>0</v>
      </c>
      <c r="K118" s="343">
        <v>0</v>
      </c>
      <c r="L118" s="343">
        <v>0</v>
      </c>
      <c r="M118" s="263"/>
      <c r="N118" s="396"/>
    </row>
    <row r="119" spans="1:14" s="255" customFormat="1">
      <c r="A119" s="429"/>
      <c r="B119" s="432"/>
      <c r="C119" s="432"/>
      <c r="D119" s="435"/>
      <c r="E119" s="260">
        <v>44294</v>
      </c>
      <c r="F119" s="261">
        <v>63</v>
      </c>
      <c r="G119" s="262">
        <v>12</v>
      </c>
      <c r="H119" s="263">
        <v>0</v>
      </c>
      <c r="I119" s="265">
        <v>0</v>
      </c>
      <c r="J119" s="342">
        <v>0</v>
      </c>
      <c r="K119" s="343">
        <v>0</v>
      </c>
      <c r="L119" s="343">
        <v>0</v>
      </c>
      <c r="M119" s="263"/>
      <c r="N119" s="396"/>
    </row>
    <row r="120" spans="1:14" s="255" customFormat="1">
      <c r="A120" s="429"/>
      <c r="B120" s="432"/>
      <c r="C120" s="432"/>
      <c r="D120" s="435"/>
      <c r="E120" s="260">
        <v>44301</v>
      </c>
      <c r="F120" s="261">
        <v>70</v>
      </c>
      <c r="G120" s="262">
        <v>12</v>
      </c>
      <c r="H120" s="263">
        <v>0</v>
      </c>
      <c r="I120" s="265">
        <v>0</v>
      </c>
      <c r="J120" s="342">
        <v>0</v>
      </c>
      <c r="K120" s="343">
        <v>0</v>
      </c>
      <c r="L120" s="343">
        <v>0</v>
      </c>
      <c r="M120" s="263"/>
      <c r="N120" s="396"/>
    </row>
    <row r="121" spans="1:14" s="255" customFormat="1">
      <c r="A121" s="429"/>
      <c r="B121" s="432"/>
      <c r="C121" s="432"/>
      <c r="D121" s="435"/>
      <c r="E121" s="260">
        <v>44308</v>
      </c>
      <c r="F121" s="261">
        <v>77</v>
      </c>
      <c r="G121" s="262"/>
      <c r="H121" s="263"/>
      <c r="I121" s="265"/>
      <c r="J121" s="342"/>
      <c r="K121" s="343"/>
      <c r="L121" s="343"/>
      <c r="M121" s="263"/>
      <c r="N121" s="396"/>
    </row>
    <row r="122" spans="1:14" s="255" customFormat="1">
      <c r="A122" s="430"/>
      <c r="B122" s="433"/>
      <c r="C122" s="433"/>
      <c r="D122" s="436"/>
      <c r="E122" s="266">
        <v>44312</v>
      </c>
      <c r="F122" s="267">
        <v>81</v>
      </c>
      <c r="G122" s="268">
        <v>12</v>
      </c>
      <c r="H122" s="269">
        <v>0</v>
      </c>
      <c r="I122" s="270">
        <v>0</v>
      </c>
      <c r="J122" s="344">
        <v>0</v>
      </c>
      <c r="K122" s="345">
        <v>0</v>
      </c>
      <c r="L122" s="345">
        <v>0</v>
      </c>
      <c r="M122" s="269"/>
      <c r="N122" s="396"/>
    </row>
    <row r="123" spans="1:14" s="255" customFormat="1">
      <c r="A123" s="437" t="s">
        <v>117</v>
      </c>
      <c r="B123" s="440" t="s">
        <v>768</v>
      </c>
      <c r="C123" s="440" t="s">
        <v>141</v>
      </c>
      <c r="D123" s="443" t="s">
        <v>86</v>
      </c>
      <c r="E123" s="256">
        <v>44273</v>
      </c>
      <c r="F123" s="257">
        <v>0</v>
      </c>
      <c r="G123" s="258">
        <v>6</v>
      </c>
      <c r="H123" s="259">
        <v>0</v>
      </c>
      <c r="I123" s="265">
        <v>0</v>
      </c>
      <c r="J123" s="342">
        <v>0</v>
      </c>
      <c r="K123" s="343">
        <v>0</v>
      </c>
      <c r="L123" s="343">
        <v>0</v>
      </c>
      <c r="M123" s="259"/>
      <c r="N123" s="396"/>
    </row>
    <row r="124" spans="1:14" s="255" customFormat="1">
      <c r="A124" s="438"/>
      <c r="B124" s="441"/>
      <c r="C124" s="441"/>
      <c r="D124" s="444"/>
      <c r="E124" s="260">
        <v>44274</v>
      </c>
      <c r="F124" s="261">
        <v>1</v>
      </c>
      <c r="G124" s="262">
        <v>6</v>
      </c>
      <c r="H124" s="263">
        <v>1</v>
      </c>
      <c r="I124" s="265">
        <v>0.17</v>
      </c>
      <c r="J124" s="342">
        <v>59.224999999999994</v>
      </c>
      <c r="K124" s="343">
        <v>145.07103001633371</v>
      </c>
      <c r="L124" s="343">
        <v>0</v>
      </c>
      <c r="M124" s="263"/>
      <c r="N124" s="396"/>
    </row>
    <row r="125" spans="1:14" s="255" customFormat="1">
      <c r="A125" s="438"/>
      <c r="B125" s="441"/>
      <c r="C125" s="441"/>
      <c r="D125" s="444"/>
      <c r="E125" s="260">
        <v>44277</v>
      </c>
      <c r="F125" s="261">
        <v>4</v>
      </c>
      <c r="G125" s="262">
        <v>6</v>
      </c>
      <c r="H125" s="263">
        <v>6</v>
      </c>
      <c r="I125" s="265">
        <v>1</v>
      </c>
      <c r="J125" s="342">
        <v>51250.914764404297</v>
      </c>
      <c r="K125" s="343">
        <v>2897.9136291543637</v>
      </c>
      <c r="L125" s="343">
        <v>51128.926849365234</v>
      </c>
      <c r="M125" s="263"/>
      <c r="N125" s="396"/>
    </row>
    <row r="126" spans="1:14" s="255" customFormat="1">
      <c r="A126" s="438"/>
      <c r="B126" s="441"/>
      <c r="C126" s="441"/>
      <c r="D126" s="444"/>
      <c r="E126" s="260">
        <v>44280</v>
      </c>
      <c r="F126" s="261">
        <v>7</v>
      </c>
      <c r="G126" s="262">
        <v>6</v>
      </c>
      <c r="H126" s="263">
        <v>6</v>
      </c>
      <c r="I126" s="265">
        <v>1</v>
      </c>
      <c r="J126" s="342">
        <v>86682.011413574219</v>
      </c>
      <c r="K126" s="343">
        <v>6817.4820710365257</v>
      </c>
      <c r="L126" s="343">
        <v>85712.054443359375</v>
      </c>
      <c r="M126" s="263"/>
      <c r="N126" s="396"/>
    </row>
    <row r="127" spans="1:14" s="255" customFormat="1">
      <c r="A127" s="438"/>
      <c r="B127" s="441"/>
      <c r="C127" s="441"/>
      <c r="D127" s="444"/>
      <c r="E127" s="260">
        <v>44287</v>
      </c>
      <c r="F127" s="261">
        <v>14</v>
      </c>
      <c r="G127" s="262">
        <v>6</v>
      </c>
      <c r="H127" s="263">
        <v>6</v>
      </c>
      <c r="I127" s="265">
        <v>1</v>
      </c>
      <c r="J127" s="342">
        <v>52556.788635253906</v>
      </c>
      <c r="K127" s="343">
        <v>2233.2969686487395</v>
      </c>
      <c r="L127" s="343">
        <v>52530.848693847656</v>
      </c>
      <c r="M127" s="263"/>
      <c r="N127" s="396"/>
    </row>
    <row r="128" spans="1:14" s="255" customFormat="1">
      <c r="A128" s="438"/>
      <c r="B128" s="441"/>
      <c r="C128" s="441"/>
      <c r="D128" s="444"/>
      <c r="E128" s="260">
        <v>44294</v>
      </c>
      <c r="F128" s="261">
        <v>21</v>
      </c>
      <c r="G128" s="262">
        <v>6</v>
      </c>
      <c r="H128" s="263">
        <v>6</v>
      </c>
      <c r="I128" s="265">
        <v>1</v>
      </c>
      <c r="J128" s="342">
        <v>5707.7053546905518</v>
      </c>
      <c r="K128" s="343">
        <v>1528.5252811617495</v>
      </c>
      <c r="L128" s="343">
        <v>5356.3781261444092</v>
      </c>
      <c r="M128" s="263"/>
      <c r="N128" s="396"/>
    </row>
    <row r="129" spans="1:14" s="255" customFormat="1">
      <c r="A129" s="438"/>
      <c r="B129" s="441"/>
      <c r="C129" s="441"/>
      <c r="D129" s="444"/>
      <c r="E129" s="260">
        <v>44301</v>
      </c>
      <c r="F129" s="261">
        <v>28</v>
      </c>
      <c r="G129" s="262">
        <v>6</v>
      </c>
      <c r="H129" s="263">
        <v>6</v>
      </c>
      <c r="I129" s="265">
        <v>1</v>
      </c>
      <c r="J129" s="342">
        <v>1772.4022150039673</v>
      </c>
      <c r="K129" s="343">
        <v>893.67634454047436</v>
      </c>
      <c r="L129" s="343">
        <v>1544.9316501617432</v>
      </c>
      <c r="M129" s="263"/>
      <c r="N129" s="396"/>
    </row>
    <row r="130" spans="1:14" s="255" customFormat="1">
      <c r="A130" s="438"/>
      <c r="B130" s="441"/>
      <c r="C130" s="441"/>
      <c r="D130" s="444"/>
      <c r="E130" s="260">
        <v>44308</v>
      </c>
      <c r="F130" s="261">
        <v>35</v>
      </c>
      <c r="G130" s="262">
        <v>6</v>
      </c>
      <c r="H130" s="263">
        <v>6</v>
      </c>
      <c r="I130" s="265">
        <v>1</v>
      </c>
      <c r="J130" s="342">
        <v>1002.4268001317978</v>
      </c>
      <c r="K130" s="343">
        <v>615.96737168330867</v>
      </c>
      <c r="L130" s="343">
        <v>960.99075078964233</v>
      </c>
      <c r="M130" s="263"/>
      <c r="N130" s="396"/>
    </row>
    <row r="131" spans="1:14" s="255" customFormat="1">
      <c r="A131" s="438"/>
      <c r="B131" s="441"/>
      <c r="C131" s="441"/>
      <c r="D131" s="444"/>
      <c r="E131" s="260">
        <v>44315</v>
      </c>
      <c r="F131" s="261">
        <v>42</v>
      </c>
      <c r="G131" s="262">
        <v>6</v>
      </c>
      <c r="H131" s="263">
        <v>6</v>
      </c>
      <c r="I131" s="265">
        <v>1</v>
      </c>
      <c r="J131" s="342">
        <v>444.02840435504913</v>
      </c>
      <c r="K131" s="343">
        <v>227.77607543201788</v>
      </c>
      <c r="L131" s="343">
        <v>377.98798084259033</v>
      </c>
      <c r="M131" s="263"/>
      <c r="N131" s="396"/>
    </row>
    <row r="132" spans="1:14" s="255" customFormat="1">
      <c r="A132" s="438"/>
      <c r="B132" s="441"/>
      <c r="C132" s="441"/>
      <c r="D132" s="444"/>
      <c r="E132" s="260">
        <v>44322</v>
      </c>
      <c r="F132" s="261">
        <v>49</v>
      </c>
      <c r="G132" s="262">
        <v>6</v>
      </c>
      <c r="H132" s="263">
        <v>3</v>
      </c>
      <c r="I132" s="265">
        <v>0.5</v>
      </c>
      <c r="J132" s="342">
        <v>131.03680908679962</v>
      </c>
      <c r="K132" s="343">
        <v>160.3853231218917</v>
      </c>
      <c r="L132" s="343">
        <v>67.200556397438049</v>
      </c>
      <c r="M132" s="263"/>
      <c r="N132" s="396"/>
    </row>
    <row r="133" spans="1:14" s="255" customFormat="1">
      <c r="A133" s="438"/>
      <c r="B133" s="441"/>
      <c r="C133" s="441"/>
      <c r="D133" s="444"/>
      <c r="E133" s="260">
        <v>44329</v>
      </c>
      <c r="F133" s="261">
        <v>56</v>
      </c>
      <c r="G133" s="262">
        <v>6</v>
      </c>
      <c r="H133" s="263">
        <v>4</v>
      </c>
      <c r="I133" s="265">
        <v>0.67</v>
      </c>
      <c r="J133" s="342">
        <v>440.92388153076172</v>
      </c>
      <c r="K133" s="343">
        <v>439.14895342595639</v>
      </c>
      <c r="L133" s="343">
        <v>360.86701154708862</v>
      </c>
      <c r="M133" s="263"/>
      <c r="N133" s="396"/>
    </row>
    <row r="134" spans="1:14" s="255" customFormat="1">
      <c r="A134" s="438"/>
      <c r="B134" s="441"/>
      <c r="C134" s="441"/>
      <c r="D134" s="444"/>
      <c r="E134" s="260">
        <v>44336</v>
      </c>
      <c r="F134" s="261">
        <v>63</v>
      </c>
      <c r="G134" s="262">
        <v>6</v>
      </c>
      <c r="H134" s="263">
        <v>4</v>
      </c>
      <c r="I134" s="265">
        <v>0.67</v>
      </c>
      <c r="J134" s="342">
        <v>474.53489303588867</v>
      </c>
      <c r="K134" s="343">
        <v>395.39784498022988</v>
      </c>
      <c r="L134" s="343">
        <v>567.47753620147705</v>
      </c>
      <c r="M134" s="263"/>
      <c r="N134" s="396"/>
    </row>
    <row r="135" spans="1:14" s="255" customFormat="1">
      <c r="A135" s="438"/>
      <c r="B135" s="441"/>
      <c r="C135" s="441"/>
      <c r="D135" s="444"/>
      <c r="E135" s="260">
        <v>44343</v>
      </c>
      <c r="F135" s="261">
        <v>70</v>
      </c>
      <c r="G135" s="262">
        <v>6</v>
      </c>
      <c r="H135" s="263">
        <v>4</v>
      </c>
      <c r="I135" s="265">
        <v>0.67</v>
      </c>
      <c r="J135" s="342">
        <v>363.75658214092255</v>
      </c>
      <c r="K135" s="343">
        <v>341.12210955945926</v>
      </c>
      <c r="L135" s="343">
        <v>357.94990360736847</v>
      </c>
      <c r="M135" s="263"/>
      <c r="N135" s="396"/>
    </row>
    <row r="136" spans="1:14" s="255" customFormat="1">
      <c r="A136" s="438"/>
      <c r="B136" s="441"/>
      <c r="C136" s="441"/>
      <c r="D136" s="444"/>
      <c r="E136" s="260">
        <v>44350</v>
      </c>
      <c r="F136" s="261">
        <v>77</v>
      </c>
      <c r="G136" s="262">
        <v>6</v>
      </c>
      <c r="H136" s="263">
        <v>3</v>
      </c>
      <c r="I136" s="265">
        <v>0.5</v>
      </c>
      <c r="J136" s="342">
        <v>292.35827326774597</v>
      </c>
      <c r="K136" s="343">
        <v>322.09991402597257</v>
      </c>
      <c r="L136" s="343">
        <v>273.92833828926086</v>
      </c>
      <c r="M136" s="263"/>
      <c r="N136" s="396"/>
    </row>
    <row r="137" spans="1:14" s="255" customFormat="1">
      <c r="A137" s="438"/>
      <c r="B137" s="441"/>
      <c r="C137" s="441"/>
      <c r="D137" s="444"/>
      <c r="E137" s="260">
        <v>44356</v>
      </c>
      <c r="F137" s="261">
        <v>83</v>
      </c>
      <c r="G137" s="262">
        <v>6</v>
      </c>
      <c r="H137" s="263">
        <v>0</v>
      </c>
      <c r="I137" s="265">
        <v>0</v>
      </c>
      <c r="J137" s="342">
        <v>0</v>
      </c>
      <c r="K137" s="343">
        <v>0</v>
      </c>
      <c r="L137" s="343">
        <v>0</v>
      </c>
      <c r="M137" s="263"/>
      <c r="N137" s="396"/>
    </row>
    <row r="138" spans="1:14" s="255" customFormat="1">
      <c r="A138" s="438"/>
      <c r="B138" s="441"/>
      <c r="C138" s="441"/>
      <c r="D138" s="444"/>
      <c r="E138" s="260">
        <v>44364</v>
      </c>
      <c r="F138" s="261">
        <v>91</v>
      </c>
      <c r="G138" s="262">
        <v>6</v>
      </c>
      <c r="H138" s="263">
        <v>0</v>
      </c>
      <c r="I138" s="265">
        <v>0</v>
      </c>
      <c r="J138" s="342">
        <v>0</v>
      </c>
      <c r="K138" s="343">
        <v>0</v>
      </c>
      <c r="L138" s="343">
        <v>0</v>
      </c>
      <c r="M138" s="263"/>
      <c r="N138" s="396"/>
    </row>
    <row r="139" spans="1:14" s="255" customFormat="1">
      <c r="A139" s="439"/>
      <c r="B139" s="442"/>
      <c r="C139" s="442"/>
      <c r="D139" s="445"/>
      <c r="E139" s="266">
        <v>44371</v>
      </c>
      <c r="F139" s="267">
        <v>98</v>
      </c>
      <c r="G139" s="269">
        <v>6</v>
      </c>
      <c r="H139" s="269">
        <v>4</v>
      </c>
      <c r="I139" s="270">
        <v>0.67</v>
      </c>
      <c r="J139" s="344">
        <v>184.94530618190765</v>
      </c>
      <c r="K139" s="345">
        <v>152.33145740992936</v>
      </c>
      <c r="L139" s="345">
        <v>234.49125587940216</v>
      </c>
      <c r="M139" s="269"/>
      <c r="N139" s="396"/>
    </row>
    <row r="140" spans="1:14" s="255" customFormat="1">
      <c r="A140" s="428" t="s">
        <v>117</v>
      </c>
      <c r="B140" s="431" t="s">
        <v>768</v>
      </c>
      <c r="C140" s="431" t="s">
        <v>141</v>
      </c>
      <c r="D140" s="434" t="s">
        <v>771</v>
      </c>
      <c r="E140" s="256">
        <v>44294</v>
      </c>
      <c r="F140" s="257">
        <v>21</v>
      </c>
      <c r="G140" s="258">
        <v>12</v>
      </c>
      <c r="H140" s="259">
        <v>0</v>
      </c>
      <c r="I140" s="264">
        <v>0</v>
      </c>
      <c r="J140" s="340">
        <v>0</v>
      </c>
      <c r="K140" s="341">
        <v>0</v>
      </c>
      <c r="L140" s="341">
        <v>0</v>
      </c>
      <c r="M140" s="259"/>
      <c r="N140" s="396"/>
    </row>
    <row r="141" spans="1:14" s="255" customFormat="1">
      <c r="A141" s="429"/>
      <c r="B141" s="432"/>
      <c r="C141" s="432"/>
      <c r="D141" s="435"/>
      <c r="E141" s="260">
        <v>44301</v>
      </c>
      <c r="F141" s="261">
        <v>28</v>
      </c>
      <c r="G141" s="262">
        <v>12</v>
      </c>
      <c r="H141" s="263">
        <v>0</v>
      </c>
      <c r="I141" s="265">
        <v>0</v>
      </c>
      <c r="J141" s="342">
        <v>0</v>
      </c>
      <c r="K141" s="343">
        <v>0</v>
      </c>
      <c r="L141" s="343">
        <v>0</v>
      </c>
      <c r="M141" s="263"/>
      <c r="N141" s="396"/>
    </row>
    <row r="142" spans="1:14" s="255" customFormat="1">
      <c r="A142" s="429"/>
      <c r="B142" s="432"/>
      <c r="C142" s="432"/>
      <c r="D142" s="435"/>
      <c r="E142" s="260">
        <v>44308</v>
      </c>
      <c r="F142" s="261">
        <v>35</v>
      </c>
      <c r="G142" s="262">
        <v>12</v>
      </c>
      <c r="H142" s="263">
        <v>0</v>
      </c>
      <c r="I142" s="265">
        <v>0</v>
      </c>
      <c r="J142" s="342">
        <v>0</v>
      </c>
      <c r="K142" s="343">
        <v>0</v>
      </c>
      <c r="L142" s="343">
        <v>0</v>
      </c>
      <c r="M142" s="263"/>
      <c r="N142" s="396"/>
    </row>
    <row r="143" spans="1:14" s="255" customFormat="1">
      <c r="A143" s="429"/>
      <c r="B143" s="432"/>
      <c r="C143" s="432"/>
      <c r="D143" s="435"/>
      <c r="E143" s="260">
        <v>44322</v>
      </c>
      <c r="F143" s="261">
        <v>49</v>
      </c>
      <c r="G143" s="262">
        <v>12</v>
      </c>
      <c r="H143" s="263">
        <v>0</v>
      </c>
      <c r="I143" s="265">
        <v>0</v>
      </c>
      <c r="J143" s="342">
        <v>0</v>
      </c>
      <c r="K143" s="343">
        <v>0</v>
      </c>
      <c r="L143" s="343">
        <v>0</v>
      </c>
      <c r="M143" s="263"/>
      <c r="N143" s="396"/>
    </row>
    <row r="144" spans="1:14" s="255" customFormat="1">
      <c r="A144" s="429"/>
      <c r="B144" s="432"/>
      <c r="C144" s="432"/>
      <c r="D144" s="435"/>
      <c r="E144" s="260">
        <v>44336</v>
      </c>
      <c r="F144" s="261">
        <v>63</v>
      </c>
      <c r="G144" s="262">
        <v>12</v>
      </c>
      <c r="H144" s="263">
        <v>0</v>
      </c>
      <c r="I144" s="265">
        <v>0</v>
      </c>
      <c r="J144" s="342">
        <v>0</v>
      </c>
      <c r="K144" s="343">
        <v>0</v>
      </c>
      <c r="L144" s="343">
        <v>0</v>
      </c>
      <c r="M144" s="263"/>
      <c r="N144" s="396"/>
    </row>
    <row r="145" spans="1:14" s="255" customFormat="1">
      <c r="A145" s="429"/>
      <c r="B145" s="432"/>
      <c r="C145" s="432"/>
      <c r="D145" s="435"/>
      <c r="E145" s="260">
        <v>44343</v>
      </c>
      <c r="F145" s="261">
        <v>70</v>
      </c>
      <c r="G145" s="262">
        <v>12</v>
      </c>
      <c r="H145" s="263">
        <v>0</v>
      </c>
      <c r="I145" s="265">
        <v>0</v>
      </c>
      <c r="J145" s="342">
        <v>0</v>
      </c>
      <c r="K145" s="343">
        <v>0</v>
      </c>
      <c r="L145" s="343">
        <v>0</v>
      </c>
      <c r="M145" s="263"/>
      <c r="N145" s="396"/>
    </row>
    <row r="146" spans="1:14" s="255" customFormat="1">
      <c r="A146" s="429"/>
      <c r="B146" s="432"/>
      <c r="C146" s="432"/>
      <c r="D146" s="435"/>
      <c r="E146" s="260">
        <v>44350</v>
      </c>
      <c r="F146" s="261">
        <v>77</v>
      </c>
      <c r="G146" s="262">
        <v>12</v>
      </c>
      <c r="H146" s="263">
        <v>0</v>
      </c>
      <c r="I146" s="265">
        <v>0</v>
      </c>
      <c r="J146" s="342">
        <v>0</v>
      </c>
      <c r="K146" s="343">
        <v>0</v>
      </c>
      <c r="L146" s="343">
        <v>0</v>
      </c>
      <c r="M146" s="263"/>
      <c r="N146" s="396"/>
    </row>
    <row r="147" spans="1:14" s="255" customFormat="1">
      <c r="A147" s="430"/>
      <c r="B147" s="433"/>
      <c r="C147" s="433"/>
      <c r="D147" s="436"/>
      <c r="E147" s="266">
        <v>44356</v>
      </c>
      <c r="F147" s="267">
        <v>83</v>
      </c>
      <c r="G147" s="268">
        <v>12</v>
      </c>
      <c r="H147" s="269">
        <v>0</v>
      </c>
      <c r="I147" s="270">
        <v>0</v>
      </c>
      <c r="J147" s="344">
        <v>0</v>
      </c>
      <c r="K147" s="345">
        <v>0</v>
      </c>
      <c r="L147" s="345">
        <v>0</v>
      </c>
      <c r="M147" s="269"/>
      <c r="N147" s="396"/>
    </row>
    <row r="148" spans="1:14" s="255" customFormat="1">
      <c r="A148" s="437" t="s">
        <v>143</v>
      </c>
      <c r="B148" s="440" t="s">
        <v>768</v>
      </c>
      <c r="C148" s="440" t="s">
        <v>141</v>
      </c>
      <c r="D148" s="443" t="s">
        <v>86</v>
      </c>
      <c r="E148" s="256">
        <v>44567</v>
      </c>
      <c r="F148" s="257">
        <v>0</v>
      </c>
      <c r="G148" s="258">
        <v>6</v>
      </c>
      <c r="H148" s="259">
        <v>0</v>
      </c>
      <c r="I148" s="264">
        <v>0</v>
      </c>
      <c r="J148" s="340">
        <v>0</v>
      </c>
      <c r="K148" s="341">
        <v>0</v>
      </c>
      <c r="L148" s="341">
        <v>0</v>
      </c>
      <c r="M148" s="259"/>
      <c r="N148" s="396"/>
    </row>
    <row r="149" spans="1:14" s="255" customFormat="1">
      <c r="A149" s="438"/>
      <c r="B149" s="441"/>
      <c r="C149" s="441"/>
      <c r="D149" s="444"/>
      <c r="E149" s="260">
        <v>44568</v>
      </c>
      <c r="F149" s="261">
        <f>E149-$E$148</f>
        <v>1</v>
      </c>
      <c r="G149" s="262">
        <v>6</v>
      </c>
      <c r="H149" s="263">
        <v>1</v>
      </c>
      <c r="I149" s="265">
        <v>0.17</v>
      </c>
      <c r="J149" s="342">
        <v>86.554014682769775</v>
      </c>
      <c r="K149" s="343">
        <v>212.01317116214915</v>
      </c>
      <c r="L149" s="343">
        <v>0</v>
      </c>
      <c r="M149" s="263"/>
      <c r="N149" s="396"/>
    </row>
    <row r="150" spans="1:14" s="255" customFormat="1">
      <c r="A150" s="438"/>
      <c r="B150" s="441"/>
      <c r="C150" s="441"/>
      <c r="D150" s="444"/>
      <c r="E150" s="260">
        <v>44571</v>
      </c>
      <c r="F150" s="261">
        <f t="shared" ref="F150:F164" si="0">E150-$E$148</f>
        <v>4</v>
      </c>
      <c r="G150" s="262">
        <v>6</v>
      </c>
      <c r="H150" s="263">
        <v>6</v>
      </c>
      <c r="I150" s="265">
        <v>1</v>
      </c>
      <c r="J150" s="342">
        <v>52593.445587158203</v>
      </c>
      <c r="K150" s="343">
        <v>4104.9041895246637</v>
      </c>
      <c r="L150" s="343">
        <v>52312.854766845703</v>
      </c>
      <c r="M150" s="263"/>
      <c r="N150" s="396"/>
    </row>
    <row r="151" spans="1:14" s="255" customFormat="1">
      <c r="A151" s="438"/>
      <c r="B151" s="441"/>
      <c r="C151" s="441"/>
      <c r="D151" s="444"/>
      <c r="E151" s="260">
        <v>44574</v>
      </c>
      <c r="F151" s="261">
        <f t="shared" si="0"/>
        <v>7</v>
      </c>
      <c r="G151" s="262">
        <v>6</v>
      </c>
      <c r="H151" s="263">
        <v>6</v>
      </c>
      <c r="I151" s="265">
        <v>1</v>
      </c>
      <c r="J151" s="342">
        <v>137154.57916259766</v>
      </c>
      <c r="K151" s="343">
        <v>8898.268498055184</v>
      </c>
      <c r="L151" s="343">
        <v>141120.26824951172</v>
      </c>
      <c r="M151" s="263"/>
      <c r="N151" s="396"/>
    </row>
    <row r="152" spans="1:14" s="255" customFormat="1">
      <c r="A152" s="438"/>
      <c r="B152" s="441"/>
      <c r="C152" s="441"/>
      <c r="D152" s="444"/>
      <c r="E152" s="260">
        <v>44581</v>
      </c>
      <c r="F152" s="261">
        <f t="shared" si="0"/>
        <v>14</v>
      </c>
      <c r="G152" s="262">
        <v>6</v>
      </c>
      <c r="H152" s="263">
        <v>6</v>
      </c>
      <c r="I152" s="265">
        <v>1</v>
      </c>
      <c r="J152" s="342">
        <v>18038.904190063477</v>
      </c>
      <c r="K152" s="343">
        <v>2409.4497059248638</v>
      </c>
      <c r="L152" s="343">
        <v>18496.610069274902</v>
      </c>
      <c r="M152" s="263"/>
      <c r="N152" s="396"/>
    </row>
    <row r="153" spans="1:14" s="255" customFormat="1">
      <c r="A153" s="438"/>
      <c r="B153" s="441"/>
      <c r="C153" s="441"/>
      <c r="D153" s="444"/>
      <c r="E153" s="260">
        <v>44588</v>
      </c>
      <c r="F153" s="261">
        <f t="shared" si="0"/>
        <v>21</v>
      </c>
      <c r="G153" s="262">
        <v>6</v>
      </c>
      <c r="H153" s="263">
        <v>6</v>
      </c>
      <c r="I153" s="265">
        <v>1</v>
      </c>
      <c r="J153" s="342">
        <v>1583.2002401351929</v>
      </c>
      <c r="K153" s="343">
        <v>317.54993921072094</v>
      </c>
      <c r="L153" s="343">
        <v>1648.3555555343628</v>
      </c>
      <c r="M153" s="263"/>
      <c r="N153" s="396"/>
    </row>
    <row r="154" spans="1:14" s="255" customFormat="1">
      <c r="A154" s="438"/>
      <c r="B154" s="441"/>
      <c r="C154" s="441"/>
      <c r="D154" s="444"/>
      <c r="E154" s="260">
        <v>44595</v>
      </c>
      <c r="F154" s="261">
        <f t="shared" si="0"/>
        <v>28</v>
      </c>
      <c r="G154" s="262">
        <v>6</v>
      </c>
      <c r="H154" s="263">
        <v>6</v>
      </c>
      <c r="I154" s="265">
        <v>1</v>
      </c>
      <c r="J154" s="342">
        <v>1156.678768992424</v>
      </c>
      <c r="K154" s="343">
        <v>724.51168013550807</v>
      </c>
      <c r="L154" s="343">
        <v>1215.3669118881226</v>
      </c>
      <c r="M154" s="263"/>
      <c r="N154" s="396"/>
    </row>
    <row r="155" spans="1:14" s="255" customFormat="1">
      <c r="A155" s="438"/>
      <c r="B155" s="441"/>
      <c r="C155" s="441"/>
      <c r="D155" s="444"/>
      <c r="E155" s="260">
        <v>44602</v>
      </c>
      <c r="F155" s="261">
        <f t="shared" si="0"/>
        <v>35</v>
      </c>
      <c r="G155" s="262">
        <v>6</v>
      </c>
      <c r="H155" s="263">
        <v>4</v>
      </c>
      <c r="I155" s="265">
        <v>0.67</v>
      </c>
      <c r="J155" s="342">
        <v>425.01953840255737</v>
      </c>
      <c r="K155" s="343">
        <v>421.97700577453173</v>
      </c>
      <c r="L155" s="343">
        <v>427.12569236755371</v>
      </c>
      <c r="M155" s="263"/>
      <c r="N155" s="396"/>
    </row>
    <row r="156" spans="1:14" s="255" customFormat="1">
      <c r="A156" s="438"/>
      <c r="B156" s="441"/>
      <c r="C156" s="441"/>
      <c r="D156" s="444"/>
      <c r="E156" s="260">
        <v>44609</v>
      </c>
      <c r="F156" s="261">
        <f t="shared" si="0"/>
        <v>42</v>
      </c>
      <c r="G156" s="262">
        <v>6</v>
      </c>
      <c r="H156" s="263">
        <v>1</v>
      </c>
      <c r="I156" s="265">
        <v>0.17</v>
      </c>
      <c r="J156" s="342">
        <v>53.345507383346558</v>
      </c>
      <c r="K156" s="343">
        <v>130.66927315907168</v>
      </c>
      <c r="L156" s="343">
        <v>0</v>
      </c>
      <c r="M156" s="263"/>
      <c r="N156" s="396"/>
    </row>
    <row r="157" spans="1:14" s="255" customFormat="1">
      <c r="A157" s="438"/>
      <c r="B157" s="441"/>
      <c r="C157" s="441"/>
      <c r="D157" s="444"/>
      <c r="E157" s="260">
        <v>44616</v>
      </c>
      <c r="F157" s="261">
        <f t="shared" si="0"/>
        <v>49</v>
      </c>
      <c r="G157" s="262">
        <v>6</v>
      </c>
      <c r="H157" s="263">
        <v>1</v>
      </c>
      <c r="I157" s="265">
        <v>0.17</v>
      </c>
      <c r="J157" s="342">
        <v>181.01100921630859</v>
      </c>
      <c r="K157" s="343">
        <v>443.38461040617921</v>
      </c>
      <c r="L157" s="343">
        <v>0</v>
      </c>
      <c r="M157" s="263"/>
      <c r="N157" s="396"/>
    </row>
    <row r="158" spans="1:14" s="255" customFormat="1">
      <c r="A158" s="438"/>
      <c r="B158" s="441"/>
      <c r="C158" s="441"/>
      <c r="D158" s="444"/>
      <c r="E158" s="260">
        <v>44623</v>
      </c>
      <c r="F158" s="261">
        <f t="shared" si="0"/>
        <v>56</v>
      </c>
      <c r="G158" s="262">
        <v>6</v>
      </c>
      <c r="H158" s="263">
        <v>0</v>
      </c>
      <c r="I158" s="265">
        <v>0</v>
      </c>
      <c r="J158" s="342">
        <v>0</v>
      </c>
      <c r="K158" s="343">
        <v>0</v>
      </c>
      <c r="L158" s="343">
        <v>0</v>
      </c>
      <c r="M158" s="263"/>
      <c r="N158" s="396"/>
    </row>
    <row r="159" spans="1:14" s="255" customFormat="1">
      <c r="A159" s="438"/>
      <c r="B159" s="441"/>
      <c r="C159" s="441"/>
      <c r="D159" s="444"/>
      <c r="E159" s="260">
        <v>44631</v>
      </c>
      <c r="F159" s="261">
        <f t="shared" si="0"/>
        <v>64</v>
      </c>
      <c r="G159" s="262">
        <v>6</v>
      </c>
      <c r="H159" s="263">
        <v>1</v>
      </c>
      <c r="I159" s="265">
        <v>0.17</v>
      </c>
      <c r="J159" s="342">
        <v>97.424721717834473</v>
      </c>
      <c r="K159" s="343">
        <v>238.64085654134107</v>
      </c>
      <c r="L159" s="343">
        <v>0</v>
      </c>
      <c r="M159" s="263"/>
      <c r="N159" s="396"/>
    </row>
    <row r="160" spans="1:14" s="255" customFormat="1">
      <c r="A160" s="438"/>
      <c r="B160" s="441"/>
      <c r="C160" s="441"/>
      <c r="D160" s="444"/>
      <c r="E160" s="260">
        <v>44637</v>
      </c>
      <c r="F160" s="261">
        <f>E160-$E$148</f>
        <v>70</v>
      </c>
      <c r="G160" s="262">
        <v>6</v>
      </c>
      <c r="H160" s="263">
        <v>0</v>
      </c>
      <c r="I160" s="265">
        <v>0</v>
      </c>
      <c r="J160" s="342">
        <v>0</v>
      </c>
      <c r="K160" s="343">
        <v>0</v>
      </c>
      <c r="L160" s="343">
        <v>0</v>
      </c>
      <c r="M160" s="263"/>
      <c r="N160" s="396"/>
    </row>
    <row r="161" spans="1:14" s="255" customFormat="1">
      <c r="A161" s="438"/>
      <c r="B161" s="441"/>
      <c r="C161" s="441"/>
      <c r="D161" s="444"/>
      <c r="E161" s="260">
        <v>44644</v>
      </c>
      <c r="F161" s="261">
        <f t="shared" si="0"/>
        <v>77</v>
      </c>
      <c r="G161" s="262">
        <v>6</v>
      </c>
      <c r="H161" s="263">
        <v>0</v>
      </c>
      <c r="I161" s="265">
        <v>0</v>
      </c>
      <c r="J161" s="342">
        <v>0</v>
      </c>
      <c r="K161" s="343">
        <v>0</v>
      </c>
      <c r="L161" s="343">
        <v>0</v>
      </c>
      <c r="M161" s="263"/>
      <c r="N161" s="396"/>
    </row>
    <row r="162" spans="1:14" s="255" customFormat="1">
      <c r="A162" s="438"/>
      <c r="B162" s="441"/>
      <c r="C162" s="441"/>
      <c r="D162" s="444"/>
      <c r="E162" s="260">
        <v>44651</v>
      </c>
      <c r="F162" s="261">
        <f t="shared" si="0"/>
        <v>84</v>
      </c>
      <c r="G162" s="262">
        <v>6</v>
      </c>
      <c r="H162" s="263">
        <v>0</v>
      </c>
      <c r="I162" s="265">
        <v>0</v>
      </c>
      <c r="J162" s="342">
        <v>0</v>
      </c>
      <c r="K162" s="343">
        <v>0</v>
      </c>
      <c r="L162" s="343">
        <v>0</v>
      </c>
      <c r="M162" s="263"/>
      <c r="N162" s="396"/>
    </row>
    <row r="163" spans="1:14" s="255" customFormat="1">
      <c r="A163" s="438"/>
      <c r="B163" s="441"/>
      <c r="C163" s="441"/>
      <c r="D163" s="444"/>
      <c r="E163" s="260">
        <v>44655</v>
      </c>
      <c r="F163" s="261">
        <f t="shared" si="0"/>
        <v>88</v>
      </c>
      <c r="G163" s="262">
        <v>6</v>
      </c>
      <c r="H163" s="263">
        <v>1</v>
      </c>
      <c r="I163" s="265">
        <v>0.17</v>
      </c>
      <c r="J163" s="342">
        <v>81.18283748626709</v>
      </c>
      <c r="K163" s="343">
        <v>198.85652771264492</v>
      </c>
      <c r="L163" s="343">
        <v>0</v>
      </c>
      <c r="M163" s="263"/>
      <c r="N163" s="396"/>
    </row>
    <row r="164" spans="1:14" s="255" customFormat="1">
      <c r="A164" s="438"/>
      <c r="B164" s="441"/>
      <c r="C164" s="441"/>
      <c r="D164" s="444"/>
      <c r="E164" s="260">
        <v>44665</v>
      </c>
      <c r="F164" s="261">
        <f t="shared" si="0"/>
        <v>98</v>
      </c>
      <c r="G164" s="262">
        <v>6</v>
      </c>
      <c r="H164" s="263">
        <v>0</v>
      </c>
      <c r="I164" s="265">
        <v>0</v>
      </c>
      <c r="J164" s="342">
        <v>0</v>
      </c>
      <c r="K164" s="343">
        <v>0</v>
      </c>
      <c r="L164" s="343">
        <v>0</v>
      </c>
      <c r="M164" s="263"/>
      <c r="N164" s="396"/>
    </row>
    <row r="165" spans="1:14" s="255" customFormat="1">
      <c r="A165" s="439"/>
      <c r="B165" s="442"/>
      <c r="C165" s="442"/>
      <c r="D165" s="445"/>
      <c r="E165" s="266">
        <v>44672</v>
      </c>
      <c r="F165" s="267">
        <f>E165-$E$148</f>
        <v>105</v>
      </c>
      <c r="G165" s="268">
        <v>6</v>
      </c>
      <c r="H165" s="269">
        <v>0</v>
      </c>
      <c r="I165" s="270">
        <v>0</v>
      </c>
      <c r="J165" s="344">
        <v>0</v>
      </c>
      <c r="K165" s="345">
        <v>0</v>
      </c>
      <c r="L165" s="345">
        <v>0</v>
      </c>
      <c r="M165" s="269"/>
      <c r="N165" s="396"/>
    </row>
    <row r="166" spans="1:14" s="255" customFormat="1" ht="16" customHeight="1">
      <c r="A166" s="432" t="s">
        <v>143</v>
      </c>
      <c r="B166" s="432" t="s">
        <v>768</v>
      </c>
      <c r="C166" s="432" t="s">
        <v>141</v>
      </c>
      <c r="D166" s="432" t="s">
        <v>771</v>
      </c>
      <c r="E166" s="260">
        <v>44567</v>
      </c>
      <c r="F166" s="261">
        <v>0</v>
      </c>
      <c r="G166" s="262">
        <v>12</v>
      </c>
      <c r="H166" s="263">
        <v>0</v>
      </c>
      <c r="I166" s="265">
        <v>0</v>
      </c>
      <c r="J166" s="342">
        <v>0</v>
      </c>
      <c r="K166" s="343">
        <v>0</v>
      </c>
      <c r="L166" s="343">
        <v>0</v>
      </c>
      <c r="M166" s="263"/>
      <c r="N166" s="396"/>
    </row>
    <row r="167" spans="1:14" s="255" customFormat="1" ht="16" customHeight="1">
      <c r="A167" s="432"/>
      <c r="B167" s="432"/>
      <c r="C167" s="432"/>
      <c r="D167" s="432"/>
      <c r="E167" s="260">
        <v>44574</v>
      </c>
      <c r="F167" s="261">
        <f>E167-$E$166</f>
        <v>7</v>
      </c>
      <c r="G167" s="262">
        <v>12</v>
      </c>
      <c r="H167" s="263">
        <v>0</v>
      </c>
      <c r="I167" s="265">
        <v>0</v>
      </c>
      <c r="J167" s="342">
        <v>0</v>
      </c>
      <c r="K167" s="343">
        <v>0</v>
      </c>
      <c r="L167" s="343">
        <v>0</v>
      </c>
      <c r="M167" s="263"/>
      <c r="N167" s="396"/>
    </row>
    <row r="168" spans="1:14" s="255" customFormat="1" ht="16" customHeight="1">
      <c r="A168" s="432"/>
      <c r="B168" s="432"/>
      <c r="C168" s="432"/>
      <c r="D168" s="432"/>
      <c r="E168" s="260">
        <v>44581</v>
      </c>
      <c r="F168" s="261">
        <f t="shared" ref="F168:F176" si="1">E168-$E$166</f>
        <v>14</v>
      </c>
      <c r="G168" s="262">
        <v>12</v>
      </c>
      <c r="H168" s="263">
        <v>0</v>
      </c>
      <c r="I168" s="265">
        <v>0</v>
      </c>
      <c r="J168" s="342">
        <v>0</v>
      </c>
      <c r="K168" s="343">
        <v>0</v>
      </c>
      <c r="L168" s="343">
        <v>0</v>
      </c>
      <c r="M168" s="263"/>
      <c r="N168" s="396"/>
    </row>
    <row r="169" spans="1:14" s="255" customFormat="1" ht="16" customHeight="1">
      <c r="A169" s="432"/>
      <c r="B169" s="432"/>
      <c r="C169" s="432"/>
      <c r="D169" s="432"/>
      <c r="E169" s="260">
        <v>44588</v>
      </c>
      <c r="F169" s="261">
        <f t="shared" si="1"/>
        <v>21</v>
      </c>
      <c r="G169" s="262">
        <v>12</v>
      </c>
      <c r="H169" s="263">
        <v>0</v>
      </c>
      <c r="I169" s="265">
        <v>0</v>
      </c>
      <c r="J169" s="342">
        <v>0</v>
      </c>
      <c r="K169" s="343">
        <v>0</v>
      </c>
      <c r="L169" s="343">
        <v>0</v>
      </c>
      <c r="M169" s="263"/>
      <c r="N169" s="396"/>
    </row>
    <row r="170" spans="1:14" s="255" customFormat="1" ht="16" customHeight="1">
      <c r="A170" s="432"/>
      <c r="B170" s="432"/>
      <c r="C170" s="432"/>
      <c r="D170" s="432"/>
      <c r="E170" s="260">
        <v>44595</v>
      </c>
      <c r="F170" s="261">
        <f t="shared" si="1"/>
        <v>28</v>
      </c>
      <c r="G170" s="262">
        <v>12</v>
      </c>
      <c r="H170" s="263">
        <v>2</v>
      </c>
      <c r="I170" s="265">
        <v>0.17</v>
      </c>
      <c r="J170" s="342">
        <v>54.614714781443276</v>
      </c>
      <c r="K170" s="343">
        <v>127.91532651196965</v>
      </c>
      <c r="L170" s="343">
        <v>0</v>
      </c>
      <c r="M170" s="263"/>
      <c r="N170" s="396"/>
    </row>
    <row r="171" spans="1:14" s="255" customFormat="1" ht="16" customHeight="1">
      <c r="A171" s="432"/>
      <c r="B171" s="432"/>
      <c r="C171" s="432"/>
      <c r="D171" s="432"/>
      <c r="E171" s="260">
        <v>44602</v>
      </c>
      <c r="F171" s="261">
        <f t="shared" si="1"/>
        <v>35</v>
      </c>
      <c r="G171" s="262">
        <v>12</v>
      </c>
      <c r="H171" s="263">
        <v>0</v>
      </c>
      <c r="I171" s="265">
        <v>0</v>
      </c>
      <c r="J171" s="342">
        <v>0</v>
      </c>
      <c r="K171" s="343">
        <v>0</v>
      </c>
      <c r="L171" s="343">
        <v>0</v>
      </c>
      <c r="M171" s="263"/>
      <c r="N171" s="396"/>
    </row>
    <row r="172" spans="1:14" s="255" customFormat="1" ht="16" customHeight="1">
      <c r="A172" s="432"/>
      <c r="B172" s="432"/>
      <c r="C172" s="432"/>
      <c r="D172" s="432"/>
      <c r="E172" s="260">
        <v>44609</v>
      </c>
      <c r="F172" s="261">
        <f t="shared" si="1"/>
        <v>42</v>
      </c>
      <c r="G172" s="262">
        <v>12</v>
      </c>
      <c r="H172" s="263">
        <v>0</v>
      </c>
      <c r="I172" s="265">
        <v>0</v>
      </c>
      <c r="J172" s="342">
        <v>0</v>
      </c>
      <c r="K172" s="343">
        <v>0</v>
      </c>
      <c r="L172" s="343">
        <v>0</v>
      </c>
      <c r="M172" s="263"/>
      <c r="N172" s="396"/>
    </row>
    <row r="173" spans="1:14" s="255" customFormat="1" ht="16" customHeight="1">
      <c r="A173" s="432"/>
      <c r="B173" s="432"/>
      <c r="C173" s="432"/>
      <c r="D173" s="432"/>
      <c r="E173" s="260">
        <v>44616</v>
      </c>
      <c r="F173" s="261">
        <f t="shared" si="1"/>
        <v>49</v>
      </c>
      <c r="G173" s="262">
        <v>12</v>
      </c>
      <c r="H173" s="263">
        <v>0</v>
      </c>
      <c r="I173" s="265">
        <v>0</v>
      </c>
      <c r="J173" s="342">
        <v>0</v>
      </c>
      <c r="K173" s="343">
        <v>0</v>
      </c>
      <c r="L173" s="343">
        <v>0</v>
      </c>
      <c r="M173" s="263"/>
      <c r="N173" s="396"/>
    </row>
    <row r="174" spans="1:14" s="255" customFormat="1">
      <c r="A174" s="432"/>
      <c r="B174" s="432"/>
      <c r="C174" s="432"/>
      <c r="D174" s="432"/>
      <c r="E174" s="260">
        <v>44623</v>
      </c>
      <c r="F174" s="261">
        <f t="shared" si="1"/>
        <v>56</v>
      </c>
      <c r="G174" s="262">
        <v>12</v>
      </c>
      <c r="H174" s="263">
        <v>0</v>
      </c>
      <c r="I174" s="265">
        <v>0</v>
      </c>
      <c r="J174" s="342">
        <v>0</v>
      </c>
      <c r="K174" s="343">
        <v>0</v>
      </c>
      <c r="L174" s="343">
        <v>0</v>
      </c>
      <c r="M174" s="263"/>
      <c r="N174" s="396"/>
    </row>
    <row r="175" spans="1:14" s="255" customFormat="1">
      <c r="A175" s="432"/>
      <c r="B175" s="432"/>
      <c r="C175" s="432"/>
      <c r="D175" s="432"/>
      <c r="E175" s="260">
        <v>44631</v>
      </c>
      <c r="F175" s="261">
        <f t="shared" si="1"/>
        <v>64</v>
      </c>
      <c r="G175" s="262">
        <v>12</v>
      </c>
      <c r="H175" s="263">
        <v>0</v>
      </c>
      <c r="I175" s="265">
        <v>0</v>
      </c>
      <c r="J175" s="342">
        <v>0</v>
      </c>
      <c r="K175" s="343">
        <v>0</v>
      </c>
      <c r="L175" s="343">
        <v>0</v>
      </c>
      <c r="M175" s="263"/>
      <c r="N175" s="396"/>
    </row>
    <row r="176" spans="1:14" s="255" customFormat="1">
      <c r="A176" s="433"/>
      <c r="B176" s="433"/>
      <c r="C176" s="433"/>
      <c r="D176" s="433"/>
      <c r="E176" s="266">
        <v>44655</v>
      </c>
      <c r="F176" s="261">
        <f t="shared" si="1"/>
        <v>88</v>
      </c>
      <c r="G176" s="268">
        <v>12</v>
      </c>
      <c r="H176" s="269">
        <v>0</v>
      </c>
      <c r="I176" s="270">
        <v>0</v>
      </c>
      <c r="J176" s="344">
        <v>0</v>
      </c>
      <c r="K176" s="345">
        <v>0</v>
      </c>
      <c r="L176" s="345">
        <v>0</v>
      </c>
      <c r="M176" s="269"/>
      <c r="N176" s="396"/>
    </row>
    <row r="177" spans="1:14" s="255" customFormat="1">
      <c r="A177" s="437" t="s">
        <v>144</v>
      </c>
      <c r="B177" s="440" t="s">
        <v>768</v>
      </c>
      <c r="C177" s="440" t="s">
        <v>141</v>
      </c>
      <c r="D177" s="443" t="s">
        <v>86</v>
      </c>
      <c r="E177" s="256">
        <v>44567</v>
      </c>
      <c r="F177" s="257">
        <v>0</v>
      </c>
      <c r="G177" s="258">
        <v>6</v>
      </c>
      <c r="H177" s="259">
        <v>0</v>
      </c>
      <c r="I177" s="264">
        <v>0</v>
      </c>
      <c r="J177" s="340">
        <v>0</v>
      </c>
      <c r="K177" s="341">
        <v>0</v>
      </c>
      <c r="L177" s="341">
        <v>0</v>
      </c>
      <c r="M177" s="259"/>
      <c r="N177" s="396"/>
    </row>
    <row r="178" spans="1:14" s="255" customFormat="1">
      <c r="A178" s="438"/>
      <c r="B178" s="441"/>
      <c r="C178" s="441"/>
      <c r="D178" s="444"/>
      <c r="E178" s="260">
        <v>44568</v>
      </c>
      <c r="F178" s="261">
        <f>E178-$E$177</f>
        <v>1</v>
      </c>
      <c r="G178" s="262">
        <v>6</v>
      </c>
      <c r="H178" s="263">
        <v>2</v>
      </c>
      <c r="I178" s="265">
        <v>0.33</v>
      </c>
      <c r="J178" s="342">
        <v>221.94854021072388</v>
      </c>
      <c r="K178" s="343">
        <v>364.26141589020756</v>
      </c>
      <c r="L178" s="343">
        <v>0</v>
      </c>
      <c r="M178" s="263"/>
      <c r="N178" s="396"/>
    </row>
    <row r="179" spans="1:14" s="255" customFormat="1">
      <c r="A179" s="438"/>
      <c r="B179" s="441"/>
      <c r="C179" s="441"/>
      <c r="D179" s="444"/>
      <c r="E179" s="260">
        <v>44571</v>
      </c>
      <c r="F179" s="261">
        <f t="shared" ref="F179:F194" si="2">E179-$E$177</f>
        <v>4</v>
      </c>
      <c r="G179" s="262">
        <v>6</v>
      </c>
      <c r="H179" s="263">
        <v>6</v>
      </c>
      <c r="I179" s="265">
        <v>1</v>
      </c>
      <c r="J179" s="342">
        <v>33051.214981079102</v>
      </c>
      <c r="K179" s="343">
        <v>6658.9499254054199</v>
      </c>
      <c r="L179" s="343">
        <v>32372.422027587891</v>
      </c>
      <c r="M179" s="263"/>
      <c r="N179" s="396"/>
    </row>
    <row r="180" spans="1:14" s="255" customFormat="1">
      <c r="A180" s="438"/>
      <c r="B180" s="441"/>
      <c r="C180" s="441"/>
      <c r="D180" s="444"/>
      <c r="E180" s="260">
        <v>44574</v>
      </c>
      <c r="F180" s="261">
        <f t="shared" si="2"/>
        <v>7</v>
      </c>
      <c r="G180" s="262">
        <v>6</v>
      </c>
      <c r="H180" s="263">
        <v>6</v>
      </c>
      <c r="I180" s="265">
        <v>1</v>
      </c>
      <c r="J180" s="342">
        <v>65226.213073730469</v>
      </c>
      <c r="K180" s="343">
        <v>5874.449999468161</v>
      </c>
      <c r="L180" s="343">
        <v>66669.554901123047</v>
      </c>
      <c r="M180" s="263"/>
      <c r="N180" s="396"/>
    </row>
    <row r="181" spans="1:14" s="255" customFormat="1">
      <c r="A181" s="438"/>
      <c r="B181" s="441"/>
      <c r="C181" s="441"/>
      <c r="D181" s="444"/>
      <c r="E181" s="260">
        <v>44581</v>
      </c>
      <c r="F181" s="261">
        <f t="shared" si="2"/>
        <v>14</v>
      </c>
      <c r="G181" s="262">
        <v>6</v>
      </c>
      <c r="H181" s="263">
        <v>6</v>
      </c>
      <c r="I181" s="265">
        <v>1</v>
      </c>
      <c r="J181" s="342">
        <v>98403.028869628906</v>
      </c>
      <c r="K181" s="343">
        <v>6005.8173349521057</v>
      </c>
      <c r="L181" s="343">
        <v>99937.028503417969</v>
      </c>
      <c r="M181" s="263"/>
      <c r="N181" s="396"/>
    </row>
    <row r="182" spans="1:14" s="255" customFormat="1">
      <c r="A182" s="438"/>
      <c r="B182" s="441"/>
      <c r="C182" s="441"/>
      <c r="D182" s="444"/>
      <c r="E182" s="260">
        <v>44588</v>
      </c>
      <c r="F182" s="261">
        <f t="shared" si="2"/>
        <v>21</v>
      </c>
      <c r="G182" s="262">
        <v>6</v>
      </c>
      <c r="H182" s="263">
        <v>6</v>
      </c>
      <c r="I182" s="265">
        <v>1</v>
      </c>
      <c r="J182" s="342">
        <v>7399.323844909668</v>
      </c>
      <c r="K182" s="343">
        <v>2000.5279557220733</v>
      </c>
      <c r="L182" s="343">
        <v>7081.3010215759277</v>
      </c>
      <c r="M182" s="263"/>
      <c r="N182" s="396"/>
    </row>
    <row r="183" spans="1:14" s="255" customFormat="1">
      <c r="A183" s="438"/>
      <c r="B183" s="441"/>
      <c r="C183" s="441"/>
      <c r="D183" s="444"/>
      <c r="E183" s="260">
        <v>44595</v>
      </c>
      <c r="F183" s="261">
        <f t="shared" si="2"/>
        <v>28</v>
      </c>
      <c r="G183" s="262">
        <v>6</v>
      </c>
      <c r="H183" s="263">
        <v>6</v>
      </c>
      <c r="I183" s="265">
        <v>1</v>
      </c>
      <c r="J183" s="342">
        <v>2308.7835788726807</v>
      </c>
      <c r="K183" s="343">
        <v>440.77758271756483</v>
      </c>
      <c r="L183" s="343">
        <v>2120.1660633087158</v>
      </c>
      <c r="M183" s="263"/>
      <c r="N183" s="396"/>
    </row>
    <row r="184" spans="1:14" s="255" customFormat="1">
      <c r="A184" s="438"/>
      <c r="B184" s="441"/>
      <c r="C184" s="441"/>
      <c r="D184" s="444"/>
      <c r="E184" s="260">
        <v>44602</v>
      </c>
      <c r="F184" s="261">
        <f t="shared" si="2"/>
        <v>35</v>
      </c>
      <c r="G184" s="262">
        <v>6</v>
      </c>
      <c r="H184" s="263">
        <v>5</v>
      </c>
      <c r="I184" s="265">
        <v>0.83</v>
      </c>
      <c r="J184" s="342">
        <v>690.38301706314087</v>
      </c>
      <c r="K184" s="343">
        <v>389.81326694239903</v>
      </c>
      <c r="L184" s="343">
        <v>824.97800588607788</v>
      </c>
      <c r="M184" s="263"/>
      <c r="N184" s="396"/>
    </row>
    <row r="185" spans="1:14" s="255" customFormat="1">
      <c r="A185" s="438"/>
      <c r="B185" s="441"/>
      <c r="C185" s="441"/>
      <c r="D185" s="444"/>
      <c r="E185" s="260">
        <v>44609</v>
      </c>
      <c r="F185" s="261">
        <f t="shared" si="2"/>
        <v>42</v>
      </c>
      <c r="G185" s="262">
        <v>6</v>
      </c>
      <c r="H185" s="263">
        <v>2</v>
      </c>
      <c r="I185" s="265">
        <v>0.33</v>
      </c>
      <c r="J185" s="342">
        <v>77.298201248049736</v>
      </c>
      <c r="K185" s="343">
        <v>174.51071127369485</v>
      </c>
      <c r="L185" s="343">
        <v>0</v>
      </c>
      <c r="M185" s="263"/>
      <c r="N185" s="396"/>
    </row>
    <row r="186" spans="1:14" s="255" customFormat="1">
      <c r="A186" s="438"/>
      <c r="B186" s="441"/>
      <c r="C186" s="441"/>
      <c r="D186" s="444"/>
      <c r="E186" s="260">
        <v>44616</v>
      </c>
      <c r="F186" s="261">
        <f t="shared" si="2"/>
        <v>49</v>
      </c>
      <c r="G186" s="262">
        <v>6</v>
      </c>
      <c r="H186" s="263">
        <v>2</v>
      </c>
      <c r="I186" s="265">
        <v>0.33</v>
      </c>
      <c r="J186" s="342">
        <v>141.79298877716064</v>
      </c>
      <c r="K186" s="343">
        <v>220.48295188072831</v>
      </c>
      <c r="L186" s="343">
        <v>0</v>
      </c>
      <c r="M186" s="263"/>
      <c r="N186" s="396"/>
    </row>
    <row r="187" spans="1:14" s="255" customFormat="1">
      <c r="A187" s="438"/>
      <c r="B187" s="441"/>
      <c r="C187" s="441"/>
      <c r="D187" s="444"/>
      <c r="E187" s="260">
        <v>44623</v>
      </c>
      <c r="F187" s="261">
        <f t="shared" si="2"/>
        <v>56</v>
      </c>
      <c r="G187" s="262">
        <v>6</v>
      </c>
      <c r="H187" s="263">
        <v>1</v>
      </c>
      <c r="I187" s="265">
        <v>0.17</v>
      </c>
      <c r="J187" s="342">
        <v>33.134648203849792</v>
      </c>
      <c r="K187" s="343">
        <v>81.162980906059119</v>
      </c>
      <c r="L187" s="343">
        <v>0</v>
      </c>
      <c r="M187" s="263"/>
      <c r="N187" s="396"/>
    </row>
    <row r="188" spans="1:14" s="255" customFormat="1">
      <c r="A188" s="438"/>
      <c r="B188" s="441"/>
      <c r="C188" s="441"/>
      <c r="D188" s="444"/>
      <c r="E188" s="260">
        <v>44631</v>
      </c>
      <c r="F188" s="261">
        <f t="shared" si="2"/>
        <v>64</v>
      </c>
      <c r="G188" s="262">
        <v>6</v>
      </c>
      <c r="H188" s="263">
        <v>0</v>
      </c>
      <c r="I188" s="265">
        <v>0</v>
      </c>
      <c r="J188" s="342">
        <v>0</v>
      </c>
      <c r="K188" s="343">
        <v>0</v>
      </c>
      <c r="L188" s="343">
        <v>0</v>
      </c>
      <c r="M188" s="263"/>
      <c r="N188" s="396"/>
    </row>
    <row r="189" spans="1:14" s="255" customFormat="1">
      <c r="A189" s="438"/>
      <c r="B189" s="441"/>
      <c r="C189" s="441"/>
      <c r="D189" s="444"/>
      <c r="E189" s="260">
        <v>44637</v>
      </c>
      <c r="F189" s="261">
        <f t="shared" si="2"/>
        <v>70</v>
      </c>
      <c r="G189" s="262">
        <v>6</v>
      </c>
      <c r="H189" s="263">
        <v>2</v>
      </c>
      <c r="I189" s="265">
        <v>0.33</v>
      </c>
      <c r="J189" s="342">
        <v>115.86520075798035</v>
      </c>
      <c r="K189" s="343">
        <v>194.70260095586758</v>
      </c>
      <c r="L189" s="343">
        <v>0</v>
      </c>
      <c r="M189" s="263"/>
      <c r="N189" s="396"/>
    </row>
    <row r="190" spans="1:14" s="255" customFormat="1">
      <c r="A190" s="438"/>
      <c r="B190" s="441"/>
      <c r="C190" s="441"/>
      <c r="D190" s="444"/>
      <c r="E190" s="260">
        <v>44644</v>
      </c>
      <c r="F190" s="261">
        <f t="shared" si="2"/>
        <v>77</v>
      </c>
      <c r="G190" s="262">
        <v>6</v>
      </c>
      <c r="H190" s="263">
        <v>3</v>
      </c>
      <c r="I190" s="265">
        <v>0.5</v>
      </c>
      <c r="J190" s="342">
        <v>189.84961807727814</v>
      </c>
      <c r="K190" s="343">
        <v>221.22213322806914</v>
      </c>
      <c r="L190" s="343">
        <v>123.08833301067352</v>
      </c>
      <c r="M190" s="263"/>
      <c r="N190" s="396"/>
    </row>
    <row r="191" spans="1:14" s="255" customFormat="1">
      <c r="A191" s="438"/>
      <c r="B191" s="441"/>
      <c r="C191" s="441"/>
      <c r="D191" s="444"/>
      <c r="E191" s="260">
        <v>44651</v>
      </c>
      <c r="F191" s="261">
        <f t="shared" si="2"/>
        <v>84</v>
      </c>
      <c r="G191" s="262">
        <v>6</v>
      </c>
      <c r="H191" s="263">
        <v>2</v>
      </c>
      <c r="I191" s="265">
        <v>0.33</v>
      </c>
      <c r="J191" s="342">
        <v>76.058503985404968</v>
      </c>
      <c r="K191" s="343">
        <v>117.85123624623047</v>
      </c>
      <c r="L191" s="343">
        <v>0</v>
      </c>
      <c r="M191" s="263"/>
      <c r="N191" s="396"/>
    </row>
    <row r="192" spans="1:14" s="255" customFormat="1">
      <c r="A192" s="438"/>
      <c r="B192" s="441"/>
      <c r="C192" s="441"/>
      <c r="D192" s="444"/>
      <c r="E192" s="260">
        <v>44656</v>
      </c>
      <c r="F192" s="261">
        <f t="shared" si="2"/>
        <v>89</v>
      </c>
      <c r="G192" s="262">
        <v>6</v>
      </c>
      <c r="H192" s="263">
        <v>0</v>
      </c>
      <c r="I192" s="265">
        <v>0</v>
      </c>
      <c r="J192" s="342">
        <v>0</v>
      </c>
      <c r="K192" s="343">
        <v>0</v>
      </c>
      <c r="L192" s="343">
        <v>0</v>
      </c>
      <c r="M192" s="263"/>
      <c r="N192" s="396"/>
    </row>
    <row r="193" spans="1:14" s="255" customFormat="1">
      <c r="A193" s="438"/>
      <c r="B193" s="441"/>
      <c r="C193" s="441"/>
      <c r="D193" s="444"/>
      <c r="E193" s="260">
        <v>44665</v>
      </c>
      <c r="F193" s="261">
        <f t="shared" si="2"/>
        <v>98</v>
      </c>
      <c r="G193" s="262">
        <v>6</v>
      </c>
      <c r="H193" s="263">
        <v>1</v>
      </c>
      <c r="I193" s="265">
        <v>0.17</v>
      </c>
      <c r="J193" s="342">
        <v>39.111480116844177</v>
      </c>
      <c r="K193" s="343">
        <v>95.803169371278031</v>
      </c>
      <c r="L193" s="343">
        <v>0</v>
      </c>
      <c r="M193" s="263"/>
      <c r="N193" s="396"/>
    </row>
    <row r="194" spans="1:14" s="255" customFormat="1">
      <c r="A194" s="439"/>
      <c r="B194" s="442"/>
      <c r="C194" s="442"/>
      <c r="D194" s="445"/>
      <c r="E194" s="260">
        <v>44672</v>
      </c>
      <c r="F194" s="267">
        <f t="shared" si="2"/>
        <v>105</v>
      </c>
      <c r="G194" s="268">
        <v>6</v>
      </c>
      <c r="H194" s="269">
        <v>1</v>
      </c>
      <c r="I194" s="270">
        <v>0.17</v>
      </c>
      <c r="J194" s="344">
        <v>80.648726224899292</v>
      </c>
      <c r="K194" s="345">
        <v>197.54822765641953</v>
      </c>
      <c r="L194" s="345">
        <v>0</v>
      </c>
      <c r="M194" s="269"/>
      <c r="N194" s="396"/>
    </row>
    <row r="195" spans="1:14" s="255" customFormat="1">
      <c r="A195" s="428" t="s">
        <v>144</v>
      </c>
      <c r="B195" s="431" t="s">
        <v>768</v>
      </c>
      <c r="C195" s="431" t="s">
        <v>141</v>
      </c>
      <c r="D195" s="434" t="s">
        <v>772</v>
      </c>
      <c r="E195" s="256">
        <v>44574</v>
      </c>
      <c r="F195" s="261">
        <v>7</v>
      </c>
      <c r="G195" s="258">
        <v>12</v>
      </c>
      <c r="H195" s="259">
        <v>0</v>
      </c>
      <c r="I195" s="264">
        <v>0</v>
      </c>
      <c r="J195" s="340">
        <v>0</v>
      </c>
      <c r="K195" s="341">
        <v>0</v>
      </c>
      <c r="L195" s="341">
        <v>0</v>
      </c>
      <c r="M195" s="259"/>
      <c r="N195" s="396"/>
    </row>
    <row r="196" spans="1:14" s="255" customFormat="1">
      <c r="A196" s="429"/>
      <c r="B196" s="432"/>
      <c r="C196" s="432"/>
      <c r="D196" s="435"/>
      <c r="E196" s="260">
        <v>44581</v>
      </c>
      <c r="F196" s="261">
        <f>E196-$E$177</f>
        <v>14</v>
      </c>
      <c r="G196" s="262">
        <v>12</v>
      </c>
      <c r="H196" s="263">
        <v>0</v>
      </c>
      <c r="I196" s="265">
        <v>0</v>
      </c>
      <c r="J196" s="342">
        <v>0</v>
      </c>
      <c r="K196" s="343">
        <v>0</v>
      </c>
      <c r="L196" s="343">
        <v>0</v>
      </c>
      <c r="M196" s="263"/>
      <c r="N196" s="396"/>
    </row>
    <row r="197" spans="1:14" s="255" customFormat="1">
      <c r="A197" s="429"/>
      <c r="B197" s="432"/>
      <c r="C197" s="432"/>
      <c r="D197" s="435"/>
      <c r="E197" s="260">
        <v>44588</v>
      </c>
      <c r="F197" s="261">
        <f t="shared" ref="F197:F206" si="3">E197-$E$177</f>
        <v>21</v>
      </c>
      <c r="G197" s="262">
        <v>12</v>
      </c>
      <c r="H197" s="263">
        <v>0</v>
      </c>
      <c r="I197" s="265">
        <v>0</v>
      </c>
      <c r="J197" s="342">
        <v>0</v>
      </c>
      <c r="K197" s="343">
        <v>0</v>
      </c>
      <c r="L197" s="343">
        <v>0</v>
      </c>
      <c r="M197" s="263"/>
      <c r="N197" s="396"/>
    </row>
    <row r="198" spans="1:14" s="255" customFormat="1">
      <c r="A198" s="429"/>
      <c r="B198" s="432"/>
      <c r="C198" s="432"/>
      <c r="D198" s="435"/>
      <c r="E198" s="260">
        <v>44595</v>
      </c>
      <c r="F198" s="261">
        <f t="shared" si="3"/>
        <v>28</v>
      </c>
      <c r="G198" s="262">
        <v>12</v>
      </c>
      <c r="H198" s="263">
        <v>0</v>
      </c>
      <c r="I198" s="265">
        <v>0</v>
      </c>
      <c r="J198" s="342">
        <v>0</v>
      </c>
      <c r="K198" s="343">
        <v>0</v>
      </c>
      <c r="L198" s="343">
        <v>0</v>
      </c>
      <c r="M198" s="263"/>
      <c r="N198" s="396"/>
    </row>
    <row r="199" spans="1:14" s="255" customFormat="1">
      <c r="A199" s="429"/>
      <c r="B199" s="432"/>
      <c r="C199" s="432"/>
      <c r="D199" s="435"/>
      <c r="E199" s="260">
        <v>44602</v>
      </c>
      <c r="F199" s="261">
        <f t="shared" si="3"/>
        <v>35</v>
      </c>
      <c r="G199" s="262">
        <v>12</v>
      </c>
      <c r="H199" s="263">
        <v>0</v>
      </c>
      <c r="I199" s="265">
        <v>0</v>
      </c>
      <c r="J199" s="342">
        <v>0</v>
      </c>
      <c r="K199" s="343">
        <v>0</v>
      </c>
      <c r="L199" s="343">
        <v>0</v>
      </c>
      <c r="M199" s="263"/>
      <c r="N199" s="396"/>
    </row>
    <row r="200" spans="1:14" s="255" customFormat="1">
      <c r="A200" s="429"/>
      <c r="B200" s="432"/>
      <c r="C200" s="432"/>
      <c r="D200" s="435"/>
      <c r="E200" s="260">
        <v>44609</v>
      </c>
      <c r="F200" s="261">
        <f t="shared" si="3"/>
        <v>42</v>
      </c>
      <c r="G200" s="262">
        <v>12</v>
      </c>
      <c r="H200" s="263">
        <v>0</v>
      </c>
      <c r="I200" s="265">
        <v>0</v>
      </c>
      <c r="J200" s="342">
        <v>0</v>
      </c>
      <c r="K200" s="343">
        <v>0</v>
      </c>
      <c r="L200" s="343">
        <v>0</v>
      </c>
      <c r="M200" s="263"/>
      <c r="N200" s="396"/>
    </row>
    <row r="201" spans="1:14" s="255" customFormat="1">
      <c r="A201" s="429"/>
      <c r="B201" s="432"/>
      <c r="C201" s="432"/>
      <c r="D201" s="435"/>
      <c r="E201" s="260">
        <v>44616</v>
      </c>
      <c r="F201" s="261">
        <f t="shared" si="3"/>
        <v>49</v>
      </c>
      <c r="G201" s="262">
        <v>12</v>
      </c>
      <c r="H201" s="263">
        <v>0</v>
      </c>
      <c r="I201" s="265">
        <v>0</v>
      </c>
      <c r="J201" s="342">
        <v>0</v>
      </c>
      <c r="K201" s="343">
        <v>0</v>
      </c>
      <c r="L201" s="343">
        <v>0</v>
      </c>
      <c r="M201" s="263"/>
      <c r="N201" s="396"/>
    </row>
    <row r="202" spans="1:14" s="255" customFormat="1">
      <c r="A202" s="429"/>
      <c r="B202" s="432"/>
      <c r="C202" s="432"/>
      <c r="D202" s="435"/>
      <c r="E202" s="260">
        <v>44623</v>
      </c>
      <c r="F202" s="261">
        <f t="shared" si="3"/>
        <v>56</v>
      </c>
      <c r="G202" s="262">
        <v>12</v>
      </c>
      <c r="H202" s="263">
        <v>0</v>
      </c>
      <c r="I202" s="265">
        <v>0</v>
      </c>
      <c r="J202" s="342">
        <v>0</v>
      </c>
      <c r="K202" s="343">
        <v>0</v>
      </c>
      <c r="L202" s="343">
        <v>0</v>
      </c>
      <c r="M202" s="263"/>
      <c r="N202" s="396"/>
    </row>
    <row r="203" spans="1:14" s="255" customFormat="1">
      <c r="A203" s="429"/>
      <c r="B203" s="432"/>
      <c r="C203" s="432"/>
      <c r="D203" s="435"/>
      <c r="E203" s="260">
        <v>44631</v>
      </c>
      <c r="F203" s="261">
        <f t="shared" si="3"/>
        <v>64</v>
      </c>
      <c r="G203" s="262">
        <v>12</v>
      </c>
      <c r="H203" s="263">
        <v>0</v>
      </c>
      <c r="I203" s="265">
        <v>0</v>
      </c>
      <c r="J203" s="342">
        <v>0</v>
      </c>
      <c r="K203" s="343">
        <v>0</v>
      </c>
      <c r="L203" s="343">
        <v>0</v>
      </c>
      <c r="M203" s="263"/>
      <c r="N203" s="396"/>
    </row>
    <row r="204" spans="1:14" s="255" customFormat="1">
      <c r="A204" s="429"/>
      <c r="B204" s="432"/>
      <c r="C204" s="432"/>
      <c r="D204" s="435"/>
      <c r="E204" s="260">
        <v>44644</v>
      </c>
      <c r="F204" s="261">
        <f t="shared" si="3"/>
        <v>77</v>
      </c>
      <c r="G204" s="262">
        <v>12</v>
      </c>
      <c r="H204" s="263">
        <v>0</v>
      </c>
      <c r="I204" s="265">
        <v>0</v>
      </c>
      <c r="J204" s="342">
        <v>0</v>
      </c>
      <c r="K204" s="343">
        <v>0</v>
      </c>
      <c r="L204" s="343">
        <v>0</v>
      </c>
      <c r="M204" s="263"/>
      <c r="N204" s="396"/>
    </row>
    <row r="205" spans="1:14" s="255" customFormat="1">
      <c r="A205" s="429"/>
      <c r="B205" s="432"/>
      <c r="C205" s="432"/>
      <c r="D205" s="435"/>
      <c r="E205" s="260">
        <v>44651</v>
      </c>
      <c r="F205" s="261">
        <f t="shared" si="3"/>
        <v>84</v>
      </c>
      <c r="G205" s="262">
        <v>12</v>
      </c>
      <c r="H205" s="263">
        <v>0</v>
      </c>
      <c r="I205" s="265">
        <v>0</v>
      </c>
      <c r="J205" s="342">
        <v>0</v>
      </c>
      <c r="K205" s="343">
        <v>0</v>
      </c>
      <c r="L205" s="343">
        <v>0</v>
      </c>
      <c r="M205" s="263"/>
      <c r="N205" s="396"/>
    </row>
    <row r="206" spans="1:14" s="255" customFormat="1">
      <c r="A206" s="430"/>
      <c r="B206" s="433"/>
      <c r="C206" s="433"/>
      <c r="D206" s="436"/>
      <c r="E206" s="260">
        <v>44656</v>
      </c>
      <c r="F206" s="261">
        <f t="shared" si="3"/>
        <v>89</v>
      </c>
      <c r="G206" s="268">
        <v>12</v>
      </c>
      <c r="H206" s="269">
        <v>0</v>
      </c>
      <c r="I206" s="270">
        <v>0</v>
      </c>
      <c r="J206" s="344">
        <v>0</v>
      </c>
      <c r="K206" s="345">
        <v>0</v>
      </c>
      <c r="L206" s="345">
        <v>0</v>
      </c>
      <c r="M206" s="269"/>
      <c r="N206" s="396"/>
    </row>
    <row r="207" spans="1:14" s="255" customFormat="1">
      <c r="A207" s="437" t="s">
        <v>145</v>
      </c>
      <c r="B207" s="440" t="s">
        <v>768</v>
      </c>
      <c r="C207" s="440" t="s">
        <v>141</v>
      </c>
      <c r="D207" s="443" t="s">
        <v>86</v>
      </c>
      <c r="E207" s="256">
        <v>44567</v>
      </c>
      <c r="F207" s="257">
        <v>0</v>
      </c>
      <c r="G207" s="258">
        <v>6</v>
      </c>
      <c r="H207" s="259">
        <v>0</v>
      </c>
      <c r="I207" s="264">
        <v>0</v>
      </c>
      <c r="J207" s="340">
        <v>0</v>
      </c>
      <c r="K207" s="341">
        <v>0</v>
      </c>
      <c r="L207" s="341">
        <v>0</v>
      </c>
      <c r="M207" s="259"/>
      <c r="N207" s="396"/>
    </row>
    <row r="208" spans="1:14" s="255" customFormat="1">
      <c r="A208" s="438"/>
      <c r="B208" s="441"/>
      <c r="C208" s="441"/>
      <c r="D208" s="444"/>
      <c r="E208" s="260">
        <v>44568</v>
      </c>
      <c r="F208" s="261">
        <f>E208-$E$207</f>
        <v>1</v>
      </c>
      <c r="G208" s="262">
        <v>6</v>
      </c>
      <c r="H208" s="263">
        <v>3</v>
      </c>
      <c r="I208" s="265">
        <v>0.5</v>
      </c>
      <c r="J208" s="342">
        <v>177.97363996505737</v>
      </c>
      <c r="K208" s="343">
        <v>210.49598783586308</v>
      </c>
      <c r="L208" s="343">
        <v>105.68473935127258</v>
      </c>
      <c r="M208" s="263"/>
      <c r="N208" s="396"/>
    </row>
    <row r="209" spans="1:14" s="255" customFormat="1">
      <c r="A209" s="438"/>
      <c r="B209" s="441"/>
      <c r="C209" s="441"/>
      <c r="D209" s="444"/>
      <c r="E209" s="260">
        <v>44571</v>
      </c>
      <c r="F209" s="261">
        <f t="shared" ref="F209:F224" si="4">E209-$E$207</f>
        <v>4</v>
      </c>
      <c r="G209" s="262">
        <v>6</v>
      </c>
      <c r="H209" s="263">
        <v>6</v>
      </c>
      <c r="I209" s="265">
        <v>1</v>
      </c>
      <c r="J209" s="342">
        <v>12363.182830810547</v>
      </c>
      <c r="K209" s="343">
        <v>2666.8774532676189</v>
      </c>
      <c r="L209" s="343">
        <v>12253.995895385742</v>
      </c>
      <c r="M209" s="263"/>
      <c r="N209" s="396"/>
    </row>
    <row r="210" spans="1:14" s="255" customFormat="1">
      <c r="A210" s="438"/>
      <c r="B210" s="441"/>
      <c r="C210" s="441"/>
      <c r="D210" s="444"/>
      <c r="E210" s="260">
        <v>44574</v>
      </c>
      <c r="F210" s="261">
        <f t="shared" si="4"/>
        <v>7</v>
      </c>
      <c r="G210" s="262">
        <v>6</v>
      </c>
      <c r="H210" s="263">
        <v>6</v>
      </c>
      <c r="I210" s="265">
        <v>1</v>
      </c>
      <c r="J210" s="342">
        <v>10069.996070861816</v>
      </c>
      <c r="K210" s="343">
        <v>1296.1008919906346</v>
      </c>
      <c r="L210" s="343">
        <v>10345.913314819336</v>
      </c>
      <c r="M210" s="263"/>
      <c r="N210" s="396"/>
    </row>
    <row r="211" spans="1:14" s="255" customFormat="1">
      <c r="A211" s="438"/>
      <c r="B211" s="441"/>
      <c r="C211" s="441"/>
      <c r="D211" s="444"/>
      <c r="E211" s="260">
        <v>44581</v>
      </c>
      <c r="F211" s="261">
        <f t="shared" si="4"/>
        <v>14</v>
      </c>
      <c r="G211" s="262">
        <v>6</v>
      </c>
      <c r="H211" s="263">
        <v>6</v>
      </c>
      <c r="I211" s="265">
        <v>1</v>
      </c>
      <c r="J211" s="342">
        <v>27457.908248901367</v>
      </c>
      <c r="K211" s="343">
        <v>3924.3012584072585</v>
      </c>
      <c r="L211" s="343">
        <v>25737.997055053711</v>
      </c>
      <c r="M211" s="263"/>
      <c r="N211" s="396"/>
    </row>
    <row r="212" spans="1:14" s="255" customFormat="1">
      <c r="A212" s="438"/>
      <c r="B212" s="441"/>
      <c r="C212" s="441"/>
      <c r="D212" s="444"/>
      <c r="E212" s="260">
        <v>44588</v>
      </c>
      <c r="F212" s="261">
        <f t="shared" si="4"/>
        <v>21</v>
      </c>
      <c r="G212" s="262">
        <v>6</v>
      </c>
      <c r="H212" s="263">
        <v>6</v>
      </c>
      <c r="I212" s="265">
        <v>1</v>
      </c>
      <c r="J212" s="342">
        <v>16056.65168762207</v>
      </c>
      <c r="K212" s="343">
        <v>1312.6597822077897</v>
      </c>
      <c r="L212" s="343">
        <v>16058.283233642578</v>
      </c>
      <c r="M212" s="263"/>
      <c r="N212" s="396"/>
    </row>
    <row r="213" spans="1:14" s="255" customFormat="1">
      <c r="A213" s="438"/>
      <c r="B213" s="441"/>
      <c r="C213" s="441"/>
      <c r="D213" s="444"/>
      <c r="E213" s="260">
        <v>44595</v>
      </c>
      <c r="F213" s="261">
        <f t="shared" si="4"/>
        <v>28</v>
      </c>
      <c r="G213" s="262">
        <v>6</v>
      </c>
      <c r="H213" s="263">
        <v>6</v>
      </c>
      <c r="I213" s="265">
        <v>1</v>
      </c>
      <c r="J213" s="342">
        <v>2826.3176918029785</v>
      </c>
      <c r="K213" s="343">
        <v>355.47859818006111</v>
      </c>
      <c r="L213" s="343">
        <v>2930.6868553161621</v>
      </c>
      <c r="M213" s="263"/>
      <c r="N213" s="396"/>
    </row>
    <row r="214" spans="1:14" s="255" customFormat="1">
      <c r="A214" s="438"/>
      <c r="B214" s="441"/>
      <c r="C214" s="441"/>
      <c r="D214" s="444"/>
      <c r="E214" s="260">
        <v>44602</v>
      </c>
      <c r="F214" s="261">
        <f t="shared" si="4"/>
        <v>35</v>
      </c>
      <c r="G214" s="262">
        <v>6</v>
      </c>
      <c r="H214" s="263">
        <v>6</v>
      </c>
      <c r="I214" s="265">
        <v>1</v>
      </c>
      <c r="J214" s="342">
        <v>1263.8511657714844</v>
      </c>
      <c r="K214" s="343">
        <v>598.31020791380695</v>
      </c>
      <c r="L214" s="343">
        <v>1122.6747035980225</v>
      </c>
      <c r="M214" s="263"/>
      <c r="N214" s="396"/>
    </row>
    <row r="215" spans="1:14" s="255" customFormat="1">
      <c r="A215" s="438"/>
      <c r="B215" s="441"/>
      <c r="C215" s="441"/>
      <c r="D215" s="444"/>
      <c r="E215" s="260">
        <v>44609</v>
      </c>
      <c r="F215" s="261">
        <f t="shared" si="4"/>
        <v>42</v>
      </c>
      <c r="G215" s="262">
        <v>6</v>
      </c>
      <c r="H215" s="263">
        <v>6</v>
      </c>
      <c r="I215" s="265">
        <v>1</v>
      </c>
      <c r="J215" s="342">
        <v>1218.754243850708</v>
      </c>
      <c r="K215" s="343">
        <v>467.32594850311352</v>
      </c>
      <c r="L215" s="343">
        <v>1024.2789387702942</v>
      </c>
      <c r="M215" s="263"/>
      <c r="N215" s="396"/>
    </row>
    <row r="216" spans="1:14" s="255" customFormat="1">
      <c r="A216" s="438"/>
      <c r="B216" s="441"/>
      <c r="C216" s="441"/>
      <c r="D216" s="444"/>
      <c r="E216" s="260">
        <v>44616</v>
      </c>
      <c r="F216" s="261">
        <f t="shared" si="4"/>
        <v>49</v>
      </c>
      <c r="G216" s="262">
        <v>6</v>
      </c>
      <c r="H216" s="263">
        <v>6</v>
      </c>
      <c r="I216" s="265">
        <v>1</v>
      </c>
      <c r="J216" s="342">
        <v>781.7758172750473</v>
      </c>
      <c r="K216" s="343">
        <v>615.94170869785376</v>
      </c>
      <c r="L216" s="343">
        <v>692.27396249771118</v>
      </c>
      <c r="M216" s="263"/>
      <c r="N216" s="396"/>
    </row>
    <row r="217" spans="1:14" s="255" customFormat="1">
      <c r="A217" s="438"/>
      <c r="B217" s="441"/>
      <c r="C217" s="441"/>
      <c r="D217" s="444"/>
      <c r="E217" s="260">
        <v>44623</v>
      </c>
      <c r="F217" s="261">
        <f t="shared" si="4"/>
        <v>56</v>
      </c>
      <c r="G217" s="262">
        <v>6</v>
      </c>
      <c r="H217" s="263">
        <v>4</v>
      </c>
      <c r="I217" s="265">
        <v>0.67</v>
      </c>
      <c r="J217" s="342">
        <v>344.97862458229065</v>
      </c>
      <c r="K217" s="343">
        <v>412.1164955935692</v>
      </c>
      <c r="L217" s="343">
        <v>216.47874712944031</v>
      </c>
      <c r="M217" s="263"/>
      <c r="N217" s="396"/>
    </row>
    <row r="218" spans="1:14" s="255" customFormat="1">
      <c r="A218" s="438"/>
      <c r="B218" s="441"/>
      <c r="C218" s="441"/>
      <c r="D218" s="444"/>
      <c r="E218" s="260">
        <v>44631</v>
      </c>
      <c r="F218" s="261">
        <f t="shared" si="4"/>
        <v>64</v>
      </c>
      <c r="G218" s="262">
        <v>6</v>
      </c>
      <c r="H218" s="263">
        <v>4</v>
      </c>
      <c r="I218" s="265">
        <v>0.67</v>
      </c>
      <c r="J218" s="342">
        <v>254.89230751991272</v>
      </c>
      <c r="K218" s="343">
        <v>202.33883655813619</v>
      </c>
      <c r="L218" s="343">
        <v>333.24179649353027</v>
      </c>
      <c r="M218" s="263"/>
      <c r="N218" s="396"/>
    </row>
    <row r="219" spans="1:14" s="255" customFormat="1">
      <c r="A219" s="438"/>
      <c r="B219" s="441"/>
      <c r="C219" s="441"/>
      <c r="D219" s="444"/>
      <c r="E219" s="260">
        <v>44637</v>
      </c>
      <c r="F219" s="261">
        <f t="shared" si="4"/>
        <v>70</v>
      </c>
      <c r="G219" s="262">
        <v>6</v>
      </c>
      <c r="H219" s="263">
        <v>3</v>
      </c>
      <c r="I219" s="265">
        <v>0.5</v>
      </c>
      <c r="J219" s="342">
        <v>311.98850274085999</v>
      </c>
      <c r="K219" s="343">
        <v>399.95480985000694</v>
      </c>
      <c r="L219" s="343">
        <v>195.32659649848938</v>
      </c>
      <c r="M219" s="263"/>
      <c r="N219" s="396"/>
    </row>
    <row r="220" spans="1:14" s="255" customFormat="1">
      <c r="A220" s="438"/>
      <c r="B220" s="441"/>
      <c r="C220" s="441"/>
      <c r="D220" s="444"/>
      <c r="E220" s="260">
        <v>44644</v>
      </c>
      <c r="F220" s="261">
        <f t="shared" si="4"/>
        <v>77</v>
      </c>
      <c r="G220" s="262">
        <v>6</v>
      </c>
      <c r="H220" s="263">
        <v>3</v>
      </c>
      <c r="I220" s="265">
        <v>0.5</v>
      </c>
      <c r="J220" s="342">
        <v>135.15759110450745</v>
      </c>
      <c r="K220" s="343">
        <v>151.87262932461218</v>
      </c>
      <c r="L220" s="343">
        <v>105.24500906467438</v>
      </c>
      <c r="M220" s="263"/>
      <c r="N220" s="396"/>
    </row>
    <row r="221" spans="1:14" s="255" customFormat="1">
      <c r="A221" s="438"/>
      <c r="B221" s="441"/>
      <c r="C221" s="441"/>
      <c r="D221" s="444"/>
      <c r="E221" s="260">
        <v>44651</v>
      </c>
      <c r="F221" s="261">
        <f t="shared" si="4"/>
        <v>84</v>
      </c>
      <c r="G221" s="262">
        <v>6</v>
      </c>
      <c r="H221" s="263">
        <v>3</v>
      </c>
      <c r="I221" s="265">
        <v>0.5</v>
      </c>
      <c r="J221" s="342">
        <v>206.97295367717743</v>
      </c>
      <c r="K221" s="343">
        <v>281.18581664664077</v>
      </c>
      <c r="L221" s="343">
        <v>118.25271248817444</v>
      </c>
      <c r="M221" s="263"/>
      <c r="N221" s="396"/>
    </row>
    <row r="222" spans="1:14" s="255" customFormat="1">
      <c r="A222" s="438"/>
      <c r="B222" s="441"/>
      <c r="C222" s="441"/>
      <c r="D222" s="444"/>
      <c r="E222" s="260">
        <v>44652</v>
      </c>
      <c r="F222" s="261">
        <f t="shared" si="4"/>
        <v>85</v>
      </c>
      <c r="G222" s="262">
        <v>6</v>
      </c>
      <c r="H222" s="263">
        <v>5</v>
      </c>
      <c r="I222" s="265">
        <v>0.83</v>
      </c>
      <c r="J222" s="342">
        <v>344.39042508602142</v>
      </c>
      <c r="K222" s="343">
        <v>292.19093056016618</v>
      </c>
      <c r="L222" s="343">
        <v>301.28138065338135</v>
      </c>
      <c r="M222" s="263"/>
      <c r="N222" s="396"/>
    </row>
    <row r="223" spans="1:14" s="255" customFormat="1">
      <c r="A223" s="438"/>
      <c r="B223" s="441"/>
      <c r="C223" s="441"/>
      <c r="D223" s="444"/>
      <c r="E223" s="260">
        <v>44665</v>
      </c>
      <c r="F223" s="261">
        <f t="shared" si="4"/>
        <v>98</v>
      </c>
      <c r="G223" s="262">
        <v>6</v>
      </c>
      <c r="H223" s="263">
        <v>1</v>
      </c>
      <c r="I223" s="265">
        <v>0.17</v>
      </c>
      <c r="J223" s="342">
        <v>81.085944175720215</v>
      </c>
      <c r="K223" s="343">
        <v>198.61918854231604</v>
      </c>
      <c r="L223" s="343">
        <v>0</v>
      </c>
      <c r="M223" s="263"/>
      <c r="N223" s="396"/>
    </row>
    <row r="224" spans="1:14" s="255" customFormat="1">
      <c r="A224" s="439"/>
      <c r="B224" s="442"/>
      <c r="C224" s="442"/>
      <c r="D224" s="445"/>
      <c r="E224" s="266">
        <v>44672</v>
      </c>
      <c r="F224" s="267">
        <f t="shared" si="4"/>
        <v>105</v>
      </c>
      <c r="G224" s="268">
        <v>6</v>
      </c>
      <c r="H224" s="269">
        <v>2</v>
      </c>
      <c r="I224" s="270">
        <v>0.33</v>
      </c>
      <c r="J224" s="344">
        <v>152.05695927143097</v>
      </c>
      <c r="K224" s="345">
        <v>277.54413421868708</v>
      </c>
      <c r="L224" s="345">
        <v>0</v>
      </c>
      <c r="M224" s="269"/>
      <c r="N224" s="396"/>
    </row>
    <row r="225" spans="1:14" s="255" customFormat="1" ht="16" customHeight="1">
      <c r="A225" s="432" t="s">
        <v>145</v>
      </c>
      <c r="B225" s="432" t="s">
        <v>768</v>
      </c>
      <c r="C225" s="432" t="s">
        <v>141</v>
      </c>
      <c r="D225" s="432" t="s">
        <v>773</v>
      </c>
      <c r="E225" s="260">
        <v>44574</v>
      </c>
      <c r="F225" s="261">
        <v>7</v>
      </c>
      <c r="G225" s="262">
        <v>12</v>
      </c>
      <c r="H225" s="263">
        <v>0</v>
      </c>
      <c r="I225" s="265">
        <v>0</v>
      </c>
      <c r="J225" s="342">
        <v>0</v>
      </c>
      <c r="K225" s="343">
        <v>0</v>
      </c>
      <c r="L225" s="343">
        <v>0</v>
      </c>
      <c r="M225" s="263"/>
      <c r="N225" s="396"/>
    </row>
    <row r="226" spans="1:14" s="255" customFormat="1" ht="16" customHeight="1">
      <c r="A226" s="432"/>
      <c r="B226" s="432"/>
      <c r="C226" s="432"/>
      <c r="D226" s="432"/>
      <c r="E226" s="260">
        <v>44588</v>
      </c>
      <c r="F226" s="261">
        <v>21</v>
      </c>
      <c r="G226" s="262">
        <v>12</v>
      </c>
      <c r="H226" s="263">
        <v>0</v>
      </c>
      <c r="I226" s="265">
        <v>0</v>
      </c>
      <c r="J226" s="342">
        <v>0</v>
      </c>
      <c r="K226" s="343">
        <v>0</v>
      </c>
      <c r="L226" s="343">
        <v>0</v>
      </c>
      <c r="M226" s="263"/>
      <c r="N226" s="396"/>
    </row>
    <row r="227" spans="1:14" s="255" customFormat="1" ht="16" customHeight="1">
      <c r="A227" s="432"/>
      <c r="B227" s="432"/>
      <c r="C227" s="432"/>
      <c r="D227" s="432"/>
      <c r="E227" s="260">
        <v>44595</v>
      </c>
      <c r="F227" s="261">
        <v>28</v>
      </c>
      <c r="G227" s="262">
        <v>12</v>
      </c>
      <c r="H227" s="263">
        <v>0</v>
      </c>
      <c r="I227" s="265">
        <v>0</v>
      </c>
      <c r="J227" s="342">
        <v>0</v>
      </c>
      <c r="K227" s="343">
        <v>0</v>
      </c>
      <c r="L227" s="343">
        <v>0</v>
      </c>
      <c r="M227" s="263"/>
      <c r="N227" s="396"/>
    </row>
    <row r="228" spans="1:14" s="255" customFormat="1" ht="16" customHeight="1">
      <c r="A228" s="432"/>
      <c r="B228" s="432"/>
      <c r="C228" s="432"/>
      <c r="D228" s="432"/>
      <c r="E228" s="260">
        <v>44609</v>
      </c>
      <c r="F228" s="261">
        <v>42</v>
      </c>
      <c r="G228" s="262">
        <v>12</v>
      </c>
      <c r="H228" s="263">
        <v>0</v>
      </c>
      <c r="I228" s="265">
        <v>0</v>
      </c>
      <c r="J228" s="342">
        <v>0</v>
      </c>
      <c r="K228" s="343">
        <v>0</v>
      </c>
      <c r="L228" s="343">
        <v>0</v>
      </c>
      <c r="M228" s="263"/>
      <c r="N228" s="396"/>
    </row>
    <row r="229" spans="1:14" s="255" customFormat="1" ht="16" customHeight="1">
      <c r="A229" s="432"/>
      <c r="B229" s="432"/>
      <c r="C229" s="432"/>
      <c r="D229" s="432"/>
      <c r="E229" s="260">
        <v>44616</v>
      </c>
      <c r="F229" s="261">
        <v>49</v>
      </c>
      <c r="G229" s="262">
        <v>12</v>
      </c>
      <c r="H229" s="263">
        <v>0</v>
      </c>
      <c r="I229" s="265">
        <v>0</v>
      </c>
      <c r="J229" s="342">
        <v>0</v>
      </c>
      <c r="K229" s="343">
        <v>0</v>
      </c>
      <c r="L229" s="343">
        <v>0</v>
      </c>
      <c r="M229" s="263"/>
      <c r="N229" s="396"/>
    </row>
    <row r="230" spans="1:14" s="255" customFormat="1" ht="16" customHeight="1">
      <c r="A230" s="432"/>
      <c r="B230" s="432"/>
      <c r="C230" s="432"/>
      <c r="D230" s="432"/>
      <c r="E230" s="260">
        <v>44623</v>
      </c>
      <c r="F230" s="261">
        <v>56</v>
      </c>
      <c r="G230" s="262">
        <v>12</v>
      </c>
      <c r="H230" s="263">
        <v>0</v>
      </c>
      <c r="I230" s="265">
        <v>0</v>
      </c>
      <c r="J230" s="342">
        <v>0</v>
      </c>
      <c r="K230" s="343">
        <v>0</v>
      </c>
      <c r="L230" s="343">
        <v>0</v>
      </c>
      <c r="M230" s="263"/>
      <c r="N230" s="396"/>
    </row>
    <row r="231" spans="1:14" s="255" customFormat="1">
      <c r="A231" s="432"/>
      <c r="B231" s="432"/>
      <c r="C231" s="432"/>
      <c r="D231" s="432"/>
      <c r="E231" s="260">
        <v>44631</v>
      </c>
      <c r="F231" s="261">
        <v>64</v>
      </c>
      <c r="G231" s="262">
        <v>12</v>
      </c>
      <c r="H231" s="263">
        <v>0</v>
      </c>
      <c r="I231" s="265">
        <v>0</v>
      </c>
      <c r="J231" s="342">
        <v>0</v>
      </c>
      <c r="K231" s="343">
        <v>0</v>
      </c>
      <c r="L231" s="343">
        <v>0</v>
      </c>
      <c r="M231" s="263"/>
      <c r="N231" s="396"/>
    </row>
    <row r="232" spans="1:14" s="255" customFormat="1">
      <c r="A232" s="432"/>
      <c r="B232" s="432"/>
      <c r="C232" s="432"/>
      <c r="D232" s="432"/>
      <c r="E232" s="260">
        <v>44644</v>
      </c>
      <c r="F232" s="261">
        <v>77</v>
      </c>
      <c r="G232" s="262">
        <v>12</v>
      </c>
      <c r="H232" s="263">
        <v>0</v>
      </c>
      <c r="I232" s="265">
        <v>0</v>
      </c>
      <c r="J232" s="342">
        <v>0</v>
      </c>
      <c r="K232" s="343">
        <v>0</v>
      </c>
      <c r="L232" s="343">
        <v>0</v>
      </c>
      <c r="M232" s="263"/>
      <c r="N232" s="396"/>
    </row>
    <row r="233" spans="1:14" s="255" customFormat="1">
      <c r="A233" s="433"/>
      <c r="B233" s="433"/>
      <c r="C233" s="433"/>
      <c r="D233" s="433"/>
      <c r="E233" s="260">
        <v>44652</v>
      </c>
      <c r="F233" s="261">
        <v>85</v>
      </c>
      <c r="G233" s="268">
        <v>12</v>
      </c>
      <c r="H233" s="269">
        <v>0</v>
      </c>
      <c r="I233" s="270">
        <v>0</v>
      </c>
      <c r="J233" s="344">
        <v>0</v>
      </c>
      <c r="K233" s="345">
        <v>0</v>
      </c>
      <c r="L233" s="345">
        <v>0</v>
      </c>
      <c r="M233" s="269"/>
      <c r="N233" s="396"/>
    </row>
    <row r="234" spans="1:14" s="255" customFormat="1">
      <c r="A234" s="437" t="s">
        <v>146</v>
      </c>
      <c r="B234" s="440" t="s">
        <v>768</v>
      </c>
      <c r="C234" s="440" t="s">
        <v>141</v>
      </c>
      <c r="D234" s="443" t="s">
        <v>86</v>
      </c>
      <c r="E234" s="256">
        <v>44595</v>
      </c>
      <c r="F234" s="257">
        <v>0</v>
      </c>
      <c r="G234" s="258">
        <v>6</v>
      </c>
      <c r="H234" s="259">
        <v>0</v>
      </c>
      <c r="I234" s="264">
        <v>0</v>
      </c>
      <c r="J234" s="340">
        <v>0</v>
      </c>
      <c r="K234" s="341">
        <v>0</v>
      </c>
      <c r="L234" s="341">
        <v>0</v>
      </c>
      <c r="M234" s="259"/>
      <c r="N234" s="396"/>
    </row>
    <row r="235" spans="1:14" s="255" customFormat="1">
      <c r="A235" s="438"/>
      <c r="B235" s="441"/>
      <c r="C235" s="441"/>
      <c r="D235" s="444"/>
      <c r="E235" s="260">
        <v>44596</v>
      </c>
      <c r="F235" s="261">
        <f>E235-$E$234</f>
        <v>1</v>
      </c>
      <c r="G235" s="262">
        <v>6</v>
      </c>
      <c r="H235" s="263">
        <v>2</v>
      </c>
      <c r="I235" s="265">
        <v>0.33</v>
      </c>
      <c r="J235" s="342">
        <v>133.18472504615784</v>
      </c>
      <c r="K235" s="343">
        <v>209.4751810875735</v>
      </c>
      <c r="L235" s="343">
        <v>0</v>
      </c>
      <c r="M235" s="263"/>
      <c r="N235" s="396"/>
    </row>
    <row r="236" spans="1:14" s="255" customFormat="1">
      <c r="A236" s="438"/>
      <c r="B236" s="441"/>
      <c r="C236" s="441"/>
      <c r="D236" s="444"/>
      <c r="E236" s="260">
        <v>44599</v>
      </c>
      <c r="F236" s="261">
        <f t="shared" ref="F236:F250" si="5">E236-$E$234</f>
        <v>4</v>
      </c>
      <c r="G236" s="262">
        <v>6</v>
      </c>
      <c r="H236" s="263">
        <v>6</v>
      </c>
      <c r="I236" s="265">
        <v>1</v>
      </c>
      <c r="J236" s="342">
        <v>32686.337280273438</v>
      </c>
      <c r="K236" s="343">
        <v>5986.2842638277225</v>
      </c>
      <c r="L236" s="343">
        <v>32003.141784667969</v>
      </c>
      <c r="M236" s="263"/>
      <c r="N236" s="396"/>
    </row>
    <row r="237" spans="1:14" s="255" customFormat="1">
      <c r="A237" s="438"/>
      <c r="B237" s="441"/>
      <c r="C237" s="441"/>
      <c r="D237" s="444"/>
      <c r="E237" s="260">
        <v>44602</v>
      </c>
      <c r="F237" s="261">
        <f t="shared" si="5"/>
        <v>7</v>
      </c>
      <c r="G237" s="262">
        <v>6</v>
      </c>
      <c r="H237" s="263">
        <v>6</v>
      </c>
      <c r="I237" s="265">
        <v>1</v>
      </c>
      <c r="J237" s="342">
        <v>38366.699981689453</v>
      </c>
      <c r="K237" s="343">
        <v>5177.9747185516835</v>
      </c>
      <c r="L237" s="343">
        <v>37511.967086791992</v>
      </c>
      <c r="M237" s="263"/>
      <c r="N237" s="396"/>
    </row>
    <row r="238" spans="1:14" s="255" customFormat="1">
      <c r="A238" s="438"/>
      <c r="B238" s="441"/>
      <c r="C238" s="441"/>
      <c r="D238" s="444"/>
      <c r="E238" s="260">
        <v>44609</v>
      </c>
      <c r="F238" s="261">
        <f t="shared" si="5"/>
        <v>14</v>
      </c>
      <c r="G238" s="262">
        <v>6</v>
      </c>
      <c r="H238" s="263">
        <v>6</v>
      </c>
      <c r="I238" s="265">
        <v>1</v>
      </c>
      <c r="J238" s="342">
        <v>30168.845748901367</v>
      </c>
      <c r="K238" s="343">
        <v>4684.5370323145517</v>
      </c>
      <c r="L238" s="343">
        <v>29520.396423339844</v>
      </c>
      <c r="M238" s="263"/>
      <c r="N238" s="396"/>
    </row>
    <row r="239" spans="1:14" s="255" customFormat="1">
      <c r="A239" s="438"/>
      <c r="B239" s="441"/>
      <c r="C239" s="441"/>
      <c r="D239" s="444"/>
      <c r="E239" s="260">
        <v>44616</v>
      </c>
      <c r="F239" s="261">
        <f t="shared" si="5"/>
        <v>21</v>
      </c>
      <c r="G239" s="262">
        <v>6</v>
      </c>
      <c r="H239" s="263">
        <v>6</v>
      </c>
      <c r="I239" s="265">
        <v>1</v>
      </c>
      <c r="J239" s="342">
        <v>12399.038696289062</v>
      </c>
      <c r="K239" s="343">
        <v>2051.2226187502179</v>
      </c>
      <c r="L239" s="343">
        <v>12283.039855957031</v>
      </c>
      <c r="M239" s="263"/>
      <c r="N239" s="396"/>
    </row>
    <row r="240" spans="1:14" s="255" customFormat="1">
      <c r="A240" s="438"/>
      <c r="B240" s="441"/>
      <c r="C240" s="441"/>
      <c r="D240" s="444"/>
      <c r="E240" s="260">
        <v>44623</v>
      </c>
      <c r="F240" s="261">
        <f t="shared" si="5"/>
        <v>28</v>
      </c>
      <c r="G240" s="262">
        <v>6</v>
      </c>
      <c r="H240" s="263">
        <v>6</v>
      </c>
      <c r="I240" s="265">
        <v>1</v>
      </c>
      <c r="J240" s="342">
        <v>1754.3474912643433</v>
      </c>
      <c r="K240" s="343">
        <v>337.44356932410955</v>
      </c>
      <c r="L240" s="343">
        <v>1884.9703073501587</v>
      </c>
      <c r="M240" s="263"/>
      <c r="N240" s="396"/>
    </row>
    <row r="241" spans="1:14" s="255" customFormat="1">
      <c r="A241" s="438"/>
      <c r="B241" s="441"/>
      <c r="C241" s="441"/>
      <c r="D241" s="444"/>
      <c r="E241" s="260">
        <v>44631</v>
      </c>
      <c r="F241" s="261">
        <f t="shared" si="5"/>
        <v>36</v>
      </c>
      <c r="G241" s="262">
        <v>6</v>
      </c>
      <c r="H241" s="263">
        <v>6</v>
      </c>
      <c r="I241" s="265">
        <v>1</v>
      </c>
      <c r="J241" s="342">
        <v>1634.9960327148438</v>
      </c>
      <c r="K241" s="343">
        <v>1026.1005071408383</v>
      </c>
      <c r="L241" s="343">
        <v>1770.1969385147095</v>
      </c>
      <c r="M241" s="263"/>
      <c r="N241" s="396"/>
    </row>
    <row r="242" spans="1:14" s="255" customFormat="1">
      <c r="A242" s="438"/>
      <c r="B242" s="441"/>
      <c r="C242" s="441"/>
      <c r="D242" s="444"/>
      <c r="E242" s="260">
        <v>44637</v>
      </c>
      <c r="F242" s="261">
        <f t="shared" si="5"/>
        <v>42</v>
      </c>
      <c r="G242" s="262">
        <v>6</v>
      </c>
      <c r="H242" s="263">
        <v>5</v>
      </c>
      <c r="I242" s="265">
        <v>1</v>
      </c>
      <c r="J242" s="342">
        <v>1029.0949761867523</v>
      </c>
      <c r="K242" s="343">
        <v>783.35541784508484</v>
      </c>
      <c r="L242" s="343">
        <v>1101.1845946311951</v>
      </c>
      <c r="M242" s="263"/>
      <c r="N242" s="396"/>
    </row>
    <row r="243" spans="1:14" s="255" customFormat="1">
      <c r="A243" s="438"/>
      <c r="B243" s="441"/>
      <c r="C243" s="441"/>
      <c r="D243" s="444"/>
      <c r="E243" s="260">
        <v>44644</v>
      </c>
      <c r="F243" s="261">
        <f t="shared" si="5"/>
        <v>49</v>
      </c>
      <c r="G243" s="262">
        <v>6</v>
      </c>
      <c r="H243" s="263">
        <v>0</v>
      </c>
      <c r="I243" s="265">
        <v>0</v>
      </c>
      <c r="J243" s="342">
        <v>0</v>
      </c>
      <c r="K243" s="343">
        <v>0</v>
      </c>
      <c r="L243" s="343">
        <v>0</v>
      </c>
      <c r="M243" s="263"/>
      <c r="N243" s="396"/>
    </row>
    <row r="244" spans="1:14" s="255" customFormat="1">
      <c r="A244" s="438"/>
      <c r="B244" s="441"/>
      <c r="C244" s="441"/>
      <c r="D244" s="444"/>
      <c r="E244" s="260">
        <v>44651</v>
      </c>
      <c r="F244" s="261">
        <f t="shared" si="5"/>
        <v>56</v>
      </c>
      <c r="G244" s="262">
        <v>6</v>
      </c>
      <c r="H244" s="263">
        <v>1</v>
      </c>
      <c r="I244" s="265">
        <v>0.17</v>
      </c>
      <c r="J244" s="342">
        <v>25.765246152877808</v>
      </c>
      <c r="K244" s="343">
        <v>63.11170617175793</v>
      </c>
      <c r="L244" s="343">
        <v>0</v>
      </c>
      <c r="M244" s="263"/>
      <c r="N244" s="396"/>
    </row>
    <row r="245" spans="1:14" s="255" customFormat="1">
      <c r="A245" s="438"/>
      <c r="B245" s="441"/>
      <c r="C245" s="441"/>
      <c r="D245" s="444"/>
      <c r="E245" s="260">
        <v>44657</v>
      </c>
      <c r="F245" s="261">
        <f t="shared" si="5"/>
        <v>62</v>
      </c>
      <c r="G245" s="262">
        <v>6</v>
      </c>
      <c r="H245" s="263">
        <v>0</v>
      </c>
      <c r="I245" s="265">
        <v>0</v>
      </c>
      <c r="J245" s="342">
        <v>0</v>
      </c>
      <c r="K245" s="343">
        <v>0</v>
      </c>
      <c r="L245" s="343">
        <v>0</v>
      </c>
      <c r="M245" s="263"/>
      <c r="N245" s="396"/>
    </row>
    <row r="246" spans="1:14" s="255" customFormat="1">
      <c r="A246" s="438"/>
      <c r="B246" s="441"/>
      <c r="C246" s="441"/>
      <c r="D246" s="444"/>
      <c r="E246" s="260">
        <v>44665</v>
      </c>
      <c r="F246" s="261">
        <f t="shared" si="5"/>
        <v>70</v>
      </c>
      <c r="G246" s="262">
        <v>6</v>
      </c>
      <c r="H246" s="263">
        <v>1</v>
      </c>
      <c r="I246" s="265">
        <v>0.17</v>
      </c>
      <c r="J246" s="342">
        <v>9.8777979612350464</v>
      </c>
      <c r="K246" s="343">
        <v>24.195564787329836</v>
      </c>
      <c r="L246" s="343">
        <v>0</v>
      </c>
      <c r="M246" s="263"/>
      <c r="N246" s="396"/>
    </row>
    <row r="247" spans="1:14" s="255" customFormat="1">
      <c r="A247" s="438"/>
      <c r="B247" s="441"/>
      <c r="C247" s="441"/>
      <c r="D247" s="444"/>
      <c r="E247" s="260">
        <v>44672</v>
      </c>
      <c r="F247" s="261">
        <f t="shared" si="5"/>
        <v>77</v>
      </c>
      <c r="G247" s="262">
        <v>6</v>
      </c>
      <c r="H247" s="263">
        <v>1</v>
      </c>
      <c r="I247" s="265">
        <v>0.17</v>
      </c>
      <c r="J247" s="342">
        <v>72.816258668899536</v>
      </c>
      <c r="K247" s="343">
        <v>178.3626787173161</v>
      </c>
      <c r="L247" s="343">
        <v>0</v>
      </c>
      <c r="M247" s="263"/>
      <c r="N247" s="396"/>
    </row>
    <row r="248" spans="1:14" s="255" customFormat="1">
      <c r="A248" s="438"/>
      <c r="B248" s="441"/>
      <c r="C248" s="441"/>
      <c r="D248" s="444"/>
      <c r="E248" s="260">
        <v>44678</v>
      </c>
      <c r="F248" s="261">
        <f t="shared" si="5"/>
        <v>83</v>
      </c>
      <c r="G248" s="262">
        <v>6</v>
      </c>
      <c r="H248" s="263">
        <v>0</v>
      </c>
      <c r="I248" s="265">
        <v>0</v>
      </c>
      <c r="J248" s="342">
        <v>0</v>
      </c>
      <c r="K248" s="343">
        <v>0</v>
      </c>
      <c r="L248" s="343">
        <v>0</v>
      </c>
      <c r="M248" s="263"/>
      <c r="N248" s="396"/>
    </row>
    <row r="249" spans="1:14" s="255" customFormat="1">
      <c r="A249" s="438"/>
      <c r="B249" s="441"/>
      <c r="C249" s="441"/>
      <c r="D249" s="444"/>
      <c r="E249" s="260">
        <v>44686</v>
      </c>
      <c r="F249" s="261">
        <f t="shared" si="5"/>
        <v>91</v>
      </c>
      <c r="G249" s="262">
        <v>6</v>
      </c>
      <c r="H249" s="263">
        <v>1</v>
      </c>
      <c r="I249" s="265">
        <v>0.17</v>
      </c>
      <c r="J249" s="342">
        <v>60.494017601013184</v>
      </c>
      <c r="K249" s="343">
        <v>148.17947561342683</v>
      </c>
      <c r="L249" s="343">
        <v>0</v>
      </c>
      <c r="M249" s="263"/>
      <c r="N249" s="396"/>
    </row>
    <row r="250" spans="1:14" s="255" customFormat="1">
      <c r="A250" s="439"/>
      <c r="B250" s="442"/>
      <c r="C250" s="442"/>
      <c r="D250" s="445"/>
      <c r="E250" s="266">
        <v>44693</v>
      </c>
      <c r="F250" s="267">
        <f t="shared" si="5"/>
        <v>98</v>
      </c>
      <c r="G250" s="268">
        <v>6</v>
      </c>
      <c r="H250" s="269">
        <v>0</v>
      </c>
      <c r="I250" s="270">
        <v>0</v>
      </c>
      <c r="J250" s="344">
        <v>0</v>
      </c>
      <c r="K250" s="345">
        <v>0</v>
      </c>
      <c r="L250" s="345">
        <v>0</v>
      </c>
      <c r="M250" s="269"/>
      <c r="N250" s="396"/>
    </row>
    <row r="251" spans="1:14" s="255" customFormat="1" ht="16" customHeight="1">
      <c r="A251" s="432" t="s">
        <v>146</v>
      </c>
      <c r="B251" s="432" t="s">
        <v>768</v>
      </c>
      <c r="C251" s="432" t="s">
        <v>141</v>
      </c>
      <c r="D251" s="432" t="s">
        <v>773</v>
      </c>
      <c r="E251" s="260">
        <v>44595</v>
      </c>
      <c r="F251" s="261">
        <v>0</v>
      </c>
      <c r="G251" s="262">
        <v>12</v>
      </c>
      <c r="H251" s="263">
        <v>0</v>
      </c>
      <c r="I251" s="265">
        <v>0</v>
      </c>
      <c r="J251" s="342">
        <v>0</v>
      </c>
      <c r="K251" s="343">
        <v>0</v>
      </c>
      <c r="L251" s="343">
        <v>0</v>
      </c>
      <c r="M251" s="263"/>
      <c r="N251" s="396"/>
    </row>
    <row r="252" spans="1:14" s="255" customFormat="1" ht="16" customHeight="1">
      <c r="A252" s="432"/>
      <c r="B252" s="432"/>
      <c r="C252" s="432"/>
      <c r="D252" s="432"/>
      <c r="E252" s="260">
        <v>44609</v>
      </c>
      <c r="F252" s="261">
        <f>E252-$E$251</f>
        <v>14</v>
      </c>
      <c r="G252" s="262">
        <v>12</v>
      </c>
      <c r="H252" s="263">
        <v>0</v>
      </c>
      <c r="I252" s="265">
        <v>0</v>
      </c>
      <c r="J252" s="342">
        <v>0</v>
      </c>
      <c r="K252" s="343">
        <v>0</v>
      </c>
      <c r="L252" s="343">
        <v>0</v>
      </c>
      <c r="M252" s="263"/>
      <c r="N252" s="396"/>
    </row>
    <row r="253" spans="1:14" s="255" customFormat="1" ht="16" customHeight="1">
      <c r="A253" s="432"/>
      <c r="B253" s="432"/>
      <c r="C253" s="432"/>
      <c r="D253" s="432"/>
      <c r="E253" s="260">
        <v>44616</v>
      </c>
      <c r="F253" s="261">
        <f t="shared" ref="F253:F262" si="6">E253-$E$251</f>
        <v>21</v>
      </c>
      <c r="G253" s="262">
        <v>12</v>
      </c>
      <c r="H253" s="263">
        <v>0</v>
      </c>
      <c r="I253" s="265">
        <v>0</v>
      </c>
      <c r="J253" s="342">
        <v>0</v>
      </c>
      <c r="K253" s="343">
        <v>0</v>
      </c>
      <c r="L253" s="343">
        <v>0</v>
      </c>
      <c r="M253" s="263"/>
      <c r="N253" s="396"/>
    </row>
    <row r="254" spans="1:14" s="255" customFormat="1" ht="16" customHeight="1">
      <c r="A254" s="432"/>
      <c r="B254" s="432"/>
      <c r="C254" s="432"/>
      <c r="D254" s="432"/>
      <c r="E254" s="260">
        <v>44623</v>
      </c>
      <c r="F254" s="261">
        <f t="shared" si="6"/>
        <v>28</v>
      </c>
      <c r="G254" s="262">
        <v>12</v>
      </c>
      <c r="H254" s="263">
        <v>6</v>
      </c>
      <c r="I254" s="265">
        <v>0</v>
      </c>
      <c r="J254" s="342">
        <v>297.41265674432117</v>
      </c>
      <c r="K254" s="343">
        <v>386.55670697173008</v>
      </c>
      <c r="L254" s="343">
        <v>87.309449911117554</v>
      </c>
      <c r="M254" s="263"/>
      <c r="N254" s="396"/>
    </row>
    <row r="255" spans="1:14" s="255" customFormat="1" ht="16" customHeight="1">
      <c r="A255" s="432"/>
      <c r="B255" s="432"/>
      <c r="C255" s="432"/>
      <c r="D255" s="432"/>
      <c r="E255" s="260">
        <v>44631</v>
      </c>
      <c r="F255" s="261">
        <f t="shared" si="6"/>
        <v>36</v>
      </c>
      <c r="G255" s="262">
        <v>12</v>
      </c>
      <c r="H255" s="263">
        <v>0</v>
      </c>
      <c r="I255" s="265">
        <v>0</v>
      </c>
      <c r="J255" s="342">
        <v>0</v>
      </c>
      <c r="K255" s="343">
        <v>0</v>
      </c>
      <c r="L255" s="343">
        <v>0</v>
      </c>
      <c r="M255" s="263"/>
      <c r="N255" s="396"/>
    </row>
    <row r="256" spans="1:14" s="255" customFormat="1" ht="16" customHeight="1">
      <c r="A256" s="432"/>
      <c r="B256" s="432"/>
      <c r="C256" s="432"/>
      <c r="D256" s="432"/>
      <c r="E256" s="260">
        <v>44637</v>
      </c>
      <c r="F256" s="261">
        <f t="shared" si="6"/>
        <v>42</v>
      </c>
      <c r="G256" s="262">
        <v>12</v>
      </c>
      <c r="H256" s="263">
        <v>0</v>
      </c>
      <c r="I256" s="265">
        <v>0</v>
      </c>
      <c r="J256" s="342">
        <v>0</v>
      </c>
      <c r="K256" s="343">
        <v>0</v>
      </c>
      <c r="L256" s="343">
        <v>0</v>
      </c>
      <c r="M256" s="263"/>
      <c r="N256" s="396"/>
    </row>
    <row r="257" spans="1:14" s="255" customFormat="1" ht="16" customHeight="1">
      <c r="A257" s="432"/>
      <c r="B257" s="432"/>
      <c r="C257" s="432"/>
      <c r="D257" s="432"/>
      <c r="E257" s="260">
        <v>44644</v>
      </c>
      <c r="F257" s="261">
        <f t="shared" si="6"/>
        <v>49</v>
      </c>
      <c r="G257" s="262">
        <v>12</v>
      </c>
      <c r="H257" s="263">
        <v>0</v>
      </c>
      <c r="I257" s="265">
        <v>0</v>
      </c>
      <c r="J257" s="342">
        <v>0</v>
      </c>
      <c r="K257" s="343">
        <v>0</v>
      </c>
      <c r="L257" s="343">
        <v>0</v>
      </c>
      <c r="M257" s="263"/>
      <c r="N257" s="396"/>
    </row>
    <row r="258" spans="1:14" s="255" customFormat="1" ht="16" customHeight="1">
      <c r="A258" s="432"/>
      <c r="B258" s="432"/>
      <c r="C258" s="432"/>
      <c r="D258" s="432"/>
      <c r="E258" s="260">
        <v>44651</v>
      </c>
      <c r="F258" s="261">
        <f t="shared" si="6"/>
        <v>56</v>
      </c>
      <c r="G258" s="262">
        <v>12</v>
      </c>
      <c r="H258" s="263">
        <v>0</v>
      </c>
      <c r="I258" s="265">
        <v>0</v>
      </c>
      <c r="J258" s="342">
        <v>0</v>
      </c>
      <c r="K258" s="343">
        <v>0</v>
      </c>
      <c r="L258" s="343">
        <v>0</v>
      </c>
      <c r="M258" s="263"/>
      <c r="N258" s="396"/>
    </row>
    <row r="259" spans="1:14" s="255" customFormat="1" ht="16" customHeight="1">
      <c r="A259" s="432"/>
      <c r="B259" s="432"/>
      <c r="C259" s="432"/>
      <c r="D259" s="432"/>
      <c r="E259" s="260">
        <v>44657</v>
      </c>
      <c r="F259" s="261">
        <f t="shared" si="6"/>
        <v>62</v>
      </c>
      <c r="G259" s="262">
        <v>12</v>
      </c>
      <c r="H259" s="263">
        <v>0</v>
      </c>
      <c r="I259" s="265">
        <v>0</v>
      </c>
      <c r="J259" s="342">
        <v>0</v>
      </c>
      <c r="K259" s="343">
        <v>0</v>
      </c>
      <c r="L259" s="343">
        <v>0</v>
      </c>
      <c r="M259" s="263"/>
      <c r="N259" s="396"/>
    </row>
    <row r="260" spans="1:14" s="255" customFormat="1">
      <c r="A260" s="432"/>
      <c r="B260" s="432"/>
      <c r="C260" s="432"/>
      <c r="D260" s="432"/>
      <c r="E260" s="260">
        <v>44665</v>
      </c>
      <c r="F260" s="261">
        <f t="shared" si="6"/>
        <v>70</v>
      </c>
      <c r="G260" s="262">
        <v>12</v>
      </c>
      <c r="H260" s="263">
        <v>0</v>
      </c>
      <c r="I260" s="265">
        <v>0</v>
      </c>
      <c r="J260" s="342">
        <v>0</v>
      </c>
      <c r="K260" s="343">
        <v>0</v>
      </c>
      <c r="L260" s="343">
        <v>0</v>
      </c>
      <c r="M260" s="263"/>
      <c r="N260" s="396"/>
    </row>
    <row r="261" spans="1:14" s="255" customFormat="1">
      <c r="A261" s="432"/>
      <c r="B261" s="432"/>
      <c r="C261" s="432"/>
      <c r="D261" s="432"/>
      <c r="E261" s="260">
        <v>44672</v>
      </c>
      <c r="F261" s="261">
        <f t="shared" si="6"/>
        <v>77</v>
      </c>
      <c r="G261" s="262">
        <v>12</v>
      </c>
      <c r="H261" s="263">
        <v>0</v>
      </c>
      <c r="I261" s="265">
        <v>0</v>
      </c>
      <c r="J261" s="342">
        <v>0</v>
      </c>
      <c r="K261" s="343">
        <v>0</v>
      </c>
      <c r="L261" s="343">
        <v>0</v>
      </c>
      <c r="M261" s="263"/>
      <c r="N261" s="396"/>
    </row>
    <row r="262" spans="1:14" s="255" customFormat="1">
      <c r="A262" s="433"/>
      <c r="B262" s="433"/>
      <c r="C262" s="433"/>
      <c r="D262" s="433"/>
      <c r="E262" s="260">
        <v>44678</v>
      </c>
      <c r="F262" s="261">
        <f t="shared" si="6"/>
        <v>83</v>
      </c>
      <c r="G262" s="268">
        <v>12</v>
      </c>
      <c r="H262" s="269">
        <v>0</v>
      </c>
      <c r="I262" s="270">
        <v>0</v>
      </c>
      <c r="J262" s="344">
        <v>0</v>
      </c>
      <c r="K262" s="345">
        <v>0</v>
      </c>
      <c r="L262" s="345">
        <v>0</v>
      </c>
      <c r="M262" s="269"/>
      <c r="N262" s="396"/>
    </row>
    <row r="263" spans="1:14" s="255" customFormat="1">
      <c r="A263" s="437" t="s">
        <v>147</v>
      </c>
      <c r="B263" s="440" t="s">
        <v>768</v>
      </c>
      <c r="C263" s="440" t="s">
        <v>141</v>
      </c>
      <c r="D263" s="443" t="s">
        <v>86</v>
      </c>
      <c r="E263" s="256">
        <v>44595</v>
      </c>
      <c r="F263" s="257">
        <v>0</v>
      </c>
      <c r="G263" s="258">
        <v>6</v>
      </c>
      <c r="H263" s="259">
        <v>0</v>
      </c>
      <c r="I263" s="264">
        <v>0</v>
      </c>
      <c r="J263" s="340">
        <v>0</v>
      </c>
      <c r="K263" s="341">
        <v>0</v>
      </c>
      <c r="L263" s="341">
        <v>0</v>
      </c>
      <c r="M263" s="259"/>
      <c r="N263" s="396"/>
    </row>
    <row r="264" spans="1:14" s="255" customFormat="1">
      <c r="A264" s="438"/>
      <c r="B264" s="441"/>
      <c r="C264" s="441"/>
      <c r="D264" s="444"/>
      <c r="E264" s="260">
        <v>44596</v>
      </c>
      <c r="F264" s="261">
        <f>E264-$E$263</f>
        <v>1</v>
      </c>
      <c r="G264" s="262">
        <v>6</v>
      </c>
      <c r="H264" s="263">
        <v>3</v>
      </c>
      <c r="I264" s="265">
        <v>0.5</v>
      </c>
      <c r="J264" s="342">
        <v>215.34884572029114</v>
      </c>
      <c r="K264" s="343">
        <v>253.88066730401204</v>
      </c>
      <c r="L264" s="343">
        <v>154.18104529380798</v>
      </c>
      <c r="M264" s="263"/>
      <c r="N264" s="396"/>
    </row>
    <row r="265" spans="1:14" s="255" customFormat="1">
      <c r="A265" s="438"/>
      <c r="B265" s="441"/>
      <c r="C265" s="441"/>
      <c r="D265" s="444"/>
      <c r="E265" s="260">
        <v>44599</v>
      </c>
      <c r="F265" s="261">
        <f t="shared" ref="F265:F279" si="7">E265-$E$263</f>
        <v>4</v>
      </c>
      <c r="G265" s="262">
        <v>6</v>
      </c>
      <c r="H265" s="263">
        <v>6</v>
      </c>
      <c r="I265" s="265">
        <v>1</v>
      </c>
      <c r="J265" s="342">
        <v>62590.05126953125</v>
      </c>
      <c r="K265" s="343">
        <v>3082.4636923268786</v>
      </c>
      <c r="L265" s="343">
        <v>63534.171295166016</v>
      </c>
      <c r="M265" s="263"/>
      <c r="N265" s="396"/>
    </row>
    <row r="266" spans="1:14" s="255" customFormat="1">
      <c r="A266" s="438"/>
      <c r="B266" s="441"/>
      <c r="C266" s="441"/>
      <c r="D266" s="444"/>
      <c r="E266" s="260">
        <v>44602</v>
      </c>
      <c r="F266" s="261">
        <f t="shared" si="7"/>
        <v>7</v>
      </c>
      <c r="G266" s="262">
        <v>6</v>
      </c>
      <c r="H266" s="263">
        <v>6</v>
      </c>
      <c r="I266" s="265">
        <v>1</v>
      </c>
      <c r="J266" s="342">
        <v>74209.723663330078</v>
      </c>
      <c r="K266" s="343">
        <v>5751.4920337059848</v>
      </c>
      <c r="L266" s="343">
        <v>72430.075836181641</v>
      </c>
      <c r="M266" s="263"/>
      <c r="N266" s="396"/>
    </row>
    <row r="267" spans="1:14" s="255" customFormat="1">
      <c r="A267" s="438"/>
      <c r="B267" s="441"/>
      <c r="C267" s="441"/>
      <c r="D267" s="444"/>
      <c r="E267" s="260">
        <v>44609</v>
      </c>
      <c r="F267" s="261">
        <f t="shared" si="7"/>
        <v>14</v>
      </c>
      <c r="G267" s="262">
        <v>6</v>
      </c>
      <c r="H267" s="263">
        <v>6</v>
      </c>
      <c r="I267" s="265">
        <v>1</v>
      </c>
      <c r="J267" s="342">
        <v>12626.936531066895</v>
      </c>
      <c r="K267" s="343">
        <v>1333.0874876545615</v>
      </c>
      <c r="L267" s="343">
        <v>12226.732635498047</v>
      </c>
      <c r="M267" s="263"/>
      <c r="N267" s="396"/>
    </row>
    <row r="268" spans="1:14" s="255" customFormat="1">
      <c r="A268" s="438"/>
      <c r="B268" s="441"/>
      <c r="C268" s="441"/>
      <c r="D268" s="444"/>
      <c r="E268" s="260">
        <v>44616</v>
      </c>
      <c r="F268" s="261">
        <f t="shared" si="7"/>
        <v>21</v>
      </c>
      <c r="G268" s="262">
        <v>6</v>
      </c>
      <c r="H268" s="263">
        <v>6</v>
      </c>
      <c r="I268" s="265">
        <v>1</v>
      </c>
      <c r="J268" s="342">
        <v>5197.5900650024414</v>
      </c>
      <c r="K268" s="343">
        <v>1634.1668533092241</v>
      </c>
      <c r="L268" s="343">
        <v>5272.038745880127</v>
      </c>
      <c r="M268" s="263"/>
      <c r="N268" s="396"/>
    </row>
    <row r="269" spans="1:14" s="255" customFormat="1">
      <c r="A269" s="438"/>
      <c r="B269" s="441"/>
      <c r="C269" s="441"/>
      <c r="D269" s="444"/>
      <c r="E269" s="260">
        <v>44623</v>
      </c>
      <c r="F269" s="261">
        <f t="shared" si="7"/>
        <v>28</v>
      </c>
      <c r="G269" s="262">
        <v>6</v>
      </c>
      <c r="H269" s="263">
        <v>6</v>
      </c>
      <c r="I269" s="265">
        <v>1</v>
      </c>
      <c r="J269" s="342">
        <v>2152.6258707046509</v>
      </c>
      <c r="K269" s="343">
        <v>717.11122176177594</v>
      </c>
      <c r="L269" s="343">
        <v>1986.4617347717285</v>
      </c>
      <c r="M269" s="263"/>
      <c r="N269" s="396"/>
    </row>
    <row r="270" spans="1:14" s="255" customFormat="1">
      <c r="A270" s="438"/>
      <c r="B270" s="441"/>
      <c r="C270" s="441"/>
      <c r="D270" s="444"/>
      <c r="E270" s="260">
        <v>44631</v>
      </c>
      <c r="F270" s="261">
        <f t="shared" si="7"/>
        <v>36</v>
      </c>
      <c r="G270" s="262">
        <v>6</v>
      </c>
      <c r="H270" s="263">
        <v>6</v>
      </c>
      <c r="I270" s="265">
        <v>1</v>
      </c>
      <c r="J270" s="342">
        <v>857.27711915969849</v>
      </c>
      <c r="K270" s="343">
        <v>457.29751499357087</v>
      </c>
      <c r="L270" s="343">
        <v>824.8252272605896</v>
      </c>
      <c r="M270" s="263"/>
      <c r="N270" s="396"/>
    </row>
    <row r="271" spans="1:14" s="255" customFormat="1">
      <c r="A271" s="438"/>
      <c r="B271" s="441"/>
      <c r="C271" s="441"/>
      <c r="D271" s="444"/>
      <c r="E271" s="260">
        <v>44637</v>
      </c>
      <c r="F271" s="261">
        <f t="shared" si="7"/>
        <v>42</v>
      </c>
      <c r="G271" s="262">
        <v>6</v>
      </c>
      <c r="H271" s="263">
        <v>6</v>
      </c>
      <c r="I271" s="265">
        <v>1</v>
      </c>
      <c r="J271" s="342">
        <v>1012.2393190860748</v>
      </c>
      <c r="K271" s="343">
        <v>529.62245869983917</v>
      </c>
      <c r="L271" s="343">
        <v>980.74493408203125</v>
      </c>
      <c r="M271" s="263"/>
      <c r="N271" s="396"/>
    </row>
    <row r="272" spans="1:14" s="255" customFormat="1">
      <c r="A272" s="438"/>
      <c r="B272" s="441"/>
      <c r="C272" s="441"/>
      <c r="D272" s="444"/>
      <c r="E272" s="260">
        <v>44644</v>
      </c>
      <c r="F272" s="261">
        <f t="shared" si="7"/>
        <v>49</v>
      </c>
      <c r="G272" s="262">
        <v>6</v>
      </c>
      <c r="H272" s="263">
        <v>5</v>
      </c>
      <c r="I272" s="265">
        <v>0.83</v>
      </c>
      <c r="J272" s="342">
        <v>671.97553515434265</v>
      </c>
      <c r="K272" s="343">
        <v>507.78235194632811</v>
      </c>
      <c r="L272" s="343">
        <v>617.2667920589447</v>
      </c>
      <c r="M272" s="263"/>
      <c r="N272" s="396"/>
    </row>
    <row r="273" spans="1:14" s="255" customFormat="1">
      <c r="A273" s="438"/>
      <c r="B273" s="441"/>
      <c r="C273" s="441"/>
      <c r="D273" s="444"/>
      <c r="E273" s="260">
        <v>44651</v>
      </c>
      <c r="F273" s="261">
        <f t="shared" si="7"/>
        <v>56</v>
      </c>
      <c r="G273" s="262">
        <v>6</v>
      </c>
      <c r="H273" s="263">
        <v>4</v>
      </c>
      <c r="I273" s="265">
        <v>0.67</v>
      </c>
      <c r="J273" s="342">
        <v>117.33368113636971</v>
      </c>
      <c r="K273" s="343">
        <v>117.47918889686588</v>
      </c>
      <c r="L273" s="343">
        <v>114.42122384905815</v>
      </c>
      <c r="M273" s="263"/>
      <c r="N273" s="396"/>
    </row>
    <row r="274" spans="1:14" s="255" customFormat="1">
      <c r="A274" s="438"/>
      <c r="B274" s="441"/>
      <c r="C274" s="441"/>
      <c r="D274" s="444"/>
      <c r="E274" s="260">
        <v>44657</v>
      </c>
      <c r="F274" s="261">
        <f t="shared" si="7"/>
        <v>62</v>
      </c>
      <c r="G274" s="262">
        <v>6</v>
      </c>
      <c r="H274" s="263">
        <v>4</v>
      </c>
      <c r="I274" s="265">
        <v>0.67</v>
      </c>
      <c r="J274" s="342">
        <v>361.98951303958893</v>
      </c>
      <c r="K274" s="343">
        <v>382.33617508708511</v>
      </c>
      <c r="L274" s="343">
        <v>268.72298419475555</v>
      </c>
      <c r="M274" s="263"/>
      <c r="N274" s="396"/>
    </row>
    <row r="275" spans="1:14" s="255" customFormat="1">
      <c r="A275" s="438"/>
      <c r="B275" s="441"/>
      <c r="C275" s="441"/>
      <c r="D275" s="444"/>
      <c r="E275" s="260">
        <v>44665</v>
      </c>
      <c r="F275" s="261">
        <f t="shared" si="7"/>
        <v>70</v>
      </c>
      <c r="G275" s="262">
        <v>6</v>
      </c>
      <c r="H275" s="263">
        <v>5</v>
      </c>
      <c r="I275" s="265">
        <v>0.83</v>
      </c>
      <c r="J275" s="342">
        <v>530.75045049190521</v>
      </c>
      <c r="K275" s="343">
        <v>374.64661866407357</v>
      </c>
      <c r="L275" s="343">
        <v>623.4192967414856</v>
      </c>
      <c r="M275" s="263"/>
      <c r="N275" s="396"/>
    </row>
    <row r="276" spans="1:14" s="255" customFormat="1">
      <c r="A276" s="438"/>
      <c r="B276" s="441"/>
      <c r="C276" s="441"/>
      <c r="D276" s="444"/>
      <c r="E276" s="260">
        <v>44672</v>
      </c>
      <c r="F276" s="261">
        <f t="shared" si="7"/>
        <v>77</v>
      </c>
      <c r="G276" s="262">
        <v>6</v>
      </c>
      <c r="H276" s="263">
        <v>5</v>
      </c>
      <c r="I276" s="265">
        <v>0.83</v>
      </c>
      <c r="J276" s="342">
        <v>273.98762702941895</v>
      </c>
      <c r="K276" s="343">
        <v>200.82831009314853</v>
      </c>
      <c r="L276" s="343">
        <v>254.00510430335999</v>
      </c>
      <c r="M276" s="263"/>
      <c r="N276" s="396"/>
    </row>
    <row r="277" spans="1:14" s="255" customFormat="1">
      <c r="A277" s="438"/>
      <c r="B277" s="441"/>
      <c r="C277" s="441"/>
      <c r="D277" s="444"/>
      <c r="E277" s="260">
        <v>44677</v>
      </c>
      <c r="F277" s="261">
        <f t="shared" si="7"/>
        <v>82</v>
      </c>
      <c r="G277" s="262">
        <v>6</v>
      </c>
      <c r="H277" s="263">
        <v>2</v>
      </c>
      <c r="I277" s="265">
        <v>0.33</v>
      </c>
      <c r="J277" s="342">
        <v>55.962146818637848</v>
      </c>
      <c r="K277" s="343">
        <v>112.91653232469551</v>
      </c>
      <c r="L277" s="343">
        <v>0</v>
      </c>
      <c r="M277" s="263"/>
      <c r="N277" s="396"/>
    </row>
    <row r="278" spans="1:14" s="255" customFormat="1">
      <c r="A278" s="438"/>
      <c r="B278" s="441"/>
      <c r="C278" s="441"/>
      <c r="D278" s="444"/>
      <c r="E278" s="260">
        <v>44686</v>
      </c>
      <c r="F278" s="261">
        <f t="shared" si="7"/>
        <v>91</v>
      </c>
      <c r="G278" s="262">
        <v>6</v>
      </c>
      <c r="H278" s="263">
        <v>2</v>
      </c>
      <c r="I278" s="265">
        <v>0.33</v>
      </c>
      <c r="J278" s="342">
        <v>98.411312699317932</v>
      </c>
      <c r="K278" s="343">
        <v>177.40789458765846</v>
      </c>
      <c r="L278" s="343">
        <v>0</v>
      </c>
      <c r="M278" s="263"/>
      <c r="N278" s="396"/>
    </row>
    <row r="279" spans="1:14" s="255" customFormat="1">
      <c r="A279" s="439"/>
      <c r="B279" s="442"/>
      <c r="C279" s="442"/>
      <c r="D279" s="445"/>
      <c r="E279" s="260">
        <v>44693</v>
      </c>
      <c r="F279" s="261">
        <f t="shared" si="7"/>
        <v>98</v>
      </c>
      <c r="G279" s="268">
        <v>6</v>
      </c>
      <c r="H279" s="269">
        <v>3</v>
      </c>
      <c r="I279" s="270">
        <v>0.5</v>
      </c>
      <c r="J279" s="344">
        <v>172.24130928516388</v>
      </c>
      <c r="K279" s="345">
        <v>203.19101222875355</v>
      </c>
      <c r="L279" s="345">
        <v>104.0084570646286</v>
      </c>
      <c r="M279" s="269"/>
      <c r="N279" s="396"/>
    </row>
    <row r="280" spans="1:14" s="255" customFormat="1">
      <c r="A280" s="428" t="s">
        <v>147</v>
      </c>
      <c r="B280" s="431" t="s">
        <v>768</v>
      </c>
      <c r="C280" s="431" t="s">
        <v>141</v>
      </c>
      <c r="D280" s="434" t="s">
        <v>772</v>
      </c>
      <c r="E280" s="256">
        <v>44595</v>
      </c>
      <c r="F280" s="257">
        <v>0</v>
      </c>
      <c r="G280" s="258">
        <v>12</v>
      </c>
      <c r="H280" s="259">
        <v>0</v>
      </c>
      <c r="I280" s="264">
        <v>0</v>
      </c>
      <c r="J280" s="340">
        <v>0</v>
      </c>
      <c r="K280" s="341">
        <v>0</v>
      </c>
      <c r="L280" s="341">
        <v>0</v>
      </c>
      <c r="M280" s="259"/>
      <c r="N280" s="396"/>
    </row>
    <row r="281" spans="1:14" s="255" customFormat="1">
      <c r="A281" s="429"/>
      <c r="B281" s="432"/>
      <c r="C281" s="432"/>
      <c r="D281" s="435"/>
      <c r="E281" s="260">
        <v>44602</v>
      </c>
      <c r="F281" s="261">
        <f t="shared" ref="F281:F291" si="8">E281-$E$280</f>
        <v>7</v>
      </c>
      <c r="G281" s="262">
        <v>12</v>
      </c>
      <c r="H281" s="263">
        <v>0</v>
      </c>
      <c r="I281" s="265">
        <v>0</v>
      </c>
      <c r="J281" s="342">
        <v>0</v>
      </c>
      <c r="K281" s="343">
        <v>0</v>
      </c>
      <c r="L281" s="343">
        <v>0</v>
      </c>
      <c r="M281" s="263"/>
      <c r="N281" s="396"/>
    </row>
    <row r="282" spans="1:14" s="255" customFormat="1">
      <c r="A282" s="429"/>
      <c r="B282" s="432"/>
      <c r="C282" s="432"/>
      <c r="D282" s="435"/>
      <c r="E282" s="260">
        <v>44609</v>
      </c>
      <c r="F282" s="261">
        <f t="shared" si="8"/>
        <v>14</v>
      </c>
      <c r="G282" s="262">
        <v>12</v>
      </c>
      <c r="H282" s="263">
        <v>0</v>
      </c>
      <c r="I282" s="265">
        <v>0</v>
      </c>
      <c r="J282" s="342">
        <v>0</v>
      </c>
      <c r="K282" s="343">
        <v>0</v>
      </c>
      <c r="L282" s="343">
        <v>0</v>
      </c>
      <c r="M282" s="263"/>
      <c r="N282" s="396"/>
    </row>
    <row r="283" spans="1:14" s="255" customFormat="1">
      <c r="A283" s="429"/>
      <c r="B283" s="432"/>
      <c r="C283" s="432"/>
      <c r="D283" s="435"/>
      <c r="E283" s="260">
        <v>44616</v>
      </c>
      <c r="F283" s="261">
        <f t="shared" si="8"/>
        <v>21</v>
      </c>
      <c r="G283" s="262">
        <v>12</v>
      </c>
      <c r="H283" s="263">
        <v>0</v>
      </c>
      <c r="I283" s="265">
        <v>0</v>
      </c>
      <c r="J283" s="342">
        <v>0</v>
      </c>
      <c r="K283" s="343">
        <v>0</v>
      </c>
      <c r="L283" s="343">
        <v>0</v>
      </c>
      <c r="M283" s="263"/>
      <c r="N283" s="396"/>
    </row>
    <row r="284" spans="1:14" s="255" customFormat="1">
      <c r="A284" s="429"/>
      <c r="B284" s="432"/>
      <c r="C284" s="432"/>
      <c r="D284" s="435"/>
      <c r="E284" s="260">
        <v>44623</v>
      </c>
      <c r="F284" s="261">
        <f t="shared" si="8"/>
        <v>28</v>
      </c>
      <c r="G284" s="262">
        <v>12</v>
      </c>
      <c r="H284" s="263">
        <v>0</v>
      </c>
      <c r="I284" s="265">
        <v>0</v>
      </c>
      <c r="J284" s="342">
        <v>0</v>
      </c>
      <c r="K284" s="343">
        <v>0</v>
      </c>
      <c r="L284" s="343">
        <v>0</v>
      </c>
      <c r="M284" s="263"/>
      <c r="N284" s="396"/>
    </row>
    <row r="285" spans="1:14" s="255" customFormat="1">
      <c r="A285" s="429"/>
      <c r="B285" s="432"/>
      <c r="C285" s="432"/>
      <c r="D285" s="435"/>
      <c r="E285" s="260">
        <v>44631</v>
      </c>
      <c r="F285" s="261">
        <f t="shared" si="8"/>
        <v>36</v>
      </c>
      <c r="G285" s="262">
        <v>12</v>
      </c>
      <c r="H285" s="263">
        <v>0</v>
      </c>
      <c r="I285" s="265">
        <v>0</v>
      </c>
      <c r="J285" s="342">
        <v>0</v>
      </c>
      <c r="K285" s="343">
        <v>0</v>
      </c>
      <c r="L285" s="343">
        <v>0</v>
      </c>
      <c r="M285" s="263"/>
      <c r="N285" s="396"/>
    </row>
    <row r="286" spans="1:14" s="255" customFormat="1">
      <c r="A286" s="429"/>
      <c r="B286" s="432"/>
      <c r="C286" s="432"/>
      <c r="D286" s="435"/>
      <c r="E286" s="260">
        <v>44637</v>
      </c>
      <c r="F286" s="261">
        <f t="shared" si="8"/>
        <v>42</v>
      </c>
      <c r="G286" s="262">
        <v>12</v>
      </c>
      <c r="H286" s="263">
        <v>0</v>
      </c>
      <c r="I286" s="265">
        <v>0</v>
      </c>
      <c r="J286" s="342">
        <v>0</v>
      </c>
      <c r="K286" s="343">
        <v>0</v>
      </c>
      <c r="L286" s="343">
        <v>0</v>
      </c>
      <c r="M286" s="263"/>
      <c r="N286" s="396"/>
    </row>
    <row r="287" spans="1:14" s="255" customFormat="1">
      <c r="A287" s="429"/>
      <c r="B287" s="432"/>
      <c r="C287" s="432"/>
      <c r="D287" s="435"/>
      <c r="E287" s="260">
        <v>44644</v>
      </c>
      <c r="F287" s="261">
        <f t="shared" si="8"/>
        <v>49</v>
      </c>
      <c r="G287" s="262">
        <v>12</v>
      </c>
      <c r="H287" s="263">
        <v>0</v>
      </c>
      <c r="I287" s="265">
        <v>0</v>
      </c>
      <c r="J287" s="342">
        <v>0</v>
      </c>
      <c r="K287" s="343">
        <v>0</v>
      </c>
      <c r="L287" s="343">
        <v>0</v>
      </c>
      <c r="M287" s="263"/>
      <c r="N287" s="396"/>
    </row>
    <row r="288" spans="1:14" s="255" customFormat="1">
      <c r="A288" s="429"/>
      <c r="B288" s="432"/>
      <c r="C288" s="432"/>
      <c r="D288" s="435"/>
      <c r="E288" s="260">
        <v>44657</v>
      </c>
      <c r="F288" s="261">
        <f t="shared" si="8"/>
        <v>62</v>
      </c>
      <c r="G288" s="262">
        <v>12</v>
      </c>
      <c r="H288" s="263">
        <v>0</v>
      </c>
      <c r="I288" s="265">
        <v>0</v>
      </c>
      <c r="J288" s="342">
        <v>0</v>
      </c>
      <c r="K288" s="343">
        <v>0</v>
      </c>
      <c r="L288" s="343">
        <v>0</v>
      </c>
      <c r="M288" s="263"/>
      <c r="N288" s="396"/>
    </row>
    <row r="289" spans="1:14" s="255" customFormat="1">
      <c r="A289" s="429"/>
      <c r="B289" s="432"/>
      <c r="C289" s="432"/>
      <c r="D289" s="435"/>
      <c r="E289" s="260">
        <v>44665</v>
      </c>
      <c r="F289" s="261">
        <f t="shared" si="8"/>
        <v>70</v>
      </c>
      <c r="G289" s="262">
        <v>12</v>
      </c>
      <c r="H289" s="263">
        <v>0</v>
      </c>
      <c r="I289" s="265">
        <v>0</v>
      </c>
      <c r="J289" s="342">
        <v>0</v>
      </c>
      <c r="K289" s="343">
        <v>0</v>
      </c>
      <c r="L289" s="343">
        <v>0</v>
      </c>
      <c r="M289" s="263"/>
      <c r="N289" s="396"/>
    </row>
    <row r="290" spans="1:14" s="255" customFormat="1">
      <c r="A290" s="429"/>
      <c r="B290" s="432"/>
      <c r="C290" s="432"/>
      <c r="D290" s="435"/>
      <c r="E290" s="260">
        <v>44672</v>
      </c>
      <c r="F290" s="261">
        <f t="shared" si="8"/>
        <v>77</v>
      </c>
      <c r="G290" s="262">
        <v>12</v>
      </c>
      <c r="H290" s="263">
        <v>12</v>
      </c>
      <c r="I290" s="265">
        <v>1</v>
      </c>
      <c r="J290" s="342">
        <v>1846.0539400577545</v>
      </c>
      <c r="K290" s="343">
        <v>447.60658712489186</v>
      </c>
      <c r="L290" s="343">
        <v>1871.1615800857544</v>
      </c>
      <c r="M290" s="263"/>
      <c r="N290" s="396"/>
    </row>
    <row r="291" spans="1:14" s="255" customFormat="1">
      <c r="A291" s="430"/>
      <c r="B291" s="433"/>
      <c r="C291" s="433"/>
      <c r="D291" s="436"/>
      <c r="E291" s="260">
        <v>44677</v>
      </c>
      <c r="F291" s="261">
        <f t="shared" si="8"/>
        <v>82</v>
      </c>
      <c r="G291" s="268">
        <v>12</v>
      </c>
      <c r="H291" s="269">
        <v>12</v>
      </c>
      <c r="I291" s="270">
        <v>1</v>
      </c>
      <c r="J291" s="344">
        <v>5005.4447174072266</v>
      </c>
      <c r="K291" s="345">
        <v>1115.2228288702613</v>
      </c>
      <c r="L291" s="345">
        <v>4812.7161026000977</v>
      </c>
      <c r="M291" s="269"/>
      <c r="N291" s="396"/>
    </row>
    <row r="292" spans="1:14" s="255" customFormat="1" ht="17" customHeight="1">
      <c r="A292" s="437" t="s">
        <v>148</v>
      </c>
      <c r="B292" s="440" t="s">
        <v>768</v>
      </c>
      <c r="C292" s="440" t="s">
        <v>141</v>
      </c>
      <c r="D292" s="443" t="s">
        <v>86</v>
      </c>
      <c r="E292" s="256">
        <v>44623</v>
      </c>
      <c r="F292" s="257">
        <v>0</v>
      </c>
      <c r="G292" s="258">
        <v>6</v>
      </c>
      <c r="H292" s="259">
        <v>0</v>
      </c>
      <c r="I292" s="264">
        <v>0</v>
      </c>
      <c r="J292" s="340">
        <v>0</v>
      </c>
      <c r="K292" s="341">
        <v>0</v>
      </c>
      <c r="L292" s="341">
        <v>0</v>
      </c>
      <c r="M292" s="259"/>
      <c r="N292" s="396"/>
    </row>
    <row r="293" spans="1:14" s="255" customFormat="1">
      <c r="A293" s="438"/>
      <c r="B293" s="441"/>
      <c r="C293" s="441"/>
      <c r="D293" s="444"/>
      <c r="E293" s="260">
        <v>44624</v>
      </c>
      <c r="F293" s="261">
        <f>E293-$E$292</f>
        <v>1</v>
      </c>
      <c r="G293" s="262">
        <v>6</v>
      </c>
      <c r="H293" s="263">
        <v>4</v>
      </c>
      <c r="I293" s="265">
        <v>0.67</v>
      </c>
      <c r="J293" s="342">
        <v>362.9296749830246</v>
      </c>
      <c r="K293" s="343">
        <v>462.39711410874094</v>
      </c>
      <c r="L293" s="343">
        <v>238.65134418010712</v>
      </c>
      <c r="M293" s="263"/>
      <c r="N293" s="396"/>
    </row>
    <row r="294" spans="1:14" s="255" customFormat="1">
      <c r="A294" s="438"/>
      <c r="B294" s="441"/>
      <c r="C294" s="441"/>
      <c r="D294" s="444"/>
      <c r="E294" s="260">
        <v>44627</v>
      </c>
      <c r="F294" s="261">
        <f t="shared" ref="F294:F308" si="9">E294-$E$292</f>
        <v>4</v>
      </c>
      <c r="G294" s="262">
        <v>6</v>
      </c>
      <c r="H294" s="263">
        <v>6</v>
      </c>
      <c r="I294" s="265">
        <v>1</v>
      </c>
      <c r="J294" s="342">
        <v>21040.920639038086</v>
      </c>
      <c r="K294" s="343">
        <v>3534.2422817983388</v>
      </c>
      <c r="L294" s="343">
        <v>21929.239654541016</v>
      </c>
      <c r="M294" s="263"/>
      <c r="N294" s="396"/>
    </row>
    <row r="295" spans="1:14" s="255" customFormat="1">
      <c r="A295" s="438"/>
      <c r="B295" s="441"/>
      <c r="C295" s="441"/>
      <c r="D295" s="444"/>
      <c r="E295" s="260">
        <v>44631</v>
      </c>
      <c r="F295" s="261">
        <f t="shared" si="9"/>
        <v>8</v>
      </c>
      <c r="G295" s="262">
        <v>6</v>
      </c>
      <c r="H295" s="263">
        <v>6</v>
      </c>
      <c r="I295" s="265">
        <v>1</v>
      </c>
      <c r="J295" s="342">
        <v>14511.981964111328</v>
      </c>
      <c r="K295" s="343">
        <v>916.24337539280259</v>
      </c>
      <c r="L295" s="343">
        <v>14138.946533203125</v>
      </c>
      <c r="M295" s="263"/>
      <c r="N295" s="396"/>
    </row>
    <row r="296" spans="1:14" s="255" customFormat="1">
      <c r="A296" s="438"/>
      <c r="B296" s="441"/>
      <c r="C296" s="441"/>
      <c r="D296" s="444"/>
      <c r="E296" s="260">
        <v>44637</v>
      </c>
      <c r="F296" s="261">
        <f t="shared" si="9"/>
        <v>14</v>
      </c>
      <c r="G296" s="262">
        <v>6</v>
      </c>
      <c r="H296" s="263">
        <v>6</v>
      </c>
      <c r="I296" s="265">
        <v>1</v>
      </c>
      <c r="J296" s="342">
        <v>10132.444000244141</v>
      </c>
      <c r="K296" s="343">
        <v>2645.4732256858365</v>
      </c>
      <c r="L296" s="343">
        <v>10352.883911132812</v>
      </c>
      <c r="M296" s="263"/>
      <c r="N296" s="396"/>
    </row>
    <row r="297" spans="1:14" s="255" customFormat="1">
      <c r="A297" s="438"/>
      <c r="B297" s="441"/>
      <c r="C297" s="441"/>
      <c r="D297" s="444"/>
      <c r="E297" s="260">
        <v>44644</v>
      </c>
      <c r="F297" s="261">
        <f t="shared" si="9"/>
        <v>21</v>
      </c>
      <c r="G297" s="262">
        <v>6</v>
      </c>
      <c r="H297" s="263">
        <v>6</v>
      </c>
      <c r="I297" s="265">
        <v>1</v>
      </c>
      <c r="J297" s="342">
        <v>3478.9556503295898</v>
      </c>
      <c r="K297" s="343">
        <v>832.40174181308089</v>
      </c>
      <c r="L297" s="343">
        <v>3492.1561717987061</v>
      </c>
      <c r="M297" s="263"/>
      <c r="N297" s="396"/>
    </row>
    <row r="298" spans="1:14" s="255" customFormat="1">
      <c r="A298" s="438"/>
      <c r="B298" s="441"/>
      <c r="C298" s="441"/>
      <c r="D298" s="444"/>
      <c r="E298" s="260">
        <v>44651</v>
      </c>
      <c r="F298" s="261">
        <f t="shared" si="9"/>
        <v>28</v>
      </c>
      <c r="G298" s="262">
        <v>6</v>
      </c>
      <c r="H298" s="263">
        <v>6</v>
      </c>
      <c r="I298" s="265">
        <v>1</v>
      </c>
      <c r="J298" s="342">
        <v>1229.1699767112732</v>
      </c>
      <c r="K298" s="343">
        <v>397.08931960798276</v>
      </c>
      <c r="L298" s="343">
        <v>1262.1669888496399</v>
      </c>
      <c r="M298" s="263"/>
      <c r="N298" s="396"/>
    </row>
    <row r="299" spans="1:14" s="255" customFormat="1">
      <c r="A299" s="438"/>
      <c r="B299" s="441"/>
      <c r="C299" s="441"/>
      <c r="D299" s="444"/>
      <c r="E299" s="260">
        <v>44657</v>
      </c>
      <c r="F299" s="261">
        <f t="shared" si="9"/>
        <v>34</v>
      </c>
      <c r="G299" s="262">
        <v>6</v>
      </c>
      <c r="H299" s="263">
        <v>4</v>
      </c>
      <c r="I299" s="265">
        <v>0.67</v>
      </c>
      <c r="J299" s="342">
        <v>448.04650545120239</v>
      </c>
      <c r="K299" s="343">
        <v>416.7145994991937</v>
      </c>
      <c r="L299" s="343">
        <v>459.4042181968689</v>
      </c>
      <c r="M299" s="263"/>
      <c r="N299" s="396"/>
    </row>
    <row r="300" spans="1:14" s="255" customFormat="1">
      <c r="A300" s="438"/>
      <c r="B300" s="441"/>
      <c r="C300" s="441"/>
      <c r="D300" s="444"/>
      <c r="E300" s="260">
        <v>44665</v>
      </c>
      <c r="F300" s="261">
        <f t="shared" si="9"/>
        <v>42</v>
      </c>
      <c r="G300" s="262">
        <v>6</v>
      </c>
      <c r="H300" s="263">
        <v>3</v>
      </c>
      <c r="I300" s="265">
        <v>0.5</v>
      </c>
      <c r="J300" s="342">
        <v>203.32255661487579</v>
      </c>
      <c r="K300" s="343">
        <v>256.08149839860715</v>
      </c>
      <c r="L300" s="343">
        <v>96.514454483985901</v>
      </c>
      <c r="M300" s="263"/>
      <c r="N300" s="396"/>
    </row>
    <row r="301" spans="1:14" s="255" customFormat="1">
      <c r="A301" s="438"/>
      <c r="B301" s="441"/>
      <c r="C301" s="441"/>
      <c r="D301" s="444"/>
      <c r="E301" s="260">
        <v>44672</v>
      </c>
      <c r="F301" s="261">
        <f t="shared" si="9"/>
        <v>49</v>
      </c>
      <c r="G301" s="262">
        <v>6</v>
      </c>
      <c r="H301" s="263">
        <v>5</v>
      </c>
      <c r="I301" s="265">
        <v>0.83</v>
      </c>
      <c r="J301" s="342">
        <v>294.22728419303894</v>
      </c>
      <c r="K301" s="343">
        <v>175.81331372938007</v>
      </c>
      <c r="L301" s="343">
        <v>327.04004645347595</v>
      </c>
      <c r="M301" s="263"/>
      <c r="N301" s="396"/>
    </row>
    <row r="302" spans="1:14" s="255" customFormat="1">
      <c r="A302" s="438"/>
      <c r="B302" s="441"/>
      <c r="C302" s="441"/>
      <c r="D302" s="444"/>
      <c r="E302" s="260">
        <v>44679</v>
      </c>
      <c r="F302" s="261">
        <f t="shared" si="9"/>
        <v>56</v>
      </c>
      <c r="G302" s="262">
        <v>6</v>
      </c>
      <c r="H302" s="263">
        <v>2</v>
      </c>
      <c r="I302" s="265">
        <v>0.33</v>
      </c>
      <c r="J302" s="342">
        <v>198.97072911262512</v>
      </c>
      <c r="K302" s="343">
        <v>355.219683032727</v>
      </c>
      <c r="L302" s="343">
        <v>0</v>
      </c>
      <c r="M302" s="263"/>
      <c r="N302" s="396"/>
    </row>
    <row r="303" spans="1:14" s="255" customFormat="1">
      <c r="A303" s="438"/>
      <c r="B303" s="441"/>
      <c r="C303" s="441"/>
      <c r="D303" s="444"/>
      <c r="E303" s="260">
        <v>44686</v>
      </c>
      <c r="F303" s="261">
        <f t="shared" si="9"/>
        <v>63</v>
      </c>
      <c r="G303" s="262">
        <v>6</v>
      </c>
      <c r="H303" s="263">
        <v>0</v>
      </c>
      <c r="I303" s="265">
        <v>0</v>
      </c>
      <c r="J303" s="342">
        <v>0</v>
      </c>
      <c r="K303" s="343">
        <v>0</v>
      </c>
      <c r="L303" s="343">
        <v>0</v>
      </c>
      <c r="M303" s="263"/>
      <c r="N303" s="396"/>
    </row>
    <row r="304" spans="1:14" s="255" customFormat="1">
      <c r="A304" s="438"/>
      <c r="B304" s="441"/>
      <c r="C304" s="441"/>
      <c r="D304" s="444"/>
      <c r="E304" s="260">
        <v>44693</v>
      </c>
      <c r="F304" s="261">
        <f t="shared" si="9"/>
        <v>70</v>
      </c>
      <c r="G304" s="262">
        <v>6</v>
      </c>
      <c r="H304" s="263">
        <v>0</v>
      </c>
      <c r="I304" s="265">
        <v>0</v>
      </c>
      <c r="J304" s="342">
        <v>0</v>
      </c>
      <c r="K304" s="343">
        <v>0</v>
      </c>
      <c r="L304" s="343">
        <v>0</v>
      </c>
      <c r="M304" s="263"/>
      <c r="N304" s="396"/>
    </row>
    <row r="305" spans="1:14" s="255" customFormat="1">
      <c r="A305" s="438"/>
      <c r="B305" s="441"/>
      <c r="C305" s="441"/>
      <c r="D305" s="444"/>
      <c r="E305" s="260">
        <v>44700</v>
      </c>
      <c r="F305" s="261">
        <f t="shared" si="9"/>
        <v>77</v>
      </c>
      <c r="G305" s="262">
        <v>6</v>
      </c>
      <c r="H305" s="263">
        <v>0</v>
      </c>
      <c r="I305" s="265">
        <v>0</v>
      </c>
      <c r="J305" s="342">
        <v>0</v>
      </c>
      <c r="K305" s="343">
        <v>0</v>
      </c>
      <c r="L305" s="343">
        <v>0</v>
      </c>
      <c r="M305" s="263"/>
      <c r="N305" s="396"/>
    </row>
    <row r="306" spans="1:14" s="255" customFormat="1">
      <c r="A306" s="438"/>
      <c r="B306" s="441"/>
      <c r="C306" s="441"/>
      <c r="D306" s="444"/>
      <c r="E306" s="260">
        <v>44705</v>
      </c>
      <c r="F306" s="261">
        <f t="shared" si="9"/>
        <v>82</v>
      </c>
      <c r="G306" s="262">
        <v>6</v>
      </c>
      <c r="H306" s="263">
        <v>2</v>
      </c>
      <c r="I306" s="265">
        <v>0.33</v>
      </c>
      <c r="J306" s="342">
        <v>54.782664775848389</v>
      </c>
      <c r="K306" s="343">
        <v>92.736348505922763</v>
      </c>
      <c r="L306" s="343">
        <v>0</v>
      </c>
      <c r="M306" s="263"/>
      <c r="N306" s="396"/>
    </row>
    <row r="307" spans="1:14" s="255" customFormat="1">
      <c r="A307" s="438"/>
      <c r="B307" s="441"/>
      <c r="C307" s="441"/>
      <c r="D307" s="444"/>
      <c r="E307" s="260">
        <v>44714</v>
      </c>
      <c r="F307" s="261">
        <f t="shared" si="9"/>
        <v>91</v>
      </c>
      <c r="G307" s="262">
        <v>6</v>
      </c>
      <c r="H307" s="263">
        <v>0</v>
      </c>
      <c r="I307" s="265">
        <v>0</v>
      </c>
      <c r="J307" s="342">
        <v>0</v>
      </c>
      <c r="K307" s="343">
        <v>0</v>
      </c>
      <c r="L307" s="343">
        <v>0</v>
      </c>
      <c r="M307" s="263"/>
      <c r="N307" s="396"/>
    </row>
    <row r="308" spans="1:14" s="255" customFormat="1">
      <c r="A308" s="439"/>
      <c r="B308" s="442"/>
      <c r="C308" s="442"/>
      <c r="D308" s="445"/>
      <c r="E308" s="260">
        <v>44721</v>
      </c>
      <c r="F308" s="261">
        <f t="shared" si="9"/>
        <v>98</v>
      </c>
      <c r="G308" s="268">
        <v>6</v>
      </c>
      <c r="H308" s="269">
        <v>0</v>
      </c>
      <c r="I308" s="270">
        <v>0</v>
      </c>
      <c r="J308" s="344">
        <v>0</v>
      </c>
      <c r="K308" s="345">
        <v>0</v>
      </c>
      <c r="L308" s="345">
        <v>0</v>
      </c>
      <c r="M308" s="269"/>
      <c r="N308" s="396"/>
    </row>
    <row r="309" spans="1:14" s="255" customFormat="1">
      <c r="A309" s="428" t="s">
        <v>148</v>
      </c>
      <c r="B309" s="431" t="s">
        <v>768</v>
      </c>
      <c r="C309" s="431" t="s">
        <v>141</v>
      </c>
      <c r="D309" s="434" t="s">
        <v>772</v>
      </c>
      <c r="E309" s="256">
        <v>44623</v>
      </c>
      <c r="F309" s="257">
        <v>0</v>
      </c>
      <c r="G309" s="258">
        <v>12</v>
      </c>
      <c r="H309" s="259">
        <v>0</v>
      </c>
      <c r="I309" s="264">
        <v>0</v>
      </c>
      <c r="J309" s="340">
        <v>0</v>
      </c>
      <c r="K309" s="341">
        <v>0</v>
      </c>
      <c r="L309" s="341">
        <v>0</v>
      </c>
      <c r="M309" s="259"/>
      <c r="N309" s="396"/>
    </row>
    <row r="310" spans="1:14" s="255" customFormat="1">
      <c r="A310" s="429"/>
      <c r="B310" s="432"/>
      <c r="C310" s="432"/>
      <c r="D310" s="435"/>
      <c r="E310" s="260">
        <v>44631</v>
      </c>
      <c r="F310" s="261">
        <f>E310-$E$309</f>
        <v>8</v>
      </c>
      <c r="G310" s="262">
        <v>12</v>
      </c>
      <c r="H310" s="263">
        <v>0</v>
      </c>
      <c r="I310" s="265">
        <v>0</v>
      </c>
      <c r="J310" s="342">
        <v>0</v>
      </c>
      <c r="K310" s="343">
        <v>0</v>
      </c>
      <c r="L310" s="343">
        <v>0</v>
      </c>
      <c r="M310" s="263"/>
      <c r="N310" s="396"/>
    </row>
    <row r="311" spans="1:14" s="255" customFormat="1">
      <c r="A311" s="429"/>
      <c r="B311" s="432"/>
      <c r="C311" s="432"/>
      <c r="D311" s="435"/>
      <c r="E311" s="260">
        <v>44637</v>
      </c>
      <c r="F311" s="261">
        <f t="shared" ref="F311:F321" si="10">E311-$E$309</f>
        <v>14</v>
      </c>
      <c r="G311" s="262">
        <v>12</v>
      </c>
      <c r="H311" s="263">
        <v>0</v>
      </c>
      <c r="I311" s="265">
        <v>0</v>
      </c>
      <c r="J311" s="342">
        <v>0</v>
      </c>
      <c r="K311" s="343">
        <v>0</v>
      </c>
      <c r="L311" s="343">
        <v>0</v>
      </c>
      <c r="M311" s="263"/>
      <c r="N311" s="396"/>
    </row>
    <row r="312" spans="1:14" s="255" customFormat="1">
      <c r="A312" s="429"/>
      <c r="B312" s="432"/>
      <c r="C312" s="432"/>
      <c r="D312" s="435"/>
      <c r="E312" s="260">
        <v>44644</v>
      </c>
      <c r="F312" s="261">
        <f t="shared" si="10"/>
        <v>21</v>
      </c>
      <c r="G312" s="262">
        <v>12</v>
      </c>
      <c r="H312" s="263">
        <v>0</v>
      </c>
      <c r="I312" s="265">
        <v>0</v>
      </c>
      <c r="J312" s="342">
        <v>0</v>
      </c>
      <c r="K312" s="343">
        <v>0</v>
      </c>
      <c r="L312" s="343">
        <v>0</v>
      </c>
      <c r="M312" s="263"/>
      <c r="N312" s="396"/>
    </row>
    <row r="313" spans="1:14" s="255" customFormat="1">
      <c r="A313" s="429"/>
      <c r="B313" s="432"/>
      <c r="C313" s="432"/>
      <c r="D313" s="435"/>
      <c r="E313" s="260">
        <v>44651</v>
      </c>
      <c r="F313" s="261">
        <f t="shared" si="10"/>
        <v>28</v>
      </c>
      <c r="G313" s="262">
        <v>12</v>
      </c>
      <c r="H313" s="263">
        <v>0</v>
      </c>
      <c r="I313" s="265">
        <v>0</v>
      </c>
      <c r="J313" s="342">
        <v>0</v>
      </c>
      <c r="K313" s="343">
        <v>0</v>
      </c>
      <c r="L313" s="343">
        <v>0</v>
      </c>
      <c r="M313" s="263"/>
      <c r="N313" s="396"/>
    </row>
    <row r="314" spans="1:14" s="255" customFormat="1">
      <c r="A314" s="429"/>
      <c r="B314" s="432"/>
      <c r="C314" s="432"/>
      <c r="D314" s="435"/>
      <c r="E314" s="260">
        <v>44657</v>
      </c>
      <c r="F314" s="261">
        <f t="shared" si="10"/>
        <v>34</v>
      </c>
      <c r="G314" s="262">
        <v>12</v>
      </c>
      <c r="H314" s="263">
        <v>0</v>
      </c>
      <c r="I314" s="265">
        <v>0</v>
      </c>
      <c r="J314" s="342">
        <v>0</v>
      </c>
      <c r="K314" s="343">
        <v>0</v>
      </c>
      <c r="L314" s="343">
        <v>0</v>
      </c>
      <c r="M314" s="263"/>
      <c r="N314" s="396"/>
    </row>
    <row r="315" spans="1:14" s="255" customFormat="1">
      <c r="A315" s="429"/>
      <c r="B315" s="432"/>
      <c r="C315" s="432"/>
      <c r="D315" s="435"/>
      <c r="E315" s="260">
        <v>44665</v>
      </c>
      <c r="F315" s="261">
        <f t="shared" si="10"/>
        <v>42</v>
      </c>
      <c r="G315" s="262">
        <v>12</v>
      </c>
      <c r="H315" s="263">
        <v>0</v>
      </c>
      <c r="I315" s="265">
        <v>0</v>
      </c>
      <c r="J315" s="342">
        <v>0</v>
      </c>
      <c r="K315" s="343">
        <v>0</v>
      </c>
      <c r="L315" s="343">
        <v>0</v>
      </c>
      <c r="M315" s="263"/>
      <c r="N315" s="396"/>
    </row>
    <row r="316" spans="1:14" s="255" customFormat="1">
      <c r="A316" s="429"/>
      <c r="B316" s="432"/>
      <c r="C316" s="432"/>
      <c r="D316" s="435"/>
      <c r="E316" s="260">
        <v>44672</v>
      </c>
      <c r="F316" s="261">
        <f t="shared" si="10"/>
        <v>49</v>
      </c>
      <c r="G316" s="262">
        <v>12</v>
      </c>
      <c r="H316" s="263">
        <v>0</v>
      </c>
      <c r="I316" s="265">
        <v>0</v>
      </c>
      <c r="J316" s="342">
        <v>0</v>
      </c>
      <c r="K316" s="343">
        <v>0</v>
      </c>
      <c r="L316" s="343">
        <v>0</v>
      </c>
      <c r="M316" s="263"/>
      <c r="N316" s="396"/>
    </row>
    <row r="317" spans="1:14" s="255" customFormat="1">
      <c r="A317" s="429"/>
      <c r="B317" s="432"/>
      <c r="C317" s="432"/>
      <c r="D317" s="435"/>
      <c r="E317" s="260">
        <v>44679</v>
      </c>
      <c r="F317" s="261">
        <f t="shared" si="10"/>
        <v>56</v>
      </c>
      <c r="G317" s="262">
        <v>12</v>
      </c>
      <c r="H317" s="263">
        <v>0</v>
      </c>
      <c r="I317" s="265">
        <v>0</v>
      </c>
      <c r="J317" s="342">
        <v>0</v>
      </c>
      <c r="K317" s="343">
        <v>0</v>
      </c>
      <c r="L317" s="343">
        <v>0</v>
      </c>
      <c r="M317" s="263"/>
      <c r="N317" s="396"/>
    </row>
    <row r="318" spans="1:14" s="255" customFormat="1">
      <c r="A318" s="429"/>
      <c r="B318" s="432"/>
      <c r="C318" s="432"/>
      <c r="D318" s="435"/>
      <c r="E318" s="260">
        <v>44686</v>
      </c>
      <c r="F318" s="261">
        <f t="shared" si="10"/>
        <v>63</v>
      </c>
      <c r="G318" s="262">
        <v>12</v>
      </c>
      <c r="H318" s="263">
        <v>0</v>
      </c>
      <c r="I318" s="265">
        <v>0</v>
      </c>
      <c r="J318" s="342">
        <v>0</v>
      </c>
      <c r="K318" s="343">
        <v>0</v>
      </c>
      <c r="L318" s="343">
        <v>0</v>
      </c>
      <c r="M318" s="263"/>
      <c r="N318" s="396"/>
    </row>
    <row r="319" spans="1:14" s="255" customFormat="1">
      <c r="A319" s="429"/>
      <c r="B319" s="432"/>
      <c r="C319" s="432"/>
      <c r="D319" s="435"/>
      <c r="E319" s="260">
        <v>44693</v>
      </c>
      <c r="F319" s="261">
        <f t="shared" si="10"/>
        <v>70</v>
      </c>
      <c r="G319" s="262">
        <v>12</v>
      </c>
      <c r="H319" s="263">
        <v>0</v>
      </c>
      <c r="I319" s="265">
        <v>0</v>
      </c>
      <c r="J319" s="342">
        <v>0</v>
      </c>
      <c r="K319" s="343">
        <v>0</v>
      </c>
      <c r="L319" s="343">
        <v>0</v>
      </c>
      <c r="M319" s="263"/>
      <c r="N319" s="396"/>
    </row>
    <row r="320" spans="1:14" s="255" customFormat="1">
      <c r="A320" s="429"/>
      <c r="B320" s="432"/>
      <c r="C320" s="432"/>
      <c r="D320" s="435"/>
      <c r="E320" s="260">
        <v>44700</v>
      </c>
      <c r="F320" s="261">
        <f t="shared" si="10"/>
        <v>77</v>
      </c>
      <c r="G320" s="262">
        <v>12</v>
      </c>
      <c r="H320" s="263">
        <v>0</v>
      </c>
      <c r="I320" s="265">
        <v>0</v>
      </c>
      <c r="J320" s="342">
        <v>0</v>
      </c>
      <c r="K320" s="343">
        <v>0</v>
      </c>
      <c r="L320" s="343">
        <v>0</v>
      </c>
      <c r="M320" s="263"/>
      <c r="N320" s="396"/>
    </row>
    <row r="321" spans="1:14" s="255" customFormat="1">
      <c r="A321" s="430"/>
      <c r="B321" s="433"/>
      <c r="C321" s="433"/>
      <c r="D321" s="436"/>
      <c r="E321" s="266">
        <v>44705</v>
      </c>
      <c r="F321" s="267">
        <f t="shared" si="10"/>
        <v>82</v>
      </c>
      <c r="G321" s="268">
        <v>12</v>
      </c>
      <c r="H321" s="269">
        <v>0</v>
      </c>
      <c r="I321" s="270">
        <v>0</v>
      </c>
      <c r="J321" s="344">
        <v>0</v>
      </c>
      <c r="K321" s="345">
        <v>0</v>
      </c>
      <c r="L321" s="345">
        <v>0</v>
      </c>
      <c r="M321" s="269"/>
      <c r="N321" s="396"/>
    </row>
  </sheetData>
  <mergeCells count="98">
    <mergeCell ref="A74:A91"/>
    <mergeCell ref="B74:B91"/>
    <mergeCell ref="C74:C91"/>
    <mergeCell ref="D74:D91"/>
    <mergeCell ref="A96:A112"/>
    <mergeCell ref="B96:B112"/>
    <mergeCell ref="C96:C112"/>
    <mergeCell ref="D92:D95"/>
    <mergeCell ref="D96:D112"/>
    <mergeCell ref="A92:A95"/>
    <mergeCell ref="B92:B95"/>
    <mergeCell ref="C92:C95"/>
    <mergeCell ref="A2:A13"/>
    <mergeCell ref="B2:B13"/>
    <mergeCell ref="C2:C13"/>
    <mergeCell ref="D2:D13"/>
    <mergeCell ref="A22:A39"/>
    <mergeCell ref="B22:B39"/>
    <mergeCell ref="C22:C39"/>
    <mergeCell ref="D22:D39"/>
    <mergeCell ref="A14:A21"/>
    <mergeCell ref="B14:B21"/>
    <mergeCell ref="C14:C21"/>
    <mergeCell ref="D14:D21"/>
    <mergeCell ref="C234:C250"/>
    <mergeCell ref="D234:D250"/>
    <mergeCell ref="A195:A206"/>
    <mergeCell ref="B195:B206"/>
    <mergeCell ref="C195:C206"/>
    <mergeCell ref="D195:D206"/>
    <mergeCell ref="A225:A233"/>
    <mergeCell ref="B225:B233"/>
    <mergeCell ref="C225:C233"/>
    <mergeCell ref="D225:D233"/>
    <mergeCell ref="B177:B194"/>
    <mergeCell ref="C177:C194"/>
    <mergeCell ref="D177:D194"/>
    <mergeCell ref="A207:A224"/>
    <mergeCell ref="B207:B224"/>
    <mergeCell ref="C207:C224"/>
    <mergeCell ref="D207:D224"/>
    <mergeCell ref="A177:A194"/>
    <mergeCell ref="A166:A176"/>
    <mergeCell ref="B166:B176"/>
    <mergeCell ref="C166:C176"/>
    <mergeCell ref="D166:D176"/>
    <mergeCell ref="A123:A139"/>
    <mergeCell ref="B123:B139"/>
    <mergeCell ref="C123:C139"/>
    <mergeCell ref="D123:D139"/>
    <mergeCell ref="A148:A165"/>
    <mergeCell ref="B148:B165"/>
    <mergeCell ref="C148:C165"/>
    <mergeCell ref="D148:D165"/>
    <mergeCell ref="A40:A47"/>
    <mergeCell ref="B40:B47"/>
    <mergeCell ref="C40:C47"/>
    <mergeCell ref="D40:D47"/>
    <mergeCell ref="A65:A73"/>
    <mergeCell ref="B65:B73"/>
    <mergeCell ref="C65:C73"/>
    <mergeCell ref="D65:D73"/>
    <mergeCell ref="A48:A64"/>
    <mergeCell ref="B48:B64"/>
    <mergeCell ref="C48:C64"/>
    <mergeCell ref="D48:D64"/>
    <mergeCell ref="C263:C279"/>
    <mergeCell ref="D263:D279"/>
    <mergeCell ref="A113:A122"/>
    <mergeCell ref="B113:B122"/>
    <mergeCell ref="C113:C122"/>
    <mergeCell ref="D113:D122"/>
    <mergeCell ref="A140:A147"/>
    <mergeCell ref="B140:B147"/>
    <mergeCell ref="C140:C147"/>
    <mergeCell ref="D140:D147"/>
    <mergeCell ref="A251:A262"/>
    <mergeCell ref="B251:B262"/>
    <mergeCell ref="C251:C262"/>
    <mergeCell ref="D251:D262"/>
    <mergeCell ref="A234:A250"/>
    <mergeCell ref="B234:B250"/>
    <mergeCell ref="M14:M21"/>
    <mergeCell ref="M2:M13"/>
    <mergeCell ref="A309:A321"/>
    <mergeCell ref="B309:B321"/>
    <mergeCell ref="C309:C321"/>
    <mergeCell ref="D309:D321"/>
    <mergeCell ref="A280:A291"/>
    <mergeCell ref="B280:B291"/>
    <mergeCell ref="C280:C291"/>
    <mergeCell ref="D280:D291"/>
    <mergeCell ref="A292:A308"/>
    <mergeCell ref="B292:B308"/>
    <mergeCell ref="C292:C308"/>
    <mergeCell ref="D292:D308"/>
    <mergeCell ref="A263:A279"/>
    <mergeCell ref="B263:B279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A693-F919-394E-954E-F3B84C3D00FD}">
  <sheetPr>
    <pageSetUpPr fitToPage="1"/>
  </sheetPr>
  <dimension ref="A1:AD102"/>
  <sheetViews>
    <sheetView workbookViewId="0">
      <selection activeCell="V2" sqref="V2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5.5" bestFit="1" customWidth="1"/>
    <col min="24" max="31" width="8.83203125" customWidth="1"/>
  </cols>
  <sheetData>
    <row r="1" spans="1:30" ht="2" customHeight="1" thickBot="1">
      <c r="U1" t="s">
        <v>651</v>
      </c>
      <c r="V1" t="s">
        <v>724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181</v>
      </c>
      <c r="V2" t="s">
        <v>725</v>
      </c>
    </row>
    <row r="3" spans="1:30" ht="16.25" customHeight="1" thickTop="1" thickBot="1">
      <c r="A3" s="15">
        <v>1</v>
      </c>
      <c r="B3" s="16">
        <v>449</v>
      </c>
      <c r="C3" s="16" t="s">
        <v>161</v>
      </c>
      <c r="D3" s="17">
        <v>44609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182</v>
      </c>
      <c r="V3" t="s">
        <v>726</v>
      </c>
      <c r="Z3" t="s">
        <v>186</v>
      </c>
      <c r="AA3" t="s">
        <v>187</v>
      </c>
      <c r="AB3" t="s">
        <v>188</v>
      </c>
      <c r="AC3" t="s">
        <v>189</v>
      </c>
      <c r="AD3" t="s">
        <v>190</v>
      </c>
    </row>
    <row r="4" spans="1:30" ht="16.25" customHeight="1">
      <c r="A4" s="15">
        <v>2</v>
      </c>
      <c r="B4" s="16">
        <v>449</v>
      </c>
      <c r="C4" s="16" t="s">
        <v>161</v>
      </c>
      <c r="D4" s="17">
        <v>44609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184</v>
      </c>
      <c r="V4" t="s">
        <v>185</v>
      </c>
      <c r="Z4" s="229">
        <v>6.2047016370254414E-2</v>
      </c>
      <c r="AA4" s="229">
        <v>39.596900939941406</v>
      </c>
      <c r="AB4" s="229">
        <v>0.99690002202987671</v>
      </c>
      <c r="AC4" s="229">
        <v>-3.3292000293731689</v>
      </c>
      <c r="AD4" s="229">
        <v>99.697425842285156</v>
      </c>
    </row>
    <row r="5" spans="1:30" ht="16.25" customHeight="1" thickBot="1">
      <c r="A5" s="15">
        <v>3</v>
      </c>
      <c r="B5" s="16">
        <v>449</v>
      </c>
      <c r="C5" s="16" t="s">
        <v>161</v>
      </c>
      <c r="D5" s="17">
        <v>44609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311</v>
      </c>
      <c r="V5" t="s">
        <v>312</v>
      </c>
    </row>
    <row r="6" spans="1:30" ht="16.25" customHeight="1">
      <c r="A6" s="15">
        <v>4</v>
      </c>
      <c r="B6" s="16">
        <v>449</v>
      </c>
      <c r="C6" s="16" t="s">
        <v>161</v>
      </c>
      <c r="D6" s="17">
        <v>44609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313</v>
      </c>
      <c r="V6" t="s">
        <v>312</v>
      </c>
    </row>
    <row r="7" spans="1:30" ht="16.25" customHeight="1">
      <c r="A7" s="15">
        <v>5</v>
      </c>
      <c r="B7" s="16">
        <v>450</v>
      </c>
      <c r="C7" s="16" t="s">
        <v>161</v>
      </c>
      <c r="D7" s="17">
        <v>44616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314</v>
      </c>
      <c r="V7" t="s">
        <v>315</v>
      </c>
    </row>
    <row r="8" spans="1:30" ht="16.25" customHeight="1">
      <c r="A8" s="15">
        <v>6</v>
      </c>
      <c r="B8" s="16">
        <v>450</v>
      </c>
      <c r="C8" s="16" t="s">
        <v>161</v>
      </c>
      <c r="D8" s="17">
        <v>44616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191</v>
      </c>
      <c r="V8" t="s">
        <v>192</v>
      </c>
    </row>
    <row r="9" spans="1:30" ht="16.25" customHeight="1">
      <c r="A9" s="15">
        <v>7</v>
      </c>
      <c r="B9" s="16">
        <v>450</v>
      </c>
      <c r="C9" s="16" t="s">
        <v>161</v>
      </c>
      <c r="D9" s="17">
        <v>44616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193</v>
      </c>
      <c r="V9" t="s">
        <v>194</v>
      </c>
    </row>
    <row r="10" spans="1:30" ht="16.25" customHeight="1">
      <c r="A10" s="15">
        <v>8</v>
      </c>
      <c r="B10" s="16">
        <v>450</v>
      </c>
      <c r="C10" s="16" t="s">
        <v>161</v>
      </c>
      <c r="D10" s="17">
        <v>44616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316</v>
      </c>
      <c r="V10" t="s">
        <v>317</v>
      </c>
    </row>
    <row r="11" spans="1:30" ht="16.25" customHeight="1" thickBot="1">
      <c r="A11" s="15">
        <v>9</v>
      </c>
      <c r="B11" s="16">
        <v>451</v>
      </c>
      <c r="C11" s="16" t="s">
        <v>161</v>
      </c>
      <c r="D11" s="17">
        <v>44623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318</v>
      </c>
      <c r="V11" t="s">
        <v>319</v>
      </c>
    </row>
    <row r="12" spans="1:30" ht="16.25" customHeight="1">
      <c r="A12" s="15">
        <v>10</v>
      </c>
      <c r="B12" s="16">
        <v>451</v>
      </c>
      <c r="C12" s="16" t="s">
        <v>161</v>
      </c>
      <c r="D12" s="17">
        <v>44623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  <c r="U12" t="s">
        <v>195</v>
      </c>
    </row>
    <row r="13" spans="1:30" ht="16.25" customHeight="1" thickBot="1">
      <c r="A13" s="15">
        <v>11</v>
      </c>
      <c r="B13" s="16">
        <v>451</v>
      </c>
      <c r="C13" s="16" t="s">
        <v>161</v>
      </c>
      <c r="D13" s="17">
        <v>44623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</row>
    <row r="14" spans="1:30" ht="16.25" customHeight="1" thickBot="1">
      <c r="A14" s="15">
        <v>12</v>
      </c>
      <c r="B14" s="16">
        <v>451</v>
      </c>
      <c r="C14" s="16" t="s">
        <v>161</v>
      </c>
      <c r="D14" s="17">
        <v>44623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 t="s">
        <v>196</v>
      </c>
      <c r="V14" t="s">
        <v>197</v>
      </c>
      <c r="W14" t="s">
        <v>198</v>
      </c>
      <c r="X14" t="s">
        <v>199</v>
      </c>
      <c r="Y14" t="s">
        <v>200</v>
      </c>
      <c r="Z14" t="s">
        <v>201</v>
      </c>
      <c r="AA14" t="s">
        <v>202</v>
      </c>
      <c r="AB14" t="s">
        <v>203</v>
      </c>
      <c r="AC14" t="s">
        <v>204</v>
      </c>
      <c r="AD14" t="s">
        <v>205</v>
      </c>
    </row>
    <row r="15" spans="1:30" ht="16.25" customHeight="1">
      <c r="A15" s="15">
        <v>13</v>
      </c>
      <c r="B15" s="16">
        <v>452</v>
      </c>
      <c r="C15" s="16" t="s">
        <v>161</v>
      </c>
      <c r="D15" s="17">
        <v>44631</v>
      </c>
      <c r="E15" s="53"/>
      <c r="F15" s="9"/>
      <c r="G15" s="11"/>
      <c r="H15" s="9"/>
      <c r="I15" s="9"/>
      <c r="J15" s="9"/>
      <c r="K15" s="9"/>
      <c r="L15" s="9"/>
      <c r="U15">
        <v>85</v>
      </c>
      <c r="V15" t="s">
        <v>224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452</v>
      </c>
      <c r="C16" s="16" t="s">
        <v>161</v>
      </c>
      <c r="D16" s="17">
        <v>44631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86</v>
      </c>
      <c r="V16" t="s">
        <v>363</v>
      </c>
      <c r="W16" t="s">
        <v>46</v>
      </c>
      <c r="X16" t="s">
        <v>46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5" customHeight="1" thickTop="1">
      <c r="A17" s="15">
        <v>15</v>
      </c>
      <c r="B17" s="16">
        <v>452</v>
      </c>
      <c r="C17" s="16" t="s">
        <v>161</v>
      </c>
      <c r="D17" s="17">
        <v>44631</v>
      </c>
      <c r="E17" s="452" t="s">
        <v>36</v>
      </c>
      <c r="F17" s="86"/>
      <c r="G17" s="87"/>
      <c r="H17" s="88"/>
      <c r="I17" s="89" t="str">
        <f>C3</f>
        <v>KM61 AF</v>
      </c>
      <c r="J17" s="90"/>
      <c r="K17" s="91"/>
      <c r="L17" s="92" t="str">
        <f>C11</f>
        <v>KM61 AF</v>
      </c>
      <c r="M17" s="93"/>
      <c r="N17" s="94"/>
      <c r="O17" s="89" t="str">
        <f>C19</f>
        <v>KM61 AF</v>
      </c>
      <c r="P17" s="95"/>
      <c r="Q17" s="463">
        <f>C27</f>
        <v>0</v>
      </c>
      <c r="R17" s="452" t="s">
        <v>36</v>
      </c>
      <c r="S17" s="58"/>
      <c r="T17" s="58"/>
      <c r="U17">
        <v>84</v>
      </c>
      <c r="V17" t="s">
        <v>227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5" customHeight="1">
      <c r="A18" s="15">
        <v>16</v>
      </c>
      <c r="B18" s="16">
        <v>452</v>
      </c>
      <c r="C18" s="16" t="s">
        <v>161</v>
      </c>
      <c r="D18" s="17">
        <v>44631</v>
      </c>
      <c r="E18" s="452"/>
      <c r="F18" s="454" t="s">
        <v>37</v>
      </c>
      <c r="G18" s="455"/>
      <c r="H18" s="456">
        <f>B3</f>
        <v>449</v>
      </c>
      <c r="I18" s="457"/>
      <c r="J18" s="458"/>
      <c r="K18" s="465">
        <f>B11</f>
        <v>451</v>
      </c>
      <c r="L18" s="466"/>
      <c r="M18" s="467"/>
      <c r="N18" s="456">
        <f>B19</f>
        <v>453</v>
      </c>
      <c r="O18" s="457"/>
      <c r="P18" s="458"/>
      <c r="Q18" s="464"/>
      <c r="R18" s="452"/>
      <c r="S18" s="58"/>
      <c r="T18" s="58"/>
      <c r="U18">
        <v>96</v>
      </c>
      <c r="V18" t="s">
        <v>229</v>
      </c>
      <c r="W18" t="s">
        <v>38</v>
      </c>
      <c r="X18" t="s">
        <v>228</v>
      </c>
      <c r="Y18" t="s">
        <v>225</v>
      </c>
      <c r="Z18" t="s">
        <v>226</v>
      </c>
      <c r="AA18" t="s">
        <v>226</v>
      </c>
      <c r="AB18" t="s">
        <v>226</v>
      </c>
      <c r="AC18" t="s">
        <v>226</v>
      </c>
      <c r="AD18" t="s">
        <v>226</v>
      </c>
    </row>
    <row r="19" spans="1:30" ht="15" customHeight="1" thickBot="1">
      <c r="A19" s="15">
        <v>17</v>
      </c>
      <c r="B19" s="16">
        <v>453</v>
      </c>
      <c r="C19" s="16" t="s">
        <v>161</v>
      </c>
      <c r="D19" s="17">
        <v>44644</v>
      </c>
      <c r="E19" s="453"/>
      <c r="F19" s="99"/>
      <c r="G19" s="100"/>
      <c r="H19" s="101">
        <v>1</v>
      </c>
      <c r="I19" s="102">
        <f>D3</f>
        <v>44609</v>
      </c>
      <c r="J19" s="103"/>
      <c r="K19" s="104">
        <v>9</v>
      </c>
      <c r="L19" s="105">
        <f>D11</f>
        <v>44623</v>
      </c>
      <c r="M19" s="106"/>
      <c r="N19" s="107"/>
      <c r="O19" s="108">
        <f>D19</f>
        <v>44644</v>
      </c>
      <c r="P19" s="109"/>
      <c r="Q19" s="464"/>
      <c r="R19" s="453"/>
      <c r="S19" s="58"/>
      <c r="T19" s="58"/>
      <c r="U19">
        <v>61</v>
      </c>
      <c r="V19" t="s">
        <v>221</v>
      </c>
      <c r="W19" t="s">
        <v>222</v>
      </c>
      <c r="X19" t="s">
        <v>208</v>
      </c>
      <c r="Y19" t="s">
        <v>225</v>
      </c>
      <c r="Z19" s="229">
        <v>39.209915161132812</v>
      </c>
      <c r="AA19" t="s">
        <v>226</v>
      </c>
      <c r="AB19" s="229">
        <v>1</v>
      </c>
      <c r="AC19" t="s">
        <v>226</v>
      </c>
      <c r="AD19" t="s">
        <v>226</v>
      </c>
    </row>
    <row r="20" spans="1:30" ht="15" customHeight="1">
      <c r="A20" s="15">
        <v>18</v>
      </c>
      <c r="B20" s="16">
        <v>453</v>
      </c>
      <c r="C20" s="16" t="s">
        <v>161</v>
      </c>
      <c r="D20" s="17">
        <v>44644</v>
      </c>
      <c r="E20" s="451" t="s">
        <v>39</v>
      </c>
      <c r="F20" s="110"/>
      <c r="G20" s="111"/>
      <c r="H20" s="112"/>
      <c r="I20" s="113" t="str">
        <f>C4</f>
        <v>KM61 AF</v>
      </c>
      <c r="J20" s="114"/>
      <c r="K20" s="115"/>
      <c r="L20" s="116" t="str">
        <f>C12</f>
        <v>KM61 AF</v>
      </c>
      <c r="M20" s="117"/>
      <c r="N20" s="118"/>
      <c r="O20" s="119" t="str">
        <f>C20</f>
        <v>KM61 AF</v>
      </c>
      <c r="P20" s="120"/>
      <c r="Q20" s="462">
        <f>B27</f>
        <v>0</v>
      </c>
      <c r="R20" s="451" t="s">
        <v>39</v>
      </c>
      <c r="S20" s="58"/>
      <c r="T20" s="58"/>
      <c r="U20">
        <v>62</v>
      </c>
      <c r="V20" t="s">
        <v>223</v>
      </c>
      <c r="W20" t="s">
        <v>222</v>
      </c>
      <c r="X20" t="s">
        <v>208</v>
      </c>
      <c r="Y20" s="229">
        <v>39.209915161132812</v>
      </c>
      <c r="Z20" s="229">
        <v>39.209915161132812</v>
      </c>
      <c r="AA20" t="s">
        <v>226</v>
      </c>
      <c r="AB20" s="229">
        <v>1</v>
      </c>
      <c r="AC20" t="s">
        <v>226</v>
      </c>
      <c r="AD20" t="s">
        <v>226</v>
      </c>
    </row>
    <row r="21" spans="1:30" ht="15" customHeight="1">
      <c r="A21" s="15">
        <v>19</v>
      </c>
      <c r="B21" s="16">
        <v>453</v>
      </c>
      <c r="C21" s="16" t="s">
        <v>161</v>
      </c>
      <c r="D21" s="17">
        <v>44644</v>
      </c>
      <c r="E21" s="452"/>
      <c r="F21" s="456" t="s">
        <v>40</v>
      </c>
      <c r="G21" s="458"/>
      <c r="H21" s="459">
        <f>B4</f>
        <v>449</v>
      </c>
      <c r="I21" s="460"/>
      <c r="J21" s="461"/>
      <c r="K21" s="456">
        <f>B12</f>
        <v>451</v>
      </c>
      <c r="L21" s="457"/>
      <c r="M21" s="458"/>
      <c r="N21" s="459">
        <f>B20</f>
        <v>453</v>
      </c>
      <c r="O21" s="460"/>
      <c r="P21" s="461"/>
      <c r="Q21" s="462"/>
      <c r="R21" s="452"/>
      <c r="S21" s="58"/>
      <c r="T21" s="58"/>
      <c r="U21">
        <v>49</v>
      </c>
      <c r="V21" t="s">
        <v>218</v>
      </c>
      <c r="W21" t="s">
        <v>219</v>
      </c>
      <c r="X21" t="s">
        <v>208</v>
      </c>
      <c r="Y21" s="229">
        <v>37.1185302734375</v>
      </c>
      <c r="Z21" s="229">
        <v>36.602428436279297</v>
      </c>
      <c r="AA21" s="229">
        <v>0.72987824678421021</v>
      </c>
      <c r="AB21" s="229">
        <v>10</v>
      </c>
      <c r="AC21" t="s">
        <v>226</v>
      </c>
      <c r="AD21" t="s">
        <v>226</v>
      </c>
    </row>
    <row r="22" spans="1:30" ht="15" customHeight="1" thickBot="1">
      <c r="A22" s="15">
        <v>20</v>
      </c>
      <c r="B22" s="16">
        <v>453</v>
      </c>
      <c r="C22" s="16" t="s">
        <v>161</v>
      </c>
      <c r="D22" s="17">
        <v>44644</v>
      </c>
      <c r="E22" s="453"/>
      <c r="F22" s="121"/>
      <c r="G22" s="122"/>
      <c r="H22" s="123">
        <v>2</v>
      </c>
      <c r="I22" s="124">
        <f>D4</f>
        <v>44609</v>
      </c>
      <c r="J22" s="125"/>
      <c r="K22" s="126">
        <v>10</v>
      </c>
      <c r="L22" s="127">
        <f>D12</f>
        <v>44623</v>
      </c>
      <c r="M22" s="128"/>
      <c r="N22" s="129">
        <v>18</v>
      </c>
      <c r="O22" s="130">
        <f>D20</f>
        <v>44644</v>
      </c>
      <c r="P22" s="131"/>
      <c r="Q22" s="462"/>
      <c r="R22" s="453"/>
      <c r="S22" s="58"/>
      <c r="T22" s="58"/>
      <c r="U22">
        <v>50</v>
      </c>
      <c r="V22" t="s">
        <v>220</v>
      </c>
      <c r="W22" t="s">
        <v>219</v>
      </c>
      <c r="X22" t="s">
        <v>208</v>
      </c>
      <c r="Y22" s="229">
        <v>36.086326599121094</v>
      </c>
      <c r="Z22" s="229">
        <v>36.602428436279297</v>
      </c>
      <c r="AA22" s="229">
        <v>0.72987824678421021</v>
      </c>
      <c r="AB22" s="229">
        <v>10</v>
      </c>
      <c r="AC22" t="s">
        <v>226</v>
      </c>
      <c r="AD22" t="s">
        <v>226</v>
      </c>
    </row>
    <row r="23" spans="1:30" ht="15" customHeight="1">
      <c r="A23" s="15">
        <v>21</v>
      </c>
      <c r="B23" s="16">
        <v>454</v>
      </c>
      <c r="C23" s="16" t="s">
        <v>161</v>
      </c>
      <c r="D23" s="17">
        <v>44652</v>
      </c>
      <c r="E23" s="451" t="s">
        <v>41</v>
      </c>
      <c r="F23" s="132"/>
      <c r="G23" s="133"/>
      <c r="H23" s="134"/>
      <c r="I23" s="47" t="str">
        <f>C5</f>
        <v>KM61 AF</v>
      </c>
      <c r="J23" s="135"/>
      <c r="K23" s="136"/>
      <c r="L23" s="137" t="str">
        <f>C13</f>
        <v>KM61 AF</v>
      </c>
      <c r="M23" s="138"/>
      <c r="N23" s="139"/>
      <c r="O23" s="140" t="str">
        <f>C21</f>
        <v>KM61 AF</v>
      </c>
      <c r="P23" s="141"/>
      <c r="Q23" s="142">
        <f>D27</f>
        <v>0</v>
      </c>
      <c r="R23" s="452" t="s">
        <v>41</v>
      </c>
      <c r="S23" s="58"/>
      <c r="T23" s="58"/>
      <c r="U23">
        <v>37</v>
      </c>
      <c r="V23" t="s">
        <v>216</v>
      </c>
      <c r="W23" t="s">
        <v>217</v>
      </c>
      <c r="X23" t="s">
        <v>208</v>
      </c>
      <c r="Y23" s="229">
        <v>32.729724884033203</v>
      </c>
      <c r="Z23" s="229">
        <v>32.794509887695312</v>
      </c>
      <c r="AA23" s="229">
        <v>9.1617129743099213E-2</v>
      </c>
      <c r="AB23" s="229">
        <v>100</v>
      </c>
      <c r="AC23" t="s">
        <v>226</v>
      </c>
      <c r="AD23" t="s">
        <v>226</v>
      </c>
    </row>
    <row r="24" spans="1:30" ht="15" customHeight="1">
      <c r="A24" s="15">
        <v>22</v>
      </c>
      <c r="B24" s="16">
        <v>454</v>
      </c>
      <c r="C24" s="16" t="s">
        <v>161</v>
      </c>
      <c r="D24" s="17">
        <v>44652</v>
      </c>
      <c r="E24" s="452"/>
      <c r="F24" s="454" t="s">
        <v>42</v>
      </c>
      <c r="G24" s="455"/>
      <c r="H24" s="456">
        <f>B5</f>
        <v>449</v>
      </c>
      <c r="I24" s="457"/>
      <c r="J24" s="458"/>
      <c r="K24" s="459">
        <f>B13</f>
        <v>451</v>
      </c>
      <c r="L24" s="460"/>
      <c r="M24" s="461"/>
      <c r="N24" s="456">
        <f>B21</f>
        <v>453</v>
      </c>
      <c r="O24" s="457"/>
      <c r="P24" s="458"/>
      <c r="Q24" s="144"/>
      <c r="R24" s="452"/>
      <c r="S24" s="58"/>
      <c r="T24" s="58"/>
      <c r="U24">
        <v>38</v>
      </c>
      <c r="V24" t="s">
        <v>90</v>
      </c>
      <c r="W24" t="s">
        <v>217</v>
      </c>
      <c r="X24" t="s">
        <v>208</v>
      </c>
      <c r="Y24" s="229">
        <v>32.859291076660156</v>
      </c>
      <c r="Z24" s="229">
        <v>32.794509887695312</v>
      </c>
      <c r="AA24" s="229">
        <v>9.1617129743099213E-2</v>
      </c>
      <c r="AB24" s="229">
        <v>100</v>
      </c>
      <c r="AC24" t="s">
        <v>226</v>
      </c>
      <c r="AD24" t="s">
        <v>226</v>
      </c>
    </row>
    <row r="25" spans="1:30" ht="15" customHeight="1" thickBot="1">
      <c r="A25" s="15">
        <v>23</v>
      </c>
      <c r="B25" s="16">
        <v>454</v>
      </c>
      <c r="C25" s="16" t="s">
        <v>161</v>
      </c>
      <c r="D25" s="17">
        <v>44652</v>
      </c>
      <c r="E25" s="453"/>
      <c r="F25" s="145"/>
      <c r="G25" s="146"/>
      <c r="H25" s="147">
        <v>3</v>
      </c>
      <c r="I25" s="148">
        <f>D5</f>
        <v>44609</v>
      </c>
      <c r="J25" s="103"/>
      <c r="K25" s="104">
        <v>11</v>
      </c>
      <c r="L25" s="105">
        <f>D13</f>
        <v>44623</v>
      </c>
      <c r="M25" s="149"/>
      <c r="N25" s="150">
        <v>19</v>
      </c>
      <c r="O25" s="148">
        <f>D21</f>
        <v>44644</v>
      </c>
      <c r="P25" s="151"/>
      <c r="Q25" s="152"/>
      <c r="R25" s="453"/>
      <c r="S25" s="58"/>
      <c r="T25" s="58"/>
      <c r="U25">
        <v>25</v>
      </c>
      <c r="V25" t="s">
        <v>213</v>
      </c>
      <c r="W25" t="s">
        <v>214</v>
      </c>
      <c r="X25" t="s">
        <v>208</v>
      </c>
      <c r="Y25" s="229">
        <v>29.594583511352539</v>
      </c>
      <c r="Z25" s="229">
        <v>29.627883911132812</v>
      </c>
      <c r="AA25" s="229">
        <v>4.7092527151107788E-2</v>
      </c>
      <c r="AB25" s="229">
        <v>1000</v>
      </c>
      <c r="AC25" t="s">
        <v>226</v>
      </c>
      <c r="AD25" t="s">
        <v>226</v>
      </c>
    </row>
    <row r="26" spans="1:30" ht="15" customHeight="1">
      <c r="A26" s="15">
        <v>24</v>
      </c>
      <c r="B26" s="16">
        <v>454</v>
      </c>
      <c r="C26" s="16" t="s">
        <v>161</v>
      </c>
      <c r="D26" s="17">
        <v>44652</v>
      </c>
      <c r="E26" s="475" t="s">
        <v>44</v>
      </c>
      <c r="F26" s="153"/>
      <c r="G26" s="122"/>
      <c r="H26" s="112"/>
      <c r="I26" s="113" t="str">
        <f>C6</f>
        <v>KM61 AF</v>
      </c>
      <c r="J26" s="154"/>
      <c r="K26" s="115"/>
      <c r="L26" s="81" t="str">
        <f>C14</f>
        <v>KM61 AF</v>
      </c>
      <c r="M26" s="117"/>
      <c r="N26" s="155"/>
      <c r="O26" s="113" t="str">
        <f>C22</f>
        <v>KM61 AF</v>
      </c>
      <c r="P26" s="156"/>
      <c r="Q26" s="468">
        <f>C28</f>
        <v>0</v>
      </c>
      <c r="R26" s="452" t="s">
        <v>44</v>
      </c>
      <c r="S26" s="58"/>
      <c r="T26" s="58"/>
      <c r="U26">
        <v>26</v>
      </c>
      <c r="V26" t="s">
        <v>215</v>
      </c>
      <c r="W26" t="s">
        <v>214</v>
      </c>
      <c r="X26" t="s">
        <v>208</v>
      </c>
      <c r="Y26" s="229">
        <v>29.661182403564453</v>
      </c>
      <c r="Z26" s="229">
        <v>29.627883911132812</v>
      </c>
      <c r="AA26" s="229">
        <v>4.7092527151107788E-2</v>
      </c>
      <c r="AB26" s="229">
        <v>1000</v>
      </c>
      <c r="AC26" t="s">
        <v>226</v>
      </c>
      <c r="AD26" t="s">
        <v>226</v>
      </c>
    </row>
    <row r="27" spans="1:30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449</v>
      </c>
      <c r="I27" s="460"/>
      <c r="J27" s="461"/>
      <c r="K27" s="456">
        <f>B14</f>
        <v>451</v>
      </c>
      <c r="L27" s="457"/>
      <c r="M27" s="458"/>
      <c r="N27" s="459">
        <f>B22</f>
        <v>453</v>
      </c>
      <c r="O27" s="460"/>
      <c r="P27" s="461"/>
      <c r="Q27" s="469"/>
      <c r="R27" s="452"/>
      <c r="S27" s="58"/>
      <c r="T27" s="58"/>
      <c r="U27">
        <v>13</v>
      </c>
      <c r="V27" t="s">
        <v>210</v>
      </c>
      <c r="W27" t="s">
        <v>211</v>
      </c>
      <c r="X27" t="s">
        <v>208</v>
      </c>
      <c r="Y27" s="229">
        <v>26.310985565185547</v>
      </c>
      <c r="Z27" s="229">
        <v>26.303016662597656</v>
      </c>
      <c r="AA27" s="229">
        <v>1.1271079070866108E-2</v>
      </c>
      <c r="AB27" s="229">
        <v>10000</v>
      </c>
      <c r="AC27" t="s">
        <v>226</v>
      </c>
      <c r="AD27" t="s">
        <v>226</v>
      </c>
    </row>
    <row r="28" spans="1:30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44609</v>
      </c>
      <c r="J28" s="161"/>
      <c r="K28" s="162">
        <v>12</v>
      </c>
      <c r="L28" s="127">
        <f>D14</f>
        <v>44623</v>
      </c>
      <c r="M28" s="163"/>
      <c r="N28" s="104">
        <v>20</v>
      </c>
      <c r="O28" s="160">
        <f>D22</f>
        <v>44644</v>
      </c>
      <c r="P28" s="131"/>
      <c r="Q28" s="469"/>
      <c r="R28" s="452"/>
      <c r="S28" s="58"/>
      <c r="T28" s="58"/>
      <c r="U28">
        <v>14</v>
      </c>
      <c r="V28" t="s">
        <v>212</v>
      </c>
      <c r="W28" t="s">
        <v>211</v>
      </c>
      <c r="X28" t="s">
        <v>208</v>
      </c>
      <c r="Y28" s="229">
        <v>26.295045852661133</v>
      </c>
      <c r="Z28" s="229">
        <v>26.303016662597656</v>
      </c>
      <c r="AA28" s="229">
        <v>1.1271079070866108E-2</v>
      </c>
      <c r="AB28" s="229">
        <v>10000</v>
      </c>
      <c r="AC28" t="s">
        <v>226</v>
      </c>
      <c r="AD28" t="s">
        <v>226</v>
      </c>
    </row>
    <row r="29" spans="1:30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KM61 AF</v>
      </c>
      <c r="J29" s="167"/>
      <c r="K29" s="168"/>
      <c r="L29" s="137" t="str">
        <f>C15</f>
        <v>KM61 AF</v>
      </c>
      <c r="M29" s="138"/>
      <c r="N29" s="139"/>
      <c r="O29" s="140" t="str">
        <f>C23</f>
        <v>KM61 AF</v>
      </c>
      <c r="P29" s="143"/>
      <c r="Q29" s="470">
        <f>B28</f>
        <v>0</v>
      </c>
      <c r="R29" s="471" t="s">
        <v>47</v>
      </c>
      <c r="S29" s="58"/>
      <c r="T29" s="58"/>
      <c r="U29">
        <v>1</v>
      </c>
      <c r="V29" t="s">
        <v>206</v>
      </c>
      <c r="W29" t="s">
        <v>207</v>
      </c>
      <c r="X29" t="s">
        <v>208</v>
      </c>
      <c r="Y29" s="229">
        <v>22.937612533569336</v>
      </c>
      <c r="Z29" s="229">
        <v>22.911521911621094</v>
      </c>
      <c r="AA29" s="229">
        <v>3.6896362900733948E-2</v>
      </c>
      <c r="AB29" s="229">
        <v>100000</v>
      </c>
      <c r="AC29" t="s">
        <v>226</v>
      </c>
      <c r="AD29" t="s">
        <v>226</v>
      </c>
    </row>
    <row r="30" spans="1:30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450</v>
      </c>
      <c r="I30" s="473"/>
      <c r="J30" s="474"/>
      <c r="K30" s="459">
        <f>B15</f>
        <v>452</v>
      </c>
      <c r="L30" s="460"/>
      <c r="M30" s="461"/>
      <c r="N30" s="456">
        <f>B23</f>
        <v>454</v>
      </c>
      <c r="O30" s="457"/>
      <c r="P30" s="458"/>
      <c r="Q30" s="470"/>
      <c r="R30" s="452"/>
      <c r="S30" s="58"/>
      <c r="T30" s="58"/>
      <c r="U30">
        <v>2</v>
      </c>
      <c r="V30" t="s">
        <v>209</v>
      </c>
      <c r="W30" t="s">
        <v>207</v>
      </c>
      <c r="X30" t="s">
        <v>208</v>
      </c>
      <c r="Y30" s="229">
        <v>22.885433197021484</v>
      </c>
      <c r="Z30" s="229">
        <v>22.911521911621094</v>
      </c>
      <c r="AA30" s="229">
        <v>3.6896362900733948E-2</v>
      </c>
      <c r="AB30" s="229">
        <v>100000</v>
      </c>
      <c r="AC30" t="s">
        <v>226</v>
      </c>
      <c r="AD30" t="s">
        <v>226</v>
      </c>
    </row>
    <row r="31" spans="1:30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44616</v>
      </c>
      <c r="J31" s="169"/>
      <c r="K31" s="170">
        <v>13</v>
      </c>
      <c r="L31" s="105">
        <f>D15</f>
        <v>44631</v>
      </c>
      <c r="M31" s="106"/>
      <c r="N31" s="150">
        <v>21</v>
      </c>
      <c r="O31" s="148">
        <f>D23</f>
        <v>44652</v>
      </c>
      <c r="P31" s="109"/>
      <c r="Q31" s="470"/>
      <c r="R31" s="453"/>
      <c r="S31" s="58"/>
      <c r="T31" s="58"/>
      <c r="U31">
        <v>3</v>
      </c>
      <c r="V31" t="s">
        <v>232</v>
      </c>
      <c r="W31" t="s">
        <v>640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</row>
    <row r="32" spans="1:30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KM61 AF</v>
      </c>
      <c r="J32" s="172"/>
      <c r="K32" s="115"/>
      <c r="L32" s="81" t="str">
        <f>C16</f>
        <v>KM61 AF</v>
      </c>
      <c r="M32" s="117"/>
      <c r="N32" s="118"/>
      <c r="O32" s="119" t="str">
        <f>C24</f>
        <v>KM61 AF</v>
      </c>
      <c r="P32" s="173"/>
      <c r="Q32" s="174">
        <f>D28</f>
        <v>0</v>
      </c>
      <c r="R32" s="451" t="s">
        <v>49</v>
      </c>
      <c r="S32" s="58"/>
      <c r="T32" s="58"/>
      <c r="U32">
        <v>4</v>
      </c>
      <c r="V32" t="s">
        <v>234</v>
      </c>
      <c r="W32" t="s">
        <v>640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</row>
    <row r="33" spans="1:30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450</v>
      </c>
      <c r="I33" s="460"/>
      <c r="J33" s="461"/>
      <c r="K33" s="456">
        <f>B16</f>
        <v>452</v>
      </c>
      <c r="L33" s="457"/>
      <c r="M33" s="458"/>
      <c r="N33" s="459">
        <f>B24</f>
        <v>454</v>
      </c>
      <c r="O33" s="460"/>
      <c r="P33" s="461"/>
      <c r="Q33" s="175"/>
      <c r="R33" s="452"/>
      <c r="S33" s="58"/>
      <c r="T33" s="58"/>
      <c r="U33">
        <v>5</v>
      </c>
      <c r="V33" t="s">
        <v>235</v>
      </c>
      <c r="W33" t="s">
        <v>640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</row>
    <row r="34" spans="1:30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44616</v>
      </c>
      <c r="J34" s="125"/>
      <c r="K34" s="126">
        <v>14</v>
      </c>
      <c r="L34" s="127">
        <f>D16</f>
        <v>44631</v>
      </c>
      <c r="M34" s="178"/>
      <c r="N34" s="129">
        <v>22</v>
      </c>
      <c r="O34" s="130">
        <f>D24</f>
        <v>44652</v>
      </c>
      <c r="P34" s="179"/>
      <c r="Q34" s="180"/>
      <c r="R34" s="452"/>
      <c r="S34" s="58"/>
      <c r="T34" s="58"/>
      <c r="U34">
        <v>15</v>
      </c>
      <c r="V34" t="s">
        <v>236</v>
      </c>
      <c r="W34" t="s">
        <v>640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</row>
    <row r="35" spans="1:30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KM61 AF</v>
      </c>
      <c r="J35" s="183"/>
      <c r="K35" s="136"/>
      <c r="L35" s="137" t="str">
        <f>C17</f>
        <v>KM61 AF</v>
      </c>
      <c r="M35" s="138"/>
      <c r="N35" s="139"/>
      <c r="O35" s="140" t="str">
        <f>C25</f>
        <v>KM61 AF</v>
      </c>
      <c r="P35" s="143"/>
      <c r="Q35" s="184"/>
      <c r="R35" s="451" t="s">
        <v>51</v>
      </c>
      <c r="S35" s="58"/>
      <c r="T35" s="58"/>
      <c r="U35">
        <v>16</v>
      </c>
      <c r="V35" t="s">
        <v>237</v>
      </c>
      <c r="W35" t="s">
        <v>640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</row>
    <row r="36" spans="1:30" ht="15" customHeight="1">
      <c r="A36" s="181"/>
      <c r="B36" s="182"/>
      <c r="C36" s="182"/>
      <c r="D36" s="182"/>
      <c r="E36" s="452"/>
      <c r="F36" s="456"/>
      <c r="G36" s="458"/>
      <c r="H36" s="456">
        <f>B9</f>
        <v>450</v>
      </c>
      <c r="I36" s="457"/>
      <c r="J36" s="458"/>
      <c r="K36" s="465">
        <f>B17</f>
        <v>452</v>
      </c>
      <c r="L36" s="466"/>
      <c r="M36" s="467"/>
      <c r="N36" s="456">
        <f>B25</f>
        <v>454</v>
      </c>
      <c r="O36" s="457"/>
      <c r="P36" s="458"/>
      <c r="Q36" s="185" t="s">
        <v>38</v>
      </c>
      <c r="R36" s="452"/>
      <c r="S36" s="58"/>
      <c r="T36" s="58"/>
      <c r="U36">
        <v>17</v>
      </c>
      <c r="V36" t="s">
        <v>238</v>
      </c>
      <c r="W36" t="s">
        <v>640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</row>
    <row r="37" spans="1:30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44616</v>
      </c>
      <c r="J37" s="169"/>
      <c r="K37" s="170">
        <v>15</v>
      </c>
      <c r="L37" s="105">
        <f>D17</f>
        <v>44631</v>
      </c>
      <c r="M37" s="106"/>
      <c r="N37" s="187">
        <v>23</v>
      </c>
      <c r="O37" s="108">
        <f>D25</f>
        <v>44652</v>
      </c>
      <c r="P37" s="109"/>
      <c r="Q37" s="188"/>
      <c r="R37" s="453"/>
      <c r="S37" s="58"/>
      <c r="T37" s="58"/>
      <c r="U37">
        <v>27</v>
      </c>
      <c r="V37" t="s">
        <v>239</v>
      </c>
      <c r="W37" t="s">
        <v>640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</row>
    <row r="38" spans="1:30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KM61 AF</v>
      </c>
      <c r="J38" s="114"/>
      <c r="K38" s="115"/>
      <c r="L38" s="81" t="str">
        <f>C18</f>
        <v>KM61 AF</v>
      </c>
      <c r="M38" s="117"/>
      <c r="N38" s="118"/>
      <c r="O38" s="119" t="str">
        <f>C26</f>
        <v>KM61 AF</v>
      </c>
      <c r="P38" s="173"/>
      <c r="Q38" s="192"/>
      <c r="R38" s="452" t="s">
        <v>52</v>
      </c>
      <c r="S38" s="58"/>
      <c r="T38" s="58"/>
      <c r="U38">
        <v>28</v>
      </c>
      <c r="V38" t="s">
        <v>240</v>
      </c>
      <c r="W38" t="s">
        <v>640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</row>
    <row r="39" spans="1:30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450</v>
      </c>
      <c r="I39" s="460"/>
      <c r="J39" s="461"/>
      <c r="K39" s="456">
        <f>B18</f>
        <v>452</v>
      </c>
      <c r="L39" s="457"/>
      <c r="M39" s="458"/>
      <c r="N39" s="480">
        <f>B26</f>
        <v>454</v>
      </c>
      <c r="O39" s="481"/>
      <c r="P39" s="482"/>
      <c r="Q39" s="196" t="s">
        <v>38</v>
      </c>
      <c r="R39" s="452"/>
      <c r="S39" s="58"/>
      <c r="T39" s="58"/>
      <c r="U39">
        <v>29</v>
      </c>
      <c r="V39" t="s">
        <v>241</v>
      </c>
      <c r="W39" t="s">
        <v>640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</row>
    <row r="40" spans="1:30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44616</v>
      </c>
      <c r="J40" s="201"/>
      <c r="K40" s="202">
        <v>16</v>
      </c>
      <c r="L40" s="203">
        <f>D18</f>
        <v>44631</v>
      </c>
      <c r="M40" s="204"/>
      <c r="N40" s="205">
        <v>24</v>
      </c>
      <c r="O40" s="200">
        <f>D26</f>
        <v>44652</v>
      </c>
      <c r="P40" s="201"/>
      <c r="Q40" s="206"/>
      <c r="R40" s="452"/>
      <c r="S40" s="58"/>
      <c r="T40" s="58"/>
      <c r="U40">
        <v>39</v>
      </c>
      <c r="V40" t="s">
        <v>242</v>
      </c>
      <c r="W40" t="s">
        <v>640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</row>
    <row r="41" spans="1:30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40</v>
      </c>
      <c r="V41" t="s">
        <v>243</v>
      </c>
      <c r="W41" t="s">
        <v>640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0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41</v>
      </c>
      <c r="V42" t="s">
        <v>244</v>
      </c>
      <c r="W42" s="35" t="s">
        <v>640</v>
      </c>
      <c r="X42" s="35" t="s">
        <v>228</v>
      </c>
      <c r="Y42" s="35" t="s">
        <v>225</v>
      </c>
      <c r="Z42" s="35" t="s">
        <v>226</v>
      </c>
      <c r="AA42" s="35" t="s">
        <v>226</v>
      </c>
      <c r="AB42" s="35" t="s">
        <v>226</v>
      </c>
      <c r="AC42" s="35" t="s">
        <v>226</v>
      </c>
      <c r="AD42" s="35" t="s">
        <v>226</v>
      </c>
    </row>
    <row r="43" spans="1:30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t="s">
        <v>245</v>
      </c>
      <c r="W43" t="s">
        <v>641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0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t="s">
        <v>641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0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t="s">
        <v>641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0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t="s">
        <v>641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0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t="s">
        <v>641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0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t="s">
        <v>252</v>
      </c>
      <c r="W48" t="s">
        <v>641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t="s">
        <v>253</v>
      </c>
      <c r="W49" t="s">
        <v>641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t="s">
        <v>641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t="s">
        <v>641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t="s">
        <v>641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t="s">
        <v>641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89</v>
      </c>
      <c r="V54" t="s">
        <v>258</v>
      </c>
      <c r="W54" s="35" t="s">
        <v>641</v>
      </c>
      <c r="X54" s="35" t="s">
        <v>228</v>
      </c>
      <c r="Y54" s="35" t="s">
        <v>225</v>
      </c>
      <c r="Z54" s="35" t="s">
        <v>226</v>
      </c>
      <c r="AA54" s="35" t="s">
        <v>226</v>
      </c>
      <c r="AB54" s="35" t="s">
        <v>226</v>
      </c>
      <c r="AC54" s="35" t="s">
        <v>226</v>
      </c>
      <c r="AD54" s="35" t="s">
        <v>226</v>
      </c>
    </row>
    <row r="55" spans="1:30">
      <c r="U55">
        <v>6</v>
      </c>
      <c r="V55" t="s">
        <v>259</v>
      </c>
      <c r="W55" t="s">
        <v>642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7</v>
      </c>
      <c r="V56" t="s">
        <v>261</v>
      </c>
      <c r="W56" t="s">
        <v>642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8</v>
      </c>
      <c r="V57" t="s">
        <v>262</v>
      </c>
      <c r="W57" t="s">
        <v>642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18</v>
      </c>
      <c r="V58" t="s">
        <v>263</v>
      </c>
      <c r="W58" t="s">
        <v>642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19</v>
      </c>
      <c r="V59" t="s">
        <v>264</v>
      </c>
      <c r="W59" t="s">
        <v>642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20</v>
      </c>
      <c r="V60" t="s">
        <v>265</v>
      </c>
      <c r="W60" t="s">
        <v>642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30</v>
      </c>
      <c r="V61" t="s">
        <v>266</v>
      </c>
      <c r="W61" t="s">
        <v>642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31</v>
      </c>
      <c r="V62" t="s">
        <v>267</v>
      </c>
      <c r="W62" t="s">
        <v>642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32</v>
      </c>
      <c r="V63" t="s">
        <v>268</v>
      </c>
      <c r="W63" t="s">
        <v>642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42</v>
      </c>
      <c r="V64" t="s">
        <v>269</v>
      </c>
      <c r="W64" t="s">
        <v>642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:30">
      <c r="U65">
        <v>43</v>
      </c>
      <c r="V65" t="s">
        <v>91</v>
      </c>
      <c r="W65" t="s">
        <v>642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44</v>
      </c>
      <c r="V66" t="s">
        <v>270</v>
      </c>
      <c r="W66" s="35" t="s">
        <v>642</v>
      </c>
      <c r="X66" s="35" t="s">
        <v>228</v>
      </c>
      <c r="Y66" s="35" t="s">
        <v>225</v>
      </c>
      <c r="Z66" s="35" t="s">
        <v>226</v>
      </c>
      <c r="AA66" s="35" t="s">
        <v>226</v>
      </c>
      <c r="AB66" s="35" t="s">
        <v>226</v>
      </c>
      <c r="AC66" s="35" t="s">
        <v>226</v>
      </c>
      <c r="AD66" s="35" t="s">
        <v>226</v>
      </c>
    </row>
    <row r="67" spans="2:30">
      <c r="U67">
        <v>54</v>
      </c>
      <c r="V67" t="s">
        <v>284</v>
      </c>
      <c r="W67" t="s">
        <v>643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55</v>
      </c>
      <c r="V68" t="s">
        <v>286</v>
      </c>
      <c r="W68" t="s">
        <v>643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56</v>
      </c>
      <c r="V69" t="s">
        <v>287</v>
      </c>
      <c r="W69" t="s">
        <v>643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66</v>
      </c>
      <c r="V70" t="s">
        <v>288</v>
      </c>
      <c r="W70" t="s">
        <v>643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67</v>
      </c>
      <c r="V71" t="s">
        <v>289</v>
      </c>
      <c r="W71" t="s">
        <v>643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68</v>
      </c>
      <c r="V72" t="s">
        <v>290</v>
      </c>
      <c r="W72" t="s">
        <v>643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:30">
      <c r="U73">
        <v>78</v>
      </c>
      <c r="V73" t="s">
        <v>291</v>
      </c>
      <c r="W73" t="s">
        <v>643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:30">
      <c r="U74">
        <v>79</v>
      </c>
      <c r="V74" t="s">
        <v>292</v>
      </c>
      <c r="W74" t="s">
        <v>643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80</v>
      </c>
      <c r="V75" t="s">
        <v>293</v>
      </c>
      <c r="W75" t="s">
        <v>643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90</v>
      </c>
      <c r="V76" t="s">
        <v>294</v>
      </c>
      <c r="W76" t="s">
        <v>643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:30">
      <c r="U77">
        <v>91</v>
      </c>
      <c r="V77" t="s">
        <v>295</v>
      </c>
      <c r="W77" t="s">
        <v>643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92</v>
      </c>
      <c r="V78" t="s">
        <v>296</v>
      </c>
      <c r="W78" s="35" t="s">
        <v>643</v>
      </c>
      <c r="X78" s="35" t="s">
        <v>228</v>
      </c>
      <c r="Y78" s="35" t="s">
        <v>225</v>
      </c>
      <c r="Z78" s="35" t="s">
        <v>226</v>
      </c>
      <c r="AA78" s="35" t="s">
        <v>226</v>
      </c>
      <c r="AB78" s="35" t="s">
        <v>226</v>
      </c>
      <c r="AC78" s="35" t="s">
        <v>226</v>
      </c>
      <c r="AD78" s="35" t="s">
        <v>226</v>
      </c>
    </row>
    <row r="79" spans="2:30">
      <c r="U79">
        <v>9</v>
      </c>
      <c r="V79" t="s">
        <v>271</v>
      </c>
      <c r="W79" t="s">
        <v>649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10</v>
      </c>
      <c r="V80" t="s">
        <v>273</v>
      </c>
      <c r="W80" t="s">
        <v>649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11</v>
      </c>
      <c r="V81" t="s">
        <v>274</v>
      </c>
      <c r="W81" t="s">
        <v>649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21</v>
      </c>
      <c r="V82" t="s">
        <v>275</v>
      </c>
      <c r="W82" t="s">
        <v>649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22</v>
      </c>
      <c r="V83" t="s">
        <v>276</v>
      </c>
      <c r="W83" t="s">
        <v>649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23</v>
      </c>
      <c r="V84" t="s">
        <v>277</v>
      </c>
      <c r="W84" t="s">
        <v>649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33</v>
      </c>
      <c r="V85" t="s">
        <v>278</v>
      </c>
      <c r="W85" t="s">
        <v>649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34</v>
      </c>
      <c r="V86" t="s">
        <v>279</v>
      </c>
      <c r="W86" t="s">
        <v>649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35</v>
      </c>
      <c r="V87" t="s">
        <v>280</v>
      </c>
      <c r="W87" t="s">
        <v>649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45</v>
      </c>
      <c r="V88" t="s">
        <v>281</v>
      </c>
      <c r="W88" t="s">
        <v>649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46</v>
      </c>
      <c r="V89" t="s">
        <v>282</v>
      </c>
      <c r="W89" t="s">
        <v>649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47</v>
      </c>
      <c r="V90" t="s">
        <v>283</v>
      </c>
      <c r="W90" s="35" t="s">
        <v>649</v>
      </c>
      <c r="X90" s="35" t="s">
        <v>228</v>
      </c>
      <c r="Y90" s="35" t="s">
        <v>225</v>
      </c>
      <c r="Z90" s="35" t="s">
        <v>226</v>
      </c>
      <c r="AA90" s="35" t="s">
        <v>226</v>
      </c>
      <c r="AB90" s="35" t="s">
        <v>226</v>
      </c>
      <c r="AC90" s="35" t="s">
        <v>226</v>
      </c>
      <c r="AD90" s="35" t="s">
        <v>226</v>
      </c>
    </row>
    <row r="91" spans="21:30">
      <c r="U91">
        <v>57</v>
      </c>
      <c r="V91" t="s">
        <v>297</v>
      </c>
      <c r="W91" t="s">
        <v>650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58</v>
      </c>
      <c r="V92" t="s">
        <v>299</v>
      </c>
      <c r="W92" t="s">
        <v>650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59</v>
      </c>
      <c r="V93" t="s">
        <v>300</v>
      </c>
      <c r="W93" t="s">
        <v>650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69</v>
      </c>
      <c r="V94" t="s">
        <v>301</v>
      </c>
      <c r="W94" t="s">
        <v>650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70</v>
      </c>
      <c r="V95" t="s">
        <v>302</v>
      </c>
      <c r="W95" t="s">
        <v>650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71</v>
      </c>
      <c r="V96" t="s">
        <v>303</v>
      </c>
      <c r="W96" t="s">
        <v>650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81</v>
      </c>
      <c r="V97" t="s">
        <v>304</v>
      </c>
      <c r="W97" t="s">
        <v>650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82</v>
      </c>
      <c r="V98" t="s">
        <v>305</v>
      </c>
      <c r="W98" t="s">
        <v>650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83</v>
      </c>
      <c r="V99" t="s">
        <v>306</v>
      </c>
      <c r="W99" t="s">
        <v>650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93</v>
      </c>
      <c r="V100" t="s">
        <v>307</v>
      </c>
      <c r="W100" t="s">
        <v>650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</row>
    <row r="101" spans="21:30">
      <c r="U101">
        <v>94</v>
      </c>
      <c r="V101" t="s">
        <v>308</v>
      </c>
      <c r="W101" t="s">
        <v>650</v>
      </c>
      <c r="X101" t="s">
        <v>228</v>
      </c>
      <c r="Y101" t="s">
        <v>225</v>
      </c>
      <c r="Z101" t="s">
        <v>226</v>
      </c>
      <c r="AA101" t="s">
        <v>226</v>
      </c>
      <c r="AB101" t="s">
        <v>226</v>
      </c>
      <c r="AC101" t="s">
        <v>226</v>
      </c>
      <c r="AD101" t="s">
        <v>226</v>
      </c>
    </row>
    <row r="102" spans="21:30">
      <c r="U102">
        <v>95</v>
      </c>
      <c r="V102" t="s">
        <v>309</v>
      </c>
      <c r="W102" t="s">
        <v>650</v>
      </c>
      <c r="X102" t="s">
        <v>228</v>
      </c>
      <c r="Y102" t="s">
        <v>225</v>
      </c>
      <c r="Z102" t="s">
        <v>226</v>
      </c>
      <c r="AA102" t="s">
        <v>226</v>
      </c>
      <c r="AB102" t="s">
        <v>226</v>
      </c>
      <c r="AC102" t="s">
        <v>226</v>
      </c>
      <c r="AD102" t="s">
        <v>226</v>
      </c>
    </row>
  </sheetData>
  <mergeCells count="56"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  <mergeCell ref="E35:E37"/>
    <mergeCell ref="R35:R37"/>
    <mergeCell ref="F36:G36"/>
    <mergeCell ref="H36:J36"/>
    <mergeCell ref="K36:M36"/>
    <mergeCell ref="N36:P36"/>
    <mergeCell ref="E32:E34"/>
    <mergeCell ref="R32:R34"/>
    <mergeCell ref="F33:G33"/>
    <mergeCell ref="H33:J33"/>
    <mergeCell ref="K33:M33"/>
    <mergeCell ref="N33:P33"/>
    <mergeCell ref="E29:E31"/>
    <mergeCell ref="Q29:Q31"/>
    <mergeCell ref="R29:R31"/>
    <mergeCell ref="F30:G30"/>
    <mergeCell ref="H30:J30"/>
    <mergeCell ref="K30:M30"/>
    <mergeCell ref="N30:P30"/>
    <mergeCell ref="E26:E28"/>
    <mergeCell ref="Q26:Q28"/>
    <mergeCell ref="R26:R28"/>
    <mergeCell ref="F27:G27"/>
    <mergeCell ref="H27:J27"/>
    <mergeCell ref="K27:M27"/>
    <mergeCell ref="N27:P27"/>
    <mergeCell ref="E23:E25"/>
    <mergeCell ref="R23:R25"/>
    <mergeCell ref="F24:G24"/>
    <mergeCell ref="H24:J24"/>
    <mergeCell ref="K24:M24"/>
    <mergeCell ref="N24:P24"/>
    <mergeCell ref="E20:E22"/>
    <mergeCell ref="Q20:Q22"/>
    <mergeCell ref="R20:R22"/>
    <mergeCell ref="F21:G21"/>
    <mergeCell ref="H21:J21"/>
    <mergeCell ref="K21:M21"/>
    <mergeCell ref="N21:P21"/>
    <mergeCell ref="G2:H2"/>
    <mergeCell ref="E17:E19"/>
    <mergeCell ref="Q17:Q19"/>
    <mergeCell ref="R17:R19"/>
    <mergeCell ref="F18:G18"/>
    <mergeCell ref="H18:J18"/>
    <mergeCell ref="K18:M18"/>
    <mergeCell ref="N18:P18"/>
  </mergeCells>
  <conditionalFormatting sqref="A42:G53 I42:I53 R2:T2 R15:T15 S5:S7 K42:T53 E4:F4 R4:R7 A32:T32 A31:P31 A30:H30 A34:T35 A33:H33 A37:T38 A40:T41 N18 K18 N21 K21 N24 K24 N27 K27 N30 K30 N33 K33 N36 K36 N39 K39 Q33:T33 Q36:T36 Q39:T39 E24:H24 E21:H21 E18:H18 E5:E15 A39:H39 A2:J2 R10:S14 A54:T1048576 E22:P22 A36:H36 E3:J3 A3:A14 A20:A22 A27:B28 A24:A26 E27:H27 A23:B23 E19:M19 E28:P28 A1:T1 Q24:T24 E20:T20 R21:T22 R30:T31 A29:T29 E23:T23 R18:T19 E16:T17 R27:T28 E25:T26 U1:XFD1048576 A15:B19 D7:D18">
    <cfRule type="cellIs" dxfId="2530" priority="82" stopIfTrue="1" operator="equal">
      <formula>0</formula>
    </cfRule>
  </conditionalFormatting>
  <conditionalFormatting sqref="P5:Q5 P10">
    <cfRule type="cellIs" dxfId="2529" priority="81" stopIfTrue="1" operator="equal">
      <formula>0</formula>
    </cfRule>
  </conditionalFormatting>
  <conditionalFormatting sqref="O4">
    <cfRule type="cellIs" dxfId="2528" priority="78" stopIfTrue="1" operator="equal">
      <formula>0</formula>
    </cfRule>
  </conditionalFormatting>
  <conditionalFormatting sqref="O5 O14 P7:Q8 Q4 Q10 P12:Q14 Q6">
    <cfRule type="cellIs" dxfId="2527" priority="80" stopIfTrue="1" operator="equal">
      <formula>0</formula>
    </cfRule>
  </conditionalFormatting>
  <conditionalFormatting sqref="P14:Q14">
    <cfRule type="cellIs" dxfId="2526" priority="79" stopIfTrue="1" operator="equal">
      <formula>0</formula>
    </cfRule>
  </conditionalFormatting>
  <conditionalFormatting sqref="M5:N5 M11">
    <cfRule type="cellIs" dxfId="2525" priority="77" stopIfTrue="1" operator="equal">
      <formula>0</formula>
    </cfRule>
  </conditionalFormatting>
  <conditionalFormatting sqref="L4">
    <cfRule type="cellIs" dxfId="2524" priority="75" stopIfTrue="1" operator="equal">
      <formula>0</formula>
    </cfRule>
  </conditionalFormatting>
  <conditionalFormatting sqref="K5:L5 M7:N8 N4 K4 N11 M13:N14 N6">
    <cfRule type="cellIs" dxfId="2523" priority="76" stopIfTrue="1" operator="equal">
      <formula>0</formula>
    </cfRule>
  </conditionalFormatting>
  <conditionalFormatting sqref="B7:B10">
    <cfRule type="cellIs" dxfId="2522" priority="74" stopIfTrue="1" operator="equal">
      <formula>0</formula>
    </cfRule>
  </conditionalFormatting>
  <conditionalFormatting sqref="H6 G6:G12">
    <cfRule type="cellIs" dxfId="2521" priority="73" stopIfTrue="1" operator="equal">
      <formula>0</formula>
    </cfRule>
  </conditionalFormatting>
  <conditionalFormatting sqref="B7:B18">
    <cfRule type="cellIs" dxfId="2520" priority="72" stopIfTrue="1" operator="equal">
      <formula>0</formula>
    </cfRule>
  </conditionalFormatting>
  <conditionalFormatting sqref="B7:B18">
    <cfRule type="cellIs" dxfId="2519" priority="71" stopIfTrue="1" operator="equal">
      <formula>0</formula>
    </cfRule>
  </conditionalFormatting>
  <conditionalFormatting sqref="C3:C26">
    <cfRule type="cellIs" dxfId="2518" priority="70" stopIfTrue="1" operator="equal">
      <formula>0</formula>
    </cfRule>
  </conditionalFormatting>
  <conditionalFormatting sqref="B9 B11:B18">
    <cfRule type="cellIs" dxfId="2517" priority="69" stopIfTrue="1" operator="equal">
      <formula>0</formula>
    </cfRule>
  </conditionalFormatting>
  <conditionalFormatting sqref="B7:B14">
    <cfRule type="cellIs" dxfId="2516" priority="68" stopIfTrue="1" operator="equal">
      <formula>0</formula>
    </cfRule>
  </conditionalFormatting>
  <conditionalFormatting sqref="B8:B18">
    <cfRule type="cellIs" dxfId="2515" priority="67" stopIfTrue="1" operator="equal">
      <formula>0</formula>
    </cfRule>
  </conditionalFormatting>
  <conditionalFormatting sqref="B8:B18">
    <cfRule type="cellIs" dxfId="2514" priority="66" stopIfTrue="1" operator="equal">
      <formula>0</formula>
    </cfRule>
  </conditionalFormatting>
  <conditionalFormatting sqref="B10">
    <cfRule type="cellIs" dxfId="2513" priority="65" stopIfTrue="1" operator="equal">
      <formula>0</formula>
    </cfRule>
  </conditionalFormatting>
  <conditionalFormatting sqref="B10">
    <cfRule type="cellIs" dxfId="2512" priority="64" stopIfTrue="1" operator="equal">
      <formula>0</formula>
    </cfRule>
  </conditionalFormatting>
  <conditionalFormatting sqref="C3:C26">
    <cfRule type="cellIs" dxfId="2511" priority="63" stopIfTrue="1" operator="equal">
      <formula>0</formula>
    </cfRule>
  </conditionalFormatting>
  <conditionalFormatting sqref="C3:C26">
    <cfRule type="cellIs" dxfId="2510" priority="62" stopIfTrue="1" operator="equal">
      <formula>0</formula>
    </cfRule>
  </conditionalFormatting>
  <conditionalFormatting sqref="C3:C26">
    <cfRule type="cellIs" dxfId="2509" priority="61" stopIfTrue="1" operator="equal">
      <formula>0</formula>
    </cfRule>
  </conditionalFormatting>
  <conditionalFormatting sqref="C3:C26">
    <cfRule type="cellIs" dxfId="2508" priority="60" stopIfTrue="1" operator="equal">
      <formula>0</formula>
    </cfRule>
  </conditionalFormatting>
  <conditionalFormatting sqref="D23:D26">
    <cfRule type="cellIs" dxfId="2507" priority="59" stopIfTrue="1" operator="equal">
      <formula>0</formula>
    </cfRule>
  </conditionalFormatting>
  <conditionalFormatting sqref="D19:D22">
    <cfRule type="cellIs" dxfId="2506" priority="58" stopIfTrue="1" operator="equal">
      <formula>0</formula>
    </cfRule>
  </conditionalFormatting>
  <conditionalFormatting sqref="D15:D18">
    <cfRule type="cellIs" dxfId="2505" priority="57" stopIfTrue="1" operator="equal">
      <formula>0</formula>
    </cfRule>
  </conditionalFormatting>
  <conditionalFormatting sqref="D15:D18">
    <cfRule type="cellIs" dxfId="2504" priority="56" stopIfTrue="1" operator="equal">
      <formula>0</formula>
    </cfRule>
  </conditionalFormatting>
  <conditionalFormatting sqref="D10:D18">
    <cfRule type="cellIs" dxfId="2503" priority="55" stopIfTrue="1" operator="equal">
      <formula>0</formula>
    </cfRule>
  </conditionalFormatting>
  <conditionalFormatting sqref="D9:D18">
    <cfRule type="cellIs" dxfId="2502" priority="54" stopIfTrue="1" operator="equal">
      <formula>0</formula>
    </cfRule>
  </conditionalFormatting>
  <conditionalFormatting sqref="C3:C28">
    <cfRule type="cellIs" dxfId="2501" priority="53" stopIfTrue="1" operator="equal">
      <formula>0</formula>
    </cfRule>
  </conditionalFormatting>
  <conditionalFormatting sqref="C3:C28">
    <cfRule type="cellIs" dxfId="2500" priority="52" stopIfTrue="1" operator="equal">
      <formula>0</formula>
    </cfRule>
  </conditionalFormatting>
  <conditionalFormatting sqref="C3:C28">
    <cfRule type="cellIs" dxfId="2499" priority="51" stopIfTrue="1" operator="equal">
      <formula>0</formula>
    </cfRule>
  </conditionalFormatting>
  <conditionalFormatting sqref="C3:C28">
    <cfRule type="cellIs" dxfId="2498" priority="50" stopIfTrue="1" operator="equal">
      <formula>0</formula>
    </cfRule>
  </conditionalFormatting>
  <conditionalFormatting sqref="C3:C28">
    <cfRule type="cellIs" dxfId="2497" priority="49" stopIfTrue="1" operator="equal">
      <formula>0</formula>
    </cfRule>
  </conditionalFormatting>
  <conditionalFormatting sqref="D27:D28">
    <cfRule type="cellIs" dxfId="2496" priority="48" stopIfTrue="1" operator="equal">
      <formula>0</formula>
    </cfRule>
  </conditionalFormatting>
  <conditionalFormatting sqref="D7:D10">
    <cfRule type="cellIs" dxfId="2495" priority="47" stopIfTrue="1" operator="equal">
      <formula>0</formula>
    </cfRule>
  </conditionalFormatting>
  <conditionalFormatting sqref="C3:C26">
    <cfRule type="cellIs" dxfId="2494" priority="46" stopIfTrue="1" operator="equal">
      <formula>0</formula>
    </cfRule>
  </conditionalFormatting>
  <conditionalFormatting sqref="C3:C26">
    <cfRule type="cellIs" dxfId="2493" priority="45" stopIfTrue="1" operator="equal">
      <formula>0</formula>
    </cfRule>
  </conditionalFormatting>
  <conditionalFormatting sqref="C3:C26">
    <cfRule type="cellIs" dxfId="2492" priority="44" stopIfTrue="1" operator="equal">
      <formula>0</formula>
    </cfRule>
  </conditionalFormatting>
  <conditionalFormatting sqref="C3:C26">
    <cfRule type="cellIs" dxfId="2491" priority="43" stopIfTrue="1" operator="equal">
      <formula>0</formula>
    </cfRule>
  </conditionalFormatting>
  <conditionalFormatting sqref="C3:C26">
    <cfRule type="cellIs" dxfId="2490" priority="42" stopIfTrue="1" operator="equal">
      <formula>0</formula>
    </cfRule>
  </conditionalFormatting>
  <conditionalFormatting sqref="D7:D14">
    <cfRule type="cellIs" dxfId="2489" priority="41" stopIfTrue="1" operator="equal">
      <formula>0</formula>
    </cfRule>
  </conditionalFormatting>
  <conditionalFormatting sqref="D8:D18">
    <cfRule type="cellIs" dxfId="2488" priority="40" stopIfTrue="1" operator="equal">
      <formula>0</formula>
    </cfRule>
  </conditionalFormatting>
  <conditionalFormatting sqref="D16:D18">
    <cfRule type="cellIs" dxfId="2487" priority="39" stopIfTrue="1" operator="equal">
      <formula>0</formula>
    </cfRule>
  </conditionalFormatting>
  <conditionalFormatting sqref="D16:D18">
    <cfRule type="cellIs" dxfId="2486" priority="38" stopIfTrue="1" operator="equal">
      <formula>0</formula>
    </cfRule>
  </conditionalFormatting>
  <conditionalFormatting sqref="B8:B18">
    <cfRule type="cellIs" dxfId="2485" priority="37" stopIfTrue="1" operator="equal">
      <formula>0</formula>
    </cfRule>
  </conditionalFormatting>
  <conditionalFormatting sqref="D8:D18">
    <cfRule type="cellIs" dxfId="2484" priority="36" stopIfTrue="1" operator="equal">
      <formula>0</formula>
    </cfRule>
  </conditionalFormatting>
  <conditionalFormatting sqref="B10">
    <cfRule type="cellIs" dxfId="2483" priority="35" stopIfTrue="1" operator="equal">
      <formula>0</formula>
    </cfRule>
  </conditionalFormatting>
  <conditionalFormatting sqref="B14">
    <cfRule type="cellIs" dxfId="2482" priority="34" stopIfTrue="1" operator="equal">
      <formula>0</formula>
    </cfRule>
  </conditionalFormatting>
  <conditionalFormatting sqref="B14">
    <cfRule type="cellIs" dxfId="2481" priority="33" stopIfTrue="1" operator="equal">
      <formula>0</formula>
    </cfRule>
  </conditionalFormatting>
  <conditionalFormatting sqref="D10">
    <cfRule type="cellIs" dxfId="2480" priority="32" stopIfTrue="1" operator="equal">
      <formula>0</formula>
    </cfRule>
  </conditionalFormatting>
  <conditionalFormatting sqref="B3:B6">
    <cfRule type="cellIs" dxfId="2479" priority="31" stopIfTrue="1" operator="equal">
      <formula>0</formula>
    </cfRule>
  </conditionalFormatting>
  <conditionalFormatting sqref="B3:B6">
    <cfRule type="cellIs" dxfId="2478" priority="30" stopIfTrue="1" operator="equal">
      <formula>0</formula>
    </cfRule>
  </conditionalFormatting>
  <conditionalFormatting sqref="B3:B6">
    <cfRule type="cellIs" dxfId="2477" priority="29" stopIfTrue="1" operator="equal">
      <formula>0</formula>
    </cfRule>
  </conditionalFormatting>
  <conditionalFormatting sqref="B3:B6">
    <cfRule type="cellIs" dxfId="2476" priority="28" stopIfTrue="1" operator="equal">
      <formula>0</formula>
    </cfRule>
  </conditionalFormatting>
  <conditionalFormatting sqref="B3:B6">
    <cfRule type="cellIs" dxfId="2475" priority="27" stopIfTrue="1" operator="equal">
      <formula>0</formula>
    </cfRule>
  </conditionalFormatting>
  <conditionalFormatting sqref="B3:B6">
    <cfRule type="cellIs" dxfId="2474" priority="26" stopIfTrue="1" operator="equal">
      <formula>0</formula>
    </cfRule>
  </conditionalFormatting>
  <conditionalFormatting sqref="B3:B6">
    <cfRule type="cellIs" dxfId="2473" priority="25" stopIfTrue="1" operator="equal">
      <formula>0</formula>
    </cfRule>
  </conditionalFormatting>
  <conditionalFormatting sqref="D3:D6">
    <cfRule type="cellIs" dxfId="2472" priority="24" stopIfTrue="1" operator="equal">
      <formula>0</formula>
    </cfRule>
  </conditionalFormatting>
  <conditionalFormatting sqref="D3:D6">
    <cfRule type="cellIs" dxfId="2471" priority="23" stopIfTrue="1" operator="equal">
      <formula>0</formula>
    </cfRule>
  </conditionalFormatting>
  <conditionalFormatting sqref="D3:D6">
    <cfRule type="cellIs" dxfId="2470" priority="22" stopIfTrue="1" operator="equal">
      <formula>0</formula>
    </cfRule>
  </conditionalFormatting>
  <conditionalFormatting sqref="D3:D6">
    <cfRule type="cellIs" dxfId="2469" priority="21" stopIfTrue="1" operator="equal">
      <formula>0</formula>
    </cfRule>
  </conditionalFormatting>
  <conditionalFormatting sqref="D3:D6">
    <cfRule type="cellIs" dxfId="2468" priority="20" stopIfTrue="1" operator="equal">
      <formula>0</formula>
    </cfRule>
  </conditionalFormatting>
  <conditionalFormatting sqref="D3:D6">
    <cfRule type="cellIs" dxfId="2467" priority="19" stopIfTrue="1" operator="equal">
      <formula>0</formula>
    </cfRule>
  </conditionalFormatting>
  <conditionalFormatting sqref="D3:D6">
    <cfRule type="cellIs" dxfId="2466" priority="18" stopIfTrue="1" operator="equal">
      <formula>0</formula>
    </cfRule>
  </conditionalFormatting>
  <conditionalFormatting sqref="D3:D6">
    <cfRule type="cellIs" dxfId="2465" priority="17" stopIfTrue="1" operator="equal">
      <formula>0</formula>
    </cfRule>
  </conditionalFormatting>
  <conditionalFormatting sqref="D3:D6">
    <cfRule type="cellIs" dxfId="2464" priority="16" stopIfTrue="1" operator="equal">
      <formula>0</formula>
    </cfRule>
  </conditionalFormatting>
  <conditionalFormatting sqref="D3:D6">
    <cfRule type="cellIs" dxfId="2463" priority="15" stopIfTrue="1" operator="equal">
      <formula>0</formula>
    </cfRule>
  </conditionalFormatting>
  <conditionalFormatting sqref="B3:B6">
    <cfRule type="cellIs" dxfId="2462" priority="14" stopIfTrue="1" operator="equal">
      <formula>0</formula>
    </cfRule>
  </conditionalFormatting>
  <conditionalFormatting sqref="D3:D6">
    <cfRule type="cellIs" dxfId="2461" priority="13" stopIfTrue="1" operator="equal">
      <formula>0</formula>
    </cfRule>
  </conditionalFormatting>
  <conditionalFormatting sqref="D3:D6">
    <cfRule type="cellIs" dxfId="2460" priority="12" stopIfTrue="1" operator="equal">
      <formula>0</formula>
    </cfRule>
  </conditionalFormatting>
  <conditionalFormatting sqref="D3:D6">
    <cfRule type="cellIs" dxfId="2459" priority="11" stopIfTrue="1" operator="equal">
      <formula>0</formula>
    </cfRule>
  </conditionalFormatting>
  <conditionalFormatting sqref="D3:D6">
    <cfRule type="cellIs" dxfId="2458" priority="10" stopIfTrue="1" operator="equal">
      <formula>0</formula>
    </cfRule>
  </conditionalFormatting>
  <conditionalFormatting sqref="B20:B22">
    <cfRule type="cellIs" dxfId="2457" priority="2" stopIfTrue="1" operator="equal">
      <formula>0</formula>
    </cfRule>
  </conditionalFormatting>
  <conditionalFormatting sqref="B24:B26">
    <cfRule type="cellIs" dxfId="2456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A782-1E3A-EA43-A677-A53E51085350}">
  <sheetPr>
    <pageSetUpPr fitToPage="1"/>
  </sheetPr>
  <dimension ref="A1:AD102"/>
  <sheetViews>
    <sheetView topLeftCell="A2" workbookViewId="0">
      <selection activeCell="V2" sqref="V2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9" customWidth="1"/>
    <col min="23" max="23" width="19.1640625" customWidth="1"/>
    <col min="24" max="31" width="9" customWidth="1"/>
  </cols>
  <sheetData>
    <row r="1" spans="1:30" ht="2" customHeight="1" thickBot="1">
      <c r="U1" t="s">
        <v>651</v>
      </c>
      <c r="V1" t="s">
        <v>721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181</v>
      </c>
      <c r="V2" t="s">
        <v>722</v>
      </c>
    </row>
    <row r="3" spans="1:30" ht="16.25" customHeight="1" thickTop="1" thickBot="1">
      <c r="A3" s="15">
        <v>1</v>
      </c>
      <c r="B3" s="16">
        <v>443</v>
      </c>
      <c r="C3" s="16" t="s">
        <v>159</v>
      </c>
      <c r="D3" s="17">
        <v>44623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182</v>
      </c>
      <c r="V3" t="s">
        <v>723</v>
      </c>
      <c r="Z3" t="s">
        <v>186</v>
      </c>
      <c r="AA3" t="s">
        <v>187</v>
      </c>
      <c r="AB3" t="s">
        <v>188</v>
      </c>
      <c r="AC3" t="s">
        <v>189</v>
      </c>
      <c r="AD3" t="s">
        <v>190</v>
      </c>
    </row>
    <row r="4" spans="1:30" ht="16.25" customHeight="1">
      <c r="A4" s="15">
        <v>2</v>
      </c>
      <c r="B4" s="16">
        <v>443</v>
      </c>
      <c r="C4" s="16" t="s">
        <v>159</v>
      </c>
      <c r="D4" s="17">
        <v>44623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184</v>
      </c>
      <c r="V4" t="s">
        <v>185</v>
      </c>
      <c r="Z4" s="229">
        <v>7.0000000000000007E-2</v>
      </c>
      <c r="AA4" s="229">
        <v>39.492000579833984</v>
      </c>
      <c r="AB4" s="229">
        <v>0.99940001964569092</v>
      </c>
      <c r="AC4" s="229">
        <v>-3.265700101852417</v>
      </c>
      <c r="AD4" s="229">
        <v>102.40119171142578</v>
      </c>
    </row>
    <row r="5" spans="1:30" ht="16.25" customHeight="1" thickBot="1">
      <c r="A5" s="15">
        <v>3</v>
      </c>
      <c r="B5" s="16">
        <v>443</v>
      </c>
      <c r="C5" s="16" t="s">
        <v>159</v>
      </c>
      <c r="D5" s="17">
        <v>44623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311</v>
      </c>
      <c r="V5" t="s">
        <v>312</v>
      </c>
    </row>
    <row r="6" spans="1:30" ht="16.25" customHeight="1">
      <c r="A6" s="15">
        <v>4</v>
      </c>
      <c r="B6" s="16">
        <v>443</v>
      </c>
      <c r="C6" s="16" t="s">
        <v>159</v>
      </c>
      <c r="D6" s="17">
        <v>44623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313</v>
      </c>
      <c r="V6" t="s">
        <v>312</v>
      </c>
    </row>
    <row r="7" spans="1:30" ht="16.25" customHeight="1">
      <c r="A7" s="15">
        <v>5</v>
      </c>
      <c r="B7" s="16">
        <v>444</v>
      </c>
      <c r="C7" s="16" t="s">
        <v>159</v>
      </c>
      <c r="D7" s="17">
        <v>44631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314</v>
      </c>
      <c r="V7" t="s">
        <v>315</v>
      </c>
    </row>
    <row r="8" spans="1:30" ht="16.25" customHeight="1">
      <c r="A8" s="15">
        <v>6</v>
      </c>
      <c r="B8" s="16">
        <v>444</v>
      </c>
      <c r="C8" s="16" t="s">
        <v>159</v>
      </c>
      <c r="D8" s="17">
        <v>44631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191</v>
      </c>
      <c r="V8" t="s">
        <v>192</v>
      </c>
    </row>
    <row r="9" spans="1:30" ht="16.25" customHeight="1">
      <c r="A9" s="15">
        <v>7</v>
      </c>
      <c r="B9" s="16">
        <v>444</v>
      </c>
      <c r="C9" s="16" t="s">
        <v>159</v>
      </c>
      <c r="D9" s="17">
        <v>44631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193</v>
      </c>
      <c r="V9" t="s">
        <v>194</v>
      </c>
    </row>
    <row r="10" spans="1:30" ht="16.25" customHeight="1">
      <c r="A10" s="15">
        <v>8</v>
      </c>
      <c r="B10" s="16">
        <v>444</v>
      </c>
      <c r="C10" s="16" t="s">
        <v>159</v>
      </c>
      <c r="D10" s="17">
        <v>44631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316</v>
      </c>
      <c r="V10" t="s">
        <v>317</v>
      </c>
    </row>
    <row r="11" spans="1:30" ht="16.25" customHeight="1" thickBot="1">
      <c r="A11" s="15">
        <v>9</v>
      </c>
      <c r="B11" s="16">
        <v>445</v>
      </c>
      <c r="C11" s="16" t="s">
        <v>159</v>
      </c>
      <c r="D11" s="17">
        <v>44655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318</v>
      </c>
      <c r="V11" t="s">
        <v>319</v>
      </c>
    </row>
    <row r="12" spans="1:30" ht="16.25" customHeight="1">
      <c r="A12" s="15">
        <v>10</v>
      </c>
      <c r="B12" s="16">
        <v>445</v>
      </c>
      <c r="C12" s="16" t="s">
        <v>159</v>
      </c>
      <c r="D12" s="17">
        <v>44655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  <c r="U12" t="s">
        <v>195</v>
      </c>
    </row>
    <row r="13" spans="1:30" ht="16.25" customHeight="1" thickBot="1">
      <c r="A13" s="15">
        <v>11</v>
      </c>
      <c r="B13" s="16">
        <v>445</v>
      </c>
      <c r="C13" s="16" t="s">
        <v>159</v>
      </c>
      <c r="D13" s="17">
        <v>44655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</row>
    <row r="14" spans="1:30" ht="16.25" customHeight="1" thickBot="1">
      <c r="A14" s="15">
        <v>12</v>
      </c>
      <c r="B14" s="16">
        <v>445</v>
      </c>
      <c r="C14" s="16" t="s">
        <v>159</v>
      </c>
      <c r="D14" s="17">
        <v>44655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 t="s">
        <v>196</v>
      </c>
      <c r="V14" t="s">
        <v>197</v>
      </c>
      <c r="W14" t="s">
        <v>198</v>
      </c>
      <c r="X14" t="s">
        <v>199</v>
      </c>
      <c r="Y14" t="s">
        <v>200</v>
      </c>
      <c r="Z14" t="s">
        <v>201</v>
      </c>
      <c r="AA14" t="s">
        <v>202</v>
      </c>
      <c r="AB14" t="s">
        <v>203</v>
      </c>
      <c r="AC14" t="s">
        <v>204</v>
      </c>
      <c r="AD14" t="s">
        <v>205</v>
      </c>
    </row>
    <row r="15" spans="1:30" ht="16.25" customHeight="1">
      <c r="A15" s="15">
        <v>13</v>
      </c>
      <c r="B15" s="16">
        <v>446</v>
      </c>
      <c r="C15" s="16" t="s">
        <v>161</v>
      </c>
      <c r="D15" s="17">
        <v>44574</v>
      </c>
      <c r="E15" s="53"/>
      <c r="F15" s="9"/>
      <c r="G15" s="11"/>
      <c r="H15" s="9"/>
      <c r="I15" s="9"/>
      <c r="J15" s="9"/>
      <c r="K15" s="9"/>
      <c r="L15" s="9"/>
      <c r="U15">
        <v>85</v>
      </c>
      <c r="V15" t="s">
        <v>224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446</v>
      </c>
      <c r="C16" s="16" t="s">
        <v>161</v>
      </c>
      <c r="D16" s="17">
        <v>44574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86</v>
      </c>
      <c r="V16" t="s">
        <v>363</v>
      </c>
      <c r="W16" t="s">
        <v>46</v>
      </c>
      <c r="X16" t="s">
        <v>46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5" customHeight="1" thickTop="1">
      <c r="A17" s="15">
        <v>15</v>
      </c>
      <c r="B17" s="16">
        <v>446</v>
      </c>
      <c r="C17" s="16" t="s">
        <v>161</v>
      </c>
      <c r="D17" s="17">
        <v>44574</v>
      </c>
      <c r="E17" s="452" t="s">
        <v>36</v>
      </c>
      <c r="F17" s="86"/>
      <c r="G17" s="87"/>
      <c r="H17" s="88"/>
      <c r="I17" s="89" t="str">
        <f>C3</f>
        <v>LJ07 AF</v>
      </c>
      <c r="J17" s="90"/>
      <c r="K17" s="91"/>
      <c r="L17" s="92" t="str">
        <f>C11</f>
        <v>LJ07 AF</v>
      </c>
      <c r="M17" s="93"/>
      <c r="N17" s="94"/>
      <c r="O17" s="89" t="str">
        <f>C19</f>
        <v>KM61 AF</v>
      </c>
      <c r="P17" s="95"/>
      <c r="Q17" s="463">
        <f>C27</f>
        <v>0</v>
      </c>
      <c r="R17" s="452" t="s">
        <v>36</v>
      </c>
      <c r="S17" s="58"/>
      <c r="T17" s="58"/>
      <c r="U17">
        <v>84</v>
      </c>
      <c r="V17" t="s">
        <v>227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5" customHeight="1">
      <c r="A18" s="15">
        <v>16</v>
      </c>
      <c r="B18" s="16">
        <v>446</v>
      </c>
      <c r="C18" s="16" t="s">
        <v>161</v>
      </c>
      <c r="D18" s="17">
        <v>44574</v>
      </c>
      <c r="E18" s="452"/>
      <c r="F18" s="454" t="s">
        <v>37</v>
      </c>
      <c r="G18" s="455"/>
      <c r="H18" s="456">
        <f>B3</f>
        <v>443</v>
      </c>
      <c r="I18" s="457"/>
      <c r="J18" s="458"/>
      <c r="K18" s="465">
        <f>B11</f>
        <v>445</v>
      </c>
      <c r="L18" s="466"/>
      <c r="M18" s="467"/>
      <c r="N18" s="456">
        <f>B19</f>
        <v>447</v>
      </c>
      <c r="O18" s="457"/>
      <c r="P18" s="458"/>
      <c r="Q18" s="464"/>
      <c r="R18" s="452"/>
      <c r="S18" s="58"/>
      <c r="T18" s="58"/>
      <c r="U18">
        <v>96</v>
      </c>
      <c r="V18" t="s">
        <v>229</v>
      </c>
      <c r="W18" t="s">
        <v>38</v>
      </c>
      <c r="X18" t="s">
        <v>228</v>
      </c>
      <c r="Y18" t="s">
        <v>225</v>
      </c>
      <c r="Z18" t="s">
        <v>226</v>
      </c>
      <c r="AA18" t="s">
        <v>226</v>
      </c>
      <c r="AB18" t="s">
        <v>226</v>
      </c>
      <c r="AC18" t="s">
        <v>226</v>
      </c>
      <c r="AD18" t="s">
        <v>226</v>
      </c>
    </row>
    <row r="19" spans="1:30" ht="15" customHeight="1" thickBot="1">
      <c r="A19" s="15">
        <v>17</v>
      </c>
      <c r="B19" s="16">
        <v>447</v>
      </c>
      <c r="C19" s="16" t="s">
        <v>161</v>
      </c>
      <c r="D19" s="17">
        <v>44588</v>
      </c>
      <c r="E19" s="453"/>
      <c r="F19" s="99"/>
      <c r="G19" s="100"/>
      <c r="H19" s="101">
        <v>1</v>
      </c>
      <c r="I19" s="102">
        <f>D3</f>
        <v>44623</v>
      </c>
      <c r="J19" s="103"/>
      <c r="K19" s="104">
        <v>9</v>
      </c>
      <c r="L19" s="105">
        <f>D11</f>
        <v>44655</v>
      </c>
      <c r="M19" s="106"/>
      <c r="N19" s="107"/>
      <c r="O19" s="108">
        <f>D19</f>
        <v>44588</v>
      </c>
      <c r="P19" s="109"/>
      <c r="Q19" s="464"/>
      <c r="R19" s="453"/>
      <c r="S19" s="58"/>
      <c r="T19" s="58"/>
      <c r="U19">
        <v>61</v>
      </c>
      <c r="V19" t="s">
        <v>221</v>
      </c>
      <c r="W19" t="s">
        <v>222</v>
      </c>
      <c r="X19" t="s">
        <v>208</v>
      </c>
      <c r="Y19" t="s">
        <v>225</v>
      </c>
      <c r="Z19" t="s">
        <v>226</v>
      </c>
      <c r="AA19" t="s">
        <v>226</v>
      </c>
      <c r="AB19" s="229">
        <v>1</v>
      </c>
      <c r="AC19" t="s">
        <v>226</v>
      </c>
      <c r="AD19" t="s">
        <v>226</v>
      </c>
    </row>
    <row r="20" spans="1:30" ht="15" customHeight="1">
      <c r="A20" s="15">
        <v>18</v>
      </c>
      <c r="B20" s="16">
        <v>447</v>
      </c>
      <c r="C20" s="16" t="s">
        <v>161</v>
      </c>
      <c r="D20" s="17">
        <v>44588</v>
      </c>
      <c r="E20" s="451" t="s">
        <v>39</v>
      </c>
      <c r="F20" s="110"/>
      <c r="G20" s="111"/>
      <c r="H20" s="112"/>
      <c r="I20" s="113" t="str">
        <f>C4</f>
        <v>LJ07 AF</v>
      </c>
      <c r="J20" s="114"/>
      <c r="K20" s="115"/>
      <c r="L20" s="116" t="str">
        <f>C12</f>
        <v>LJ07 AF</v>
      </c>
      <c r="M20" s="117"/>
      <c r="N20" s="118"/>
      <c r="O20" s="119" t="str">
        <f>C20</f>
        <v>KM61 AF</v>
      </c>
      <c r="P20" s="120"/>
      <c r="Q20" s="462">
        <f>B27</f>
        <v>0</v>
      </c>
      <c r="R20" s="451" t="s">
        <v>39</v>
      </c>
      <c r="S20" s="58"/>
      <c r="T20" s="58"/>
      <c r="U20">
        <v>62</v>
      </c>
      <c r="V20" t="s">
        <v>223</v>
      </c>
      <c r="W20" t="s">
        <v>222</v>
      </c>
      <c r="X20" t="s">
        <v>208</v>
      </c>
      <c r="Y20" t="s">
        <v>225</v>
      </c>
      <c r="Z20" t="s">
        <v>226</v>
      </c>
      <c r="AA20" t="s">
        <v>226</v>
      </c>
      <c r="AB20" s="229">
        <v>1</v>
      </c>
      <c r="AC20" t="s">
        <v>226</v>
      </c>
      <c r="AD20" t="s">
        <v>226</v>
      </c>
    </row>
    <row r="21" spans="1:30" ht="15" customHeight="1">
      <c r="A21" s="15">
        <v>19</v>
      </c>
      <c r="B21" s="16">
        <v>447</v>
      </c>
      <c r="C21" s="16" t="s">
        <v>161</v>
      </c>
      <c r="D21" s="17">
        <v>44588</v>
      </c>
      <c r="E21" s="452"/>
      <c r="F21" s="456" t="s">
        <v>40</v>
      </c>
      <c r="G21" s="458"/>
      <c r="H21" s="459">
        <f>B4</f>
        <v>443</v>
      </c>
      <c r="I21" s="460"/>
      <c r="J21" s="461"/>
      <c r="K21" s="456">
        <f>B12</f>
        <v>445</v>
      </c>
      <c r="L21" s="457"/>
      <c r="M21" s="458"/>
      <c r="N21" s="459">
        <f>B20</f>
        <v>447</v>
      </c>
      <c r="O21" s="460"/>
      <c r="P21" s="461"/>
      <c r="Q21" s="462"/>
      <c r="R21" s="452"/>
      <c r="S21" s="58"/>
      <c r="T21" s="58"/>
      <c r="U21">
        <v>49</v>
      </c>
      <c r="V21" t="s">
        <v>218</v>
      </c>
      <c r="W21" t="s">
        <v>219</v>
      </c>
      <c r="X21" t="s">
        <v>208</v>
      </c>
      <c r="Y21" s="229">
        <v>36.169784545898438</v>
      </c>
      <c r="Z21" s="229">
        <v>36.138877868652344</v>
      </c>
      <c r="AA21" s="229">
        <v>4.370594397187233E-2</v>
      </c>
      <c r="AB21" s="229">
        <v>10</v>
      </c>
      <c r="AC21" t="s">
        <v>226</v>
      </c>
      <c r="AD21" t="s">
        <v>226</v>
      </c>
    </row>
    <row r="22" spans="1:30" ht="15" customHeight="1" thickBot="1">
      <c r="A22" s="15">
        <v>20</v>
      </c>
      <c r="B22" s="16">
        <v>447</v>
      </c>
      <c r="C22" s="16" t="s">
        <v>161</v>
      </c>
      <c r="D22" s="17">
        <v>44588</v>
      </c>
      <c r="E22" s="453"/>
      <c r="F22" s="121"/>
      <c r="G22" s="122"/>
      <c r="H22" s="123">
        <v>2</v>
      </c>
      <c r="I22" s="124">
        <f>D4</f>
        <v>44623</v>
      </c>
      <c r="J22" s="125"/>
      <c r="K22" s="126">
        <v>10</v>
      </c>
      <c r="L22" s="127">
        <f>D12</f>
        <v>44655</v>
      </c>
      <c r="M22" s="128"/>
      <c r="N22" s="129">
        <v>18</v>
      </c>
      <c r="O22" s="130">
        <f>D20</f>
        <v>44588</v>
      </c>
      <c r="P22" s="131"/>
      <c r="Q22" s="462"/>
      <c r="R22" s="453"/>
      <c r="S22" s="58"/>
      <c r="T22" s="58"/>
      <c r="U22">
        <v>50</v>
      </c>
      <c r="V22" t="s">
        <v>220</v>
      </c>
      <c r="W22" t="s">
        <v>219</v>
      </c>
      <c r="X22" t="s">
        <v>208</v>
      </c>
      <c r="Y22" s="229">
        <v>36.107975006103516</v>
      </c>
      <c r="Z22" s="229">
        <v>36.138877868652344</v>
      </c>
      <c r="AA22" s="229">
        <v>4.370594397187233E-2</v>
      </c>
      <c r="AB22" s="229">
        <v>10</v>
      </c>
      <c r="AC22" t="s">
        <v>226</v>
      </c>
      <c r="AD22" t="s">
        <v>226</v>
      </c>
    </row>
    <row r="23" spans="1:30" ht="15" customHeight="1">
      <c r="A23" s="15">
        <v>21</v>
      </c>
      <c r="B23" s="16">
        <v>448</v>
      </c>
      <c r="C23" s="16" t="s">
        <v>161</v>
      </c>
      <c r="D23" s="17">
        <v>44595</v>
      </c>
      <c r="E23" s="451" t="s">
        <v>41</v>
      </c>
      <c r="F23" s="132"/>
      <c r="G23" s="133"/>
      <c r="H23" s="134"/>
      <c r="I23" s="47" t="str">
        <f>C5</f>
        <v>LJ07 AF</v>
      </c>
      <c r="J23" s="135"/>
      <c r="K23" s="136"/>
      <c r="L23" s="137" t="str">
        <f>C13</f>
        <v>LJ07 AF</v>
      </c>
      <c r="M23" s="138"/>
      <c r="N23" s="139"/>
      <c r="O23" s="140" t="str">
        <f>C21</f>
        <v>KM61 AF</v>
      </c>
      <c r="P23" s="141"/>
      <c r="Q23" s="142">
        <f>D27</f>
        <v>0</v>
      </c>
      <c r="R23" s="452" t="s">
        <v>41</v>
      </c>
      <c r="S23" s="58"/>
      <c r="T23" s="58"/>
      <c r="U23">
        <v>37</v>
      </c>
      <c r="V23" t="s">
        <v>216</v>
      </c>
      <c r="W23" t="s">
        <v>217</v>
      </c>
      <c r="X23" t="s">
        <v>208</v>
      </c>
      <c r="Y23" s="229">
        <v>33.086532592773438</v>
      </c>
      <c r="Z23" s="229">
        <v>33.051185607910156</v>
      </c>
      <c r="AA23" s="229">
        <v>4.9988184124231339E-2</v>
      </c>
      <c r="AB23" s="229">
        <v>100</v>
      </c>
      <c r="AC23" t="s">
        <v>226</v>
      </c>
      <c r="AD23" t="s">
        <v>226</v>
      </c>
    </row>
    <row r="24" spans="1:30" ht="15" customHeight="1">
      <c r="A24" s="15">
        <v>22</v>
      </c>
      <c r="B24" s="16">
        <v>448</v>
      </c>
      <c r="C24" s="16" t="s">
        <v>161</v>
      </c>
      <c r="D24" s="17">
        <v>44595</v>
      </c>
      <c r="E24" s="452"/>
      <c r="F24" s="454" t="s">
        <v>42</v>
      </c>
      <c r="G24" s="455"/>
      <c r="H24" s="456">
        <f>B5</f>
        <v>443</v>
      </c>
      <c r="I24" s="457"/>
      <c r="J24" s="458"/>
      <c r="K24" s="459">
        <f>B13</f>
        <v>445</v>
      </c>
      <c r="L24" s="460"/>
      <c r="M24" s="461"/>
      <c r="N24" s="456">
        <f>B21</f>
        <v>447</v>
      </c>
      <c r="O24" s="457"/>
      <c r="P24" s="458"/>
      <c r="Q24" s="144"/>
      <c r="R24" s="452"/>
      <c r="S24" s="58"/>
      <c r="T24" s="58"/>
      <c r="U24">
        <v>38</v>
      </c>
      <c r="V24" t="s">
        <v>90</v>
      </c>
      <c r="W24" t="s">
        <v>217</v>
      </c>
      <c r="X24" t="s">
        <v>208</v>
      </c>
      <c r="Y24" s="229">
        <v>33.015838623046875</v>
      </c>
      <c r="Z24" s="229">
        <v>33.051185607910156</v>
      </c>
      <c r="AA24" s="229">
        <v>4.9988184124231339E-2</v>
      </c>
      <c r="AB24" s="229">
        <v>100</v>
      </c>
      <c r="AC24" t="s">
        <v>226</v>
      </c>
      <c r="AD24" t="s">
        <v>226</v>
      </c>
    </row>
    <row r="25" spans="1:30" ht="15" customHeight="1" thickBot="1">
      <c r="A25" s="15">
        <v>23</v>
      </c>
      <c r="B25" s="16">
        <v>448</v>
      </c>
      <c r="C25" s="16" t="s">
        <v>161</v>
      </c>
      <c r="D25" s="17">
        <v>44595</v>
      </c>
      <c r="E25" s="453"/>
      <c r="F25" s="145"/>
      <c r="G25" s="146"/>
      <c r="H25" s="147">
        <v>3</v>
      </c>
      <c r="I25" s="148">
        <f>D5</f>
        <v>44623</v>
      </c>
      <c r="J25" s="103"/>
      <c r="K25" s="104">
        <v>11</v>
      </c>
      <c r="L25" s="105">
        <f>D13</f>
        <v>44655</v>
      </c>
      <c r="M25" s="149"/>
      <c r="N25" s="150">
        <v>19</v>
      </c>
      <c r="O25" s="148">
        <f>D21</f>
        <v>44588</v>
      </c>
      <c r="P25" s="151"/>
      <c r="Q25" s="152"/>
      <c r="R25" s="453"/>
      <c r="S25" s="58"/>
      <c r="T25" s="58"/>
      <c r="U25">
        <v>25</v>
      </c>
      <c r="V25" t="s">
        <v>213</v>
      </c>
      <c r="W25" t="s">
        <v>214</v>
      </c>
      <c r="X25" t="s">
        <v>208</v>
      </c>
      <c r="Y25" s="229">
        <v>29.530717849731445</v>
      </c>
      <c r="Z25" s="229">
        <v>29.680578231811523</v>
      </c>
      <c r="AA25" s="229">
        <v>0.21193458139896393</v>
      </c>
      <c r="AB25" s="229">
        <v>1000</v>
      </c>
      <c r="AC25" t="s">
        <v>226</v>
      </c>
      <c r="AD25" t="s">
        <v>226</v>
      </c>
    </row>
    <row r="26" spans="1:30" ht="15" customHeight="1">
      <c r="A26" s="15">
        <v>24</v>
      </c>
      <c r="B26" s="16">
        <v>448</v>
      </c>
      <c r="C26" s="16" t="s">
        <v>161</v>
      </c>
      <c r="D26" s="17">
        <v>44595</v>
      </c>
      <c r="E26" s="475" t="s">
        <v>44</v>
      </c>
      <c r="F26" s="153"/>
      <c r="G26" s="122"/>
      <c r="H26" s="112"/>
      <c r="I26" s="113" t="str">
        <f>C6</f>
        <v>LJ07 AF</v>
      </c>
      <c r="J26" s="154"/>
      <c r="K26" s="115"/>
      <c r="L26" s="81" t="str">
        <f>C14</f>
        <v>LJ07 AF</v>
      </c>
      <c r="M26" s="117"/>
      <c r="N26" s="155"/>
      <c r="O26" s="113" t="str">
        <f>C22</f>
        <v>KM61 AF</v>
      </c>
      <c r="P26" s="156"/>
      <c r="Q26" s="468">
        <f>C28</f>
        <v>0</v>
      </c>
      <c r="R26" s="452" t="s">
        <v>44</v>
      </c>
      <c r="S26" s="58"/>
      <c r="T26" s="58"/>
      <c r="U26">
        <v>26</v>
      </c>
      <c r="V26" t="s">
        <v>215</v>
      </c>
      <c r="W26" t="s">
        <v>214</v>
      </c>
      <c r="X26" t="s">
        <v>208</v>
      </c>
      <c r="Y26" s="229">
        <v>29.830438613891602</v>
      </c>
      <c r="Z26" s="229">
        <v>29.680578231811523</v>
      </c>
      <c r="AA26" s="229">
        <v>0.21193458139896393</v>
      </c>
      <c r="AB26" s="229">
        <v>1000</v>
      </c>
      <c r="AC26" t="s">
        <v>226</v>
      </c>
      <c r="AD26" t="s">
        <v>226</v>
      </c>
    </row>
    <row r="27" spans="1:30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443</v>
      </c>
      <c r="I27" s="460"/>
      <c r="J27" s="461"/>
      <c r="K27" s="456">
        <f>B14</f>
        <v>445</v>
      </c>
      <c r="L27" s="457"/>
      <c r="M27" s="458"/>
      <c r="N27" s="459">
        <f>B22</f>
        <v>447</v>
      </c>
      <c r="O27" s="460"/>
      <c r="P27" s="461"/>
      <c r="Q27" s="469"/>
      <c r="R27" s="452"/>
      <c r="S27" s="58"/>
      <c r="T27" s="58"/>
      <c r="U27">
        <v>13</v>
      </c>
      <c r="V27" t="s">
        <v>210</v>
      </c>
      <c r="W27" t="s">
        <v>211</v>
      </c>
      <c r="X27" t="s">
        <v>208</v>
      </c>
      <c r="Y27" s="229">
        <v>26.52601432800293</v>
      </c>
      <c r="Z27" s="229">
        <v>26.536109924316406</v>
      </c>
      <c r="AA27" s="229">
        <v>1.4275980181992054E-2</v>
      </c>
      <c r="AB27" s="229">
        <v>10000</v>
      </c>
      <c r="AC27" t="s">
        <v>226</v>
      </c>
      <c r="AD27" t="s">
        <v>226</v>
      </c>
    </row>
    <row r="28" spans="1:30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44623</v>
      </c>
      <c r="J28" s="161"/>
      <c r="K28" s="162">
        <v>12</v>
      </c>
      <c r="L28" s="127">
        <f>D14</f>
        <v>44655</v>
      </c>
      <c r="M28" s="163"/>
      <c r="N28" s="104">
        <v>20</v>
      </c>
      <c r="O28" s="160">
        <f>D22</f>
        <v>44588</v>
      </c>
      <c r="P28" s="131"/>
      <c r="Q28" s="469"/>
      <c r="R28" s="452"/>
      <c r="S28" s="58"/>
      <c r="T28" s="58"/>
      <c r="U28">
        <v>14</v>
      </c>
      <c r="V28" t="s">
        <v>212</v>
      </c>
      <c r="W28" t="s">
        <v>211</v>
      </c>
      <c r="X28" t="s">
        <v>208</v>
      </c>
      <c r="Y28" s="229">
        <v>26.54620361328125</v>
      </c>
      <c r="Z28" s="229">
        <v>26.536109924316406</v>
      </c>
      <c r="AA28" s="229">
        <v>1.4275980181992054E-2</v>
      </c>
      <c r="AB28" s="229">
        <v>10000</v>
      </c>
      <c r="AC28" t="s">
        <v>226</v>
      </c>
      <c r="AD28" t="s">
        <v>226</v>
      </c>
    </row>
    <row r="29" spans="1:30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LJ07 AF</v>
      </c>
      <c r="J29" s="167"/>
      <c r="K29" s="168"/>
      <c r="L29" s="137" t="str">
        <f>C15</f>
        <v>KM61 AF</v>
      </c>
      <c r="M29" s="138"/>
      <c r="N29" s="139"/>
      <c r="O29" s="140" t="str">
        <f>C23</f>
        <v>KM61 AF</v>
      </c>
      <c r="P29" s="143"/>
      <c r="Q29" s="470">
        <f>B28</f>
        <v>0</v>
      </c>
      <c r="R29" s="471" t="s">
        <v>47</v>
      </c>
      <c r="S29" s="58"/>
      <c r="T29" s="58"/>
      <c r="U29">
        <v>1</v>
      </c>
      <c r="V29" t="s">
        <v>206</v>
      </c>
      <c r="W29" t="s">
        <v>207</v>
      </c>
      <c r="X29" t="s">
        <v>208</v>
      </c>
      <c r="Y29" s="229">
        <v>23.077188491821289</v>
      </c>
      <c r="Z29" s="229">
        <v>23.067783355712891</v>
      </c>
      <c r="AA29" s="229">
        <v>1.3299521990120411E-2</v>
      </c>
      <c r="AB29" s="229">
        <v>100000</v>
      </c>
      <c r="AC29" t="s">
        <v>226</v>
      </c>
      <c r="AD29" t="s">
        <v>226</v>
      </c>
    </row>
    <row r="30" spans="1:30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444</v>
      </c>
      <c r="I30" s="473"/>
      <c r="J30" s="474"/>
      <c r="K30" s="459">
        <f>B15</f>
        <v>446</v>
      </c>
      <c r="L30" s="460"/>
      <c r="M30" s="461"/>
      <c r="N30" s="456">
        <f>B23</f>
        <v>448</v>
      </c>
      <c r="O30" s="457"/>
      <c r="P30" s="458"/>
      <c r="Q30" s="470"/>
      <c r="R30" s="452"/>
      <c r="S30" s="58"/>
      <c r="T30" s="58"/>
      <c r="U30">
        <v>2</v>
      </c>
      <c r="V30" t="s">
        <v>209</v>
      </c>
      <c r="W30" t="s">
        <v>207</v>
      </c>
      <c r="X30" t="s">
        <v>208</v>
      </c>
      <c r="Y30" s="229">
        <v>23.058380126953125</v>
      </c>
      <c r="Z30" s="229">
        <v>23.067783355712891</v>
      </c>
      <c r="AA30" s="229">
        <v>1.3299521990120411E-2</v>
      </c>
      <c r="AB30" s="229">
        <v>100000</v>
      </c>
      <c r="AC30" t="s">
        <v>226</v>
      </c>
      <c r="AD30" t="s">
        <v>226</v>
      </c>
    </row>
    <row r="31" spans="1:30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44631</v>
      </c>
      <c r="J31" s="169"/>
      <c r="K31" s="170">
        <v>13</v>
      </c>
      <c r="L31" s="105">
        <f>D15</f>
        <v>44574</v>
      </c>
      <c r="M31" s="106"/>
      <c r="N31" s="150">
        <v>21</v>
      </c>
      <c r="O31" s="148">
        <f>D23</f>
        <v>44595</v>
      </c>
      <c r="P31" s="109"/>
      <c r="Q31" s="470"/>
      <c r="R31" s="453"/>
      <c r="S31" s="58"/>
      <c r="T31" s="58"/>
      <c r="U31">
        <v>54</v>
      </c>
      <c r="V31" t="s">
        <v>284</v>
      </c>
      <c r="W31" t="s">
        <v>630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</row>
    <row r="32" spans="1:30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LJ07 AF</v>
      </c>
      <c r="J32" s="172"/>
      <c r="K32" s="115"/>
      <c r="L32" s="81" t="str">
        <f>C16</f>
        <v>KM61 AF</v>
      </c>
      <c r="M32" s="117"/>
      <c r="N32" s="118"/>
      <c r="O32" s="119" t="str">
        <f>C24</f>
        <v>KM61 AF</v>
      </c>
      <c r="P32" s="173"/>
      <c r="Q32" s="174">
        <f>D28</f>
        <v>0</v>
      </c>
      <c r="R32" s="451" t="s">
        <v>49</v>
      </c>
      <c r="S32" s="58"/>
      <c r="T32" s="58"/>
      <c r="U32">
        <v>55</v>
      </c>
      <c r="V32" t="s">
        <v>286</v>
      </c>
      <c r="W32" t="s">
        <v>630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</row>
    <row r="33" spans="1:30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444</v>
      </c>
      <c r="I33" s="460"/>
      <c r="J33" s="461"/>
      <c r="K33" s="456">
        <f>B16</f>
        <v>446</v>
      </c>
      <c r="L33" s="457"/>
      <c r="M33" s="458"/>
      <c r="N33" s="459">
        <f>B24</f>
        <v>448</v>
      </c>
      <c r="O33" s="460"/>
      <c r="P33" s="461"/>
      <c r="Q33" s="175"/>
      <c r="R33" s="452"/>
      <c r="S33" s="58"/>
      <c r="T33" s="58"/>
      <c r="U33">
        <v>56</v>
      </c>
      <c r="V33" t="s">
        <v>287</v>
      </c>
      <c r="W33" t="s">
        <v>630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</row>
    <row r="34" spans="1:30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44631</v>
      </c>
      <c r="J34" s="125"/>
      <c r="K34" s="126">
        <v>14</v>
      </c>
      <c r="L34" s="127">
        <f>D16</f>
        <v>44574</v>
      </c>
      <c r="M34" s="178"/>
      <c r="N34" s="129">
        <v>22</v>
      </c>
      <c r="O34" s="130">
        <f>D24</f>
        <v>44595</v>
      </c>
      <c r="P34" s="179"/>
      <c r="Q34" s="180"/>
      <c r="R34" s="452"/>
      <c r="S34" s="58"/>
      <c r="T34" s="58"/>
      <c r="U34">
        <v>66</v>
      </c>
      <c r="V34" t="s">
        <v>288</v>
      </c>
      <c r="W34" t="s">
        <v>630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</row>
    <row r="35" spans="1:30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LJ07 AF</v>
      </c>
      <c r="J35" s="183"/>
      <c r="K35" s="136"/>
      <c r="L35" s="137" t="str">
        <f>C17</f>
        <v>KM61 AF</v>
      </c>
      <c r="M35" s="138"/>
      <c r="N35" s="139"/>
      <c r="O35" s="140" t="str">
        <f>C25</f>
        <v>KM61 AF</v>
      </c>
      <c r="P35" s="143"/>
      <c r="Q35" s="184"/>
      <c r="R35" s="451" t="s">
        <v>51</v>
      </c>
      <c r="S35" s="58"/>
      <c r="T35" s="58"/>
      <c r="U35">
        <v>67</v>
      </c>
      <c r="V35" t="s">
        <v>289</v>
      </c>
      <c r="W35" t="s">
        <v>630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</row>
    <row r="36" spans="1:30" ht="15" customHeight="1">
      <c r="A36" s="181"/>
      <c r="B36" s="182"/>
      <c r="C36" s="182"/>
      <c r="D36" s="182"/>
      <c r="E36" s="452"/>
      <c r="F36" s="456"/>
      <c r="G36" s="458"/>
      <c r="H36" s="456">
        <f>B9</f>
        <v>444</v>
      </c>
      <c r="I36" s="457"/>
      <c r="J36" s="458"/>
      <c r="K36" s="465">
        <f>B17</f>
        <v>446</v>
      </c>
      <c r="L36" s="466"/>
      <c r="M36" s="467"/>
      <c r="N36" s="456">
        <f>B25</f>
        <v>448</v>
      </c>
      <c r="O36" s="457"/>
      <c r="P36" s="458"/>
      <c r="Q36" s="185" t="s">
        <v>38</v>
      </c>
      <c r="R36" s="452"/>
      <c r="S36" s="58"/>
      <c r="T36" s="58"/>
      <c r="U36">
        <v>68</v>
      </c>
      <c r="V36" t="s">
        <v>290</v>
      </c>
      <c r="W36" t="s">
        <v>630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</row>
    <row r="37" spans="1:30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44631</v>
      </c>
      <c r="J37" s="169"/>
      <c r="K37" s="170">
        <v>15</v>
      </c>
      <c r="L37" s="105">
        <f>D17</f>
        <v>44574</v>
      </c>
      <c r="M37" s="106"/>
      <c r="N37" s="187">
        <v>23</v>
      </c>
      <c r="O37" s="108">
        <f>D25</f>
        <v>44595</v>
      </c>
      <c r="P37" s="109"/>
      <c r="Q37" s="188"/>
      <c r="R37" s="453"/>
      <c r="S37" s="58"/>
      <c r="T37" s="58"/>
      <c r="U37">
        <v>78</v>
      </c>
      <c r="V37" t="s">
        <v>291</v>
      </c>
      <c r="W37" t="s">
        <v>630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</row>
    <row r="38" spans="1:30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LJ07 AF</v>
      </c>
      <c r="J38" s="114"/>
      <c r="K38" s="115"/>
      <c r="L38" s="81" t="str">
        <f>C18</f>
        <v>KM61 AF</v>
      </c>
      <c r="M38" s="117"/>
      <c r="N38" s="118"/>
      <c r="O38" s="119" t="str">
        <f>C26</f>
        <v>KM61 AF</v>
      </c>
      <c r="P38" s="173"/>
      <c r="Q38" s="192"/>
      <c r="R38" s="452" t="s">
        <v>52</v>
      </c>
      <c r="S38" s="58"/>
      <c r="T38" s="58"/>
      <c r="U38">
        <v>79</v>
      </c>
      <c r="V38" t="s">
        <v>292</v>
      </c>
      <c r="W38" t="s">
        <v>630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</row>
    <row r="39" spans="1:30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444</v>
      </c>
      <c r="I39" s="460"/>
      <c r="J39" s="461"/>
      <c r="K39" s="456">
        <f>B18</f>
        <v>446</v>
      </c>
      <c r="L39" s="457"/>
      <c r="M39" s="458"/>
      <c r="N39" s="480">
        <f>B26</f>
        <v>448</v>
      </c>
      <c r="O39" s="481"/>
      <c r="P39" s="482"/>
      <c r="Q39" s="196" t="s">
        <v>38</v>
      </c>
      <c r="R39" s="452"/>
      <c r="S39" s="58"/>
      <c r="T39" s="58"/>
      <c r="U39">
        <v>80</v>
      </c>
      <c r="V39" t="s">
        <v>293</v>
      </c>
      <c r="W39" t="s">
        <v>630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</row>
    <row r="40" spans="1:30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44631</v>
      </c>
      <c r="J40" s="201"/>
      <c r="K40" s="202">
        <v>16</v>
      </c>
      <c r="L40" s="203">
        <f>D18</f>
        <v>44574</v>
      </c>
      <c r="M40" s="204"/>
      <c r="N40" s="205">
        <v>24</v>
      </c>
      <c r="O40" s="200">
        <f>D26</f>
        <v>44595</v>
      </c>
      <c r="P40" s="201"/>
      <c r="Q40" s="206"/>
      <c r="R40" s="452"/>
      <c r="S40" s="58"/>
      <c r="T40" s="58"/>
      <c r="U40">
        <v>90</v>
      </c>
      <c r="V40" t="s">
        <v>294</v>
      </c>
      <c r="W40" t="s">
        <v>630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</row>
    <row r="41" spans="1:30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91</v>
      </c>
      <c r="V41" t="s">
        <v>295</v>
      </c>
      <c r="W41" t="s">
        <v>630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0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92</v>
      </c>
      <c r="V42" t="s">
        <v>296</v>
      </c>
      <c r="W42" t="s">
        <v>630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</row>
    <row r="43" spans="1:30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9</v>
      </c>
      <c r="V43" t="s">
        <v>271</v>
      </c>
      <c r="W43" t="s">
        <v>638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0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10</v>
      </c>
      <c r="V44" t="s">
        <v>273</v>
      </c>
      <c r="W44" t="s">
        <v>638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0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11</v>
      </c>
      <c r="V45" t="s">
        <v>274</v>
      </c>
      <c r="W45" t="s">
        <v>638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0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21</v>
      </c>
      <c r="V46" t="s">
        <v>275</v>
      </c>
      <c r="W46" t="s">
        <v>638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0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22</v>
      </c>
      <c r="V47" t="s">
        <v>276</v>
      </c>
      <c r="W47" t="s">
        <v>638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0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23</v>
      </c>
      <c r="V48" t="s">
        <v>277</v>
      </c>
      <c r="W48" t="s">
        <v>638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33</v>
      </c>
      <c r="V49" t="s">
        <v>278</v>
      </c>
      <c r="W49" t="s">
        <v>638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34</v>
      </c>
      <c r="V50" t="s">
        <v>279</v>
      </c>
      <c r="W50" t="s">
        <v>638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35</v>
      </c>
      <c r="V51" t="s">
        <v>280</v>
      </c>
      <c r="W51" t="s">
        <v>638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45</v>
      </c>
      <c r="V52" t="s">
        <v>281</v>
      </c>
      <c r="W52" t="s">
        <v>638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46</v>
      </c>
      <c r="V53" t="s">
        <v>282</v>
      </c>
      <c r="W53" t="s">
        <v>638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47</v>
      </c>
      <c r="V54" t="s">
        <v>283</v>
      </c>
      <c r="W54" t="s">
        <v>638</v>
      </c>
      <c r="X54" t="s">
        <v>228</v>
      </c>
      <c r="Y54" t="s">
        <v>225</v>
      </c>
      <c r="Z54" t="s">
        <v>226</v>
      </c>
      <c r="AA54" t="s">
        <v>226</v>
      </c>
      <c r="AB54" t="s">
        <v>226</v>
      </c>
      <c r="AC54" t="s">
        <v>226</v>
      </c>
      <c r="AD54" t="s">
        <v>226</v>
      </c>
    </row>
    <row r="55" spans="1:30">
      <c r="U55">
        <v>57</v>
      </c>
      <c r="V55" t="s">
        <v>297</v>
      </c>
      <c r="W55" t="s">
        <v>639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58</v>
      </c>
      <c r="V56" t="s">
        <v>299</v>
      </c>
      <c r="W56" t="s">
        <v>639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59</v>
      </c>
      <c r="V57" t="s">
        <v>300</v>
      </c>
      <c r="W57" t="s">
        <v>639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69</v>
      </c>
      <c r="V58" t="s">
        <v>301</v>
      </c>
      <c r="W58" t="s">
        <v>639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70</v>
      </c>
      <c r="V59" t="s">
        <v>302</v>
      </c>
      <c r="W59" t="s">
        <v>639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71</v>
      </c>
      <c r="V60" t="s">
        <v>303</v>
      </c>
      <c r="W60" t="s">
        <v>639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81</v>
      </c>
      <c r="V61" t="s">
        <v>304</v>
      </c>
      <c r="W61" t="s">
        <v>639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82</v>
      </c>
      <c r="V62" t="s">
        <v>305</v>
      </c>
      <c r="W62" t="s">
        <v>639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83</v>
      </c>
      <c r="V63" t="s">
        <v>306</v>
      </c>
      <c r="W63" t="s">
        <v>639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93</v>
      </c>
      <c r="V64" t="s">
        <v>307</v>
      </c>
      <c r="W64" t="s">
        <v>639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:30">
      <c r="U65">
        <v>94</v>
      </c>
      <c r="V65" t="s">
        <v>308</v>
      </c>
      <c r="W65" t="s">
        <v>639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95</v>
      </c>
      <c r="V66" t="s">
        <v>309</v>
      </c>
      <c r="W66" t="s">
        <v>639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</row>
    <row r="67" spans="2:30">
      <c r="U67">
        <v>3</v>
      </c>
      <c r="V67" t="s">
        <v>232</v>
      </c>
      <c r="W67" t="s">
        <v>616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4</v>
      </c>
      <c r="V68" t="s">
        <v>234</v>
      </c>
      <c r="W68" t="s">
        <v>616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5</v>
      </c>
      <c r="V69" t="s">
        <v>235</v>
      </c>
      <c r="W69" t="s">
        <v>616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15</v>
      </c>
      <c r="V70" t="s">
        <v>236</v>
      </c>
      <c r="W70" t="s">
        <v>616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16</v>
      </c>
      <c r="V71" t="s">
        <v>237</v>
      </c>
      <c r="W71" t="s">
        <v>616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17</v>
      </c>
      <c r="V72" t="s">
        <v>238</v>
      </c>
      <c r="W72" t="s">
        <v>616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:30">
      <c r="U73">
        <v>27</v>
      </c>
      <c r="V73" t="s">
        <v>239</v>
      </c>
      <c r="W73" t="s">
        <v>616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:30">
      <c r="U74">
        <v>28</v>
      </c>
      <c r="V74" t="s">
        <v>240</v>
      </c>
      <c r="W74" t="s">
        <v>616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29</v>
      </c>
      <c r="V75" t="s">
        <v>241</v>
      </c>
      <c r="W75" t="s">
        <v>616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39</v>
      </c>
      <c r="V76" t="s">
        <v>242</v>
      </c>
      <c r="W76" t="s">
        <v>616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:30">
      <c r="U77">
        <v>40</v>
      </c>
      <c r="V77" t="s">
        <v>243</v>
      </c>
      <c r="W77" t="s">
        <v>616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41</v>
      </c>
      <c r="V78" t="s">
        <v>244</v>
      </c>
      <c r="W78" t="s">
        <v>616</v>
      </c>
      <c r="X78" t="s">
        <v>228</v>
      </c>
      <c r="Y78" t="s">
        <v>225</v>
      </c>
      <c r="Z78" t="s">
        <v>226</v>
      </c>
      <c r="AA78" t="s">
        <v>226</v>
      </c>
      <c r="AB78" t="s">
        <v>226</v>
      </c>
      <c r="AC78" t="s">
        <v>226</v>
      </c>
      <c r="AD78" t="s">
        <v>226</v>
      </c>
    </row>
    <row r="79" spans="2:30">
      <c r="U79">
        <v>51</v>
      </c>
      <c r="V79" t="s">
        <v>245</v>
      </c>
      <c r="W79" t="s">
        <v>617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52</v>
      </c>
      <c r="V80" t="s">
        <v>247</v>
      </c>
      <c r="W80" t="s">
        <v>617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53</v>
      </c>
      <c r="V81" t="s">
        <v>248</v>
      </c>
      <c r="W81" t="s">
        <v>617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63</v>
      </c>
      <c r="V82" t="s">
        <v>250</v>
      </c>
      <c r="W82" t="s">
        <v>617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64</v>
      </c>
      <c r="V83" t="s">
        <v>251</v>
      </c>
      <c r="W83" t="s">
        <v>617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65</v>
      </c>
      <c r="V84" t="s">
        <v>252</v>
      </c>
      <c r="W84" t="s">
        <v>617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75</v>
      </c>
      <c r="V85" t="s">
        <v>253</v>
      </c>
      <c r="W85" t="s">
        <v>617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76</v>
      </c>
      <c r="V86" t="s">
        <v>254</v>
      </c>
      <c r="W86" t="s">
        <v>617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77</v>
      </c>
      <c r="V87" t="s">
        <v>255</v>
      </c>
      <c r="W87" t="s">
        <v>617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87</v>
      </c>
      <c r="V88" t="s">
        <v>256</v>
      </c>
      <c r="W88" t="s">
        <v>617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88</v>
      </c>
      <c r="V89" t="s">
        <v>257</v>
      </c>
      <c r="W89" t="s">
        <v>617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89</v>
      </c>
      <c r="V90" t="s">
        <v>258</v>
      </c>
      <c r="W90" t="s">
        <v>617</v>
      </c>
      <c r="X90" t="s">
        <v>228</v>
      </c>
      <c r="Y90" t="s">
        <v>225</v>
      </c>
      <c r="Z90" t="s">
        <v>226</v>
      </c>
      <c r="AA90" t="s">
        <v>226</v>
      </c>
      <c r="AB90" t="s">
        <v>226</v>
      </c>
      <c r="AC90" t="s">
        <v>226</v>
      </c>
      <c r="AD90" t="s">
        <v>226</v>
      </c>
    </row>
    <row r="91" spans="21:30">
      <c r="U91">
        <v>6</v>
      </c>
      <c r="V91" t="s">
        <v>259</v>
      </c>
      <c r="W91" t="s">
        <v>618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7</v>
      </c>
      <c r="V92" t="s">
        <v>261</v>
      </c>
      <c r="W92" t="s">
        <v>618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8</v>
      </c>
      <c r="V93" t="s">
        <v>262</v>
      </c>
      <c r="W93" t="s">
        <v>618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18</v>
      </c>
      <c r="V94" t="s">
        <v>263</v>
      </c>
      <c r="W94" t="s">
        <v>618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19</v>
      </c>
      <c r="V95" t="s">
        <v>264</v>
      </c>
      <c r="W95" t="s">
        <v>618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20</v>
      </c>
      <c r="V96" t="s">
        <v>265</v>
      </c>
      <c r="W96" t="s">
        <v>618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30</v>
      </c>
      <c r="V97" t="s">
        <v>266</v>
      </c>
      <c r="W97" t="s">
        <v>618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31</v>
      </c>
      <c r="V98" t="s">
        <v>267</v>
      </c>
      <c r="W98" t="s">
        <v>618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32</v>
      </c>
      <c r="V99" t="s">
        <v>268</v>
      </c>
      <c r="W99" t="s">
        <v>618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42</v>
      </c>
      <c r="V100" t="s">
        <v>269</v>
      </c>
      <c r="W100" t="s">
        <v>618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</row>
    <row r="101" spans="21:30">
      <c r="U101">
        <v>43</v>
      </c>
      <c r="V101" t="s">
        <v>91</v>
      </c>
      <c r="W101" t="s">
        <v>618</v>
      </c>
      <c r="X101" t="s">
        <v>228</v>
      </c>
      <c r="Y101" t="s">
        <v>225</v>
      </c>
      <c r="Z101" t="s">
        <v>226</v>
      </c>
      <c r="AA101" t="s">
        <v>226</v>
      </c>
      <c r="AB101" t="s">
        <v>226</v>
      </c>
      <c r="AC101" t="s">
        <v>226</v>
      </c>
      <c r="AD101" t="s">
        <v>226</v>
      </c>
    </row>
    <row r="102" spans="21:30">
      <c r="U102">
        <v>44</v>
      </c>
      <c r="V102" t="s">
        <v>270</v>
      </c>
      <c r="W102" t="s">
        <v>618</v>
      </c>
      <c r="X102" t="s">
        <v>228</v>
      </c>
      <c r="Y102" t="s">
        <v>225</v>
      </c>
      <c r="Z102" t="s">
        <v>226</v>
      </c>
      <c r="AA102" t="s">
        <v>226</v>
      </c>
      <c r="AB102" t="s">
        <v>226</v>
      </c>
      <c r="AC102" t="s">
        <v>226</v>
      </c>
      <c r="AD102" t="s">
        <v>226</v>
      </c>
    </row>
  </sheetData>
  <mergeCells count="56"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  <mergeCell ref="E35:E37"/>
    <mergeCell ref="R35:R37"/>
    <mergeCell ref="F36:G36"/>
    <mergeCell ref="H36:J36"/>
    <mergeCell ref="K36:M36"/>
    <mergeCell ref="N36:P36"/>
    <mergeCell ref="E32:E34"/>
    <mergeCell ref="R32:R34"/>
    <mergeCell ref="F33:G33"/>
    <mergeCell ref="H33:J33"/>
    <mergeCell ref="K33:M33"/>
    <mergeCell ref="N33:P33"/>
    <mergeCell ref="E29:E31"/>
    <mergeCell ref="Q29:Q31"/>
    <mergeCell ref="R29:R31"/>
    <mergeCell ref="F30:G30"/>
    <mergeCell ref="H30:J30"/>
    <mergeCell ref="K30:M30"/>
    <mergeCell ref="N30:P30"/>
    <mergeCell ref="E26:E28"/>
    <mergeCell ref="Q26:Q28"/>
    <mergeCell ref="R26:R28"/>
    <mergeCell ref="F27:G27"/>
    <mergeCell ref="H27:J27"/>
    <mergeCell ref="K27:M27"/>
    <mergeCell ref="N27:P27"/>
    <mergeCell ref="E23:E25"/>
    <mergeCell ref="R23:R25"/>
    <mergeCell ref="F24:G24"/>
    <mergeCell ref="H24:J24"/>
    <mergeCell ref="K24:M24"/>
    <mergeCell ref="N24:P24"/>
    <mergeCell ref="E20:E22"/>
    <mergeCell ref="Q20:Q22"/>
    <mergeCell ref="R20:R22"/>
    <mergeCell ref="F21:G21"/>
    <mergeCell ref="H21:J21"/>
    <mergeCell ref="K21:M21"/>
    <mergeCell ref="N21:P21"/>
    <mergeCell ref="G2:H2"/>
    <mergeCell ref="E17:E19"/>
    <mergeCell ref="Q17:Q19"/>
    <mergeCell ref="R17:R19"/>
    <mergeCell ref="F18:G18"/>
    <mergeCell ref="H18:J18"/>
    <mergeCell ref="K18:M18"/>
    <mergeCell ref="N18:P18"/>
  </mergeCells>
  <conditionalFormatting sqref="A42:G53 I42:I53 R2:T2 R15:T15 S5:S7 K42:T53 E4:F4 R4:R7 A32:T32 A31:P31 A30:H30 A34:T35 A33:H33 A37:T38 A40:T41 N18 K18 N21 K21 N24 K24 N27 K27 N30 K30 N33 K33 N36 K36 N39 K39 Q33:T33 Q36:T36 Q39:T39 E24:H24 E21:H21 E18:H18 E5:E15 A39:H39 A2:J2 R10:S14 A54:T1048576 E22:P22 A36:H36 E3:J3 A3:A14 A20:A22 A27:B28 A24:A26 E27:H27 A23:B23 E19:M19 E28:P28 A1:T1 Q24:T24 E20:T20 R21:T22 R30:T31 A29:T29 E23:T23 R18:T19 E16:T17 R27:T28 E25:T26 U1:XFD1048576 A15:B19 D7:D18">
    <cfRule type="cellIs" dxfId="2455" priority="107" stopIfTrue="1" operator="equal">
      <formula>0</formula>
    </cfRule>
  </conditionalFormatting>
  <conditionalFormatting sqref="P5:Q5 P10">
    <cfRule type="cellIs" dxfId="2454" priority="106" stopIfTrue="1" operator="equal">
      <formula>0</formula>
    </cfRule>
  </conditionalFormatting>
  <conditionalFormatting sqref="O4">
    <cfRule type="cellIs" dxfId="2453" priority="103" stopIfTrue="1" operator="equal">
      <formula>0</formula>
    </cfRule>
  </conditionalFormatting>
  <conditionalFormatting sqref="O5 O14 P7:Q8 Q4 Q10 P12:Q14 Q6">
    <cfRule type="cellIs" dxfId="2452" priority="105" stopIfTrue="1" operator="equal">
      <formula>0</formula>
    </cfRule>
  </conditionalFormatting>
  <conditionalFormatting sqref="P14:Q14">
    <cfRule type="cellIs" dxfId="2451" priority="104" stopIfTrue="1" operator="equal">
      <formula>0</formula>
    </cfRule>
  </conditionalFormatting>
  <conditionalFormatting sqref="M5:N5 M11">
    <cfRule type="cellIs" dxfId="2450" priority="102" stopIfTrue="1" operator="equal">
      <formula>0</formula>
    </cfRule>
  </conditionalFormatting>
  <conditionalFormatting sqref="L4">
    <cfRule type="cellIs" dxfId="2449" priority="100" stopIfTrue="1" operator="equal">
      <formula>0</formula>
    </cfRule>
  </conditionalFormatting>
  <conditionalFormatting sqref="K5:L5 M7:N8 N4 K4 N11 M13:N14 N6">
    <cfRule type="cellIs" dxfId="2448" priority="101" stopIfTrue="1" operator="equal">
      <formula>0</formula>
    </cfRule>
  </conditionalFormatting>
  <conditionalFormatting sqref="B7:B10">
    <cfRule type="cellIs" dxfId="2447" priority="99" stopIfTrue="1" operator="equal">
      <formula>0</formula>
    </cfRule>
  </conditionalFormatting>
  <conditionalFormatting sqref="H6 G6:G12">
    <cfRule type="cellIs" dxfId="2446" priority="98" stopIfTrue="1" operator="equal">
      <formula>0</formula>
    </cfRule>
  </conditionalFormatting>
  <conditionalFormatting sqref="B7:B18">
    <cfRule type="cellIs" dxfId="2445" priority="97" stopIfTrue="1" operator="equal">
      <formula>0</formula>
    </cfRule>
  </conditionalFormatting>
  <conditionalFormatting sqref="B7:B18">
    <cfRule type="cellIs" dxfId="2444" priority="96" stopIfTrue="1" operator="equal">
      <formula>0</formula>
    </cfRule>
  </conditionalFormatting>
  <conditionalFormatting sqref="C15:C26">
    <cfRule type="cellIs" dxfId="2443" priority="95" stopIfTrue="1" operator="equal">
      <formula>0</formula>
    </cfRule>
  </conditionalFormatting>
  <conditionalFormatting sqref="B9 B11:B18">
    <cfRule type="cellIs" dxfId="2442" priority="94" stopIfTrue="1" operator="equal">
      <formula>0</formula>
    </cfRule>
  </conditionalFormatting>
  <conditionalFormatting sqref="B7:B14">
    <cfRule type="cellIs" dxfId="2441" priority="93" stopIfTrue="1" operator="equal">
      <formula>0</formula>
    </cfRule>
  </conditionalFormatting>
  <conditionalFormatting sqref="B8:B18">
    <cfRule type="cellIs" dxfId="2440" priority="92" stopIfTrue="1" operator="equal">
      <formula>0</formula>
    </cfRule>
  </conditionalFormatting>
  <conditionalFormatting sqref="B8:B18">
    <cfRule type="cellIs" dxfId="2439" priority="91" stopIfTrue="1" operator="equal">
      <formula>0</formula>
    </cfRule>
  </conditionalFormatting>
  <conditionalFormatting sqref="B10">
    <cfRule type="cellIs" dxfId="2438" priority="90" stopIfTrue="1" operator="equal">
      <formula>0</formula>
    </cfRule>
  </conditionalFormatting>
  <conditionalFormatting sqref="B10">
    <cfRule type="cellIs" dxfId="2437" priority="89" stopIfTrue="1" operator="equal">
      <formula>0</formula>
    </cfRule>
  </conditionalFormatting>
  <conditionalFormatting sqref="C15:C26">
    <cfRule type="cellIs" dxfId="2436" priority="88" stopIfTrue="1" operator="equal">
      <formula>0</formula>
    </cfRule>
  </conditionalFormatting>
  <conditionalFormatting sqref="C15:C26">
    <cfRule type="cellIs" dxfId="2435" priority="87" stopIfTrue="1" operator="equal">
      <formula>0</formula>
    </cfRule>
  </conditionalFormatting>
  <conditionalFormatting sqref="C15:C26">
    <cfRule type="cellIs" dxfId="2434" priority="86" stopIfTrue="1" operator="equal">
      <formula>0</formula>
    </cfRule>
  </conditionalFormatting>
  <conditionalFormatting sqref="C15:C26">
    <cfRule type="cellIs" dxfId="2433" priority="85" stopIfTrue="1" operator="equal">
      <formula>0</formula>
    </cfRule>
  </conditionalFormatting>
  <conditionalFormatting sqref="D23:D26">
    <cfRule type="cellIs" dxfId="2432" priority="84" stopIfTrue="1" operator="equal">
      <formula>0</formula>
    </cfRule>
  </conditionalFormatting>
  <conditionalFormatting sqref="D19:D22">
    <cfRule type="cellIs" dxfId="2431" priority="83" stopIfTrue="1" operator="equal">
      <formula>0</formula>
    </cfRule>
  </conditionalFormatting>
  <conditionalFormatting sqref="D15:D18">
    <cfRule type="cellIs" dxfId="2430" priority="82" stopIfTrue="1" operator="equal">
      <formula>0</formula>
    </cfRule>
  </conditionalFormatting>
  <conditionalFormatting sqref="D15:D18">
    <cfRule type="cellIs" dxfId="2429" priority="81" stopIfTrue="1" operator="equal">
      <formula>0</formula>
    </cfRule>
  </conditionalFormatting>
  <conditionalFormatting sqref="D10:D18">
    <cfRule type="cellIs" dxfId="2428" priority="80" stopIfTrue="1" operator="equal">
      <formula>0</formula>
    </cfRule>
  </conditionalFormatting>
  <conditionalFormatting sqref="D9:D18">
    <cfRule type="cellIs" dxfId="2427" priority="79" stopIfTrue="1" operator="equal">
      <formula>0</formula>
    </cfRule>
  </conditionalFormatting>
  <conditionalFormatting sqref="C15:C28">
    <cfRule type="cellIs" dxfId="2426" priority="78" stopIfTrue="1" operator="equal">
      <formula>0</formula>
    </cfRule>
  </conditionalFormatting>
  <conditionalFormatting sqref="C15:C28">
    <cfRule type="cellIs" dxfId="2425" priority="77" stopIfTrue="1" operator="equal">
      <formula>0</formula>
    </cfRule>
  </conditionalFormatting>
  <conditionalFormatting sqref="C15:C28">
    <cfRule type="cellIs" dxfId="2424" priority="76" stopIfTrue="1" operator="equal">
      <formula>0</formula>
    </cfRule>
  </conditionalFormatting>
  <conditionalFormatting sqref="C15:C28">
    <cfRule type="cellIs" dxfId="2423" priority="75" stopIfTrue="1" operator="equal">
      <formula>0</formula>
    </cfRule>
  </conditionalFormatting>
  <conditionalFormatting sqref="C15:C28">
    <cfRule type="cellIs" dxfId="2422" priority="74" stopIfTrue="1" operator="equal">
      <formula>0</formula>
    </cfRule>
  </conditionalFormatting>
  <conditionalFormatting sqref="D27:D28">
    <cfRule type="cellIs" dxfId="2421" priority="73" stopIfTrue="1" operator="equal">
      <formula>0</formula>
    </cfRule>
  </conditionalFormatting>
  <conditionalFormatting sqref="D7:D10">
    <cfRule type="cellIs" dxfId="2420" priority="72" stopIfTrue="1" operator="equal">
      <formula>0</formula>
    </cfRule>
  </conditionalFormatting>
  <conditionalFormatting sqref="C15:C26">
    <cfRule type="cellIs" dxfId="2419" priority="71" stopIfTrue="1" operator="equal">
      <formula>0</formula>
    </cfRule>
  </conditionalFormatting>
  <conditionalFormatting sqref="C15:C26">
    <cfRule type="cellIs" dxfId="2418" priority="70" stopIfTrue="1" operator="equal">
      <formula>0</formula>
    </cfRule>
  </conditionalFormatting>
  <conditionalFormatting sqref="C15:C26">
    <cfRule type="cellIs" dxfId="2417" priority="69" stopIfTrue="1" operator="equal">
      <formula>0</formula>
    </cfRule>
  </conditionalFormatting>
  <conditionalFormatting sqref="C15:C26">
    <cfRule type="cellIs" dxfId="2416" priority="68" stopIfTrue="1" operator="equal">
      <formula>0</formula>
    </cfRule>
  </conditionalFormatting>
  <conditionalFormatting sqref="C15:C26">
    <cfRule type="cellIs" dxfId="2415" priority="67" stopIfTrue="1" operator="equal">
      <formula>0</formula>
    </cfRule>
  </conditionalFormatting>
  <conditionalFormatting sqref="D7:D14">
    <cfRule type="cellIs" dxfId="2414" priority="61" stopIfTrue="1" operator="equal">
      <formula>0</formula>
    </cfRule>
  </conditionalFormatting>
  <conditionalFormatting sqref="D8:D18">
    <cfRule type="cellIs" dxfId="2413" priority="60" stopIfTrue="1" operator="equal">
      <formula>0</formula>
    </cfRule>
  </conditionalFormatting>
  <conditionalFormatting sqref="D16:D18">
    <cfRule type="cellIs" dxfId="2412" priority="59" stopIfTrue="1" operator="equal">
      <formula>0</formula>
    </cfRule>
  </conditionalFormatting>
  <conditionalFormatting sqref="D16:D18">
    <cfRule type="cellIs" dxfId="2411" priority="58" stopIfTrue="1" operator="equal">
      <formula>0</formula>
    </cfRule>
  </conditionalFormatting>
  <conditionalFormatting sqref="B8:B18">
    <cfRule type="cellIs" dxfId="2410" priority="57" stopIfTrue="1" operator="equal">
      <formula>0</formula>
    </cfRule>
  </conditionalFormatting>
  <conditionalFormatting sqref="D8:D18">
    <cfRule type="cellIs" dxfId="2409" priority="56" stopIfTrue="1" operator="equal">
      <formula>0</formula>
    </cfRule>
  </conditionalFormatting>
  <conditionalFormatting sqref="B10">
    <cfRule type="cellIs" dxfId="2408" priority="55" stopIfTrue="1" operator="equal">
      <formula>0</formula>
    </cfRule>
  </conditionalFormatting>
  <conditionalFormatting sqref="B14">
    <cfRule type="cellIs" dxfId="2407" priority="54" stopIfTrue="1" operator="equal">
      <formula>0</formula>
    </cfRule>
  </conditionalFormatting>
  <conditionalFormatting sqref="B14">
    <cfRule type="cellIs" dxfId="2406" priority="53" stopIfTrue="1" operator="equal">
      <formula>0</formula>
    </cfRule>
  </conditionalFormatting>
  <conditionalFormatting sqref="D10">
    <cfRule type="cellIs" dxfId="2405" priority="52" stopIfTrue="1" operator="equal">
      <formula>0</formula>
    </cfRule>
  </conditionalFormatting>
  <conditionalFormatting sqref="B3:B6">
    <cfRule type="cellIs" dxfId="2404" priority="51" stopIfTrue="1" operator="equal">
      <formula>0</formula>
    </cfRule>
  </conditionalFormatting>
  <conditionalFormatting sqref="B3:B6">
    <cfRule type="cellIs" dxfId="2403" priority="50" stopIfTrue="1" operator="equal">
      <formula>0</formula>
    </cfRule>
  </conditionalFormatting>
  <conditionalFormatting sqref="B3:B6">
    <cfRule type="cellIs" dxfId="2402" priority="49" stopIfTrue="1" operator="equal">
      <formula>0</formula>
    </cfRule>
  </conditionalFormatting>
  <conditionalFormatting sqref="B3:B6">
    <cfRule type="cellIs" dxfId="2401" priority="47" stopIfTrue="1" operator="equal">
      <formula>0</formula>
    </cfRule>
  </conditionalFormatting>
  <conditionalFormatting sqref="B3:B6">
    <cfRule type="cellIs" dxfId="2400" priority="46" stopIfTrue="1" operator="equal">
      <formula>0</formula>
    </cfRule>
  </conditionalFormatting>
  <conditionalFormatting sqref="B3:B6">
    <cfRule type="cellIs" dxfId="2399" priority="45" stopIfTrue="1" operator="equal">
      <formula>0</formula>
    </cfRule>
  </conditionalFormatting>
  <conditionalFormatting sqref="B3:B6">
    <cfRule type="cellIs" dxfId="2398" priority="44" stopIfTrue="1" operator="equal">
      <formula>0</formula>
    </cfRule>
  </conditionalFormatting>
  <conditionalFormatting sqref="D3:D6">
    <cfRule type="cellIs" dxfId="2397" priority="39" stopIfTrue="1" operator="equal">
      <formula>0</formula>
    </cfRule>
  </conditionalFormatting>
  <conditionalFormatting sqref="D3:D6">
    <cfRule type="cellIs" dxfId="2396" priority="38" stopIfTrue="1" operator="equal">
      <formula>0</formula>
    </cfRule>
  </conditionalFormatting>
  <conditionalFormatting sqref="D3:D6">
    <cfRule type="cellIs" dxfId="2395" priority="37" stopIfTrue="1" operator="equal">
      <formula>0</formula>
    </cfRule>
  </conditionalFormatting>
  <conditionalFormatting sqref="D3:D6">
    <cfRule type="cellIs" dxfId="2394" priority="36" stopIfTrue="1" operator="equal">
      <formula>0</formula>
    </cfRule>
  </conditionalFormatting>
  <conditionalFormatting sqref="D3:D6">
    <cfRule type="cellIs" dxfId="2393" priority="35" stopIfTrue="1" operator="equal">
      <formula>0</formula>
    </cfRule>
  </conditionalFormatting>
  <conditionalFormatting sqref="D3:D6">
    <cfRule type="cellIs" dxfId="2392" priority="34" stopIfTrue="1" operator="equal">
      <formula>0</formula>
    </cfRule>
  </conditionalFormatting>
  <conditionalFormatting sqref="D3:D6">
    <cfRule type="cellIs" dxfId="2391" priority="33" stopIfTrue="1" operator="equal">
      <formula>0</formula>
    </cfRule>
  </conditionalFormatting>
  <conditionalFormatting sqref="D3:D6">
    <cfRule type="cellIs" dxfId="2390" priority="17" stopIfTrue="1" operator="equal">
      <formula>0</formula>
    </cfRule>
  </conditionalFormatting>
  <conditionalFormatting sqref="D3:D6">
    <cfRule type="cellIs" dxfId="2389" priority="16" stopIfTrue="1" operator="equal">
      <formula>0</formula>
    </cfRule>
  </conditionalFormatting>
  <conditionalFormatting sqref="D3:D6">
    <cfRule type="cellIs" dxfId="2388" priority="15" stopIfTrue="1" operator="equal">
      <formula>0</formula>
    </cfRule>
  </conditionalFormatting>
  <conditionalFormatting sqref="B3:B6">
    <cfRule type="cellIs" dxfId="2387" priority="14" stopIfTrue="1" operator="equal">
      <formula>0</formula>
    </cfRule>
  </conditionalFormatting>
  <conditionalFormatting sqref="D3:D6">
    <cfRule type="cellIs" dxfId="2386" priority="13" stopIfTrue="1" operator="equal">
      <formula>0</formula>
    </cfRule>
  </conditionalFormatting>
  <conditionalFormatting sqref="D3:D6">
    <cfRule type="cellIs" dxfId="2385" priority="12" stopIfTrue="1" operator="equal">
      <formula>0</formula>
    </cfRule>
  </conditionalFormatting>
  <conditionalFormatting sqref="D3:D6">
    <cfRule type="cellIs" dxfId="2384" priority="11" stopIfTrue="1" operator="equal">
      <formula>0</formula>
    </cfRule>
  </conditionalFormatting>
  <conditionalFormatting sqref="D3:D6">
    <cfRule type="cellIs" dxfId="2383" priority="10" stopIfTrue="1" operator="equal">
      <formula>0</formula>
    </cfRule>
  </conditionalFormatting>
  <conditionalFormatting sqref="C3:C14">
    <cfRule type="cellIs" dxfId="2382" priority="7" stopIfTrue="1" operator="equal">
      <formula>0</formula>
    </cfRule>
  </conditionalFormatting>
  <conditionalFormatting sqref="C3:C14">
    <cfRule type="cellIs" dxfId="2381" priority="6" stopIfTrue="1" operator="equal">
      <formula>0</formula>
    </cfRule>
  </conditionalFormatting>
  <conditionalFormatting sqref="C3:C14">
    <cfRule type="cellIs" dxfId="2380" priority="5" stopIfTrue="1" operator="equal">
      <formula>0</formula>
    </cfRule>
  </conditionalFormatting>
  <conditionalFormatting sqref="C3:C14">
    <cfRule type="cellIs" dxfId="2379" priority="4" stopIfTrue="1" operator="equal">
      <formula>0</formula>
    </cfRule>
  </conditionalFormatting>
  <conditionalFormatting sqref="C3:C14">
    <cfRule type="cellIs" dxfId="2378" priority="3" stopIfTrue="1" operator="equal">
      <formula>0</formula>
    </cfRule>
  </conditionalFormatting>
  <conditionalFormatting sqref="B20:B22">
    <cfRule type="cellIs" dxfId="2377" priority="2" stopIfTrue="1" operator="equal">
      <formula>0</formula>
    </cfRule>
  </conditionalFormatting>
  <conditionalFormatting sqref="B24:B26">
    <cfRule type="cellIs" dxfId="2376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45D2-F00D-4548-80CA-42D6E28AA958}">
  <sheetPr>
    <pageSetUpPr fitToPage="1"/>
  </sheetPr>
  <dimension ref="A1:AD101"/>
  <sheetViews>
    <sheetView workbookViewId="0">
      <selection activeCell="S10" sqref="S10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4.5" bestFit="1" customWidth="1"/>
    <col min="24" max="27" width="8.83203125" customWidth="1"/>
    <col min="28" max="28" width="14.33203125" bestFit="1" customWidth="1"/>
    <col min="29" max="31" width="8.83203125" customWidth="1"/>
  </cols>
  <sheetData>
    <row r="1" spans="1:30" ht="2" customHeight="1" thickBot="1">
      <c r="U1" t="s">
        <v>651</v>
      </c>
      <c r="V1" t="s">
        <v>717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181</v>
      </c>
      <c r="V2" t="s">
        <v>718</v>
      </c>
    </row>
    <row r="3" spans="1:30" ht="16.25" customHeight="1" thickTop="1" thickBot="1">
      <c r="A3" s="15">
        <v>1</v>
      </c>
      <c r="B3" s="16">
        <v>437</v>
      </c>
      <c r="C3" s="16" t="s">
        <v>159</v>
      </c>
      <c r="D3" s="17">
        <v>44581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182</v>
      </c>
      <c r="V3" t="s">
        <v>719</v>
      </c>
      <c r="Z3" t="s">
        <v>186</v>
      </c>
      <c r="AA3" t="s">
        <v>187</v>
      </c>
      <c r="AB3" t="s">
        <v>188</v>
      </c>
      <c r="AC3" t="s">
        <v>189</v>
      </c>
      <c r="AD3" t="s">
        <v>190</v>
      </c>
    </row>
    <row r="4" spans="1:30" ht="16.25" customHeight="1">
      <c r="A4" s="15">
        <v>2</v>
      </c>
      <c r="B4" s="16">
        <v>437</v>
      </c>
      <c r="C4" s="16" t="s">
        <v>159</v>
      </c>
      <c r="D4" s="17">
        <v>44581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184</v>
      </c>
      <c r="V4" t="s">
        <v>185</v>
      </c>
      <c r="Z4" s="229">
        <v>7.0000000000000007E-2</v>
      </c>
      <c r="AA4" s="229">
        <v>39.653900146484375</v>
      </c>
      <c r="AB4" s="229">
        <v>0.99860000610351562</v>
      </c>
      <c r="AC4" s="229">
        <v>-3.2762000560760498</v>
      </c>
      <c r="AD4" s="229">
        <v>101.9443359375</v>
      </c>
    </row>
    <row r="5" spans="1:30" ht="16.25" customHeight="1" thickBot="1">
      <c r="A5" s="15">
        <v>3</v>
      </c>
      <c r="B5" s="16">
        <v>437</v>
      </c>
      <c r="C5" s="16" t="s">
        <v>159</v>
      </c>
      <c r="D5" s="17">
        <v>44581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311</v>
      </c>
      <c r="V5" t="s">
        <v>312</v>
      </c>
    </row>
    <row r="6" spans="1:30" ht="16.25" customHeight="1">
      <c r="A6" s="15">
        <v>4</v>
      </c>
      <c r="B6" s="16">
        <v>437</v>
      </c>
      <c r="C6" s="16" t="s">
        <v>159</v>
      </c>
      <c r="D6" s="17">
        <v>44581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313</v>
      </c>
      <c r="V6" t="s">
        <v>312</v>
      </c>
    </row>
    <row r="7" spans="1:30" ht="16.25" customHeight="1">
      <c r="A7" s="15">
        <v>5</v>
      </c>
      <c r="B7" s="16">
        <v>438</v>
      </c>
      <c r="C7" s="16" t="s">
        <v>159</v>
      </c>
      <c r="D7" s="17">
        <v>44588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314</v>
      </c>
      <c r="V7" t="s">
        <v>315</v>
      </c>
    </row>
    <row r="8" spans="1:30" ht="16.25" customHeight="1">
      <c r="A8" s="15">
        <v>6</v>
      </c>
      <c r="B8" s="16">
        <v>438</v>
      </c>
      <c r="C8" s="16" t="s">
        <v>159</v>
      </c>
      <c r="D8" s="17">
        <v>44588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191</v>
      </c>
      <c r="V8" t="s">
        <v>192</v>
      </c>
    </row>
    <row r="9" spans="1:30" ht="16.25" customHeight="1">
      <c r="A9" s="15">
        <v>7</v>
      </c>
      <c r="B9" s="16">
        <v>438</v>
      </c>
      <c r="C9" s="16" t="s">
        <v>159</v>
      </c>
      <c r="D9" s="17">
        <v>44588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193</v>
      </c>
      <c r="V9" t="s">
        <v>194</v>
      </c>
    </row>
    <row r="10" spans="1:30" ht="16.25" customHeight="1">
      <c r="A10" s="15">
        <v>8</v>
      </c>
      <c r="B10" s="16">
        <v>438</v>
      </c>
      <c r="C10" s="16" t="s">
        <v>159</v>
      </c>
      <c r="D10" s="17">
        <v>44588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316</v>
      </c>
      <c r="V10" t="s">
        <v>317</v>
      </c>
    </row>
    <row r="11" spans="1:30" ht="16.25" customHeight="1" thickBot="1">
      <c r="A11" s="15">
        <v>9</v>
      </c>
      <c r="B11" s="16">
        <v>439</v>
      </c>
      <c r="C11" s="16" t="s">
        <v>159</v>
      </c>
      <c r="D11" s="17">
        <v>44595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318</v>
      </c>
      <c r="V11" t="s">
        <v>319</v>
      </c>
    </row>
    <row r="12" spans="1:30" ht="16.25" customHeight="1">
      <c r="A12" s="15">
        <v>10</v>
      </c>
      <c r="B12" s="16">
        <v>439</v>
      </c>
      <c r="C12" s="16" t="s">
        <v>159</v>
      </c>
      <c r="D12" s="17">
        <v>44595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  <c r="U12" t="s">
        <v>195</v>
      </c>
    </row>
    <row r="13" spans="1:30" ht="16.25" customHeight="1" thickBot="1">
      <c r="A13" s="15">
        <v>11</v>
      </c>
      <c r="B13" s="16">
        <v>439</v>
      </c>
      <c r="C13" s="16" t="s">
        <v>159</v>
      </c>
      <c r="D13" s="17">
        <v>44595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</row>
    <row r="14" spans="1:30" ht="16.25" customHeight="1" thickBot="1">
      <c r="A14" s="15">
        <v>12</v>
      </c>
      <c r="B14" s="16">
        <v>439</v>
      </c>
      <c r="C14" s="16" t="s">
        <v>159</v>
      </c>
      <c r="D14" s="17">
        <v>44595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 t="s">
        <v>196</v>
      </c>
      <c r="V14" t="s">
        <v>197</v>
      </c>
      <c r="W14" t="s">
        <v>198</v>
      </c>
      <c r="X14" t="s">
        <v>199</v>
      </c>
      <c r="Y14" t="s">
        <v>200</v>
      </c>
      <c r="Z14" t="s">
        <v>201</v>
      </c>
      <c r="AA14" t="s">
        <v>202</v>
      </c>
      <c r="AB14" t="s">
        <v>203</v>
      </c>
      <c r="AC14" t="s">
        <v>204</v>
      </c>
      <c r="AD14" t="s">
        <v>205</v>
      </c>
    </row>
    <row r="15" spans="1:30" ht="16.25" customHeight="1">
      <c r="A15" s="15">
        <v>13</v>
      </c>
      <c r="B15" s="16">
        <v>440</v>
      </c>
      <c r="C15" s="16" t="s">
        <v>159</v>
      </c>
      <c r="D15" s="17">
        <v>44602</v>
      </c>
      <c r="E15" s="53"/>
      <c r="F15" s="9"/>
      <c r="G15" s="11"/>
      <c r="H15" s="9"/>
      <c r="I15" s="9"/>
      <c r="J15" s="9"/>
      <c r="K15" s="9"/>
      <c r="L15" s="9"/>
      <c r="U15">
        <v>85</v>
      </c>
      <c r="V15" t="s">
        <v>224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440</v>
      </c>
      <c r="C16" s="16" t="s">
        <v>159</v>
      </c>
      <c r="D16" s="17">
        <v>44602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86</v>
      </c>
      <c r="V16" t="s">
        <v>363</v>
      </c>
      <c r="W16" t="s">
        <v>46</v>
      </c>
      <c r="X16" t="s">
        <v>46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5" customHeight="1" thickTop="1">
      <c r="A17" s="15">
        <v>15</v>
      </c>
      <c r="B17" s="16">
        <v>440</v>
      </c>
      <c r="C17" s="16" t="s">
        <v>159</v>
      </c>
      <c r="D17" s="17">
        <v>44602</v>
      </c>
      <c r="E17" s="452" t="s">
        <v>36</v>
      </c>
      <c r="F17" s="86"/>
      <c r="G17" s="87"/>
      <c r="H17" s="88"/>
      <c r="I17" s="89" t="str">
        <f>C3</f>
        <v>LJ07 AF</v>
      </c>
      <c r="J17" s="90"/>
      <c r="K17" s="91"/>
      <c r="L17" s="92" t="str">
        <f>C11</f>
        <v>LJ07 AF</v>
      </c>
      <c r="M17" s="93"/>
      <c r="N17" s="94"/>
      <c r="O17" s="89" t="str">
        <f>C19</f>
        <v>LJ07 AF</v>
      </c>
      <c r="P17" s="95"/>
      <c r="Q17" s="463">
        <f>C27</f>
        <v>0</v>
      </c>
      <c r="R17" s="452" t="s">
        <v>36</v>
      </c>
      <c r="S17" s="58"/>
      <c r="T17" s="58"/>
      <c r="U17">
        <v>84</v>
      </c>
      <c r="V17" t="s">
        <v>227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5" customHeight="1">
      <c r="A18" s="15">
        <v>16</v>
      </c>
      <c r="B18" s="16">
        <v>440</v>
      </c>
      <c r="C18" s="16" t="s">
        <v>159</v>
      </c>
      <c r="D18" s="17">
        <v>44602</v>
      </c>
      <c r="E18" s="452"/>
      <c r="F18" s="454" t="s">
        <v>37</v>
      </c>
      <c r="G18" s="455"/>
      <c r="H18" s="456">
        <f>B3</f>
        <v>437</v>
      </c>
      <c r="I18" s="457"/>
      <c r="J18" s="458"/>
      <c r="K18" s="465">
        <f>B11</f>
        <v>439</v>
      </c>
      <c r="L18" s="466"/>
      <c r="M18" s="467"/>
      <c r="N18" s="456">
        <f>B19</f>
        <v>441</v>
      </c>
      <c r="O18" s="457"/>
      <c r="P18" s="458"/>
      <c r="Q18" s="464"/>
      <c r="R18" s="452"/>
      <c r="S18" s="58"/>
      <c r="T18" s="58"/>
      <c r="U18">
        <v>96</v>
      </c>
      <c r="V18" t="s">
        <v>229</v>
      </c>
      <c r="W18" t="s">
        <v>38</v>
      </c>
      <c r="X18" t="s">
        <v>228</v>
      </c>
      <c r="Y18" t="s">
        <v>225</v>
      </c>
      <c r="Z18" t="s">
        <v>226</v>
      </c>
      <c r="AA18" t="s">
        <v>226</v>
      </c>
      <c r="AB18" t="s">
        <v>226</v>
      </c>
      <c r="AC18" t="s">
        <v>226</v>
      </c>
      <c r="AD18" t="s">
        <v>226</v>
      </c>
    </row>
    <row r="19" spans="1:30" ht="15" customHeight="1" thickBot="1">
      <c r="A19" s="15">
        <v>17</v>
      </c>
      <c r="B19" s="16">
        <v>441</v>
      </c>
      <c r="C19" s="16" t="s">
        <v>159</v>
      </c>
      <c r="D19" s="17">
        <v>44609</v>
      </c>
      <c r="E19" s="453"/>
      <c r="F19" s="99"/>
      <c r="G19" s="100"/>
      <c r="H19" s="101">
        <v>1</v>
      </c>
      <c r="I19" s="102">
        <f>D3</f>
        <v>44581</v>
      </c>
      <c r="J19" s="103"/>
      <c r="K19" s="104">
        <v>9</v>
      </c>
      <c r="L19" s="105">
        <f>D11</f>
        <v>44595</v>
      </c>
      <c r="M19" s="106"/>
      <c r="N19" s="107"/>
      <c r="O19" s="108">
        <f>D19</f>
        <v>44609</v>
      </c>
      <c r="P19" s="109"/>
      <c r="Q19" s="464"/>
      <c r="R19" s="453"/>
      <c r="S19" s="58"/>
      <c r="T19" s="58"/>
      <c r="U19">
        <v>61</v>
      </c>
      <c r="V19" t="s">
        <v>221</v>
      </c>
      <c r="W19" t="s">
        <v>222</v>
      </c>
      <c r="X19" t="s">
        <v>208</v>
      </c>
      <c r="Y19" t="s">
        <v>225</v>
      </c>
      <c r="Z19" t="s">
        <v>226</v>
      </c>
      <c r="AA19" t="s">
        <v>226</v>
      </c>
      <c r="AB19" s="229">
        <v>1</v>
      </c>
      <c r="AC19" t="s">
        <v>226</v>
      </c>
      <c r="AD19" t="s">
        <v>226</v>
      </c>
    </row>
    <row r="20" spans="1:30" ht="15" customHeight="1">
      <c r="A20" s="15">
        <v>18</v>
      </c>
      <c r="B20" s="16">
        <v>441</v>
      </c>
      <c r="C20" s="16" t="s">
        <v>159</v>
      </c>
      <c r="D20" s="17">
        <v>44609</v>
      </c>
      <c r="E20" s="451" t="s">
        <v>39</v>
      </c>
      <c r="F20" s="110"/>
      <c r="G20" s="111"/>
      <c r="H20" s="112"/>
      <c r="I20" s="113" t="str">
        <f>C4</f>
        <v>LJ07 AF</v>
      </c>
      <c r="J20" s="114"/>
      <c r="K20" s="115"/>
      <c r="L20" s="116" t="str">
        <f>C12</f>
        <v>LJ07 AF</v>
      </c>
      <c r="M20" s="117"/>
      <c r="N20" s="118"/>
      <c r="O20" s="119" t="str">
        <f>C20</f>
        <v>LJ07 AF</v>
      </c>
      <c r="P20" s="120"/>
      <c r="Q20" s="462">
        <f>B27</f>
        <v>0</v>
      </c>
      <c r="R20" s="451" t="s">
        <v>39</v>
      </c>
      <c r="S20" s="58"/>
      <c r="T20" s="58"/>
      <c r="U20">
        <v>62</v>
      </c>
      <c r="V20" t="s">
        <v>223</v>
      </c>
      <c r="W20" t="s">
        <v>222</v>
      </c>
      <c r="X20" t="s">
        <v>208</v>
      </c>
      <c r="Y20" t="s">
        <v>225</v>
      </c>
      <c r="Z20" t="s">
        <v>226</v>
      </c>
      <c r="AA20" t="s">
        <v>226</v>
      </c>
      <c r="AB20" s="229">
        <v>1</v>
      </c>
      <c r="AC20" t="s">
        <v>226</v>
      </c>
      <c r="AD20" t="s">
        <v>226</v>
      </c>
    </row>
    <row r="21" spans="1:30" ht="15" customHeight="1">
      <c r="A21" s="15">
        <v>19</v>
      </c>
      <c r="B21" s="16">
        <v>441</v>
      </c>
      <c r="C21" s="16" t="s">
        <v>159</v>
      </c>
      <c r="D21" s="17">
        <v>44609</v>
      </c>
      <c r="E21" s="452"/>
      <c r="F21" s="456" t="s">
        <v>40</v>
      </c>
      <c r="G21" s="458"/>
      <c r="H21" s="459">
        <f>B4</f>
        <v>437</v>
      </c>
      <c r="I21" s="460"/>
      <c r="J21" s="461"/>
      <c r="K21" s="456">
        <f>B12</f>
        <v>439</v>
      </c>
      <c r="L21" s="457"/>
      <c r="M21" s="458"/>
      <c r="N21" s="459">
        <f>B20</f>
        <v>441</v>
      </c>
      <c r="O21" s="460"/>
      <c r="P21" s="461"/>
      <c r="Q21" s="462"/>
      <c r="R21" s="452"/>
      <c r="S21" s="58"/>
      <c r="T21" s="58"/>
      <c r="U21">
        <v>49</v>
      </c>
      <c r="V21" t="s">
        <v>218</v>
      </c>
      <c r="W21" t="s">
        <v>219</v>
      </c>
      <c r="X21" t="s">
        <v>208</v>
      </c>
      <c r="Y21" s="229">
        <v>36.077480316162109</v>
      </c>
      <c r="Z21" s="229">
        <v>36.077480316162109</v>
      </c>
      <c r="AA21" t="s">
        <v>226</v>
      </c>
      <c r="AB21" s="229">
        <v>10</v>
      </c>
      <c r="AC21" t="s">
        <v>226</v>
      </c>
      <c r="AD21" t="s">
        <v>226</v>
      </c>
    </row>
    <row r="22" spans="1:30" ht="15" customHeight="1" thickBot="1">
      <c r="A22" s="15">
        <v>20</v>
      </c>
      <c r="B22" s="16">
        <v>441</v>
      </c>
      <c r="C22" s="16" t="s">
        <v>159</v>
      </c>
      <c r="D22" s="17">
        <v>44609</v>
      </c>
      <c r="E22" s="453"/>
      <c r="F22" s="121"/>
      <c r="G22" s="122"/>
      <c r="H22" s="123">
        <v>2</v>
      </c>
      <c r="I22" s="124">
        <f>D4</f>
        <v>44581</v>
      </c>
      <c r="J22" s="125"/>
      <c r="K22" s="126">
        <v>10</v>
      </c>
      <c r="L22" s="127">
        <f>D12</f>
        <v>44595</v>
      </c>
      <c r="M22" s="128"/>
      <c r="N22" s="129">
        <v>18</v>
      </c>
      <c r="O22" s="130">
        <f>D20</f>
        <v>44609</v>
      </c>
      <c r="P22" s="131"/>
      <c r="Q22" s="462"/>
      <c r="R22" s="453"/>
      <c r="S22" s="58"/>
      <c r="T22" s="58"/>
      <c r="U22">
        <v>37</v>
      </c>
      <c r="V22" t="s">
        <v>216</v>
      </c>
      <c r="W22" t="s">
        <v>217</v>
      </c>
      <c r="X22" t="s">
        <v>208</v>
      </c>
      <c r="Y22" s="229">
        <v>33.073413848876953</v>
      </c>
      <c r="Z22" s="229">
        <v>33.197456359863281</v>
      </c>
      <c r="AA22" s="229">
        <v>0.17542530596256256</v>
      </c>
      <c r="AB22" s="229">
        <v>100</v>
      </c>
      <c r="AC22" t="s">
        <v>226</v>
      </c>
      <c r="AD22" t="s">
        <v>226</v>
      </c>
    </row>
    <row r="23" spans="1:30" ht="15" customHeight="1">
      <c r="A23" s="15">
        <v>21</v>
      </c>
      <c r="B23" s="16">
        <v>442</v>
      </c>
      <c r="C23" s="16" t="s">
        <v>159</v>
      </c>
      <c r="D23" s="17">
        <v>44616</v>
      </c>
      <c r="E23" s="451" t="s">
        <v>41</v>
      </c>
      <c r="F23" s="132"/>
      <c r="G23" s="133"/>
      <c r="H23" s="134"/>
      <c r="I23" s="47" t="str">
        <f>C5</f>
        <v>LJ07 AF</v>
      </c>
      <c r="J23" s="135"/>
      <c r="K23" s="136"/>
      <c r="L23" s="137" t="str">
        <f>C13</f>
        <v>LJ07 AF</v>
      </c>
      <c r="M23" s="138"/>
      <c r="N23" s="139"/>
      <c r="O23" s="140" t="str">
        <f>C21</f>
        <v>LJ07 AF</v>
      </c>
      <c r="P23" s="141"/>
      <c r="Q23" s="142">
        <f>D27</f>
        <v>0</v>
      </c>
      <c r="R23" s="452" t="s">
        <v>41</v>
      </c>
      <c r="S23" s="58"/>
      <c r="T23" s="58"/>
      <c r="U23">
        <v>38</v>
      </c>
      <c r="V23" t="s">
        <v>90</v>
      </c>
      <c r="W23" t="s">
        <v>217</v>
      </c>
      <c r="X23" t="s">
        <v>208</v>
      </c>
      <c r="Y23" s="229">
        <v>33.321502685546875</v>
      </c>
      <c r="Z23" s="229">
        <v>33.197456359863281</v>
      </c>
      <c r="AA23" s="229">
        <v>0.17542530596256256</v>
      </c>
      <c r="AB23" s="229">
        <v>100</v>
      </c>
      <c r="AC23" t="s">
        <v>226</v>
      </c>
      <c r="AD23" t="s">
        <v>226</v>
      </c>
    </row>
    <row r="24" spans="1:30" ht="15" customHeight="1">
      <c r="A24" s="15">
        <v>22</v>
      </c>
      <c r="B24" s="16">
        <v>442</v>
      </c>
      <c r="C24" s="16" t="s">
        <v>159</v>
      </c>
      <c r="D24" s="17">
        <v>44616</v>
      </c>
      <c r="E24" s="452"/>
      <c r="F24" s="454" t="s">
        <v>42</v>
      </c>
      <c r="G24" s="455"/>
      <c r="H24" s="456">
        <f>B5</f>
        <v>437</v>
      </c>
      <c r="I24" s="457"/>
      <c r="J24" s="458"/>
      <c r="K24" s="459">
        <f>B13</f>
        <v>439</v>
      </c>
      <c r="L24" s="460"/>
      <c r="M24" s="461"/>
      <c r="N24" s="456">
        <f>B21</f>
        <v>441</v>
      </c>
      <c r="O24" s="457"/>
      <c r="P24" s="458"/>
      <c r="Q24" s="144"/>
      <c r="R24" s="452"/>
      <c r="S24" s="58"/>
      <c r="T24" s="58"/>
      <c r="U24">
        <v>25</v>
      </c>
      <c r="V24" t="s">
        <v>213</v>
      </c>
      <c r="W24" t="s">
        <v>214</v>
      </c>
      <c r="X24" t="s">
        <v>208</v>
      </c>
      <c r="Y24" s="229">
        <v>29.983081817626953</v>
      </c>
      <c r="Z24" s="229">
        <v>29.975299835205078</v>
      </c>
      <c r="AA24" s="229">
        <v>1.1005384847521782E-2</v>
      </c>
      <c r="AB24" s="229">
        <v>1000</v>
      </c>
      <c r="AC24" t="s">
        <v>226</v>
      </c>
      <c r="AD24" t="s">
        <v>226</v>
      </c>
    </row>
    <row r="25" spans="1:30" ht="15" customHeight="1" thickBot="1">
      <c r="A25" s="15">
        <v>23</v>
      </c>
      <c r="B25" s="16">
        <v>442</v>
      </c>
      <c r="C25" s="16" t="s">
        <v>159</v>
      </c>
      <c r="D25" s="17">
        <v>44616</v>
      </c>
      <c r="E25" s="453"/>
      <c r="F25" s="145"/>
      <c r="G25" s="146"/>
      <c r="H25" s="147">
        <v>3</v>
      </c>
      <c r="I25" s="148">
        <f>D5</f>
        <v>44581</v>
      </c>
      <c r="J25" s="103"/>
      <c r="K25" s="104">
        <v>11</v>
      </c>
      <c r="L25" s="105">
        <f>D13</f>
        <v>44595</v>
      </c>
      <c r="M25" s="149"/>
      <c r="N25" s="150">
        <v>19</v>
      </c>
      <c r="O25" s="148">
        <f>D21</f>
        <v>44609</v>
      </c>
      <c r="P25" s="151"/>
      <c r="Q25" s="152"/>
      <c r="R25" s="453"/>
      <c r="S25" s="58"/>
      <c r="T25" s="58"/>
      <c r="U25">
        <v>26</v>
      </c>
      <c r="V25" t="s">
        <v>215</v>
      </c>
      <c r="W25" t="s">
        <v>214</v>
      </c>
      <c r="X25" t="s">
        <v>208</v>
      </c>
      <c r="Y25" s="229">
        <v>29.967517852783203</v>
      </c>
      <c r="Z25" s="229">
        <v>29.975299835205078</v>
      </c>
      <c r="AA25" s="229">
        <v>1.1005384847521782E-2</v>
      </c>
      <c r="AB25" s="229">
        <v>1000</v>
      </c>
      <c r="AC25" t="s">
        <v>226</v>
      </c>
      <c r="AD25" t="s">
        <v>226</v>
      </c>
    </row>
    <row r="26" spans="1:30" ht="15" customHeight="1">
      <c r="A26" s="15">
        <v>24</v>
      </c>
      <c r="B26" s="16">
        <v>442</v>
      </c>
      <c r="C26" s="16" t="s">
        <v>159</v>
      </c>
      <c r="D26" s="17">
        <v>44616</v>
      </c>
      <c r="E26" s="475" t="s">
        <v>44</v>
      </c>
      <c r="F26" s="153"/>
      <c r="G26" s="122"/>
      <c r="H26" s="112"/>
      <c r="I26" s="113" t="str">
        <f>C6</f>
        <v>LJ07 AF</v>
      </c>
      <c r="J26" s="154"/>
      <c r="K26" s="115"/>
      <c r="L26" s="81" t="str">
        <f>C14</f>
        <v>LJ07 AF</v>
      </c>
      <c r="M26" s="117"/>
      <c r="N26" s="155"/>
      <c r="O26" s="113" t="str">
        <f>C22</f>
        <v>LJ07 AF</v>
      </c>
      <c r="P26" s="156"/>
      <c r="Q26" s="468">
        <f>C28</f>
        <v>0</v>
      </c>
      <c r="R26" s="452" t="s">
        <v>44</v>
      </c>
      <c r="S26" s="58"/>
      <c r="T26" s="58"/>
      <c r="U26">
        <v>13</v>
      </c>
      <c r="V26" t="s">
        <v>210</v>
      </c>
      <c r="W26" t="s">
        <v>211</v>
      </c>
      <c r="X26" t="s">
        <v>208</v>
      </c>
      <c r="Y26" s="229">
        <v>26.5963134765625</v>
      </c>
      <c r="Z26" s="229">
        <v>26.561203002929688</v>
      </c>
      <c r="AA26" s="229">
        <v>4.9655057489871979E-2</v>
      </c>
      <c r="AB26" s="229">
        <v>10000</v>
      </c>
      <c r="AC26" t="s">
        <v>226</v>
      </c>
      <c r="AD26" t="s">
        <v>226</v>
      </c>
    </row>
    <row r="27" spans="1:30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437</v>
      </c>
      <c r="I27" s="460"/>
      <c r="J27" s="461"/>
      <c r="K27" s="456">
        <f>B14</f>
        <v>439</v>
      </c>
      <c r="L27" s="457"/>
      <c r="M27" s="458"/>
      <c r="N27" s="459">
        <f>B22</f>
        <v>441</v>
      </c>
      <c r="O27" s="460"/>
      <c r="P27" s="461"/>
      <c r="Q27" s="469"/>
      <c r="R27" s="452"/>
      <c r="S27" s="58"/>
      <c r="T27" s="58"/>
      <c r="U27">
        <v>14</v>
      </c>
      <c r="V27" t="s">
        <v>212</v>
      </c>
      <c r="W27" t="s">
        <v>211</v>
      </c>
      <c r="X27" t="s">
        <v>208</v>
      </c>
      <c r="Y27" s="229">
        <v>26.526090621948242</v>
      </c>
      <c r="Z27" s="229">
        <v>26.561203002929688</v>
      </c>
      <c r="AA27" s="229">
        <v>4.9655057489871979E-2</v>
      </c>
      <c r="AB27" s="229">
        <v>10000</v>
      </c>
      <c r="AC27" t="s">
        <v>226</v>
      </c>
      <c r="AD27" t="s">
        <v>226</v>
      </c>
    </row>
    <row r="28" spans="1:30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44581</v>
      </c>
      <c r="J28" s="161"/>
      <c r="K28" s="162">
        <v>12</v>
      </c>
      <c r="L28" s="127">
        <f>D14</f>
        <v>44595</v>
      </c>
      <c r="M28" s="163"/>
      <c r="N28" s="104">
        <v>20</v>
      </c>
      <c r="O28" s="160">
        <f>D22</f>
        <v>44609</v>
      </c>
      <c r="P28" s="131"/>
      <c r="Q28" s="469"/>
      <c r="R28" s="452"/>
      <c r="S28" s="58"/>
      <c r="T28" s="58"/>
      <c r="U28">
        <v>1</v>
      </c>
      <c r="V28" t="s">
        <v>206</v>
      </c>
      <c r="W28" t="s">
        <v>207</v>
      </c>
      <c r="X28" t="s">
        <v>208</v>
      </c>
      <c r="Y28" s="229">
        <v>23.222490310668945</v>
      </c>
      <c r="Z28" s="229">
        <v>23.164409637451172</v>
      </c>
      <c r="AA28" s="229">
        <v>8.2139827311038971E-2</v>
      </c>
      <c r="AB28" s="229">
        <v>100000</v>
      </c>
      <c r="AC28" t="s">
        <v>226</v>
      </c>
      <c r="AD28" t="s">
        <v>226</v>
      </c>
    </row>
    <row r="29" spans="1:30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LJ07 AF</v>
      </c>
      <c r="J29" s="167"/>
      <c r="K29" s="168"/>
      <c r="L29" s="137" t="str">
        <f>C15</f>
        <v>LJ07 AF</v>
      </c>
      <c r="M29" s="138"/>
      <c r="N29" s="139"/>
      <c r="O29" s="140" t="str">
        <f>C23</f>
        <v>LJ07 AF</v>
      </c>
      <c r="P29" s="143"/>
      <c r="Q29" s="470">
        <f>B28</f>
        <v>0</v>
      </c>
      <c r="R29" s="471" t="s">
        <v>47</v>
      </c>
      <c r="S29" s="58"/>
      <c r="T29" s="58"/>
      <c r="U29">
        <v>2</v>
      </c>
      <c r="V29" t="s">
        <v>209</v>
      </c>
      <c r="W29" t="s">
        <v>207</v>
      </c>
      <c r="X29" t="s">
        <v>208</v>
      </c>
      <c r="Y29" s="229">
        <v>23.106327056884766</v>
      </c>
      <c r="Z29" s="229">
        <v>23.164409637451172</v>
      </c>
      <c r="AA29" s="229">
        <v>8.2139827311038971E-2</v>
      </c>
      <c r="AB29" s="229">
        <v>100000</v>
      </c>
      <c r="AC29" t="s">
        <v>226</v>
      </c>
      <c r="AD29" t="s">
        <v>226</v>
      </c>
    </row>
    <row r="30" spans="1:30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438</v>
      </c>
      <c r="I30" s="473"/>
      <c r="J30" s="474"/>
      <c r="K30" s="459">
        <f>B15</f>
        <v>440</v>
      </c>
      <c r="L30" s="460"/>
      <c r="M30" s="461"/>
      <c r="N30" s="456">
        <f>B23</f>
        <v>442</v>
      </c>
      <c r="O30" s="457"/>
      <c r="P30" s="458"/>
      <c r="Q30" s="470"/>
      <c r="R30" s="452"/>
      <c r="S30" s="58"/>
      <c r="T30" s="58"/>
      <c r="U30">
        <v>3</v>
      </c>
      <c r="V30" t="s">
        <v>232</v>
      </c>
      <c r="W30" t="s">
        <v>607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</row>
    <row r="31" spans="1:30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44588</v>
      </c>
      <c r="J31" s="169"/>
      <c r="K31" s="170">
        <v>13</v>
      </c>
      <c r="L31" s="105">
        <f>D15</f>
        <v>44602</v>
      </c>
      <c r="M31" s="106"/>
      <c r="N31" s="150">
        <v>21</v>
      </c>
      <c r="O31" s="148">
        <f>D23</f>
        <v>44616</v>
      </c>
      <c r="P31" s="109"/>
      <c r="Q31" s="470"/>
      <c r="R31" s="453"/>
      <c r="S31" s="58"/>
      <c r="T31" s="58"/>
      <c r="U31">
        <v>4</v>
      </c>
      <c r="V31" t="s">
        <v>234</v>
      </c>
      <c r="W31" t="s">
        <v>607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</row>
    <row r="32" spans="1:30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LJ07 AF</v>
      </c>
      <c r="J32" s="172"/>
      <c r="K32" s="115"/>
      <c r="L32" s="81" t="str">
        <f>C16</f>
        <v>LJ07 AF</v>
      </c>
      <c r="M32" s="117"/>
      <c r="N32" s="118"/>
      <c r="O32" s="119" t="str">
        <f>C24</f>
        <v>LJ07 AF</v>
      </c>
      <c r="P32" s="173"/>
      <c r="Q32" s="174">
        <f>D28</f>
        <v>0</v>
      </c>
      <c r="R32" s="451" t="s">
        <v>49</v>
      </c>
      <c r="S32" s="58"/>
      <c r="T32" s="58"/>
      <c r="U32">
        <v>5</v>
      </c>
      <c r="V32" t="s">
        <v>235</v>
      </c>
      <c r="W32" t="s">
        <v>607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</row>
    <row r="33" spans="1:30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438</v>
      </c>
      <c r="I33" s="460"/>
      <c r="J33" s="461"/>
      <c r="K33" s="456">
        <f>B16</f>
        <v>440</v>
      </c>
      <c r="L33" s="457"/>
      <c r="M33" s="458"/>
      <c r="N33" s="459">
        <f>B24</f>
        <v>442</v>
      </c>
      <c r="O33" s="460"/>
      <c r="P33" s="461"/>
      <c r="Q33" s="175"/>
      <c r="R33" s="452"/>
      <c r="S33" s="58"/>
      <c r="T33" s="58"/>
      <c r="U33">
        <v>15</v>
      </c>
      <c r="V33" t="s">
        <v>236</v>
      </c>
      <c r="W33" t="s">
        <v>607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</row>
    <row r="34" spans="1:30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44588</v>
      </c>
      <c r="J34" s="125"/>
      <c r="K34" s="126">
        <v>14</v>
      </c>
      <c r="L34" s="127">
        <f>D16</f>
        <v>44602</v>
      </c>
      <c r="M34" s="178"/>
      <c r="N34" s="129">
        <v>22</v>
      </c>
      <c r="O34" s="130">
        <f>D24</f>
        <v>44616</v>
      </c>
      <c r="P34" s="179"/>
      <c r="Q34" s="180"/>
      <c r="R34" s="452"/>
      <c r="S34" s="58"/>
      <c r="T34" s="58"/>
      <c r="U34">
        <v>16</v>
      </c>
      <c r="V34" t="s">
        <v>237</v>
      </c>
      <c r="W34" t="s">
        <v>607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</row>
    <row r="35" spans="1:30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LJ07 AF</v>
      </c>
      <c r="J35" s="183"/>
      <c r="K35" s="136"/>
      <c r="L35" s="137" t="str">
        <f>C17</f>
        <v>LJ07 AF</v>
      </c>
      <c r="M35" s="138"/>
      <c r="N35" s="139"/>
      <c r="O35" s="140" t="str">
        <f>C25</f>
        <v>LJ07 AF</v>
      </c>
      <c r="P35" s="143"/>
      <c r="Q35" s="184"/>
      <c r="R35" s="451" t="s">
        <v>51</v>
      </c>
      <c r="S35" s="58"/>
      <c r="T35" s="58"/>
      <c r="U35">
        <v>17</v>
      </c>
      <c r="V35" t="s">
        <v>238</v>
      </c>
      <c r="W35" t="s">
        <v>607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</row>
    <row r="36" spans="1:30" ht="15" customHeight="1">
      <c r="A36" s="181"/>
      <c r="B36" s="182"/>
      <c r="C36" s="182"/>
      <c r="D36" s="182"/>
      <c r="E36" s="452"/>
      <c r="F36" s="456"/>
      <c r="G36" s="458"/>
      <c r="H36" s="456">
        <f>B9</f>
        <v>438</v>
      </c>
      <c r="I36" s="457"/>
      <c r="J36" s="458"/>
      <c r="K36" s="465">
        <f>B17</f>
        <v>440</v>
      </c>
      <c r="L36" s="466"/>
      <c r="M36" s="467"/>
      <c r="N36" s="456">
        <f>B25</f>
        <v>442</v>
      </c>
      <c r="O36" s="457"/>
      <c r="P36" s="458"/>
      <c r="Q36" s="185" t="s">
        <v>38</v>
      </c>
      <c r="R36" s="452"/>
      <c r="S36" s="58"/>
      <c r="T36" s="58"/>
      <c r="U36">
        <v>27</v>
      </c>
      <c r="V36" t="s">
        <v>239</v>
      </c>
      <c r="W36" t="s">
        <v>607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</row>
    <row r="37" spans="1:30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44588</v>
      </c>
      <c r="J37" s="169"/>
      <c r="K37" s="170">
        <v>15</v>
      </c>
      <c r="L37" s="105">
        <f>D17</f>
        <v>44602</v>
      </c>
      <c r="M37" s="106"/>
      <c r="N37" s="187">
        <v>23</v>
      </c>
      <c r="O37" s="108">
        <f>D25</f>
        <v>44616</v>
      </c>
      <c r="P37" s="109"/>
      <c r="Q37" s="188"/>
      <c r="R37" s="453"/>
      <c r="S37" s="58"/>
      <c r="T37" s="58"/>
      <c r="U37">
        <v>28</v>
      </c>
      <c r="V37" t="s">
        <v>240</v>
      </c>
      <c r="W37" t="s">
        <v>607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</row>
    <row r="38" spans="1:30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LJ07 AF</v>
      </c>
      <c r="J38" s="114"/>
      <c r="K38" s="115"/>
      <c r="L38" s="81" t="str">
        <f>C18</f>
        <v>LJ07 AF</v>
      </c>
      <c r="M38" s="117"/>
      <c r="N38" s="118"/>
      <c r="O38" s="119" t="str">
        <f>C26</f>
        <v>LJ07 AF</v>
      </c>
      <c r="P38" s="173"/>
      <c r="Q38" s="192"/>
      <c r="R38" s="452" t="s">
        <v>52</v>
      </c>
      <c r="S38" s="58"/>
      <c r="T38" s="58"/>
      <c r="U38">
        <v>29</v>
      </c>
      <c r="V38" t="s">
        <v>241</v>
      </c>
      <c r="W38" t="s">
        <v>607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</row>
    <row r="39" spans="1:30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438</v>
      </c>
      <c r="I39" s="460"/>
      <c r="J39" s="461"/>
      <c r="K39" s="456">
        <f>B18</f>
        <v>440</v>
      </c>
      <c r="L39" s="457"/>
      <c r="M39" s="458"/>
      <c r="N39" s="480">
        <f>B26</f>
        <v>442</v>
      </c>
      <c r="O39" s="481"/>
      <c r="P39" s="482"/>
      <c r="Q39" s="196" t="s">
        <v>38</v>
      </c>
      <c r="R39" s="452"/>
      <c r="S39" s="58"/>
      <c r="T39" s="58"/>
      <c r="U39">
        <v>39</v>
      </c>
      <c r="V39" t="s">
        <v>242</v>
      </c>
      <c r="W39" t="s">
        <v>607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</row>
    <row r="40" spans="1:30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44588</v>
      </c>
      <c r="J40" s="201"/>
      <c r="K40" s="202">
        <v>16</v>
      </c>
      <c r="L40" s="203">
        <f>D18</f>
        <v>44602</v>
      </c>
      <c r="M40" s="204"/>
      <c r="N40" s="205">
        <v>24</v>
      </c>
      <c r="O40" s="200">
        <f>D26</f>
        <v>44616</v>
      </c>
      <c r="P40" s="201"/>
      <c r="Q40" s="206"/>
      <c r="R40" s="452"/>
      <c r="S40" s="58"/>
      <c r="T40" s="58"/>
      <c r="U40">
        <v>40</v>
      </c>
      <c r="V40" t="s">
        <v>243</v>
      </c>
      <c r="W40" t="s">
        <v>607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</row>
    <row r="41" spans="1:30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41</v>
      </c>
      <c r="V41" t="s">
        <v>244</v>
      </c>
      <c r="W41" s="35" t="s">
        <v>607</v>
      </c>
      <c r="X41" s="35" t="s">
        <v>228</v>
      </c>
      <c r="Y41" s="35" t="s">
        <v>225</v>
      </c>
      <c r="Z41" s="35" t="s">
        <v>226</v>
      </c>
      <c r="AA41" s="35" t="s">
        <v>226</v>
      </c>
      <c r="AB41" s="35" t="s">
        <v>226</v>
      </c>
      <c r="AC41" s="35" t="s">
        <v>226</v>
      </c>
      <c r="AD41" s="35" t="s">
        <v>226</v>
      </c>
    </row>
    <row r="42" spans="1:30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51</v>
      </c>
      <c r="V42" t="s">
        <v>245</v>
      </c>
      <c r="W42" t="s">
        <v>608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</row>
    <row r="43" spans="1:30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52</v>
      </c>
      <c r="V43" t="s">
        <v>247</v>
      </c>
      <c r="W43" t="s">
        <v>608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0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53</v>
      </c>
      <c r="V44" t="s">
        <v>248</v>
      </c>
      <c r="W44" t="s">
        <v>608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0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63</v>
      </c>
      <c r="V45" t="s">
        <v>250</v>
      </c>
      <c r="W45" t="s">
        <v>608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0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64</v>
      </c>
      <c r="V46" t="s">
        <v>251</v>
      </c>
      <c r="W46" t="s">
        <v>608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0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65</v>
      </c>
      <c r="V47" t="s">
        <v>252</v>
      </c>
      <c r="W47" t="s">
        <v>608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0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75</v>
      </c>
      <c r="V48" t="s">
        <v>253</v>
      </c>
      <c r="W48" t="s">
        <v>608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76</v>
      </c>
      <c r="V49" t="s">
        <v>254</v>
      </c>
      <c r="W49" t="s">
        <v>608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77</v>
      </c>
      <c r="V50" t="s">
        <v>255</v>
      </c>
      <c r="W50" t="s">
        <v>608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87</v>
      </c>
      <c r="V51" t="s">
        <v>256</v>
      </c>
      <c r="W51" t="s">
        <v>608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88</v>
      </c>
      <c r="V52" t="s">
        <v>257</v>
      </c>
      <c r="W52" t="s">
        <v>608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89</v>
      </c>
      <c r="V53" t="s">
        <v>258</v>
      </c>
      <c r="W53" s="35" t="s">
        <v>608</v>
      </c>
      <c r="X53" s="35" t="s">
        <v>228</v>
      </c>
      <c r="Y53" s="35" t="s">
        <v>225</v>
      </c>
      <c r="Z53" s="35" t="s">
        <v>226</v>
      </c>
      <c r="AA53" s="35" t="s">
        <v>226</v>
      </c>
      <c r="AB53" s="35" t="s">
        <v>226</v>
      </c>
      <c r="AC53" s="35" t="s">
        <v>226</v>
      </c>
      <c r="AD53" s="35" t="s">
        <v>226</v>
      </c>
    </row>
    <row r="54" spans="1:30">
      <c r="U54">
        <v>6</v>
      </c>
      <c r="V54" t="s">
        <v>259</v>
      </c>
      <c r="W54" t="s">
        <v>609</v>
      </c>
      <c r="X54" t="s">
        <v>228</v>
      </c>
      <c r="Y54" s="229">
        <v>37.870338439941406</v>
      </c>
      <c r="Z54" s="229">
        <v>37.968532562255859</v>
      </c>
      <c r="AA54" s="229">
        <v>0.13886745274066925</v>
      </c>
      <c r="AB54" s="229">
        <v>3.5026719570159912</v>
      </c>
      <c r="AC54" s="229">
        <v>3.2768828868865967</v>
      </c>
      <c r="AD54" s="229">
        <v>0.31931397318840027</v>
      </c>
    </row>
    <row r="55" spans="1:30">
      <c r="U55">
        <v>7</v>
      </c>
      <c r="V55" t="s">
        <v>261</v>
      </c>
      <c r="W55" t="s">
        <v>609</v>
      </c>
      <c r="X55" t="s">
        <v>228</v>
      </c>
      <c r="Y55" t="s">
        <v>225</v>
      </c>
      <c r="Z55" s="229">
        <v>37.968532562255859</v>
      </c>
      <c r="AA55" s="229">
        <v>0.13886745274066925</v>
      </c>
      <c r="AB55" t="s">
        <v>226</v>
      </c>
      <c r="AC55" t="s">
        <v>226</v>
      </c>
      <c r="AD55" t="s">
        <v>226</v>
      </c>
    </row>
    <row r="56" spans="1:30">
      <c r="U56">
        <v>8</v>
      </c>
      <c r="V56" t="s">
        <v>262</v>
      </c>
      <c r="W56" t="s">
        <v>609</v>
      </c>
      <c r="X56" t="s">
        <v>228</v>
      </c>
      <c r="Y56" t="s">
        <v>225</v>
      </c>
      <c r="Z56" s="229">
        <v>37.968532562255859</v>
      </c>
      <c r="AA56" s="229">
        <v>0.13886745274066925</v>
      </c>
      <c r="AB56" t="s">
        <v>226</v>
      </c>
      <c r="AC56" t="s">
        <v>226</v>
      </c>
      <c r="AD56" t="s">
        <v>226</v>
      </c>
    </row>
    <row r="57" spans="1:30">
      <c r="U57">
        <v>18</v>
      </c>
      <c r="V57" t="s">
        <v>263</v>
      </c>
      <c r="W57" t="s">
        <v>609</v>
      </c>
      <c r="X57" t="s">
        <v>228</v>
      </c>
      <c r="Y57" t="s">
        <v>225</v>
      </c>
      <c r="Z57" s="229">
        <v>37.968532562255859</v>
      </c>
      <c r="AA57" s="229">
        <v>0.13886745274066925</v>
      </c>
      <c r="AB57" t="s">
        <v>226</v>
      </c>
      <c r="AC57" t="s">
        <v>226</v>
      </c>
      <c r="AD57" t="s">
        <v>226</v>
      </c>
    </row>
    <row r="58" spans="1:30">
      <c r="U58">
        <v>19</v>
      </c>
      <c r="V58" t="s">
        <v>264</v>
      </c>
      <c r="W58" t="s">
        <v>609</v>
      </c>
      <c r="X58" t="s">
        <v>228</v>
      </c>
      <c r="Y58" t="s">
        <v>225</v>
      </c>
      <c r="Z58" s="229">
        <v>37.968532562255859</v>
      </c>
      <c r="AA58" s="229">
        <v>0.13886745274066925</v>
      </c>
      <c r="AB58" t="s">
        <v>226</v>
      </c>
      <c r="AC58" t="s">
        <v>226</v>
      </c>
      <c r="AD58" t="s">
        <v>226</v>
      </c>
    </row>
    <row r="59" spans="1:30">
      <c r="U59">
        <v>20</v>
      </c>
      <c r="V59" t="s">
        <v>265</v>
      </c>
      <c r="W59" t="s">
        <v>609</v>
      </c>
      <c r="X59" t="s">
        <v>228</v>
      </c>
      <c r="Y59" t="s">
        <v>225</v>
      </c>
      <c r="Z59" s="229">
        <v>37.968532562255859</v>
      </c>
      <c r="AA59" s="229">
        <v>0.13886745274066925</v>
      </c>
      <c r="AB59" t="s">
        <v>226</v>
      </c>
      <c r="AC59" t="s">
        <v>226</v>
      </c>
      <c r="AD59" t="s">
        <v>226</v>
      </c>
    </row>
    <row r="60" spans="1:30">
      <c r="U60">
        <v>30</v>
      </c>
      <c r="V60" t="s">
        <v>266</v>
      </c>
      <c r="W60" t="s">
        <v>609</v>
      </c>
      <c r="X60" t="s">
        <v>228</v>
      </c>
      <c r="Y60" t="s">
        <v>225</v>
      </c>
      <c r="Z60" s="229">
        <v>37.968532562255859</v>
      </c>
      <c r="AA60" s="229">
        <v>0.13886745274066925</v>
      </c>
      <c r="AB60" t="s">
        <v>226</v>
      </c>
      <c r="AC60" t="s">
        <v>226</v>
      </c>
      <c r="AD60" t="s">
        <v>226</v>
      </c>
    </row>
    <row r="61" spans="1:30">
      <c r="U61">
        <v>31</v>
      </c>
      <c r="V61" t="s">
        <v>267</v>
      </c>
      <c r="W61" t="s">
        <v>609</v>
      </c>
      <c r="X61" t="s">
        <v>228</v>
      </c>
      <c r="Y61" t="s">
        <v>225</v>
      </c>
      <c r="Z61" s="229">
        <v>37.968532562255859</v>
      </c>
      <c r="AA61" s="229">
        <v>0.13886745274066925</v>
      </c>
      <c r="AB61" t="s">
        <v>226</v>
      </c>
      <c r="AC61" t="s">
        <v>226</v>
      </c>
      <c r="AD61" t="s">
        <v>226</v>
      </c>
    </row>
    <row r="62" spans="1:30">
      <c r="U62">
        <v>32</v>
      </c>
      <c r="V62" t="s">
        <v>268</v>
      </c>
      <c r="W62" t="s">
        <v>609</v>
      </c>
      <c r="X62" t="s">
        <v>228</v>
      </c>
      <c r="Y62" t="s">
        <v>225</v>
      </c>
      <c r="Z62" s="229">
        <v>37.968532562255859</v>
      </c>
      <c r="AA62" s="229">
        <v>0.13886745274066925</v>
      </c>
      <c r="AB62" t="s">
        <v>226</v>
      </c>
      <c r="AC62" t="s">
        <v>226</v>
      </c>
      <c r="AD62" t="s">
        <v>226</v>
      </c>
    </row>
    <row r="63" spans="1:30">
      <c r="U63">
        <v>42</v>
      </c>
      <c r="V63" t="s">
        <v>269</v>
      </c>
      <c r="W63" t="s">
        <v>609</v>
      </c>
      <c r="X63" t="s">
        <v>228</v>
      </c>
      <c r="Y63" t="s">
        <v>225</v>
      </c>
      <c r="Z63" s="229">
        <v>37.968532562255859</v>
      </c>
      <c r="AA63" s="229">
        <v>0.13886745274066925</v>
      </c>
      <c r="AB63" t="s">
        <v>226</v>
      </c>
      <c r="AC63" t="s">
        <v>226</v>
      </c>
      <c r="AD63" t="s">
        <v>226</v>
      </c>
    </row>
    <row r="64" spans="1:30">
      <c r="U64">
        <v>43</v>
      </c>
      <c r="V64" t="s">
        <v>91</v>
      </c>
      <c r="W64" t="s">
        <v>609</v>
      </c>
      <c r="X64" t="s">
        <v>228</v>
      </c>
      <c r="Y64" t="s">
        <v>225</v>
      </c>
      <c r="Z64" s="229">
        <v>37.968532562255859</v>
      </c>
      <c r="AA64" s="229">
        <v>0.13886745274066925</v>
      </c>
      <c r="AB64" t="s">
        <v>226</v>
      </c>
      <c r="AC64" t="s">
        <v>226</v>
      </c>
      <c r="AD64" t="s">
        <v>226</v>
      </c>
    </row>
    <row r="65" spans="2:30">
      <c r="U65">
        <v>44</v>
      </c>
      <c r="V65" t="s">
        <v>270</v>
      </c>
      <c r="W65" s="35" t="s">
        <v>609</v>
      </c>
      <c r="X65" s="35" t="s">
        <v>228</v>
      </c>
      <c r="Y65" s="348">
        <v>38.066726684570312</v>
      </c>
      <c r="Z65" s="348">
        <v>37.968532562255859</v>
      </c>
      <c r="AA65" s="348">
        <v>0.13886745274066925</v>
      </c>
      <c r="AB65" s="348">
        <v>3.0510938167572021</v>
      </c>
      <c r="AC65" s="348">
        <v>3.2768828868865967</v>
      </c>
      <c r="AD65" s="348">
        <v>0.31931397318840027</v>
      </c>
    </row>
    <row r="66" spans="2:30">
      <c r="U66">
        <v>54</v>
      </c>
      <c r="V66" t="s">
        <v>284</v>
      </c>
      <c r="W66" t="s">
        <v>610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</row>
    <row r="67" spans="2:30">
      <c r="U67">
        <v>55</v>
      </c>
      <c r="V67" t="s">
        <v>286</v>
      </c>
      <c r="W67" t="s">
        <v>610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56</v>
      </c>
      <c r="V68" t="s">
        <v>287</v>
      </c>
      <c r="W68" t="s">
        <v>610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66</v>
      </c>
      <c r="V69" t="s">
        <v>288</v>
      </c>
      <c r="W69" t="s">
        <v>610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67</v>
      </c>
      <c r="V70" t="s">
        <v>289</v>
      </c>
      <c r="W70" t="s">
        <v>610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68</v>
      </c>
      <c r="V71" t="s">
        <v>290</v>
      </c>
      <c r="W71" t="s">
        <v>610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78</v>
      </c>
      <c r="V72" t="s">
        <v>291</v>
      </c>
      <c r="W72" t="s">
        <v>610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:30">
      <c r="U73">
        <v>79</v>
      </c>
      <c r="V73" t="s">
        <v>292</v>
      </c>
      <c r="W73" t="s">
        <v>610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:30">
      <c r="U74">
        <v>80</v>
      </c>
      <c r="V74" t="s">
        <v>293</v>
      </c>
      <c r="W74" t="s">
        <v>610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90</v>
      </c>
      <c r="V75" t="s">
        <v>294</v>
      </c>
      <c r="W75" t="s">
        <v>610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91</v>
      </c>
      <c r="V76" t="s">
        <v>295</v>
      </c>
      <c r="W76" t="s">
        <v>610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:30">
      <c r="U77">
        <v>92</v>
      </c>
      <c r="V77" t="s">
        <v>296</v>
      </c>
      <c r="W77" s="35" t="s">
        <v>610</v>
      </c>
      <c r="X77" s="35" t="s">
        <v>228</v>
      </c>
      <c r="Y77" s="35" t="s">
        <v>225</v>
      </c>
      <c r="Z77" s="35" t="s">
        <v>226</v>
      </c>
      <c r="AA77" s="35" t="s">
        <v>226</v>
      </c>
      <c r="AB77" s="35" t="s">
        <v>226</v>
      </c>
      <c r="AC77" s="35" t="s">
        <v>226</v>
      </c>
      <c r="AD77" s="35" t="s">
        <v>226</v>
      </c>
    </row>
    <row r="78" spans="2:30">
      <c r="U78">
        <v>9</v>
      </c>
      <c r="V78" t="s">
        <v>271</v>
      </c>
      <c r="W78" t="s">
        <v>614</v>
      </c>
      <c r="X78" t="s">
        <v>228</v>
      </c>
      <c r="Y78" t="s">
        <v>225</v>
      </c>
      <c r="Z78" t="s">
        <v>226</v>
      </c>
      <c r="AA78" t="s">
        <v>226</v>
      </c>
      <c r="AB78" t="s">
        <v>226</v>
      </c>
      <c r="AC78" t="s">
        <v>226</v>
      </c>
      <c r="AD78" t="s">
        <v>226</v>
      </c>
    </row>
    <row r="79" spans="2:30">
      <c r="U79">
        <v>10</v>
      </c>
      <c r="V79" t="s">
        <v>273</v>
      </c>
      <c r="W79" t="s">
        <v>614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11</v>
      </c>
      <c r="V80" t="s">
        <v>274</v>
      </c>
      <c r="W80" t="s">
        <v>614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21</v>
      </c>
      <c r="V81" t="s">
        <v>275</v>
      </c>
      <c r="W81" t="s">
        <v>614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22</v>
      </c>
      <c r="V82" t="s">
        <v>276</v>
      </c>
      <c r="W82" t="s">
        <v>614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23</v>
      </c>
      <c r="V83" t="s">
        <v>277</v>
      </c>
      <c r="W83" t="s">
        <v>614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33</v>
      </c>
      <c r="V84" t="s">
        <v>278</v>
      </c>
      <c r="W84" t="s">
        <v>614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34</v>
      </c>
      <c r="V85" t="s">
        <v>279</v>
      </c>
      <c r="W85" t="s">
        <v>614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35</v>
      </c>
      <c r="V86" t="s">
        <v>280</v>
      </c>
      <c r="W86" t="s">
        <v>614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45</v>
      </c>
      <c r="V87" t="s">
        <v>281</v>
      </c>
      <c r="W87" t="s">
        <v>614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46</v>
      </c>
      <c r="V88" t="s">
        <v>282</v>
      </c>
      <c r="W88" t="s">
        <v>614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47</v>
      </c>
      <c r="V89" t="s">
        <v>283</v>
      </c>
      <c r="W89" s="35" t="s">
        <v>614</v>
      </c>
      <c r="X89" s="35" t="s">
        <v>228</v>
      </c>
      <c r="Y89" s="35" t="s">
        <v>225</v>
      </c>
      <c r="Z89" s="35" t="s">
        <v>226</v>
      </c>
      <c r="AA89" s="35" t="s">
        <v>226</v>
      </c>
      <c r="AB89" s="35" t="s">
        <v>226</v>
      </c>
      <c r="AC89" s="35" t="s">
        <v>226</v>
      </c>
      <c r="AD89" s="35" t="s">
        <v>226</v>
      </c>
    </row>
    <row r="90" spans="21:30">
      <c r="U90">
        <v>57</v>
      </c>
      <c r="V90" t="s">
        <v>297</v>
      </c>
      <c r="W90" t="s">
        <v>615</v>
      </c>
      <c r="X90" t="s">
        <v>228</v>
      </c>
      <c r="Y90" t="s">
        <v>225</v>
      </c>
      <c r="Z90" t="s">
        <v>226</v>
      </c>
      <c r="AA90" t="s">
        <v>226</v>
      </c>
      <c r="AB90" t="s">
        <v>226</v>
      </c>
      <c r="AC90" t="s">
        <v>226</v>
      </c>
      <c r="AD90" t="s">
        <v>226</v>
      </c>
    </row>
    <row r="91" spans="21:30">
      <c r="U91">
        <v>58</v>
      </c>
      <c r="V91" t="s">
        <v>299</v>
      </c>
      <c r="W91" t="s">
        <v>615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59</v>
      </c>
      <c r="V92" t="s">
        <v>300</v>
      </c>
      <c r="W92" t="s">
        <v>615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69</v>
      </c>
      <c r="V93" t="s">
        <v>301</v>
      </c>
      <c r="W93" t="s">
        <v>615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70</v>
      </c>
      <c r="V94" t="s">
        <v>302</v>
      </c>
      <c r="W94" t="s">
        <v>615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71</v>
      </c>
      <c r="V95" t="s">
        <v>303</v>
      </c>
      <c r="W95" t="s">
        <v>615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81</v>
      </c>
      <c r="V96" t="s">
        <v>304</v>
      </c>
      <c r="W96" t="s">
        <v>615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82</v>
      </c>
      <c r="V97" t="s">
        <v>305</v>
      </c>
      <c r="W97" t="s">
        <v>615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83</v>
      </c>
      <c r="V98" t="s">
        <v>306</v>
      </c>
      <c r="W98" t="s">
        <v>615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93</v>
      </c>
      <c r="V99" t="s">
        <v>307</v>
      </c>
      <c r="W99" t="s">
        <v>615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94</v>
      </c>
      <c r="V100" t="s">
        <v>308</v>
      </c>
      <c r="W100" t="s">
        <v>615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</row>
    <row r="101" spans="21:30">
      <c r="U101">
        <v>95</v>
      </c>
      <c r="V101" t="s">
        <v>309</v>
      </c>
      <c r="W101" t="s">
        <v>615</v>
      </c>
      <c r="X101" t="s">
        <v>228</v>
      </c>
      <c r="Y101" t="s">
        <v>225</v>
      </c>
      <c r="Z101" t="s">
        <v>226</v>
      </c>
      <c r="AA101" t="s">
        <v>226</v>
      </c>
      <c r="AB101" t="s">
        <v>226</v>
      </c>
      <c r="AC101" t="s">
        <v>226</v>
      </c>
      <c r="AD101" t="s">
        <v>226</v>
      </c>
    </row>
  </sheetData>
  <mergeCells count="56"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  <mergeCell ref="E35:E37"/>
    <mergeCell ref="R35:R37"/>
    <mergeCell ref="F36:G36"/>
    <mergeCell ref="H36:J36"/>
    <mergeCell ref="K36:M36"/>
    <mergeCell ref="N36:P36"/>
    <mergeCell ref="E32:E34"/>
    <mergeCell ref="R32:R34"/>
    <mergeCell ref="F33:G33"/>
    <mergeCell ref="H33:J33"/>
    <mergeCell ref="K33:M33"/>
    <mergeCell ref="N33:P33"/>
    <mergeCell ref="E29:E31"/>
    <mergeCell ref="Q29:Q31"/>
    <mergeCell ref="R29:R31"/>
    <mergeCell ref="F30:G30"/>
    <mergeCell ref="H30:J30"/>
    <mergeCell ref="K30:M30"/>
    <mergeCell ref="N30:P30"/>
    <mergeCell ref="E26:E28"/>
    <mergeCell ref="Q26:Q28"/>
    <mergeCell ref="R26:R28"/>
    <mergeCell ref="F27:G27"/>
    <mergeCell ref="H27:J27"/>
    <mergeCell ref="K27:M27"/>
    <mergeCell ref="N27:P27"/>
    <mergeCell ref="E23:E25"/>
    <mergeCell ref="R23:R25"/>
    <mergeCell ref="F24:G24"/>
    <mergeCell ref="H24:J24"/>
    <mergeCell ref="K24:M24"/>
    <mergeCell ref="N24:P24"/>
    <mergeCell ref="E20:E22"/>
    <mergeCell ref="Q20:Q22"/>
    <mergeCell ref="R20:R22"/>
    <mergeCell ref="F21:G21"/>
    <mergeCell ref="H21:J21"/>
    <mergeCell ref="K21:M21"/>
    <mergeCell ref="N21:P21"/>
    <mergeCell ref="G2:H2"/>
    <mergeCell ref="E17:E19"/>
    <mergeCell ref="Q17:Q19"/>
    <mergeCell ref="R17:R19"/>
    <mergeCell ref="F18:G18"/>
    <mergeCell ref="H18:J18"/>
    <mergeCell ref="K18:M18"/>
    <mergeCell ref="N18:P18"/>
  </mergeCells>
  <conditionalFormatting sqref="A42:G53 I42:I53 R2:T2 R15:T15 S5:S7 K42:T53 E4:F4 R4:R7 A32:T32 A31:P31 A30:H30 A34:T35 A33:H33 A37:T38 A40:T41 N18 K18 N21 K21 N24 K24 N27 K27 N30 K30 N33 K33 N36 K36 N39 K39 Q33:T33 Q36:T36 Q39:T39 E24:H24 E21:H21 E18:H18 E5:E15 A39:H39 A2:J2 R10:S14 A54:T1048576 E22:P22 A36:H36 E3:J3 A3:A14 A20:A22 A27:B28 A24:A26 E27:H27 A23:B23 E19:M19 E28:P28 A1:T1 Q24:T24 E20:T20 R21:T22 R30:T31 A29:T29 E23:T23 R18:T19 E16:T17 R27:T28 E25:T26 U1:XFD1048576 A15:B19 D7:D18">
    <cfRule type="cellIs" dxfId="2375" priority="102" stopIfTrue="1" operator="equal">
      <formula>0</formula>
    </cfRule>
  </conditionalFormatting>
  <conditionalFormatting sqref="P5:Q5 P10">
    <cfRule type="cellIs" dxfId="2374" priority="101" stopIfTrue="1" operator="equal">
      <formula>0</formula>
    </cfRule>
  </conditionalFormatting>
  <conditionalFormatting sqref="O4">
    <cfRule type="cellIs" dxfId="2373" priority="98" stopIfTrue="1" operator="equal">
      <formula>0</formula>
    </cfRule>
  </conditionalFormatting>
  <conditionalFormatting sqref="O5 O14 P7:Q8 Q4 Q10 P12:Q14 Q6">
    <cfRule type="cellIs" dxfId="2372" priority="100" stopIfTrue="1" operator="equal">
      <formula>0</formula>
    </cfRule>
  </conditionalFormatting>
  <conditionalFormatting sqref="P14:Q14">
    <cfRule type="cellIs" dxfId="2371" priority="99" stopIfTrue="1" operator="equal">
      <formula>0</formula>
    </cfRule>
  </conditionalFormatting>
  <conditionalFormatting sqref="M5:N5 M11">
    <cfRule type="cellIs" dxfId="2370" priority="97" stopIfTrue="1" operator="equal">
      <formula>0</formula>
    </cfRule>
  </conditionalFormatting>
  <conditionalFormatting sqref="L4">
    <cfRule type="cellIs" dxfId="2369" priority="95" stopIfTrue="1" operator="equal">
      <formula>0</formula>
    </cfRule>
  </conditionalFormatting>
  <conditionalFormatting sqref="K5:L5 M7:N8 N4 K4 N11 M13:N14 N6">
    <cfRule type="cellIs" dxfId="2368" priority="96" stopIfTrue="1" operator="equal">
      <formula>0</formula>
    </cfRule>
  </conditionalFormatting>
  <conditionalFormatting sqref="B7:B10">
    <cfRule type="cellIs" dxfId="2367" priority="94" stopIfTrue="1" operator="equal">
      <formula>0</formula>
    </cfRule>
  </conditionalFormatting>
  <conditionalFormatting sqref="H6 G6:G12">
    <cfRule type="cellIs" dxfId="2366" priority="93" stopIfTrue="1" operator="equal">
      <formula>0</formula>
    </cfRule>
  </conditionalFormatting>
  <conditionalFormatting sqref="B7:B18">
    <cfRule type="cellIs" dxfId="2365" priority="92" stopIfTrue="1" operator="equal">
      <formula>0</formula>
    </cfRule>
  </conditionalFormatting>
  <conditionalFormatting sqref="B7:B18">
    <cfRule type="cellIs" dxfId="2364" priority="91" stopIfTrue="1" operator="equal">
      <formula>0</formula>
    </cfRule>
  </conditionalFormatting>
  <conditionalFormatting sqref="B9 B11:B18">
    <cfRule type="cellIs" dxfId="2363" priority="89" stopIfTrue="1" operator="equal">
      <formula>0</formula>
    </cfRule>
  </conditionalFormatting>
  <conditionalFormatting sqref="B7:B14">
    <cfRule type="cellIs" dxfId="2362" priority="88" stopIfTrue="1" operator="equal">
      <formula>0</formula>
    </cfRule>
  </conditionalFormatting>
  <conditionalFormatting sqref="B8:B18">
    <cfRule type="cellIs" dxfId="2361" priority="87" stopIfTrue="1" operator="equal">
      <formula>0</formula>
    </cfRule>
  </conditionalFormatting>
  <conditionalFormatting sqref="B8:B18">
    <cfRule type="cellIs" dxfId="2360" priority="86" stopIfTrue="1" operator="equal">
      <formula>0</formula>
    </cfRule>
  </conditionalFormatting>
  <conditionalFormatting sqref="B10">
    <cfRule type="cellIs" dxfId="2359" priority="85" stopIfTrue="1" operator="equal">
      <formula>0</formula>
    </cfRule>
  </conditionalFormatting>
  <conditionalFormatting sqref="B10">
    <cfRule type="cellIs" dxfId="2358" priority="84" stopIfTrue="1" operator="equal">
      <formula>0</formula>
    </cfRule>
  </conditionalFormatting>
  <conditionalFormatting sqref="D23:D26">
    <cfRule type="cellIs" dxfId="2357" priority="79" stopIfTrue="1" operator="equal">
      <formula>0</formula>
    </cfRule>
  </conditionalFormatting>
  <conditionalFormatting sqref="D19:D22">
    <cfRule type="cellIs" dxfId="2356" priority="78" stopIfTrue="1" operator="equal">
      <formula>0</formula>
    </cfRule>
  </conditionalFormatting>
  <conditionalFormatting sqref="D15:D18">
    <cfRule type="cellIs" dxfId="2355" priority="77" stopIfTrue="1" operator="equal">
      <formula>0</formula>
    </cfRule>
  </conditionalFormatting>
  <conditionalFormatting sqref="D15:D18">
    <cfRule type="cellIs" dxfId="2354" priority="76" stopIfTrue="1" operator="equal">
      <formula>0</formula>
    </cfRule>
  </conditionalFormatting>
  <conditionalFormatting sqref="D10:D18">
    <cfRule type="cellIs" dxfId="2353" priority="75" stopIfTrue="1" operator="equal">
      <formula>0</formula>
    </cfRule>
  </conditionalFormatting>
  <conditionalFormatting sqref="D9:D18">
    <cfRule type="cellIs" dxfId="2352" priority="74" stopIfTrue="1" operator="equal">
      <formula>0</formula>
    </cfRule>
  </conditionalFormatting>
  <conditionalFormatting sqref="C27:C28">
    <cfRule type="cellIs" dxfId="2351" priority="73" stopIfTrue="1" operator="equal">
      <formula>0</formula>
    </cfRule>
  </conditionalFormatting>
  <conditionalFormatting sqref="C27:C28">
    <cfRule type="cellIs" dxfId="2350" priority="72" stopIfTrue="1" operator="equal">
      <formula>0</formula>
    </cfRule>
  </conditionalFormatting>
  <conditionalFormatting sqref="C27:C28">
    <cfRule type="cellIs" dxfId="2349" priority="71" stopIfTrue="1" operator="equal">
      <formula>0</formula>
    </cfRule>
  </conditionalFormatting>
  <conditionalFormatting sqref="C27:C28">
    <cfRule type="cellIs" dxfId="2348" priority="70" stopIfTrue="1" operator="equal">
      <formula>0</formula>
    </cfRule>
  </conditionalFormatting>
  <conditionalFormatting sqref="C27:C28">
    <cfRule type="cellIs" dxfId="2347" priority="69" stopIfTrue="1" operator="equal">
      <formula>0</formula>
    </cfRule>
  </conditionalFormatting>
  <conditionalFormatting sqref="D27:D28">
    <cfRule type="cellIs" dxfId="2346" priority="68" stopIfTrue="1" operator="equal">
      <formula>0</formula>
    </cfRule>
  </conditionalFormatting>
  <conditionalFormatting sqref="D7:D10">
    <cfRule type="cellIs" dxfId="2345" priority="67" stopIfTrue="1" operator="equal">
      <formula>0</formula>
    </cfRule>
  </conditionalFormatting>
  <conditionalFormatting sqref="C3:C26">
    <cfRule type="cellIs" dxfId="2344" priority="61" stopIfTrue="1" operator="equal">
      <formula>0</formula>
    </cfRule>
  </conditionalFormatting>
  <conditionalFormatting sqref="C3:C26">
    <cfRule type="cellIs" dxfId="2343" priority="60" stopIfTrue="1" operator="equal">
      <formula>0</formula>
    </cfRule>
  </conditionalFormatting>
  <conditionalFormatting sqref="C3:C26">
    <cfRule type="cellIs" dxfId="2342" priority="59" stopIfTrue="1" operator="equal">
      <formula>0</formula>
    </cfRule>
  </conditionalFormatting>
  <conditionalFormatting sqref="C3:C26">
    <cfRule type="cellIs" dxfId="2341" priority="58" stopIfTrue="1" operator="equal">
      <formula>0</formula>
    </cfRule>
  </conditionalFormatting>
  <conditionalFormatting sqref="C3:C26">
    <cfRule type="cellIs" dxfId="2340" priority="57" stopIfTrue="1" operator="equal">
      <formula>0</formula>
    </cfRule>
  </conditionalFormatting>
  <conditionalFormatting sqref="D7:D14">
    <cfRule type="cellIs" dxfId="2339" priority="56" stopIfTrue="1" operator="equal">
      <formula>0</formula>
    </cfRule>
  </conditionalFormatting>
  <conditionalFormatting sqref="D8:D18">
    <cfRule type="cellIs" dxfId="2338" priority="55" stopIfTrue="1" operator="equal">
      <formula>0</formula>
    </cfRule>
  </conditionalFormatting>
  <conditionalFormatting sqref="D16:D18">
    <cfRule type="cellIs" dxfId="2337" priority="54" stopIfTrue="1" operator="equal">
      <formula>0</formula>
    </cfRule>
  </conditionalFormatting>
  <conditionalFormatting sqref="D16:D18">
    <cfRule type="cellIs" dxfId="2336" priority="53" stopIfTrue="1" operator="equal">
      <formula>0</formula>
    </cfRule>
  </conditionalFormatting>
  <conditionalFormatting sqref="B8:B18">
    <cfRule type="cellIs" dxfId="2335" priority="52" stopIfTrue="1" operator="equal">
      <formula>0</formula>
    </cfRule>
  </conditionalFormatting>
  <conditionalFormatting sqref="D8:D18">
    <cfRule type="cellIs" dxfId="2334" priority="51" stopIfTrue="1" operator="equal">
      <formula>0</formula>
    </cfRule>
  </conditionalFormatting>
  <conditionalFormatting sqref="B10">
    <cfRule type="cellIs" dxfId="2333" priority="50" stopIfTrue="1" operator="equal">
      <formula>0</formula>
    </cfRule>
  </conditionalFormatting>
  <conditionalFormatting sqref="B14">
    <cfRule type="cellIs" dxfId="2332" priority="49" stopIfTrue="1" operator="equal">
      <formula>0</formula>
    </cfRule>
  </conditionalFormatting>
  <conditionalFormatting sqref="B14">
    <cfRule type="cellIs" dxfId="2331" priority="48" stopIfTrue="1" operator="equal">
      <formula>0</formula>
    </cfRule>
  </conditionalFormatting>
  <conditionalFormatting sqref="D10">
    <cfRule type="cellIs" dxfId="2330" priority="47" stopIfTrue="1" operator="equal">
      <formula>0</formula>
    </cfRule>
  </conditionalFormatting>
  <conditionalFormatting sqref="B3:B6">
    <cfRule type="cellIs" dxfId="2329" priority="46" stopIfTrue="1" operator="equal">
      <formula>0</formula>
    </cfRule>
  </conditionalFormatting>
  <conditionalFormatting sqref="B3:B6">
    <cfRule type="cellIs" dxfId="2328" priority="45" stopIfTrue="1" operator="equal">
      <formula>0</formula>
    </cfRule>
  </conditionalFormatting>
  <conditionalFormatting sqref="B3:B6">
    <cfRule type="cellIs" dxfId="2327" priority="44" stopIfTrue="1" operator="equal">
      <formula>0</formula>
    </cfRule>
  </conditionalFormatting>
  <conditionalFormatting sqref="B3:B6">
    <cfRule type="cellIs" dxfId="2326" priority="42" stopIfTrue="1" operator="equal">
      <formula>0</formula>
    </cfRule>
  </conditionalFormatting>
  <conditionalFormatting sqref="B3:B6">
    <cfRule type="cellIs" dxfId="2325" priority="41" stopIfTrue="1" operator="equal">
      <formula>0</formula>
    </cfRule>
  </conditionalFormatting>
  <conditionalFormatting sqref="B3:B6">
    <cfRule type="cellIs" dxfId="2324" priority="40" stopIfTrue="1" operator="equal">
      <formula>0</formula>
    </cfRule>
  </conditionalFormatting>
  <conditionalFormatting sqref="B3:B6">
    <cfRule type="cellIs" dxfId="2323" priority="39" stopIfTrue="1" operator="equal">
      <formula>0</formula>
    </cfRule>
  </conditionalFormatting>
  <conditionalFormatting sqref="D3:D6">
    <cfRule type="cellIs" dxfId="2322" priority="34" stopIfTrue="1" operator="equal">
      <formula>0</formula>
    </cfRule>
  </conditionalFormatting>
  <conditionalFormatting sqref="D3:D6">
    <cfRule type="cellIs" dxfId="2321" priority="33" stopIfTrue="1" operator="equal">
      <formula>0</formula>
    </cfRule>
  </conditionalFormatting>
  <conditionalFormatting sqref="D3:D6">
    <cfRule type="cellIs" dxfId="2320" priority="32" stopIfTrue="1" operator="equal">
      <formula>0</formula>
    </cfRule>
  </conditionalFormatting>
  <conditionalFormatting sqref="D3:D6">
    <cfRule type="cellIs" dxfId="2319" priority="31" stopIfTrue="1" operator="equal">
      <formula>0</formula>
    </cfRule>
  </conditionalFormatting>
  <conditionalFormatting sqref="D3:D6">
    <cfRule type="cellIs" dxfId="2318" priority="30" stopIfTrue="1" operator="equal">
      <formula>0</formula>
    </cfRule>
  </conditionalFormatting>
  <conditionalFormatting sqref="D3:D6">
    <cfRule type="cellIs" dxfId="2317" priority="29" stopIfTrue="1" operator="equal">
      <formula>0</formula>
    </cfRule>
  </conditionalFormatting>
  <conditionalFormatting sqref="D3:D6">
    <cfRule type="cellIs" dxfId="2316" priority="28" stopIfTrue="1" operator="equal">
      <formula>0</formula>
    </cfRule>
  </conditionalFormatting>
  <conditionalFormatting sqref="D3:D6">
    <cfRule type="cellIs" dxfId="2315" priority="12" stopIfTrue="1" operator="equal">
      <formula>0</formula>
    </cfRule>
  </conditionalFormatting>
  <conditionalFormatting sqref="D3:D6">
    <cfRule type="cellIs" dxfId="2314" priority="11" stopIfTrue="1" operator="equal">
      <formula>0</formula>
    </cfRule>
  </conditionalFormatting>
  <conditionalFormatting sqref="D3:D6">
    <cfRule type="cellIs" dxfId="2313" priority="10" stopIfTrue="1" operator="equal">
      <formula>0</formula>
    </cfRule>
  </conditionalFormatting>
  <conditionalFormatting sqref="B3:B6">
    <cfRule type="cellIs" dxfId="2312" priority="9" stopIfTrue="1" operator="equal">
      <formula>0</formula>
    </cfRule>
  </conditionalFormatting>
  <conditionalFormatting sqref="D3:D6">
    <cfRule type="cellIs" dxfId="2311" priority="8" stopIfTrue="1" operator="equal">
      <formula>0</formula>
    </cfRule>
  </conditionalFormatting>
  <conditionalFormatting sqref="D3:D6">
    <cfRule type="cellIs" dxfId="2310" priority="7" stopIfTrue="1" operator="equal">
      <formula>0</formula>
    </cfRule>
  </conditionalFormatting>
  <conditionalFormatting sqref="D3:D6">
    <cfRule type="cellIs" dxfId="2309" priority="6" stopIfTrue="1" operator="equal">
      <formula>0</formula>
    </cfRule>
  </conditionalFormatting>
  <conditionalFormatting sqref="D3:D6">
    <cfRule type="cellIs" dxfId="2308" priority="5" stopIfTrue="1" operator="equal">
      <formula>0</formula>
    </cfRule>
  </conditionalFormatting>
  <conditionalFormatting sqref="B20:B22">
    <cfRule type="cellIs" dxfId="2307" priority="2" stopIfTrue="1" operator="equal">
      <formula>0</formula>
    </cfRule>
  </conditionalFormatting>
  <conditionalFormatting sqref="B24:B26">
    <cfRule type="cellIs" dxfId="2306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222D-7F95-B74B-AC30-8583702C7296}">
  <sheetPr>
    <pageSetUpPr fitToPage="1"/>
  </sheetPr>
  <dimension ref="A1:AD72"/>
  <sheetViews>
    <sheetView workbookViewId="0">
      <selection activeCell="AF23" sqref="AF23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5.83203125" customWidth="1"/>
    <col min="24" max="27" width="8.83203125" customWidth="1"/>
    <col min="28" max="28" width="11.1640625" bestFit="1" customWidth="1"/>
    <col min="29" max="31" width="8.83203125" customWidth="1"/>
  </cols>
  <sheetData>
    <row r="1" spans="1:30" ht="2" customHeight="1" thickBot="1">
      <c r="U1" t="s">
        <v>651</v>
      </c>
      <c r="V1" t="s">
        <v>713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181</v>
      </c>
      <c r="V2" t="s">
        <v>714</v>
      </c>
    </row>
    <row r="3" spans="1:30" ht="16.25" customHeight="1" thickTop="1" thickBot="1">
      <c r="A3" s="15">
        <v>1</v>
      </c>
      <c r="B3" s="16">
        <v>431</v>
      </c>
      <c r="C3" s="16" t="s">
        <v>711</v>
      </c>
      <c r="D3" s="17">
        <v>43922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182</v>
      </c>
      <c r="V3" t="s">
        <v>715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 ht="16.25" customHeight="1">
      <c r="A4" s="15">
        <v>2</v>
      </c>
      <c r="B4" s="16">
        <v>431</v>
      </c>
      <c r="C4" s="16" t="s">
        <v>711</v>
      </c>
      <c r="D4" s="17">
        <v>43922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184</v>
      </c>
      <c r="V4" t="s">
        <v>185</v>
      </c>
      <c r="Y4" s="229">
        <v>5.226898709085722E-2</v>
      </c>
      <c r="Z4" s="229">
        <v>39.037498474121094</v>
      </c>
      <c r="AA4" s="229">
        <v>0.99730002880096436</v>
      </c>
      <c r="AB4" s="229">
        <v>-3.2960999011993408</v>
      </c>
      <c r="AC4" s="229">
        <v>101.08924865722656</v>
      </c>
    </row>
    <row r="5" spans="1:30" ht="16.25" customHeight="1" thickBot="1">
      <c r="A5" s="15">
        <v>3</v>
      </c>
      <c r="B5" s="16">
        <v>431</v>
      </c>
      <c r="C5" s="16" t="s">
        <v>711</v>
      </c>
      <c r="D5" s="17">
        <v>43922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311</v>
      </c>
      <c r="V5" t="s">
        <v>312</v>
      </c>
    </row>
    <row r="6" spans="1:30" ht="16.25" customHeight="1">
      <c r="A6" s="15">
        <v>4</v>
      </c>
      <c r="B6" s="16">
        <v>431</v>
      </c>
      <c r="C6" s="16" t="s">
        <v>711</v>
      </c>
      <c r="D6" s="17">
        <v>43922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313</v>
      </c>
      <c r="V6" t="s">
        <v>312</v>
      </c>
    </row>
    <row r="7" spans="1:30" ht="16.25" customHeight="1">
      <c r="A7" s="15">
        <v>5</v>
      </c>
      <c r="B7" s="16">
        <v>432</v>
      </c>
      <c r="C7" s="16" t="s">
        <v>711</v>
      </c>
      <c r="D7" s="17">
        <v>43943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314</v>
      </c>
      <c r="V7" t="s">
        <v>315</v>
      </c>
    </row>
    <row r="8" spans="1:30" ht="16.25" customHeight="1">
      <c r="A8" s="15">
        <v>6</v>
      </c>
      <c r="B8" s="16">
        <v>432</v>
      </c>
      <c r="C8" s="16" t="s">
        <v>711</v>
      </c>
      <c r="D8" s="17">
        <v>43943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191</v>
      </c>
      <c r="V8" t="s">
        <v>192</v>
      </c>
    </row>
    <row r="9" spans="1:30" ht="16.25" customHeight="1">
      <c r="A9" s="15">
        <v>7</v>
      </c>
      <c r="B9" s="16">
        <v>432</v>
      </c>
      <c r="C9" s="16" t="s">
        <v>711</v>
      </c>
      <c r="D9" s="17">
        <v>43943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193</v>
      </c>
      <c r="V9" t="s">
        <v>194</v>
      </c>
    </row>
    <row r="10" spans="1:30" ht="16.25" customHeight="1">
      <c r="A10" s="15">
        <v>8</v>
      </c>
      <c r="B10" s="16">
        <v>432</v>
      </c>
      <c r="C10" s="16" t="s">
        <v>711</v>
      </c>
      <c r="D10" s="17">
        <v>43943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316</v>
      </c>
      <c r="V10" t="s">
        <v>317</v>
      </c>
    </row>
    <row r="11" spans="1:30" ht="16.25" customHeight="1" thickBot="1">
      <c r="A11" s="15">
        <v>9</v>
      </c>
      <c r="B11" s="16">
        <v>433</v>
      </c>
      <c r="C11" s="16" t="s">
        <v>711</v>
      </c>
      <c r="D11" s="17">
        <v>43957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318</v>
      </c>
      <c r="V11" t="s">
        <v>319</v>
      </c>
    </row>
    <row r="12" spans="1:30" ht="16.25" customHeight="1">
      <c r="A12" s="15">
        <v>10</v>
      </c>
      <c r="B12" s="16">
        <v>433</v>
      </c>
      <c r="C12" s="16" t="s">
        <v>711</v>
      </c>
      <c r="D12" s="17">
        <v>43957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  <c r="U12" t="s">
        <v>195</v>
      </c>
    </row>
    <row r="13" spans="1:30" ht="16.25" customHeight="1" thickBot="1">
      <c r="A13" s="15">
        <v>11</v>
      </c>
      <c r="B13" s="16">
        <v>433</v>
      </c>
      <c r="C13" s="16" t="s">
        <v>711</v>
      </c>
      <c r="D13" s="17">
        <v>43957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</row>
    <row r="14" spans="1:30" ht="16.25" customHeight="1" thickBot="1">
      <c r="A14" s="15">
        <v>12</v>
      </c>
      <c r="B14" s="16">
        <v>433</v>
      </c>
      <c r="C14" s="16" t="s">
        <v>711</v>
      </c>
      <c r="D14" s="17">
        <v>43957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 t="s">
        <v>196</v>
      </c>
      <c r="V14" t="s">
        <v>197</v>
      </c>
      <c r="W14" t="s">
        <v>198</v>
      </c>
      <c r="X14" t="s">
        <v>199</v>
      </c>
      <c r="Y14" t="s">
        <v>200</v>
      </c>
      <c r="Z14" t="s">
        <v>201</v>
      </c>
      <c r="AA14" t="s">
        <v>202</v>
      </c>
      <c r="AB14" t="s">
        <v>203</v>
      </c>
      <c r="AC14" t="s">
        <v>204</v>
      </c>
      <c r="AD14" t="s">
        <v>205</v>
      </c>
    </row>
    <row r="15" spans="1:30" ht="16.25" customHeight="1">
      <c r="A15" s="15">
        <v>13</v>
      </c>
      <c r="B15" s="16">
        <v>434</v>
      </c>
      <c r="C15" s="16" t="s">
        <v>712</v>
      </c>
      <c r="D15" s="17">
        <v>44224</v>
      </c>
      <c r="E15" s="53"/>
      <c r="F15" s="9"/>
      <c r="G15" s="11"/>
      <c r="H15" s="9"/>
      <c r="I15" s="9"/>
      <c r="J15" s="9"/>
      <c r="K15" s="9"/>
      <c r="L15" s="9"/>
      <c r="U15">
        <v>85</v>
      </c>
      <c r="V15" t="s">
        <v>224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434</v>
      </c>
      <c r="C16" s="16" t="s">
        <v>712</v>
      </c>
      <c r="D16" s="17">
        <v>44224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86</v>
      </c>
      <c r="V16" t="s">
        <v>363</v>
      </c>
      <c r="W16" t="s">
        <v>46</v>
      </c>
      <c r="X16" t="s">
        <v>46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5" customHeight="1" thickTop="1">
      <c r="A17" s="15">
        <v>15</v>
      </c>
      <c r="B17" s="16">
        <v>434</v>
      </c>
      <c r="C17" s="16" t="s">
        <v>712</v>
      </c>
      <c r="D17" s="17">
        <v>44224</v>
      </c>
      <c r="E17" s="452" t="s">
        <v>36</v>
      </c>
      <c r="F17" s="86"/>
      <c r="G17" s="87"/>
      <c r="H17" s="88"/>
      <c r="I17" s="89" t="str">
        <f>C3</f>
        <v>KT47 AF</v>
      </c>
      <c r="J17" s="90"/>
      <c r="K17" s="91"/>
      <c r="L17" s="92" t="str">
        <f>C11</f>
        <v>KT47 AF</v>
      </c>
      <c r="M17" s="93"/>
      <c r="N17" s="94"/>
      <c r="O17" s="89" t="str">
        <f>C19</f>
        <v>LJ07 AF</v>
      </c>
      <c r="P17" s="95"/>
      <c r="Q17" s="463">
        <f>C27</f>
        <v>0</v>
      </c>
      <c r="R17" s="452" t="s">
        <v>36</v>
      </c>
      <c r="S17" s="58"/>
      <c r="T17" s="58"/>
      <c r="U17">
        <v>84</v>
      </c>
      <c r="V17" t="s">
        <v>227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5" customHeight="1">
      <c r="A18" s="15">
        <v>16</v>
      </c>
      <c r="B18" s="16">
        <v>434</v>
      </c>
      <c r="C18" s="16" t="s">
        <v>712</v>
      </c>
      <c r="D18" s="17">
        <v>44224</v>
      </c>
      <c r="E18" s="452"/>
      <c r="F18" s="454" t="s">
        <v>37</v>
      </c>
      <c r="G18" s="455"/>
      <c r="H18" s="456">
        <f>B3</f>
        <v>431</v>
      </c>
      <c r="I18" s="457"/>
      <c r="J18" s="458"/>
      <c r="K18" s="465">
        <f>B11</f>
        <v>433</v>
      </c>
      <c r="L18" s="466"/>
      <c r="M18" s="467"/>
      <c r="N18" s="456">
        <f>B19</f>
        <v>435</v>
      </c>
      <c r="O18" s="457"/>
      <c r="P18" s="458"/>
      <c r="Q18" s="464"/>
      <c r="R18" s="452"/>
      <c r="S18" s="58"/>
      <c r="T18" s="58"/>
      <c r="U18">
        <v>96</v>
      </c>
      <c r="V18" t="s">
        <v>229</v>
      </c>
      <c r="W18" t="s">
        <v>38</v>
      </c>
      <c r="X18" t="s">
        <v>228</v>
      </c>
      <c r="Y18" t="s">
        <v>225</v>
      </c>
      <c r="Z18" t="s">
        <v>226</v>
      </c>
      <c r="AA18" t="s">
        <v>226</v>
      </c>
      <c r="AB18" t="s">
        <v>226</v>
      </c>
      <c r="AC18" t="s">
        <v>226</v>
      </c>
      <c r="AD18" t="s">
        <v>226</v>
      </c>
    </row>
    <row r="19" spans="1:30" ht="15" customHeight="1" thickBot="1">
      <c r="A19" s="15">
        <v>17</v>
      </c>
      <c r="B19" s="16">
        <v>435</v>
      </c>
      <c r="C19" s="16" t="s">
        <v>159</v>
      </c>
      <c r="D19" s="17">
        <v>44567</v>
      </c>
      <c r="E19" s="453"/>
      <c r="F19" s="99"/>
      <c r="G19" s="100"/>
      <c r="H19" s="101">
        <v>1</v>
      </c>
      <c r="I19" s="102">
        <f>D3</f>
        <v>43922</v>
      </c>
      <c r="J19" s="103"/>
      <c r="K19" s="104">
        <v>9</v>
      </c>
      <c r="L19" s="105">
        <f>D11</f>
        <v>43957</v>
      </c>
      <c r="M19" s="106"/>
      <c r="N19" s="107"/>
      <c r="O19" s="108">
        <f>D19</f>
        <v>44567</v>
      </c>
      <c r="P19" s="109"/>
      <c r="Q19" s="464"/>
      <c r="R19" s="453"/>
      <c r="S19" s="58"/>
      <c r="T19" s="58"/>
      <c r="U19">
        <v>61</v>
      </c>
      <c r="V19" t="s">
        <v>221</v>
      </c>
      <c r="W19" t="s">
        <v>222</v>
      </c>
      <c r="X19" t="s">
        <v>208</v>
      </c>
      <c r="Y19" s="229">
        <v>38.619159698486328</v>
      </c>
      <c r="Z19" s="229">
        <v>38.619159698486328</v>
      </c>
      <c r="AA19" t="s">
        <v>226</v>
      </c>
      <c r="AB19" s="229">
        <v>1</v>
      </c>
      <c r="AC19" t="s">
        <v>226</v>
      </c>
      <c r="AD19" t="s">
        <v>226</v>
      </c>
    </row>
    <row r="20" spans="1:30" ht="15" customHeight="1">
      <c r="A20" s="15">
        <v>18</v>
      </c>
      <c r="B20" s="16">
        <v>435</v>
      </c>
      <c r="C20" s="16" t="s">
        <v>159</v>
      </c>
      <c r="D20" s="17">
        <v>44567</v>
      </c>
      <c r="E20" s="451" t="s">
        <v>39</v>
      </c>
      <c r="F20" s="110"/>
      <c r="G20" s="111"/>
      <c r="H20" s="112"/>
      <c r="I20" s="113" t="str">
        <f>C4</f>
        <v>KT47 AF</v>
      </c>
      <c r="J20" s="114"/>
      <c r="K20" s="115"/>
      <c r="L20" s="116" t="str">
        <f>C12</f>
        <v>KT47 AF</v>
      </c>
      <c r="M20" s="117"/>
      <c r="N20" s="118"/>
      <c r="O20" s="119" t="str">
        <f>C20</f>
        <v>LJ07 AF</v>
      </c>
      <c r="P20" s="120"/>
      <c r="Q20" s="462">
        <f>B27</f>
        <v>0</v>
      </c>
      <c r="R20" s="451" t="s">
        <v>39</v>
      </c>
      <c r="S20" s="58"/>
      <c r="T20" s="58"/>
      <c r="U20">
        <v>62</v>
      </c>
      <c r="V20" t="s">
        <v>223</v>
      </c>
      <c r="W20" t="s">
        <v>222</v>
      </c>
      <c r="X20" t="s">
        <v>208</v>
      </c>
      <c r="Y20" t="s">
        <v>225</v>
      </c>
      <c r="Z20" s="229">
        <v>38.619159698486328</v>
      </c>
      <c r="AA20" t="s">
        <v>226</v>
      </c>
      <c r="AB20" s="229">
        <v>1</v>
      </c>
      <c r="AC20" t="s">
        <v>226</v>
      </c>
      <c r="AD20" t="s">
        <v>226</v>
      </c>
    </row>
    <row r="21" spans="1:30" ht="15" customHeight="1">
      <c r="A21" s="15">
        <v>19</v>
      </c>
      <c r="B21" s="16">
        <v>435</v>
      </c>
      <c r="C21" s="16" t="s">
        <v>159</v>
      </c>
      <c r="D21" s="17">
        <v>44567</v>
      </c>
      <c r="E21" s="452"/>
      <c r="F21" s="456" t="s">
        <v>40</v>
      </c>
      <c r="G21" s="458"/>
      <c r="H21" s="459">
        <f>B4</f>
        <v>431</v>
      </c>
      <c r="I21" s="460"/>
      <c r="J21" s="461"/>
      <c r="K21" s="456">
        <f>B12</f>
        <v>433</v>
      </c>
      <c r="L21" s="457"/>
      <c r="M21" s="458"/>
      <c r="N21" s="459">
        <f>B20</f>
        <v>435</v>
      </c>
      <c r="O21" s="460"/>
      <c r="P21" s="461"/>
      <c r="Q21" s="462"/>
      <c r="R21" s="452"/>
      <c r="S21" s="58"/>
      <c r="T21" s="58"/>
      <c r="U21">
        <v>37</v>
      </c>
      <c r="V21" t="s">
        <v>216</v>
      </c>
      <c r="W21" t="s">
        <v>217</v>
      </c>
      <c r="X21" t="s">
        <v>208</v>
      </c>
      <c r="Y21" s="229">
        <v>32.648468017578125</v>
      </c>
      <c r="Z21" s="229">
        <v>32.828819274902344</v>
      </c>
      <c r="AA21" s="229">
        <v>0.25505790114402771</v>
      </c>
      <c r="AB21" s="229">
        <v>100</v>
      </c>
      <c r="AC21" t="s">
        <v>226</v>
      </c>
      <c r="AD21" t="s">
        <v>226</v>
      </c>
    </row>
    <row r="22" spans="1:30" ht="15" customHeight="1" thickBot="1">
      <c r="A22" s="15">
        <v>20</v>
      </c>
      <c r="B22" s="16">
        <v>435</v>
      </c>
      <c r="C22" s="16" t="s">
        <v>159</v>
      </c>
      <c r="D22" s="17">
        <v>44567</v>
      </c>
      <c r="E22" s="453"/>
      <c r="F22" s="121"/>
      <c r="G22" s="122"/>
      <c r="H22" s="123">
        <v>2</v>
      </c>
      <c r="I22" s="124">
        <f>D4</f>
        <v>43922</v>
      </c>
      <c r="J22" s="125"/>
      <c r="K22" s="126">
        <v>10</v>
      </c>
      <c r="L22" s="127">
        <f>D12</f>
        <v>43957</v>
      </c>
      <c r="M22" s="128"/>
      <c r="N22" s="129">
        <v>18</v>
      </c>
      <c r="O22" s="130">
        <f>D20</f>
        <v>44567</v>
      </c>
      <c r="P22" s="131"/>
      <c r="Q22" s="462"/>
      <c r="R22" s="453"/>
      <c r="S22" s="58"/>
      <c r="T22" s="58"/>
      <c r="U22">
        <v>38</v>
      </c>
      <c r="V22" t="s">
        <v>90</v>
      </c>
      <c r="W22" t="s">
        <v>217</v>
      </c>
      <c r="X22" t="s">
        <v>208</v>
      </c>
      <c r="Y22" s="229">
        <v>33.009174346923828</v>
      </c>
      <c r="Z22" s="229">
        <v>32.828819274902344</v>
      </c>
      <c r="AA22" s="229">
        <v>0.25505790114402771</v>
      </c>
      <c r="AB22" s="229">
        <v>100</v>
      </c>
      <c r="AC22" t="s">
        <v>226</v>
      </c>
      <c r="AD22" t="s">
        <v>226</v>
      </c>
    </row>
    <row r="23" spans="1:30" ht="15" customHeight="1">
      <c r="A23" s="15">
        <v>21</v>
      </c>
      <c r="B23" s="16">
        <v>436</v>
      </c>
      <c r="C23" s="16" t="s">
        <v>159</v>
      </c>
      <c r="D23" s="17">
        <v>44574</v>
      </c>
      <c r="E23" s="451" t="s">
        <v>41</v>
      </c>
      <c r="F23" s="132"/>
      <c r="G23" s="133"/>
      <c r="H23" s="134"/>
      <c r="I23" s="47" t="str">
        <f>C5</f>
        <v>KT47 AF</v>
      </c>
      <c r="J23" s="135"/>
      <c r="K23" s="136"/>
      <c r="L23" s="137" t="str">
        <f>C13</f>
        <v>KT47 AF</v>
      </c>
      <c r="M23" s="138"/>
      <c r="N23" s="139"/>
      <c r="O23" s="140" t="str">
        <f>C21</f>
        <v>LJ07 AF</v>
      </c>
      <c r="P23" s="141"/>
      <c r="Q23" s="142">
        <f>D27</f>
        <v>0</v>
      </c>
      <c r="R23" s="452" t="s">
        <v>41</v>
      </c>
      <c r="S23" s="58"/>
      <c r="T23" s="58"/>
      <c r="U23">
        <v>25</v>
      </c>
      <c r="V23" t="s">
        <v>213</v>
      </c>
      <c r="W23" t="s">
        <v>214</v>
      </c>
      <c r="X23" t="s">
        <v>208</v>
      </c>
      <c r="Y23" s="229">
        <v>29.018169403076172</v>
      </c>
      <c r="Z23" s="229">
        <v>29.133563995361328</v>
      </c>
      <c r="AA23" s="229">
        <v>0.16319394111633301</v>
      </c>
      <c r="AB23" s="229">
        <v>1000</v>
      </c>
      <c r="AC23" t="s">
        <v>226</v>
      </c>
      <c r="AD23" t="s">
        <v>226</v>
      </c>
    </row>
    <row r="24" spans="1:30" ht="15" customHeight="1">
      <c r="A24" s="15">
        <v>22</v>
      </c>
      <c r="B24" s="16">
        <v>436</v>
      </c>
      <c r="C24" s="16" t="s">
        <v>159</v>
      </c>
      <c r="D24" s="17">
        <v>44574</v>
      </c>
      <c r="E24" s="452"/>
      <c r="F24" s="454" t="s">
        <v>42</v>
      </c>
      <c r="G24" s="455"/>
      <c r="H24" s="456">
        <f>B5</f>
        <v>431</v>
      </c>
      <c r="I24" s="457"/>
      <c r="J24" s="458"/>
      <c r="K24" s="459">
        <f>B13</f>
        <v>433</v>
      </c>
      <c r="L24" s="460"/>
      <c r="M24" s="461"/>
      <c r="N24" s="456">
        <f>B21</f>
        <v>435</v>
      </c>
      <c r="O24" s="457"/>
      <c r="P24" s="458"/>
      <c r="Q24" s="144"/>
      <c r="R24" s="452"/>
      <c r="S24" s="58"/>
      <c r="T24" s="58"/>
      <c r="U24">
        <v>26</v>
      </c>
      <c r="V24" t="s">
        <v>215</v>
      </c>
      <c r="W24" t="s">
        <v>214</v>
      </c>
      <c r="X24" t="s">
        <v>208</v>
      </c>
      <c r="Y24" s="229">
        <v>29.248960494995117</v>
      </c>
      <c r="Z24" s="229">
        <v>29.133563995361328</v>
      </c>
      <c r="AA24" s="229">
        <v>0.16319394111633301</v>
      </c>
      <c r="AB24" s="229">
        <v>1000</v>
      </c>
      <c r="AC24" t="s">
        <v>226</v>
      </c>
      <c r="AD24" t="s">
        <v>226</v>
      </c>
    </row>
    <row r="25" spans="1:30" ht="15" customHeight="1" thickBot="1">
      <c r="A25" s="15">
        <v>23</v>
      </c>
      <c r="B25" s="16">
        <v>436</v>
      </c>
      <c r="C25" s="16" t="s">
        <v>159</v>
      </c>
      <c r="D25" s="17">
        <v>44574</v>
      </c>
      <c r="E25" s="453"/>
      <c r="F25" s="145"/>
      <c r="G25" s="146"/>
      <c r="H25" s="147">
        <v>3</v>
      </c>
      <c r="I25" s="148">
        <f>D5</f>
        <v>43922</v>
      </c>
      <c r="J25" s="103"/>
      <c r="K25" s="104">
        <v>11</v>
      </c>
      <c r="L25" s="105">
        <f>D13</f>
        <v>43957</v>
      </c>
      <c r="M25" s="149"/>
      <c r="N25" s="150">
        <v>19</v>
      </c>
      <c r="O25" s="148">
        <f>D21</f>
        <v>44567</v>
      </c>
      <c r="P25" s="151"/>
      <c r="Q25" s="152"/>
      <c r="R25" s="453"/>
      <c r="S25" s="58"/>
      <c r="T25" s="58"/>
      <c r="U25">
        <v>13</v>
      </c>
      <c r="V25" t="s">
        <v>210</v>
      </c>
      <c r="W25" t="s">
        <v>211</v>
      </c>
      <c r="X25" t="s">
        <v>208</v>
      </c>
      <c r="Y25" s="229">
        <v>25.784954071044922</v>
      </c>
      <c r="Z25" s="229">
        <v>25.779109954833984</v>
      </c>
      <c r="AA25" s="229">
        <v>8.2648284733295441E-3</v>
      </c>
      <c r="AB25" s="229">
        <v>10000</v>
      </c>
      <c r="AC25" t="s">
        <v>226</v>
      </c>
      <c r="AD25" t="s">
        <v>226</v>
      </c>
    </row>
    <row r="26" spans="1:30" ht="15" customHeight="1">
      <c r="A26" s="15">
        <v>24</v>
      </c>
      <c r="B26" s="16">
        <v>436</v>
      </c>
      <c r="C26" s="16" t="s">
        <v>159</v>
      </c>
      <c r="D26" s="17">
        <v>44574</v>
      </c>
      <c r="E26" s="475" t="s">
        <v>44</v>
      </c>
      <c r="F26" s="153"/>
      <c r="G26" s="122"/>
      <c r="H26" s="112"/>
      <c r="I26" s="113" t="str">
        <f>C6</f>
        <v>KT47 AF</v>
      </c>
      <c r="J26" s="154"/>
      <c r="K26" s="115"/>
      <c r="L26" s="81" t="str">
        <f>C14</f>
        <v>KT47 AF</v>
      </c>
      <c r="M26" s="117"/>
      <c r="N26" s="155"/>
      <c r="O26" s="113" t="str">
        <f>C22</f>
        <v>LJ07 AF</v>
      </c>
      <c r="P26" s="156"/>
      <c r="Q26" s="468">
        <f>C28</f>
        <v>0</v>
      </c>
      <c r="R26" s="452" t="s">
        <v>44</v>
      </c>
      <c r="S26" s="58"/>
      <c r="T26" s="58"/>
      <c r="U26">
        <v>14</v>
      </c>
      <c r="V26" t="s">
        <v>212</v>
      </c>
      <c r="W26" t="s">
        <v>211</v>
      </c>
      <c r="X26" t="s">
        <v>208</v>
      </c>
      <c r="Y26" s="229">
        <v>25.773265838623047</v>
      </c>
      <c r="Z26" s="229">
        <v>25.779109954833984</v>
      </c>
      <c r="AA26" s="229">
        <v>8.2648284733295441E-3</v>
      </c>
      <c r="AB26" s="229">
        <v>10000</v>
      </c>
      <c r="AC26" t="s">
        <v>226</v>
      </c>
      <c r="AD26" t="s">
        <v>226</v>
      </c>
    </row>
    <row r="27" spans="1:30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431</v>
      </c>
      <c r="I27" s="460"/>
      <c r="J27" s="461"/>
      <c r="K27" s="456">
        <f>B14</f>
        <v>433</v>
      </c>
      <c r="L27" s="457"/>
      <c r="M27" s="458"/>
      <c r="N27" s="459">
        <f>B22</f>
        <v>435</v>
      </c>
      <c r="O27" s="460"/>
      <c r="P27" s="461"/>
      <c r="Q27" s="469"/>
      <c r="R27" s="452"/>
      <c r="S27" s="58"/>
      <c r="T27" s="58"/>
      <c r="U27">
        <v>1</v>
      </c>
      <c r="V27" t="s">
        <v>206</v>
      </c>
      <c r="W27" t="s">
        <v>207</v>
      </c>
      <c r="X27" t="s">
        <v>208</v>
      </c>
      <c r="Y27" s="229">
        <v>22.521825790405273</v>
      </c>
      <c r="Z27" s="229">
        <v>22.471775054931641</v>
      </c>
      <c r="AA27" s="229">
        <v>7.078377902507782E-2</v>
      </c>
      <c r="AB27" s="229">
        <v>100000</v>
      </c>
      <c r="AC27" t="s">
        <v>226</v>
      </c>
      <c r="AD27" t="s">
        <v>226</v>
      </c>
    </row>
    <row r="28" spans="1:30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43922</v>
      </c>
      <c r="J28" s="161"/>
      <c r="K28" s="162">
        <v>12</v>
      </c>
      <c r="L28" s="127">
        <f>D14</f>
        <v>43957</v>
      </c>
      <c r="M28" s="163"/>
      <c r="N28" s="104">
        <v>20</v>
      </c>
      <c r="O28" s="160">
        <f>D22</f>
        <v>44567</v>
      </c>
      <c r="P28" s="131"/>
      <c r="Q28" s="469"/>
      <c r="R28" s="452"/>
      <c r="S28" s="58"/>
      <c r="T28" s="58"/>
      <c r="U28">
        <v>2</v>
      </c>
      <c r="V28" t="s">
        <v>209</v>
      </c>
      <c r="W28" t="s">
        <v>207</v>
      </c>
      <c r="X28" t="s">
        <v>208</v>
      </c>
      <c r="Y28" s="229">
        <v>22.421722412109375</v>
      </c>
      <c r="Z28" s="229">
        <v>22.471775054931641</v>
      </c>
      <c r="AA28" s="229">
        <v>7.078377902507782E-2</v>
      </c>
      <c r="AB28" s="229">
        <v>100000</v>
      </c>
      <c r="AC28" t="s">
        <v>226</v>
      </c>
      <c r="AD28" t="s">
        <v>226</v>
      </c>
    </row>
    <row r="29" spans="1:30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KT47 AF</v>
      </c>
      <c r="J29" s="167"/>
      <c r="K29" s="168"/>
      <c r="L29" s="137" t="str">
        <f>C15</f>
        <v>LG94 AF</v>
      </c>
      <c r="M29" s="138"/>
      <c r="N29" s="139"/>
      <c r="O29" s="140" t="str">
        <f>C23</f>
        <v>LJ07 AF</v>
      </c>
      <c r="P29" s="143"/>
      <c r="Q29" s="470">
        <f>B28</f>
        <v>0</v>
      </c>
      <c r="R29" s="471" t="s">
        <v>47</v>
      </c>
      <c r="S29" s="58"/>
      <c r="T29" s="58"/>
      <c r="U29">
        <v>54</v>
      </c>
      <c r="V29" t="s">
        <v>284</v>
      </c>
      <c r="W29" t="s">
        <v>716</v>
      </c>
      <c r="X29" t="s">
        <v>228</v>
      </c>
      <c r="Y29" t="s">
        <v>225</v>
      </c>
      <c r="Z29" s="229">
        <v>37.771728515625</v>
      </c>
      <c r="AA29" s="229">
        <v>0.76426196098327637</v>
      </c>
      <c r="AB29" t="s">
        <v>226</v>
      </c>
      <c r="AC29" t="s">
        <v>226</v>
      </c>
      <c r="AD29" t="s">
        <v>226</v>
      </c>
    </row>
    <row r="30" spans="1:30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432</v>
      </c>
      <c r="I30" s="473"/>
      <c r="J30" s="474"/>
      <c r="K30" s="459">
        <f>B15</f>
        <v>434</v>
      </c>
      <c r="L30" s="460"/>
      <c r="M30" s="461"/>
      <c r="N30" s="456">
        <f>B23</f>
        <v>436</v>
      </c>
      <c r="O30" s="457"/>
      <c r="P30" s="458"/>
      <c r="Q30" s="470"/>
      <c r="R30" s="452"/>
      <c r="S30" s="58"/>
      <c r="T30" s="58"/>
      <c r="U30">
        <v>55</v>
      </c>
      <c r="V30" t="s">
        <v>286</v>
      </c>
      <c r="W30" t="s">
        <v>716</v>
      </c>
      <c r="X30" t="s">
        <v>228</v>
      </c>
      <c r="Y30" t="s">
        <v>225</v>
      </c>
      <c r="Z30" s="229">
        <v>37.771728515625</v>
      </c>
      <c r="AA30" s="229">
        <v>0.76426196098327637</v>
      </c>
      <c r="AB30" t="s">
        <v>226</v>
      </c>
      <c r="AC30" t="s">
        <v>226</v>
      </c>
      <c r="AD30" t="s">
        <v>226</v>
      </c>
    </row>
    <row r="31" spans="1:30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43943</v>
      </c>
      <c r="J31" s="169"/>
      <c r="K31" s="170">
        <v>13</v>
      </c>
      <c r="L31" s="105">
        <f>D15</f>
        <v>44224</v>
      </c>
      <c r="M31" s="106"/>
      <c r="N31" s="150">
        <v>21</v>
      </c>
      <c r="O31" s="148">
        <f>D23</f>
        <v>44574</v>
      </c>
      <c r="P31" s="109"/>
      <c r="Q31" s="470"/>
      <c r="R31" s="453"/>
      <c r="S31" s="58"/>
      <c r="T31" s="58"/>
      <c r="U31">
        <v>56</v>
      </c>
      <c r="V31" t="s">
        <v>287</v>
      </c>
      <c r="W31" t="s">
        <v>716</v>
      </c>
      <c r="X31" t="s">
        <v>228</v>
      </c>
      <c r="Y31" s="229">
        <v>38.312145233154297</v>
      </c>
      <c r="Z31" s="229">
        <v>37.771728515625</v>
      </c>
      <c r="AA31" s="229">
        <v>0.76426196098327637</v>
      </c>
      <c r="AB31" s="229">
        <v>1.659833550453186</v>
      </c>
      <c r="AC31" s="229">
        <v>2.5957357883453369</v>
      </c>
      <c r="AD31" s="229">
        <v>1.3235657215118408</v>
      </c>
    </row>
    <row r="32" spans="1:30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KT47 AF</v>
      </c>
      <c r="J32" s="172"/>
      <c r="K32" s="115"/>
      <c r="L32" s="81" t="str">
        <f>C16</f>
        <v>LG94 AF</v>
      </c>
      <c r="M32" s="117"/>
      <c r="N32" s="118"/>
      <c r="O32" s="119" t="str">
        <f>C24</f>
        <v>LJ07 AF</v>
      </c>
      <c r="P32" s="173"/>
      <c r="Q32" s="174">
        <f>D28</f>
        <v>0</v>
      </c>
      <c r="R32" s="451" t="s">
        <v>49</v>
      </c>
      <c r="S32" s="58"/>
      <c r="T32" s="58"/>
      <c r="U32">
        <v>66</v>
      </c>
      <c r="V32" t="s">
        <v>288</v>
      </c>
      <c r="W32" t="s">
        <v>716</v>
      </c>
      <c r="X32" t="s">
        <v>228</v>
      </c>
      <c r="Y32" t="s">
        <v>225</v>
      </c>
      <c r="Z32" s="229">
        <v>37.771728515625</v>
      </c>
      <c r="AA32" s="229">
        <v>0.76426196098327637</v>
      </c>
      <c r="AB32" t="s">
        <v>226</v>
      </c>
      <c r="AC32" t="s">
        <v>226</v>
      </c>
      <c r="AD32" t="s">
        <v>226</v>
      </c>
    </row>
    <row r="33" spans="1:30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432</v>
      </c>
      <c r="I33" s="460"/>
      <c r="J33" s="461"/>
      <c r="K33" s="456">
        <f>B16</f>
        <v>434</v>
      </c>
      <c r="L33" s="457"/>
      <c r="M33" s="458"/>
      <c r="N33" s="459">
        <f>B24</f>
        <v>436</v>
      </c>
      <c r="O33" s="460"/>
      <c r="P33" s="461"/>
      <c r="Q33" s="175"/>
      <c r="R33" s="452"/>
      <c r="S33" s="58"/>
      <c r="T33" s="58"/>
      <c r="U33">
        <v>67</v>
      </c>
      <c r="V33" t="s">
        <v>289</v>
      </c>
      <c r="W33" t="s">
        <v>716</v>
      </c>
      <c r="X33" t="s">
        <v>228</v>
      </c>
      <c r="Y33" t="s">
        <v>225</v>
      </c>
      <c r="Z33" s="229">
        <v>37.771728515625</v>
      </c>
      <c r="AA33" s="229">
        <v>0.76426196098327637</v>
      </c>
      <c r="AB33" t="s">
        <v>226</v>
      </c>
      <c r="AC33" t="s">
        <v>226</v>
      </c>
      <c r="AD33" t="s">
        <v>226</v>
      </c>
    </row>
    <row r="34" spans="1:30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43943</v>
      </c>
      <c r="J34" s="125"/>
      <c r="K34" s="126">
        <v>14</v>
      </c>
      <c r="L34" s="127">
        <f>D16</f>
        <v>44224</v>
      </c>
      <c r="M34" s="178"/>
      <c r="N34" s="129">
        <v>22</v>
      </c>
      <c r="O34" s="130">
        <f>D24</f>
        <v>44574</v>
      </c>
      <c r="P34" s="179"/>
      <c r="Q34" s="180"/>
      <c r="R34" s="452"/>
      <c r="S34" s="58"/>
      <c r="T34" s="58"/>
      <c r="U34">
        <v>68</v>
      </c>
      <c r="V34" t="s">
        <v>290</v>
      </c>
      <c r="W34" t="s">
        <v>716</v>
      </c>
      <c r="X34" t="s">
        <v>228</v>
      </c>
      <c r="Y34" t="s">
        <v>225</v>
      </c>
      <c r="Z34" s="229">
        <v>37.771728515625</v>
      </c>
      <c r="AA34" s="229">
        <v>0.76426196098327637</v>
      </c>
      <c r="AB34" t="s">
        <v>226</v>
      </c>
      <c r="AC34" t="s">
        <v>226</v>
      </c>
      <c r="AD34" t="s">
        <v>226</v>
      </c>
    </row>
    <row r="35" spans="1:30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KT47 AF</v>
      </c>
      <c r="J35" s="183"/>
      <c r="K35" s="136"/>
      <c r="L35" s="137" t="str">
        <f>C17</f>
        <v>LG94 AF</v>
      </c>
      <c r="M35" s="138"/>
      <c r="N35" s="139"/>
      <c r="O35" s="140" t="str">
        <f>C25</f>
        <v>LJ07 AF</v>
      </c>
      <c r="P35" s="143"/>
      <c r="Q35" s="184"/>
      <c r="R35" s="451" t="s">
        <v>51</v>
      </c>
      <c r="S35" s="58"/>
      <c r="T35" s="58"/>
      <c r="U35">
        <v>78</v>
      </c>
      <c r="V35" t="s">
        <v>291</v>
      </c>
      <c r="W35" t="s">
        <v>716</v>
      </c>
      <c r="X35" t="s">
        <v>228</v>
      </c>
      <c r="Y35" s="229">
        <v>37.231315612792969</v>
      </c>
      <c r="Z35" s="229">
        <v>37.771728515625</v>
      </c>
      <c r="AA35" s="229">
        <v>0.76426196098327637</v>
      </c>
      <c r="AB35" s="229">
        <v>3.5316381454467773</v>
      </c>
      <c r="AC35" s="229">
        <v>2.5957357883453369</v>
      </c>
      <c r="AD35" s="229">
        <v>1.3235657215118408</v>
      </c>
    </row>
    <row r="36" spans="1:30" ht="15" customHeight="1">
      <c r="A36" s="181"/>
      <c r="B36" s="182"/>
      <c r="C36" s="182"/>
      <c r="D36" s="182"/>
      <c r="E36" s="452"/>
      <c r="F36" s="456"/>
      <c r="G36" s="458"/>
      <c r="H36" s="456">
        <f>B9</f>
        <v>432</v>
      </c>
      <c r="I36" s="457"/>
      <c r="J36" s="458"/>
      <c r="K36" s="465">
        <f>B17</f>
        <v>434</v>
      </c>
      <c r="L36" s="466"/>
      <c r="M36" s="467"/>
      <c r="N36" s="456">
        <f>B25</f>
        <v>436</v>
      </c>
      <c r="O36" s="457"/>
      <c r="P36" s="458"/>
      <c r="Q36" s="185" t="s">
        <v>38</v>
      </c>
      <c r="R36" s="452"/>
      <c r="S36" s="58"/>
      <c r="T36" s="58"/>
      <c r="U36">
        <v>79</v>
      </c>
      <c r="V36" t="s">
        <v>292</v>
      </c>
      <c r="W36" t="s">
        <v>716</v>
      </c>
      <c r="X36" t="s">
        <v>228</v>
      </c>
      <c r="Y36" t="s">
        <v>225</v>
      </c>
      <c r="Z36" s="229">
        <v>37.771728515625</v>
      </c>
      <c r="AA36" s="229">
        <v>0.76426196098327637</v>
      </c>
      <c r="AB36" t="s">
        <v>226</v>
      </c>
      <c r="AC36" t="s">
        <v>226</v>
      </c>
      <c r="AD36" t="s">
        <v>226</v>
      </c>
    </row>
    <row r="37" spans="1:30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43943</v>
      </c>
      <c r="J37" s="169"/>
      <c r="K37" s="170">
        <v>15</v>
      </c>
      <c r="L37" s="105">
        <f>D17</f>
        <v>44224</v>
      </c>
      <c r="M37" s="106"/>
      <c r="N37" s="187">
        <v>23</v>
      </c>
      <c r="O37" s="108">
        <f>D25</f>
        <v>44574</v>
      </c>
      <c r="P37" s="109"/>
      <c r="Q37" s="188"/>
      <c r="R37" s="453"/>
      <c r="S37" s="58"/>
      <c r="T37" s="58"/>
      <c r="U37">
        <v>80</v>
      </c>
      <c r="V37" t="s">
        <v>293</v>
      </c>
      <c r="W37" t="s">
        <v>716</v>
      </c>
      <c r="X37" t="s">
        <v>228</v>
      </c>
      <c r="Y37" t="s">
        <v>225</v>
      </c>
      <c r="Z37" s="229">
        <v>37.771728515625</v>
      </c>
      <c r="AA37" s="229">
        <v>0.76426196098327637</v>
      </c>
      <c r="AB37" t="s">
        <v>226</v>
      </c>
      <c r="AC37" t="s">
        <v>226</v>
      </c>
      <c r="AD37" t="s">
        <v>226</v>
      </c>
    </row>
    <row r="38" spans="1:30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KT47 AF</v>
      </c>
      <c r="J38" s="114"/>
      <c r="K38" s="115"/>
      <c r="L38" s="81" t="str">
        <f>C18</f>
        <v>LG94 AF</v>
      </c>
      <c r="M38" s="117"/>
      <c r="N38" s="118"/>
      <c r="O38" s="119" t="str">
        <f>C26</f>
        <v>LJ07 AF</v>
      </c>
      <c r="P38" s="173"/>
      <c r="Q38" s="192"/>
      <c r="R38" s="452" t="s">
        <v>52</v>
      </c>
      <c r="S38" s="58"/>
      <c r="T38" s="58"/>
      <c r="U38">
        <v>90</v>
      </c>
      <c r="V38" t="s">
        <v>294</v>
      </c>
      <c r="W38" t="s">
        <v>716</v>
      </c>
      <c r="X38" t="s">
        <v>228</v>
      </c>
      <c r="Y38" t="s">
        <v>225</v>
      </c>
      <c r="Z38" s="229">
        <v>37.771728515625</v>
      </c>
      <c r="AA38" s="229">
        <v>0.76426196098327637</v>
      </c>
      <c r="AB38" t="s">
        <v>226</v>
      </c>
      <c r="AC38" t="s">
        <v>226</v>
      </c>
      <c r="AD38" t="s">
        <v>226</v>
      </c>
    </row>
    <row r="39" spans="1:30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432</v>
      </c>
      <c r="I39" s="460"/>
      <c r="J39" s="461"/>
      <c r="K39" s="456">
        <f>B18</f>
        <v>434</v>
      </c>
      <c r="L39" s="457"/>
      <c r="M39" s="458"/>
      <c r="N39" s="480">
        <f>B26</f>
        <v>436</v>
      </c>
      <c r="O39" s="481"/>
      <c r="P39" s="482"/>
      <c r="Q39" s="196" t="s">
        <v>38</v>
      </c>
      <c r="R39" s="452"/>
      <c r="S39" s="58"/>
      <c r="T39" s="58"/>
      <c r="U39">
        <v>91</v>
      </c>
      <c r="V39" t="s">
        <v>295</v>
      </c>
      <c r="W39" t="s">
        <v>716</v>
      </c>
      <c r="X39" t="s">
        <v>228</v>
      </c>
      <c r="Y39" t="s">
        <v>225</v>
      </c>
      <c r="Z39" s="229">
        <v>37.771728515625</v>
      </c>
      <c r="AA39" s="229">
        <v>0.76426196098327637</v>
      </c>
      <c r="AB39" t="s">
        <v>226</v>
      </c>
      <c r="AC39" t="s">
        <v>226</v>
      </c>
      <c r="AD39" t="s">
        <v>226</v>
      </c>
    </row>
    <row r="40" spans="1:30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43943</v>
      </c>
      <c r="J40" s="201"/>
      <c r="K40" s="202">
        <v>16</v>
      </c>
      <c r="L40" s="203">
        <f>D18</f>
        <v>44224</v>
      </c>
      <c r="M40" s="204"/>
      <c r="N40" s="205">
        <v>24</v>
      </c>
      <c r="O40" s="200">
        <f>D26</f>
        <v>44574</v>
      </c>
      <c r="P40" s="201"/>
      <c r="Q40" s="206"/>
      <c r="R40" s="452"/>
      <c r="S40" s="58"/>
      <c r="T40" s="58"/>
      <c r="U40">
        <v>92</v>
      </c>
      <c r="V40" t="s">
        <v>296</v>
      </c>
      <c r="W40" s="35" t="s">
        <v>716</v>
      </c>
      <c r="X40" s="35" t="s">
        <v>228</v>
      </c>
      <c r="Y40" s="35" t="s">
        <v>225</v>
      </c>
      <c r="Z40" s="348">
        <v>37.771728515625</v>
      </c>
      <c r="AA40" s="348">
        <v>0.76426196098327637</v>
      </c>
      <c r="AB40" s="35" t="s">
        <v>226</v>
      </c>
      <c r="AC40" s="35" t="s">
        <v>226</v>
      </c>
      <c r="AD40" s="35" t="s">
        <v>226</v>
      </c>
    </row>
    <row r="41" spans="1:30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9</v>
      </c>
      <c r="V41" t="s">
        <v>271</v>
      </c>
      <c r="W41" t="s">
        <v>605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0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10</v>
      </c>
      <c r="V42" t="s">
        <v>273</v>
      </c>
      <c r="W42" t="s">
        <v>605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</row>
    <row r="43" spans="1:30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11</v>
      </c>
      <c r="V43" t="s">
        <v>274</v>
      </c>
      <c r="W43" t="s">
        <v>605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0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21</v>
      </c>
      <c r="V44" t="s">
        <v>275</v>
      </c>
      <c r="W44" t="s">
        <v>605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0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22</v>
      </c>
      <c r="V45" t="s">
        <v>276</v>
      </c>
      <c r="W45" t="s">
        <v>605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0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23</v>
      </c>
      <c r="V46" t="s">
        <v>277</v>
      </c>
      <c r="W46" t="s">
        <v>605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0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33</v>
      </c>
      <c r="V47" t="s">
        <v>278</v>
      </c>
      <c r="W47" t="s">
        <v>605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0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34</v>
      </c>
      <c r="V48" t="s">
        <v>279</v>
      </c>
      <c r="W48" t="s">
        <v>605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35</v>
      </c>
      <c r="V49" t="s">
        <v>280</v>
      </c>
      <c r="W49" t="s">
        <v>605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45</v>
      </c>
      <c r="V50" t="s">
        <v>281</v>
      </c>
      <c r="W50" t="s">
        <v>605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46</v>
      </c>
      <c r="V51" t="s">
        <v>282</v>
      </c>
      <c r="W51" t="s">
        <v>605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47</v>
      </c>
      <c r="V52" t="s">
        <v>283</v>
      </c>
      <c r="W52" s="35" t="s">
        <v>605</v>
      </c>
      <c r="X52" s="35" t="s">
        <v>228</v>
      </c>
      <c r="Y52" s="35" t="s">
        <v>225</v>
      </c>
      <c r="Z52" s="35" t="s">
        <v>226</v>
      </c>
      <c r="AA52" s="35" t="s">
        <v>226</v>
      </c>
      <c r="AB52" s="35" t="s">
        <v>226</v>
      </c>
      <c r="AC52" s="35" t="s">
        <v>226</v>
      </c>
      <c r="AD52" s="35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57</v>
      </c>
      <c r="V53" t="s">
        <v>297</v>
      </c>
      <c r="W53" t="s">
        <v>606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58</v>
      </c>
      <c r="V54" t="s">
        <v>299</v>
      </c>
      <c r="W54" t="s">
        <v>606</v>
      </c>
      <c r="X54" t="s">
        <v>228</v>
      </c>
      <c r="Y54" t="s">
        <v>225</v>
      </c>
      <c r="Z54" t="s">
        <v>226</v>
      </c>
      <c r="AA54" t="s">
        <v>226</v>
      </c>
      <c r="AB54" t="s">
        <v>226</v>
      </c>
      <c r="AC54" t="s">
        <v>226</v>
      </c>
      <c r="AD54" t="s">
        <v>226</v>
      </c>
    </row>
    <row r="55" spans="1:30">
      <c r="U55">
        <v>59</v>
      </c>
      <c r="V55" t="s">
        <v>300</v>
      </c>
      <c r="W55" t="s">
        <v>606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69</v>
      </c>
      <c r="V56" t="s">
        <v>301</v>
      </c>
      <c r="W56" t="s">
        <v>606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70</v>
      </c>
      <c r="V57" t="s">
        <v>302</v>
      </c>
      <c r="W57" t="s">
        <v>606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71</v>
      </c>
      <c r="V58" t="s">
        <v>303</v>
      </c>
      <c r="W58" t="s">
        <v>606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81</v>
      </c>
      <c r="V59" t="s">
        <v>304</v>
      </c>
      <c r="W59" t="s">
        <v>606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82</v>
      </c>
      <c r="V60" t="s">
        <v>305</v>
      </c>
      <c r="W60" t="s">
        <v>606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83</v>
      </c>
      <c r="V61" t="s">
        <v>306</v>
      </c>
      <c r="W61" t="s">
        <v>606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93</v>
      </c>
      <c r="V62" t="s">
        <v>307</v>
      </c>
      <c r="W62" t="s">
        <v>606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94</v>
      </c>
      <c r="V63" t="s">
        <v>308</v>
      </c>
      <c r="W63" t="s">
        <v>606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95</v>
      </c>
      <c r="V64" t="s">
        <v>309</v>
      </c>
      <c r="W64" s="35" t="s">
        <v>606</v>
      </c>
      <c r="X64" s="35" t="s">
        <v>228</v>
      </c>
      <c r="Y64" s="35" t="s">
        <v>225</v>
      </c>
      <c r="Z64" s="35" t="s">
        <v>226</v>
      </c>
      <c r="AA64" s="35" t="s">
        <v>226</v>
      </c>
      <c r="AB64" s="35" t="s">
        <v>226</v>
      </c>
      <c r="AC64" s="35" t="s">
        <v>226</v>
      </c>
      <c r="AD64" s="35" t="s">
        <v>226</v>
      </c>
    </row>
    <row r="71" customFormat="1"/>
    <row r="72" customFormat="1"/>
  </sheetData>
  <mergeCells count="56"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  <mergeCell ref="E35:E37"/>
    <mergeCell ref="R35:R37"/>
    <mergeCell ref="F36:G36"/>
    <mergeCell ref="H36:J36"/>
    <mergeCell ref="K36:M36"/>
    <mergeCell ref="N36:P36"/>
    <mergeCell ref="E32:E34"/>
    <mergeCell ref="R32:R34"/>
    <mergeCell ref="F33:G33"/>
    <mergeCell ref="H33:J33"/>
    <mergeCell ref="K33:M33"/>
    <mergeCell ref="N33:P33"/>
    <mergeCell ref="E29:E31"/>
    <mergeCell ref="Q29:Q31"/>
    <mergeCell ref="R29:R31"/>
    <mergeCell ref="F30:G30"/>
    <mergeCell ref="H30:J30"/>
    <mergeCell ref="K30:M30"/>
    <mergeCell ref="N30:P30"/>
    <mergeCell ref="E26:E28"/>
    <mergeCell ref="Q26:Q28"/>
    <mergeCell ref="R26:R28"/>
    <mergeCell ref="F27:G27"/>
    <mergeCell ref="H27:J27"/>
    <mergeCell ref="K27:M27"/>
    <mergeCell ref="N27:P27"/>
    <mergeCell ref="E23:E25"/>
    <mergeCell ref="R23:R25"/>
    <mergeCell ref="F24:G24"/>
    <mergeCell ref="H24:J24"/>
    <mergeCell ref="K24:M24"/>
    <mergeCell ref="N24:P24"/>
    <mergeCell ref="E20:E22"/>
    <mergeCell ref="Q20:Q22"/>
    <mergeCell ref="R20:R22"/>
    <mergeCell ref="F21:G21"/>
    <mergeCell ref="H21:J21"/>
    <mergeCell ref="K21:M21"/>
    <mergeCell ref="N21:P21"/>
    <mergeCell ref="G2:H2"/>
    <mergeCell ref="E17:E19"/>
    <mergeCell ref="Q17:Q19"/>
    <mergeCell ref="R17:R19"/>
    <mergeCell ref="F18:G18"/>
    <mergeCell ref="H18:J18"/>
    <mergeCell ref="K18:M18"/>
    <mergeCell ref="N18:P18"/>
  </mergeCells>
  <conditionalFormatting sqref="A42:G53 I42:I53 R2:T2 R15:T15 S5:S7 K42:T53 E4:F4 R4:R7 A32:T32 A31:P31 A30:H30 A34:T35 A33:H33 A37:T38 A40:T41 N18 K18 N21 K21 N24 K24 N27 K27 N30 K30 N33 K33 N36 K36 N39 K39 Q33:T33 Q36:T36 Q39:T39 E24:H24 E21:H21 E18:H18 E5:E15 A39:H39 A2:J2 R10:S14 A54:T1048576 E22:P22 A36:H36 E3:J3 A3:A14 A20:A22 A27:B28 A24:A26 E27:H27 A23:B23 E19:M19 E28:P28 A1:T1 Q24:T24 E20:T20 R21:T22 R30:T31 A29:T29 E23:T23 R18:T19 E16:T17 R27:T28 E25:T26 A15:B19 D7:D18 U1:XFD1048576">
    <cfRule type="cellIs" dxfId="2305" priority="104" stopIfTrue="1" operator="equal">
      <formula>0</formula>
    </cfRule>
  </conditionalFormatting>
  <conditionalFormatting sqref="P5:Q5 P10">
    <cfRule type="cellIs" dxfId="2304" priority="103" stopIfTrue="1" operator="equal">
      <formula>0</formula>
    </cfRule>
  </conditionalFormatting>
  <conditionalFormatting sqref="O4">
    <cfRule type="cellIs" dxfId="2303" priority="100" stopIfTrue="1" operator="equal">
      <formula>0</formula>
    </cfRule>
  </conditionalFormatting>
  <conditionalFormatting sqref="O5 O14 P7:Q8 Q4 Q10 P12:Q14 Q6">
    <cfRule type="cellIs" dxfId="2302" priority="102" stopIfTrue="1" operator="equal">
      <formula>0</formula>
    </cfRule>
  </conditionalFormatting>
  <conditionalFormatting sqref="P14:Q14">
    <cfRule type="cellIs" dxfId="2301" priority="101" stopIfTrue="1" operator="equal">
      <formula>0</formula>
    </cfRule>
  </conditionalFormatting>
  <conditionalFormatting sqref="M5:N5 M11">
    <cfRule type="cellIs" dxfId="2300" priority="99" stopIfTrue="1" operator="equal">
      <formula>0</formula>
    </cfRule>
  </conditionalFormatting>
  <conditionalFormatting sqref="L4">
    <cfRule type="cellIs" dxfId="2299" priority="97" stopIfTrue="1" operator="equal">
      <formula>0</formula>
    </cfRule>
  </conditionalFormatting>
  <conditionalFormatting sqref="K5:L5 M7:N8 N4 K4 N11 M13:N14 N6">
    <cfRule type="cellIs" dxfId="2298" priority="98" stopIfTrue="1" operator="equal">
      <formula>0</formula>
    </cfRule>
  </conditionalFormatting>
  <conditionalFormatting sqref="B7:B10">
    <cfRule type="cellIs" dxfId="2297" priority="96" stopIfTrue="1" operator="equal">
      <formula>0</formula>
    </cfRule>
  </conditionalFormatting>
  <conditionalFormatting sqref="H6 G6:G12">
    <cfRule type="cellIs" dxfId="2296" priority="95" stopIfTrue="1" operator="equal">
      <formula>0</formula>
    </cfRule>
  </conditionalFormatting>
  <conditionalFormatting sqref="B7:B18">
    <cfRule type="cellIs" dxfId="2295" priority="92" stopIfTrue="1" operator="equal">
      <formula>0</formula>
    </cfRule>
  </conditionalFormatting>
  <conditionalFormatting sqref="B7:B18">
    <cfRule type="cellIs" dxfId="2294" priority="91" stopIfTrue="1" operator="equal">
      <formula>0</formula>
    </cfRule>
  </conditionalFormatting>
  <conditionalFormatting sqref="C15:C18">
    <cfRule type="cellIs" dxfId="2293" priority="90" stopIfTrue="1" operator="equal">
      <formula>0</formula>
    </cfRule>
  </conditionalFormatting>
  <conditionalFormatting sqref="B9 B11:B18">
    <cfRule type="cellIs" dxfId="2292" priority="89" stopIfTrue="1" operator="equal">
      <formula>0</formula>
    </cfRule>
  </conditionalFormatting>
  <conditionalFormatting sqref="B7:B14">
    <cfRule type="cellIs" dxfId="2291" priority="88" stopIfTrue="1" operator="equal">
      <formula>0</formula>
    </cfRule>
  </conditionalFormatting>
  <conditionalFormatting sqref="B8:B18">
    <cfRule type="cellIs" dxfId="2290" priority="87" stopIfTrue="1" operator="equal">
      <formula>0</formula>
    </cfRule>
  </conditionalFormatting>
  <conditionalFormatting sqref="B8:B18">
    <cfRule type="cellIs" dxfId="2289" priority="86" stopIfTrue="1" operator="equal">
      <formula>0</formula>
    </cfRule>
  </conditionalFormatting>
  <conditionalFormatting sqref="B10">
    <cfRule type="cellIs" dxfId="2288" priority="85" stopIfTrue="1" operator="equal">
      <formula>0</formula>
    </cfRule>
  </conditionalFormatting>
  <conditionalFormatting sqref="B10">
    <cfRule type="cellIs" dxfId="2287" priority="84" stopIfTrue="1" operator="equal">
      <formula>0</formula>
    </cfRule>
  </conditionalFormatting>
  <conditionalFormatting sqref="C15:C18">
    <cfRule type="cellIs" dxfId="2286" priority="83" stopIfTrue="1" operator="equal">
      <formula>0</formula>
    </cfRule>
  </conditionalFormatting>
  <conditionalFormatting sqref="C15:C18">
    <cfRule type="cellIs" dxfId="2285" priority="82" stopIfTrue="1" operator="equal">
      <formula>0</formula>
    </cfRule>
  </conditionalFormatting>
  <conditionalFormatting sqref="C15:C18">
    <cfRule type="cellIs" dxfId="2284" priority="81" stopIfTrue="1" operator="equal">
      <formula>0</formula>
    </cfRule>
  </conditionalFormatting>
  <conditionalFormatting sqref="C15:C18">
    <cfRule type="cellIs" dxfId="2283" priority="80" stopIfTrue="1" operator="equal">
      <formula>0</formula>
    </cfRule>
  </conditionalFormatting>
  <conditionalFormatting sqref="D23:D26">
    <cfRule type="cellIs" dxfId="2282" priority="79" stopIfTrue="1" operator="equal">
      <formula>0</formula>
    </cfRule>
  </conditionalFormatting>
  <conditionalFormatting sqref="D19:D22">
    <cfRule type="cellIs" dxfId="2281" priority="77" stopIfTrue="1" operator="equal">
      <formula>0</formula>
    </cfRule>
  </conditionalFormatting>
  <conditionalFormatting sqref="D15:D18">
    <cfRule type="cellIs" dxfId="2280" priority="76" stopIfTrue="1" operator="equal">
      <formula>0</formula>
    </cfRule>
  </conditionalFormatting>
  <conditionalFormatting sqref="D15:D18">
    <cfRule type="cellIs" dxfId="2279" priority="75" stopIfTrue="1" operator="equal">
      <formula>0</formula>
    </cfRule>
  </conditionalFormatting>
  <conditionalFormatting sqref="D10:D18">
    <cfRule type="cellIs" dxfId="2278" priority="74" stopIfTrue="1" operator="equal">
      <formula>0</formula>
    </cfRule>
  </conditionalFormatting>
  <conditionalFormatting sqref="D9:D18">
    <cfRule type="cellIs" dxfId="2277" priority="73" stopIfTrue="1" operator="equal">
      <formula>0</formula>
    </cfRule>
  </conditionalFormatting>
  <conditionalFormatting sqref="C27:C28 C15:C18">
    <cfRule type="cellIs" dxfId="2276" priority="72" stopIfTrue="1" operator="equal">
      <formula>0</formula>
    </cfRule>
  </conditionalFormatting>
  <conditionalFormatting sqref="C27:C28 C15:C18">
    <cfRule type="cellIs" dxfId="2275" priority="71" stopIfTrue="1" operator="equal">
      <formula>0</formula>
    </cfRule>
  </conditionalFormatting>
  <conditionalFormatting sqref="C27:C28 C15:C18">
    <cfRule type="cellIs" dxfId="2274" priority="70" stopIfTrue="1" operator="equal">
      <formula>0</formula>
    </cfRule>
  </conditionalFormatting>
  <conditionalFormatting sqref="C27:C28 C15:C18">
    <cfRule type="cellIs" dxfId="2273" priority="69" stopIfTrue="1" operator="equal">
      <formula>0</formula>
    </cfRule>
  </conditionalFormatting>
  <conditionalFormatting sqref="C27:C28 C15:C18">
    <cfRule type="cellIs" dxfId="2272" priority="68" stopIfTrue="1" operator="equal">
      <formula>0</formula>
    </cfRule>
  </conditionalFormatting>
  <conditionalFormatting sqref="D27:D28">
    <cfRule type="cellIs" dxfId="2271" priority="67" stopIfTrue="1" operator="equal">
      <formula>0</formula>
    </cfRule>
  </conditionalFormatting>
  <conditionalFormatting sqref="D7:D10">
    <cfRule type="cellIs" dxfId="2270" priority="66" stopIfTrue="1" operator="equal">
      <formula>0</formula>
    </cfRule>
  </conditionalFormatting>
  <conditionalFormatting sqref="C15:C18">
    <cfRule type="cellIs" dxfId="2269" priority="65" stopIfTrue="1" operator="equal">
      <formula>0</formula>
    </cfRule>
  </conditionalFormatting>
  <conditionalFormatting sqref="C15:C18">
    <cfRule type="cellIs" dxfId="2268" priority="64" stopIfTrue="1" operator="equal">
      <formula>0</formula>
    </cfRule>
  </conditionalFormatting>
  <conditionalFormatting sqref="C15:C18">
    <cfRule type="cellIs" dxfId="2267" priority="63" stopIfTrue="1" operator="equal">
      <formula>0</formula>
    </cfRule>
  </conditionalFormatting>
  <conditionalFormatting sqref="C15:C18">
    <cfRule type="cellIs" dxfId="2266" priority="62" stopIfTrue="1" operator="equal">
      <formula>0</formula>
    </cfRule>
  </conditionalFormatting>
  <conditionalFormatting sqref="C15:C18">
    <cfRule type="cellIs" dxfId="2265" priority="61" stopIfTrue="1" operator="equal">
      <formula>0</formula>
    </cfRule>
  </conditionalFormatting>
  <conditionalFormatting sqref="C19:C26">
    <cfRule type="cellIs" dxfId="2264" priority="60" stopIfTrue="1" operator="equal">
      <formula>0</formula>
    </cfRule>
  </conditionalFormatting>
  <conditionalFormatting sqref="C19:C26">
    <cfRule type="cellIs" dxfId="2263" priority="59" stopIfTrue="1" operator="equal">
      <formula>0</formula>
    </cfRule>
  </conditionalFormatting>
  <conditionalFormatting sqref="C19:C26">
    <cfRule type="cellIs" dxfId="2262" priority="58" stopIfTrue="1" operator="equal">
      <formula>0</formula>
    </cfRule>
  </conditionalFormatting>
  <conditionalFormatting sqref="C19:C26">
    <cfRule type="cellIs" dxfId="2261" priority="57" stopIfTrue="1" operator="equal">
      <formula>0</formula>
    </cfRule>
  </conditionalFormatting>
  <conditionalFormatting sqref="C19:C26">
    <cfRule type="cellIs" dxfId="2260" priority="56" stopIfTrue="1" operator="equal">
      <formula>0</formula>
    </cfRule>
  </conditionalFormatting>
  <conditionalFormatting sqref="D7:D14">
    <cfRule type="cellIs" dxfId="2259" priority="55" stopIfTrue="1" operator="equal">
      <formula>0</formula>
    </cfRule>
  </conditionalFormatting>
  <conditionalFormatting sqref="D8:D18">
    <cfRule type="cellIs" dxfId="2258" priority="54" stopIfTrue="1" operator="equal">
      <formula>0</formula>
    </cfRule>
  </conditionalFormatting>
  <conditionalFormatting sqref="D16:D18">
    <cfRule type="cellIs" dxfId="2257" priority="53" stopIfTrue="1" operator="equal">
      <formula>0</formula>
    </cfRule>
  </conditionalFormatting>
  <conditionalFormatting sqref="D16:D18">
    <cfRule type="cellIs" dxfId="2256" priority="52" stopIfTrue="1" operator="equal">
      <formula>0</formula>
    </cfRule>
  </conditionalFormatting>
  <conditionalFormatting sqref="B8:B18">
    <cfRule type="cellIs" dxfId="2255" priority="51" stopIfTrue="1" operator="equal">
      <formula>0</formula>
    </cfRule>
  </conditionalFormatting>
  <conditionalFormatting sqref="D8:D18">
    <cfRule type="cellIs" dxfId="2254" priority="50" stopIfTrue="1" operator="equal">
      <formula>0</formula>
    </cfRule>
  </conditionalFormatting>
  <conditionalFormatting sqref="B10">
    <cfRule type="cellIs" dxfId="2253" priority="49" stopIfTrue="1" operator="equal">
      <formula>0</formula>
    </cfRule>
  </conditionalFormatting>
  <conditionalFormatting sqref="B14">
    <cfRule type="cellIs" dxfId="2252" priority="48" stopIfTrue="1" operator="equal">
      <formula>0</formula>
    </cfRule>
  </conditionalFormatting>
  <conditionalFormatting sqref="B14">
    <cfRule type="cellIs" dxfId="2251" priority="47" stopIfTrue="1" operator="equal">
      <formula>0</formula>
    </cfRule>
  </conditionalFormatting>
  <conditionalFormatting sqref="D10">
    <cfRule type="cellIs" dxfId="2250" priority="46" stopIfTrue="1" operator="equal">
      <formula>0</formula>
    </cfRule>
  </conditionalFormatting>
  <conditionalFormatting sqref="B3:B6">
    <cfRule type="cellIs" dxfId="2249" priority="45" stopIfTrue="1" operator="equal">
      <formula>0</formula>
    </cfRule>
  </conditionalFormatting>
  <conditionalFormatting sqref="B3:B6">
    <cfRule type="cellIs" dxfId="2248" priority="44" stopIfTrue="1" operator="equal">
      <formula>0</formula>
    </cfRule>
  </conditionalFormatting>
  <conditionalFormatting sqref="B3:B6">
    <cfRule type="cellIs" dxfId="2247" priority="43" stopIfTrue="1" operator="equal">
      <formula>0</formula>
    </cfRule>
  </conditionalFormatting>
  <conditionalFormatting sqref="C3:C14">
    <cfRule type="cellIs" dxfId="2246" priority="42" stopIfTrue="1" operator="equal">
      <formula>0</formula>
    </cfRule>
  </conditionalFormatting>
  <conditionalFormatting sqref="B3:B6">
    <cfRule type="cellIs" dxfId="2245" priority="41" stopIfTrue="1" operator="equal">
      <formula>0</formula>
    </cfRule>
  </conditionalFormatting>
  <conditionalFormatting sqref="B3:B6">
    <cfRule type="cellIs" dxfId="2244" priority="40" stopIfTrue="1" operator="equal">
      <formula>0</formula>
    </cfRule>
  </conditionalFormatting>
  <conditionalFormatting sqref="B3:B6">
    <cfRule type="cellIs" dxfId="2243" priority="39" stopIfTrue="1" operator="equal">
      <formula>0</formula>
    </cfRule>
  </conditionalFormatting>
  <conditionalFormatting sqref="B3:B6">
    <cfRule type="cellIs" dxfId="2242" priority="38" stopIfTrue="1" operator="equal">
      <formula>0</formula>
    </cfRule>
  </conditionalFormatting>
  <conditionalFormatting sqref="C3:C14">
    <cfRule type="cellIs" dxfId="2241" priority="37" stopIfTrue="1" operator="equal">
      <formula>0</formula>
    </cfRule>
  </conditionalFormatting>
  <conditionalFormatting sqref="C3:C14">
    <cfRule type="cellIs" dxfId="2240" priority="36" stopIfTrue="1" operator="equal">
      <formula>0</formula>
    </cfRule>
  </conditionalFormatting>
  <conditionalFormatting sqref="C3:C14">
    <cfRule type="cellIs" dxfId="2239" priority="35" stopIfTrue="1" operator="equal">
      <formula>0</formula>
    </cfRule>
  </conditionalFormatting>
  <conditionalFormatting sqref="C3:C14">
    <cfRule type="cellIs" dxfId="2238" priority="34" stopIfTrue="1" operator="equal">
      <formula>0</formula>
    </cfRule>
  </conditionalFormatting>
  <conditionalFormatting sqref="D3:D6">
    <cfRule type="cellIs" dxfId="2237" priority="33" stopIfTrue="1" operator="equal">
      <formula>0</formula>
    </cfRule>
  </conditionalFormatting>
  <conditionalFormatting sqref="D3:D6">
    <cfRule type="cellIs" dxfId="2236" priority="32" stopIfTrue="1" operator="equal">
      <formula>0</formula>
    </cfRule>
  </conditionalFormatting>
  <conditionalFormatting sqref="D3:D6">
    <cfRule type="cellIs" dxfId="2235" priority="31" stopIfTrue="1" operator="equal">
      <formula>0</formula>
    </cfRule>
  </conditionalFormatting>
  <conditionalFormatting sqref="D3:D6">
    <cfRule type="cellIs" dxfId="2234" priority="30" stopIfTrue="1" operator="equal">
      <formula>0</formula>
    </cfRule>
  </conditionalFormatting>
  <conditionalFormatting sqref="D3:D6">
    <cfRule type="cellIs" dxfId="2233" priority="29" stopIfTrue="1" operator="equal">
      <formula>0</formula>
    </cfRule>
  </conditionalFormatting>
  <conditionalFormatting sqref="D3:D6">
    <cfRule type="cellIs" dxfId="2232" priority="28" stopIfTrue="1" operator="equal">
      <formula>0</formula>
    </cfRule>
  </conditionalFormatting>
  <conditionalFormatting sqref="D3:D6">
    <cfRule type="cellIs" dxfId="2231" priority="27" stopIfTrue="1" operator="equal">
      <formula>0</formula>
    </cfRule>
  </conditionalFormatting>
  <conditionalFormatting sqref="C3:C14">
    <cfRule type="cellIs" dxfId="2230" priority="26" stopIfTrue="1" operator="equal">
      <formula>0</formula>
    </cfRule>
  </conditionalFormatting>
  <conditionalFormatting sqref="C3:C14">
    <cfRule type="cellIs" dxfId="2229" priority="25" stopIfTrue="1" operator="equal">
      <formula>0</formula>
    </cfRule>
  </conditionalFormatting>
  <conditionalFormatting sqref="C3:C14">
    <cfRule type="cellIs" dxfId="2228" priority="24" stopIfTrue="1" operator="equal">
      <formula>0</formula>
    </cfRule>
  </conditionalFormatting>
  <conditionalFormatting sqref="C3:C14">
    <cfRule type="cellIs" dxfId="2227" priority="23" stopIfTrue="1" operator="equal">
      <formula>0</formula>
    </cfRule>
  </conditionalFormatting>
  <conditionalFormatting sqref="C3:C14">
    <cfRule type="cellIs" dxfId="2226" priority="22" stopIfTrue="1" operator="equal">
      <formula>0</formula>
    </cfRule>
  </conditionalFormatting>
  <conditionalFormatting sqref="C3:C14">
    <cfRule type="cellIs" dxfId="2225" priority="21" stopIfTrue="1" operator="equal">
      <formula>0</formula>
    </cfRule>
  </conditionalFormatting>
  <conditionalFormatting sqref="C3:C14">
    <cfRule type="cellIs" dxfId="2224" priority="20" stopIfTrue="1" operator="equal">
      <formula>0</formula>
    </cfRule>
  </conditionalFormatting>
  <conditionalFormatting sqref="C3:C14">
    <cfRule type="cellIs" dxfId="2223" priority="19" stopIfTrue="1" operator="equal">
      <formula>0</formula>
    </cfRule>
  </conditionalFormatting>
  <conditionalFormatting sqref="C3:C14">
    <cfRule type="cellIs" dxfId="2222" priority="18" stopIfTrue="1" operator="equal">
      <formula>0</formula>
    </cfRule>
  </conditionalFormatting>
  <conditionalFormatting sqref="C3:C14">
    <cfRule type="cellIs" dxfId="2221" priority="17" stopIfTrue="1" operator="equal">
      <formula>0</formula>
    </cfRule>
  </conditionalFormatting>
  <conditionalFormatting sqref="C3:C14">
    <cfRule type="cellIs" dxfId="2220" priority="16" stopIfTrue="1" operator="equal">
      <formula>0</formula>
    </cfRule>
  </conditionalFormatting>
  <conditionalFormatting sqref="C3:C14">
    <cfRule type="cellIs" dxfId="2219" priority="15" stopIfTrue="1" operator="equal">
      <formula>0</formula>
    </cfRule>
  </conditionalFormatting>
  <conditionalFormatting sqref="C3:C14">
    <cfRule type="cellIs" dxfId="2218" priority="14" stopIfTrue="1" operator="equal">
      <formula>0</formula>
    </cfRule>
  </conditionalFormatting>
  <conditionalFormatting sqref="C3:C14">
    <cfRule type="cellIs" dxfId="2217" priority="13" stopIfTrue="1" operator="equal">
      <formula>0</formula>
    </cfRule>
  </conditionalFormatting>
  <conditionalFormatting sqref="C3:C14">
    <cfRule type="cellIs" dxfId="2216" priority="12" stopIfTrue="1" operator="equal">
      <formula>0</formula>
    </cfRule>
  </conditionalFormatting>
  <conditionalFormatting sqref="D3:D6">
    <cfRule type="cellIs" dxfId="2215" priority="11" stopIfTrue="1" operator="equal">
      <formula>0</formula>
    </cfRule>
  </conditionalFormatting>
  <conditionalFormatting sqref="D3:D6">
    <cfRule type="cellIs" dxfId="2214" priority="10" stopIfTrue="1" operator="equal">
      <formula>0</formula>
    </cfRule>
  </conditionalFormatting>
  <conditionalFormatting sqref="D3:D6">
    <cfRule type="cellIs" dxfId="2213" priority="9" stopIfTrue="1" operator="equal">
      <formula>0</formula>
    </cfRule>
  </conditionalFormatting>
  <conditionalFormatting sqref="B3:B6">
    <cfRule type="cellIs" dxfId="2212" priority="8" stopIfTrue="1" operator="equal">
      <formula>0</formula>
    </cfRule>
  </conditionalFormatting>
  <conditionalFormatting sqref="D3:D6">
    <cfRule type="cellIs" dxfId="2211" priority="7" stopIfTrue="1" operator="equal">
      <formula>0</formula>
    </cfRule>
  </conditionalFormatting>
  <conditionalFormatting sqref="D3:D6">
    <cfRule type="cellIs" dxfId="2210" priority="6" stopIfTrue="1" operator="equal">
      <formula>0</formula>
    </cfRule>
  </conditionalFormatting>
  <conditionalFormatting sqref="D3:D6">
    <cfRule type="cellIs" dxfId="2209" priority="5" stopIfTrue="1" operator="equal">
      <formula>0</formula>
    </cfRule>
  </conditionalFormatting>
  <conditionalFormatting sqref="D3:D6">
    <cfRule type="cellIs" dxfId="2208" priority="4" stopIfTrue="1" operator="equal">
      <formula>0</formula>
    </cfRule>
  </conditionalFormatting>
  <conditionalFormatting sqref="B20:B22">
    <cfRule type="cellIs" dxfId="2207" priority="2" stopIfTrue="1" operator="equal">
      <formula>0</formula>
    </cfRule>
  </conditionalFormatting>
  <conditionalFormatting sqref="B24:B26">
    <cfRule type="cellIs" dxfId="2206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92D95-B301-A745-A251-FB7058A60014}">
  <sheetPr>
    <pageSetUpPr fitToPage="1"/>
  </sheetPr>
  <dimension ref="A1:AH78"/>
  <sheetViews>
    <sheetView workbookViewId="0">
      <selection activeCell="V2" sqref="V2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6.5" customWidth="1"/>
    <col min="24" max="30" width="8.83203125" customWidth="1"/>
    <col min="31" max="32" width="7.1640625" style="9" customWidth="1"/>
    <col min="33" max="34" width="7.1640625" customWidth="1"/>
  </cols>
  <sheetData>
    <row r="1" spans="1:30" ht="2" customHeight="1" thickBot="1">
      <c r="U1" t="s">
        <v>651</v>
      </c>
      <c r="V1" t="s">
        <v>693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16</v>
      </c>
      <c r="G2" s="449" t="s">
        <v>14</v>
      </c>
      <c r="H2" s="450"/>
      <c r="L2" s="14" t="s">
        <v>15</v>
      </c>
      <c r="M2" s="14"/>
      <c r="N2" s="14"/>
      <c r="U2" t="s">
        <v>181</v>
      </c>
      <c r="V2" t="s">
        <v>694</v>
      </c>
    </row>
    <row r="3" spans="1:30" ht="16.25" customHeight="1" thickTop="1" thickBot="1">
      <c r="A3" s="15">
        <v>1</v>
      </c>
      <c r="B3" s="16">
        <v>355</v>
      </c>
      <c r="C3" s="16" t="s">
        <v>164</v>
      </c>
      <c r="D3" s="17">
        <v>44686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182</v>
      </c>
      <c r="V3" t="s">
        <v>695</v>
      </c>
    </row>
    <row r="4" spans="1:30" ht="16.25" customHeight="1">
      <c r="A4" s="15">
        <v>2</v>
      </c>
      <c r="B4" s="16">
        <v>355</v>
      </c>
      <c r="C4" s="16" t="s">
        <v>164</v>
      </c>
      <c r="D4" s="17">
        <v>44686</v>
      </c>
      <c r="E4" s="22"/>
      <c r="F4" s="9"/>
      <c r="G4" s="9"/>
      <c r="H4" s="9"/>
      <c r="I4" s="9"/>
      <c r="J4" s="9"/>
      <c r="K4" s="23">
        <f>(F2*3)+22</f>
        <v>70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184</v>
      </c>
      <c r="V4" t="s">
        <v>185</v>
      </c>
      <c r="Y4" t="s">
        <v>186</v>
      </c>
      <c r="Z4" t="s">
        <v>187</v>
      </c>
      <c r="AA4" t="s">
        <v>188</v>
      </c>
      <c r="AB4" t="s">
        <v>189</v>
      </c>
      <c r="AC4" t="s">
        <v>190</v>
      </c>
    </row>
    <row r="5" spans="1:30" ht="16.25" customHeight="1" thickBot="1">
      <c r="A5" s="15">
        <v>3</v>
      </c>
      <c r="B5" s="16">
        <v>355</v>
      </c>
      <c r="C5" s="16" t="s">
        <v>164</v>
      </c>
      <c r="D5" s="17">
        <v>44686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311</v>
      </c>
      <c r="V5" t="s">
        <v>312</v>
      </c>
      <c r="Y5" s="229">
        <v>0.1</v>
      </c>
      <c r="Z5" s="229">
        <v>40.333599090576172</v>
      </c>
      <c r="AA5" s="229">
        <v>0.99519997835159302</v>
      </c>
      <c r="AB5" s="229">
        <v>-3.4421000480651855</v>
      </c>
      <c r="AC5" s="229">
        <v>95.218208312988281</v>
      </c>
    </row>
    <row r="6" spans="1:30" ht="16.25" customHeight="1">
      <c r="A6" s="15">
        <v>4</v>
      </c>
      <c r="B6" s="16">
        <v>355</v>
      </c>
      <c r="C6" s="16" t="s">
        <v>164</v>
      </c>
      <c r="D6" s="17">
        <v>44686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875</v>
      </c>
      <c r="O6" s="10"/>
      <c r="P6" s="37"/>
      <c r="Q6" s="33"/>
      <c r="R6" s="9"/>
      <c r="S6" s="9"/>
      <c r="U6" t="s">
        <v>313</v>
      </c>
      <c r="V6" t="s">
        <v>312</v>
      </c>
    </row>
    <row r="7" spans="1:30" ht="16.25" customHeight="1">
      <c r="A7" s="15">
        <v>5</v>
      </c>
      <c r="B7" s="16">
        <v>356</v>
      </c>
      <c r="C7" s="16" t="s">
        <v>164</v>
      </c>
      <c r="D7" s="17">
        <v>44693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26.25</v>
      </c>
      <c r="O7" s="41"/>
      <c r="P7" s="42"/>
      <c r="Q7" s="34"/>
      <c r="R7" s="9"/>
      <c r="S7" s="9"/>
      <c r="U7" t="s">
        <v>314</v>
      </c>
      <c r="V7" t="s">
        <v>315</v>
      </c>
    </row>
    <row r="8" spans="1:30" ht="16.25" customHeight="1">
      <c r="A8" s="15">
        <v>6</v>
      </c>
      <c r="B8" s="16">
        <v>356</v>
      </c>
      <c r="C8" s="16" t="s">
        <v>164</v>
      </c>
      <c r="D8" s="17">
        <v>44693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26.25</v>
      </c>
      <c r="O8" s="41"/>
      <c r="P8" s="42"/>
      <c r="Q8" s="34"/>
      <c r="R8" s="4"/>
      <c r="S8" s="4"/>
      <c r="U8" t="s">
        <v>191</v>
      </c>
      <c r="V8" t="s">
        <v>192</v>
      </c>
    </row>
    <row r="9" spans="1:30" ht="16.25" customHeight="1">
      <c r="A9" s="15">
        <v>7</v>
      </c>
      <c r="B9" s="16">
        <v>356</v>
      </c>
      <c r="C9" s="16" t="s">
        <v>164</v>
      </c>
      <c r="D9" s="17">
        <v>44693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17.5</v>
      </c>
      <c r="O9" s="49"/>
      <c r="P9" s="50"/>
      <c r="Q9" s="52"/>
      <c r="R9" s="4"/>
      <c r="S9" s="4"/>
      <c r="U9" t="s">
        <v>193</v>
      </c>
      <c r="V9" t="s">
        <v>194</v>
      </c>
    </row>
    <row r="10" spans="1:30" ht="16.25" customHeight="1">
      <c r="A10" s="15">
        <v>8</v>
      </c>
      <c r="B10" s="16">
        <v>356</v>
      </c>
      <c r="C10" s="16" t="s">
        <v>164</v>
      </c>
      <c r="D10" s="17">
        <v>44693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35</v>
      </c>
      <c r="O10" s="58"/>
      <c r="P10" s="42"/>
      <c r="Q10" s="34"/>
      <c r="R10" s="9"/>
      <c r="S10" s="9"/>
      <c r="U10" t="s">
        <v>316</v>
      </c>
      <c r="V10" t="s">
        <v>317</v>
      </c>
    </row>
    <row r="11" spans="1:30" ht="16.25" customHeight="1" thickBot="1">
      <c r="A11" s="15">
        <v>9</v>
      </c>
      <c r="B11" s="16">
        <v>357</v>
      </c>
      <c r="C11" s="16" t="s">
        <v>164</v>
      </c>
      <c r="D11" s="17">
        <v>44700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420</v>
      </c>
      <c r="O11" s="10"/>
      <c r="P11" s="64"/>
      <c r="Q11" s="65"/>
      <c r="R11" s="66"/>
      <c r="S11" s="9"/>
      <c r="U11" t="s">
        <v>318</v>
      </c>
      <c r="V11" t="s">
        <v>319</v>
      </c>
    </row>
    <row r="12" spans="1:30" ht="16.25" customHeight="1">
      <c r="A12" s="15">
        <v>10</v>
      </c>
      <c r="B12" s="16">
        <v>357</v>
      </c>
      <c r="C12" s="16" t="s">
        <v>164</v>
      </c>
      <c r="D12" s="17">
        <v>44700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  <c r="U12" t="s">
        <v>195</v>
      </c>
    </row>
    <row r="13" spans="1:30" ht="16.25" customHeight="1" thickBot="1">
      <c r="A13" s="15">
        <v>11</v>
      </c>
      <c r="B13" s="16">
        <v>357</v>
      </c>
      <c r="C13" s="16" t="s">
        <v>164</v>
      </c>
      <c r="D13" s="17">
        <v>44700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</row>
    <row r="14" spans="1:30" ht="16.25" customHeight="1" thickBot="1">
      <c r="A14" s="15">
        <v>12</v>
      </c>
      <c r="B14" s="16">
        <v>357</v>
      </c>
      <c r="C14" s="16" t="s">
        <v>164</v>
      </c>
      <c r="D14" s="17">
        <v>44700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 t="s">
        <v>196</v>
      </c>
      <c r="V14" t="s">
        <v>197</v>
      </c>
      <c r="W14" t="s">
        <v>198</v>
      </c>
      <c r="X14" t="s">
        <v>199</v>
      </c>
      <c r="Y14" t="s">
        <v>200</v>
      </c>
      <c r="Z14" t="s">
        <v>201</v>
      </c>
      <c r="AA14" t="s">
        <v>202</v>
      </c>
      <c r="AB14" t="s">
        <v>203</v>
      </c>
      <c r="AC14" t="s">
        <v>204</v>
      </c>
      <c r="AD14" t="s">
        <v>205</v>
      </c>
    </row>
    <row r="15" spans="1:30" ht="16.25" customHeight="1">
      <c r="A15" s="15">
        <v>13</v>
      </c>
      <c r="B15" s="16">
        <v>358</v>
      </c>
      <c r="C15" s="16" t="s">
        <v>164</v>
      </c>
      <c r="D15" s="17">
        <v>44705</v>
      </c>
      <c r="E15" s="53"/>
      <c r="F15" s="9"/>
      <c r="G15" s="11"/>
      <c r="H15" s="9"/>
      <c r="I15" s="9"/>
      <c r="J15" s="9"/>
      <c r="K15" s="9"/>
      <c r="L15" s="9"/>
      <c r="U15">
        <v>85</v>
      </c>
      <c r="V15" t="s">
        <v>224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358</v>
      </c>
      <c r="C16" s="16" t="s">
        <v>164</v>
      </c>
      <c r="D16" s="17">
        <v>44705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86</v>
      </c>
      <c r="V16" t="s">
        <v>363</v>
      </c>
      <c r="W16" t="s">
        <v>46</v>
      </c>
      <c r="X16" t="s">
        <v>46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358</v>
      </c>
      <c r="C17" s="16" t="s">
        <v>164</v>
      </c>
      <c r="D17" s="17">
        <v>44705</v>
      </c>
      <c r="E17" s="452" t="s">
        <v>36</v>
      </c>
      <c r="F17" s="86"/>
      <c r="G17" s="87"/>
      <c r="H17" s="88"/>
      <c r="I17" s="89" t="str">
        <f>C3</f>
        <v>KV62 AF</v>
      </c>
      <c r="J17" s="90"/>
      <c r="K17" s="91"/>
      <c r="L17" s="92" t="str">
        <f>C11</f>
        <v>KV62 AF</v>
      </c>
      <c r="M17" s="93"/>
      <c r="N17" s="94"/>
      <c r="O17" s="89">
        <f>C19</f>
        <v>0</v>
      </c>
      <c r="P17" s="95"/>
      <c r="Q17" s="463">
        <f>C27</f>
        <v>0</v>
      </c>
      <c r="R17" s="452" t="s">
        <v>36</v>
      </c>
      <c r="S17" s="58"/>
      <c r="T17" s="58"/>
      <c r="U17">
        <v>84</v>
      </c>
      <c r="V17" t="s">
        <v>227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E17" s="58"/>
      <c r="AF17" s="58"/>
      <c r="AG17" s="58"/>
      <c r="AH17" s="58"/>
    </row>
    <row r="18" spans="1:34" ht="15" customHeight="1">
      <c r="A18" s="15">
        <v>16</v>
      </c>
      <c r="B18" s="16">
        <v>358</v>
      </c>
      <c r="C18" s="16" t="s">
        <v>164</v>
      </c>
      <c r="D18" s="17">
        <v>44705</v>
      </c>
      <c r="E18" s="452"/>
      <c r="F18" s="454" t="s">
        <v>37</v>
      </c>
      <c r="G18" s="455"/>
      <c r="H18" s="456">
        <f>B3</f>
        <v>355</v>
      </c>
      <c r="I18" s="457"/>
      <c r="J18" s="458"/>
      <c r="K18" s="465">
        <f>B11</f>
        <v>357</v>
      </c>
      <c r="L18" s="466"/>
      <c r="M18" s="467"/>
      <c r="N18" s="456">
        <f>B19</f>
        <v>0</v>
      </c>
      <c r="O18" s="457"/>
      <c r="P18" s="458"/>
      <c r="Q18" s="464"/>
      <c r="R18" s="452"/>
      <c r="S18" s="58"/>
      <c r="T18" s="58"/>
      <c r="U18">
        <v>96</v>
      </c>
      <c r="V18" t="s">
        <v>229</v>
      </c>
      <c r="W18" t="s">
        <v>38</v>
      </c>
      <c r="X18" t="s">
        <v>228</v>
      </c>
      <c r="Y18" t="s">
        <v>225</v>
      </c>
      <c r="Z18" t="s">
        <v>226</v>
      </c>
      <c r="AA18" t="s">
        <v>226</v>
      </c>
      <c r="AB18" t="s">
        <v>226</v>
      </c>
      <c r="AC18" t="s">
        <v>226</v>
      </c>
      <c r="AD18" t="s">
        <v>226</v>
      </c>
      <c r="AE18" s="58"/>
      <c r="AF18" s="58"/>
      <c r="AG18" s="58"/>
      <c r="AH18" s="58"/>
    </row>
    <row r="19" spans="1:34" ht="15" customHeight="1" thickBot="1">
      <c r="A19" s="15">
        <v>17</v>
      </c>
      <c r="B19" s="16"/>
      <c r="C19" s="16"/>
      <c r="D19" s="17"/>
      <c r="E19" s="453"/>
      <c r="F19" s="99"/>
      <c r="G19" s="100"/>
      <c r="H19" s="101">
        <v>1</v>
      </c>
      <c r="I19" s="102">
        <f>D3</f>
        <v>44686</v>
      </c>
      <c r="J19" s="103"/>
      <c r="K19" s="104">
        <v>9</v>
      </c>
      <c r="L19" s="105">
        <f>D11</f>
        <v>44700</v>
      </c>
      <c r="M19" s="106"/>
      <c r="N19" s="107"/>
      <c r="O19" s="108">
        <f>D19</f>
        <v>0</v>
      </c>
      <c r="P19" s="109"/>
      <c r="Q19" s="464"/>
      <c r="R19" s="453"/>
      <c r="S19" s="58"/>
      <c r="T19" s="58"/>
      <c r="U19">
        <v>61</v>
      </c>
      <c r="V19" t="s">
        <v>221</v>
      </c>
      <c r="W19" t="s">
        <v>222</v>
      </c>
      <c r="X19" t="s">
        <v>208</v>
      </c>
      <c r="Y19" t="s">
        <v>225</v>
      </c>
      <c r="Z19" t="s">
        <v>226</v>
      </c>
      <c r="AA19" t="s">
        <v>226</v>
      </c>
      <c r="AB19" s="229">
        <v>1</v>
      </c>
      <c r="AC19" t="s">
        <v>226</v>
      </c>
      <c r="AD19" t="s">
        <v>226</v>
      </c>
      <c r="AE19" s="58"/>
      <c r="AF19" s="58"/>
      <c r="AG19" s="58"/>
      <c r="AH19" s="58"/>
    </row>
    <row r="20" spans="1:34" ht="15" customHeight="1">
      <c r="A20" s="15">
        <v>18</v>
      </c>
      <c r="B20" s="16"/>
      <c r="C20" s="16"/>
      <c r="D20" s="17"/>
      <c r="E20" s="451" t="s">
        <v>39</v>
      </c>
      <c r="F20" s="110"/>
      <c r="G20" s="111"/>
      <c r="H20" s="112"/>
      <c r="I20" s="113" t="str">
        <f>C4</f>
        <v>KV62 AF</v>
      </c>
      <c r="J20" s="114"/>
      <c r="K20" s="115"/>
      <c r="L20" s="116" t="str">
        <f>C12</f>
        <v>KV62 AF</v>
      </c>
      <c r="M20" s="117"/>
      <c r="N20" s="118"/>
      <c r="O20" s="119">
        <f>C20</f>
        <v>0</v>
      </c>
      <c r="P20" s="120"/>
      <c r="Q20" s="462">
        <f>B27</f>
        <v>0</v>
      </c>
      <c r="R20" s="451" t="s">
        <v>39</v>
      </c>
      <c r="S20" s="58"/>
      <c r="T20" s="58"/>
      <c r="U20">
        <v>62</v>
      </c>
      <c r="V20" t="s">
        <v>223</v>
      </c>
      <c r="W20" t="s">
        <v>222</v>
      </c>
      <c r="X20" t="s">
        <v>208</v>
      </c>
      <c r="Y20" t="s">
        <v>225</v>
      </c>
      <c r="Z20" t="s">
        <v>226</v>
      </c>
      <c r="AA20" t="s">
        <v>226</v>
      </c>
      <c r="AB20" s="229">
        <v>1</v>
      </c>
      <c r="AC20" t="s">
        <v>226</v>
      </c>
      <c r="AD20" t="s">
        <v>226</v>
      </c>
      <c r="AE20" s="58"/>
      <c r="AF20" s="58"/>
      <c r="AG20" s="58"/>
      <c r="AH20" s="58"/>
    </row>
    <row r="21" spans="1:34" ht="15" customHeight="1">
      <c r="A21" s="15">
        <v>19</v>
      </c>
      <c r="B21" s="16"/>
      <c r="C21" s="16"/>
      <c r="D21" s="17"/>
      <c r="E21" s="452"/>
      <c r="F21" s="456" t="s">
        <v>40</v>
      </c>
      <c r="G21" s="458"/>
      <c r="H21" s="459">
        <f>B4</f>
        <v>355</v>
      </c>
      <c r="I21" s="460"/>
      <c r="J21" s="461"/>
      <c r="K21" s="456">
        <f>B12</f>
        <v>357</v>
      </c>
      <c r="L21" s="457"/>
      <c r="M21" s="458"/>
      <c r="N21" s="459">
        <f>B20</f>
        <v>0</v>
      </c>
      <c r="O21" s="460"/>
      <c r="P21" s="461"/>
      <c r="Q21" s="462"/>
      <c r="R21" s="452"/>
      <c r="S21" s="58"/>
      <c r="T21" s="58"/>
      <c r="U21">
        <v>49</v>
      </c>
      <c r="V21" t="s">
        <v>218</v>
      </c>
      <c r="W21" t="s">
        <v>219</v>
      </c>
      <c r="X21" t="s">
        <v>208</v>
      </c>
      <c r="Y21" s="229">
        <v>37.681922912597656</v>
      </c>
      <c r="Z21" s="229">
        <v>37.173187255859375</v>
      </c>
      <c r="AA21" s="229">
        <v>0.71945816278457642</v>
      </c>
      <c r="AB21" s="229">
        <v>10</v>
      </c>
      <c r="AC21" t="s">
        <v>226</v>
      </c>
      <c r="AD21" t="s">
        <v>226</v>
      </c>
      <c r="AE21" s="58"/>
      <c r="AF21" s="58"/>
      <c r="AG21" s="58"/>
      <c r="AH21" s="58"/>
    </row>
    <row r="22" spans="1:34" ht="15" customHeight="1" thickBot="1">
      <c r="A22" s="15">
        <v>20</v>
      </c>
      <c r="B22" s="16"/>
      <c r="C22" s="16"/>
      <c r="D22" s="17"/>
      <c r="E22" s="453"/>
      <c r="F22" s="121"/>
      <c r="G22" s="122"/>
      <c r="H22" s="123">
        <v>2</v>
      </c>
      <c r="I22" s="124">
        <f>D4</f>
        <v>44686</v>
      </c>
      <c r="J22" s="125"/>
      <c r="K22" s="126">
        <v>10</v>
      </c>
      <c r="L22" s="127">
        <f>D12</f>
        <v>44700</v>
      </c>
      <c r="M22" s="128"/>
      <c r="N22" s="129">
        <v>18</v>
      </c>
      <c r="O22" s="130">
        <f>D20</f>
        <v>0</v>
      </c>
      <c r="P22" s="131"/>
      <c r="Q22" s="462"/>
      <c r="R22" s="453"/>
      <c r="S22" s="58"/>
      <c r="T22" s="58"/>
      <c r="U22">
        <v>50</v>
      </c>
      <c r="V22" t="s">
        <v>220</v>
      </c>
      <c r="W22" t="s">
        <v>219</v>
      </c>
      <c r="X22" t="s">
        <v>208</v>
      </c>
      <c r="Y22" s="229">
        <v>36.664455413818359</v>
      </c>
      <c r="Z22" s="229">
        <v>37.173187255859375</v>
      </c>
      <c r="AA22" s="229">
        <v>0.71945816278457642</v>
      </c>
      <c r="AB22" s="229">
        <v>10</v>
      </c>
      <c r="AC22" t="s">
        <v>226</v>
      </c>
      <c r="AD22" t="s">
        <v>226</v>
      </c>
      <c r="AE22" s="58"/>
      <c r="AF22" s="58"/>
      <c r="AG22" s="58"/>
      <c r="AH22" s="58"/>
    </row>
    <row r="23" spans="1:34" ht="15" customHeight="1">
      <c r="A23" s="15">
        <v>21</v>
      </c>
      <c r="B23" s="16"/>
      <c r="C23" s="16"/>
      <c r="D23" s="17"/>
      <c r="E23" s="451" t="s">
        <v>41</v>
      </c>
      <c r="F23" s="132"/>
      <c r="G23" s="133"/>
      <c r="H23" s="134"/>
      <c r="I23" s="47" t="str">
        <f>C5</f>
        <v>KV62 AF</v>
      </c>
      <c r="J23" s="135"/>
      <c r="K23" s="136"/>
      <c r="L23" s="137" t="str">
        <f>C13</f>
        <v>KV62 AF</v>
      </c>
      <c r="M23" s="138"/>
      <c r="N23" s="139"/>
      <c r="O23" s="140">
        <f>C21</f>
        <v>0</v>
      </c>
      <c r="P23" s="141"/>
      <c r="Q23" s="142">
        <f>D27</f>
        <v>0</v>
      </c>
      <c r="R23" s="452" t="s">
        <v>41</v>
      </c>
      <c r="S23" s="58"/>
      <c r="T23" s="58"/>
      <c r="U23">
        <v>37</v>
      </c>
      <c r="V23" t="s">
        <v>216</v>
      </c>
      <c r="W23" t="s">
        <v>217</v>
      </c>
      <c r="X23" t="s">
        <v>208</v>
      </c>
      <c r="Y23" s="229">
        <v>32.871936798095703</v>
      </c>
      <c r="Z23" s="229">
        <v>33.151481628417969</v>
      </c>
      <c r="AA23" s="229">
        <v>0.39533337950706482</v>
      </c>
      <c r="AB23" s="229">
        <v>100</v>
      </c>
      <c r="AC23" t="s">
        <v>226</v>
      </c>
      <c r="AD23" t="s">
        <v>226</v>
      </c>
      <c r="AE23" s="58"/>
      <c r="AF23" s="58"/>
      <c r="AG23" s="58"/>
      <c r="AH23" s="58"/>
    </row>
    <row r="24" spans="1:34" ht="15" customHeight="1">
      <c r="A24" s="15">
        <v>22</v>
      </c>
      <c r="B24" s="16"/>
      <c r="C24" s="16"/>
      <c r="D24" s="17"/>
      <c r="E24" s="452"/>
      <c r="F24" s="454" t="s">
        <v>42</v>
      </c>
      <c r="G24" s="455"/>
      <c r="H24" s="456">
        <f>B5</f>
        <v>355</v>
      </c>
      <c r="I24" s="457"/>
      <c r="J24" s="458"/>
      <c r="K24" s="459">
        <f>B13</f>
        <v>357</v>
      </c>
      <c r="L24" s="460"/>
      <c r="M24" s="461"/>
      <c r="N24" s="456">
        <f>B21</f>
        <v>0</v>
      </c>
      <c r="O24" s="457"/>
      <c r="P24" s="458"/>
      <c r="Q24" s="144"/>
      <c r="R24" s="452"/>
      <c r="S24" s="58"/>
      <c r="T24" s="58"/>
      <c r="U24">
        <v>38</v>
      </c>
      <c r="V24" t="s">
        <v>90</v>
      </c>
      <c r="W24" t="s">
        <v>217</v>
      </c>
      <c r="X24" t="s">
        <v>208</v>
      </c>
      <c r="Y24" s="229">
        <v>33.431022644042969</v>
      </c>
      <c r="Z24" s="229">
        <v>33.151481628417969</v>
      </c>
      <c r="AA24" s="229">
        <v>0.39533337950706482</v>
      </c>
      <c r="AB24" s="229">
        <v>100</v>
      </c>
      <c r="AC24" t="s">
        <v>226</v>
      </c>
      <c r="AD24" t="s">
        <v>226</v>
      </c>
      <c r="AE24" s="58"/>
      <c r="AF24" s="58"/>
      <c r="AG24" s="58"/>
      <c r="AH24" s="58"/>
    </row>
    <row r="25" spans="1:34" ht="15" customHeight="1" thickBot="1">
      <c r="A25" s="15">
        <v>23</v>
      </c>
      <c r="B25" s="16"/>
      <c r="C25" s="16"/>
      <c r="D25" s="17"/>
      <c r="E25" s="453"/>
      <c r="F25" s="145"/>
      <c r="G25" s="146"/>
      <c r="H25" s="147">
        <v>3</v>
      </c>
      <c r="I25" s="148">
        <f>D5</f>
        <v>44686</v>
      </c>
      <c r="J25" s="103"/>
      <c r="K25" s="104">
        <v>11</v>
      </c>
      <c r="L25" s="105">
        <f>D13</f>
        <v>44700</v>
      </c>
      <c r="M25" s="149"/>
      <c r="N25" s="150">
        <v>19</v>
      </c>
      <c r="O25" s="148">
        <f>D21</f>
        <v>0</v>
      </c>
      <c r="P25" s="151"/>
      <c r="Q25" s="152"/>
      <c r="R25" s="453"/>
      <c r="S25" s="58"/>
      <c r="T25" s="58"/>
      <c r="U25">
        <v>25</v>
      </c>
      <c r="V25" t="s">
        <v>213</v>
      </c>
      <c r="W25" t="s">
        <v>214</v>
      </c>
      <c r="X25" t="s">
        <v>208</v>
      </c>
      <c r="Y25" s="229">
        <v>29.730375289916992</v>
      </c>
      <c r="Z25" s="229">
        <v>29.854942321777344</v>
      </c>
      <c r="AA25" s="229">
        <v>0.17616438865661621</v>
      </c>
      <c r="AB25" s="229">
        <v>1000</v>
      </c>
      <c r="AC25" t="s">
        <v>226</v>
      </c>
      <c r="AD25" t="s">
        <v>226</v>
      </c>
      <c r="AE25" s="58"/>
      <c r="AF25" s="58"/>
      <c r="AG25" s="58"/>
      <c r="AH25" s="58"/>
    </row>
    <row r="26" spans="1:34" ht="15" customHeight="1">
      <c r="A26" s="15">
        <v>24</v>
      </c>
      <c r="B26" s="16"/>
      <c r="C26" s="16"/>
      <c r="D26" s="17"/>
      <c r="E26" s="475" t="s">
        <v>44</v>
      </c>
      <c r="F26" s="153"/>
      <c r="G26" s="122"/>
      <c r="H26" s="112"/>
      <c r="I26" s="113" t="str">
        <f>C6</f>
        <v>KV62 AF</v>
      </c>
      <c r="J26" s="154"/>
      <c r="K26" s="115"/>
      <c r="L26" s="81" t="str">
        <f>C14</f>
        <v>KV62 AF</v>
      </c>
      <c r="M26" s="117"/>
      <c r="N26" s="155"/>
      <c r="O26" s="113">
        <f>C22</f>
        <v>0</v>
      </c>
      <c r="P26" s="156"/>
      <c r="Q26" s="468">
        <f>C28</f>
        <v>0</v>
      </c>
      <c r="R26" s="452" t="s">
        <v>44</v>
      </c>
      <c r="S26" s="58"/>
      <c r="T26" s="58"/>
      <c r="U26">
        <v>26</v>
      </c>
      <c r="V26" t="s">
        <v>215</v>
      </c>
      <c r="W26" t="s">
        <v>214</v>
      </c>
      <c r="X26" t="s">
        <v>208</v>
      </c>
      <c r="Y26" s="229">
        <v>29.979509353637695</v>
      </c>
      <c r="Z26" s="229">
        <v>29.854942321777344</v>
      </c>
      <c r="AA26" s="229">
        <v>0.17616438865661621</v>
      </c>
      <c r="AB26" s="229">
        <v>1000</v>
      </c>
      <c r="AC26" t="s">
        <v>226</v>
      </c>
      <c r="AD26" t="s">
        <v>226</v>
      </c>
      <c r="AE26" s="58"/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355</v>
      </c>
      <c r="I27" s="460"/>
      <c r="J27" s="461"/>
      <c r="K27" s="456">
        <f>B14</f>
        <v>357</v>
      </c>
      <c r="L27" s="457"/>
      <c r="M27" s="458"/>
      <c r="N27" s="459">
        <f>B22</f>
        <v>0</v>
      </c>
      <c r="O27" s="460"/>
      <c r="P27" s="461"/>
      <c r="Q27" s="469"/>
      <c r="R27" s="452"/>
      <c r="S27" s="58"/>
      <c r="T27" s="58"/>
      <c r="U27">
        <v>13</v>
      </c>
      <c r="V27" t="s">
        <v>210</v>
      </c>
      <c r="W27" t="s">
        <v>211</v>
      </c>
      <c r="X27" t="s">
        <v>208</v>
      </c>
      <c r="Y27" s="229">
        <v>26.600091934204102</v>
      </c>
      <c r="Z27" s="229">
        <v>26.637495040893555</v>
      </c>
      <c r="AA27" s="229">
        <v>5.2895981818437576E-2</v>
      </c>
      <c r="AB27" s="229">
        <v>10000</v>
      </c>
      <c r="AC27" t="s">
        <v>226</v>
      </c>
      <c r="AD27" t="s">
        <v>226</v>
      </c>
      <c r="AE27" s="58"/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44686</v>
      </c>
      <c r="J28" s="161"/>
      <c r="K28" s="162">
        <v>12</v>
      </c>
      <c r="L28" s="127">
        <f>D14</f>
        <v>44700</v>
      </c>
      <c r="M28" s="163"/>
      <c r="N28" s="104">
        <v>20</v>
      </c>
      <c r="O28" s="160">
        <f>D22</f>
        <v>0</v>
      </c>
      <c r="P28" s="131"/>
      <c r="Q28" s="469"/>
      <c r="R28" s="452"/>
      <c r="S28" s="58"/>
      <c r="T28" s="58"/>
      <c r="U28">
        <v>14</v>
      </c>
      <c r="V28" t="s">
        <v>212</v>
      </c>
      <c r="W28" t="s">
        <v>211</v>
      </c>
      <c r="X28" t="s">
        <v>208</v>
      </c>
      <c r="Y28" s="229">
        <v>26.674898147583008</v>
      </c>
      <c r="Z28" s="229">
        <v>26.637495040893555</v>
      </c>
      <c r="AA28" s="229">
        <v>5.2895981818437576E-2</v>
      </c>
      <c r="AB28" s="229">
        <v>10000</v>
      </c>
      <c r="AC28" t="s">
        <v>226</v>
      </c>
      <c r="AD28" t="s">
        <v>226</v>
      </c>
      <c r="AE28" s="58"/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KV62 AF</v>
      </c>
      <c r="J29" s="167"/>
      <c r="K29" s="168"/>
      <c r="L29" s="137" t="str">
        <f>C15</f>
        <v>KV62 AF</v>
      </c>
      <c r="M29" s="138"/>
      <c r="N29" s="139"/>
      <c r="O29" s="140">
        <f>C23</f>
        <v>0</v>
      </c>
      <c r="P29" s="143"/>
      <c r="Q29" s="470">
        <f>B28</f>
        <v>0</v>
      </c>
      <c r="R29" s="471" t="s">
        <v>47</v>
      </c>
      <c r="S29" s="58"/>
      <c r="T29" s="58"/>
      <c r="U29">
        <v>1</v>
      </c>
      <c r="V29" t="s">
        <v>206</v>
      </c>
      <c r="W29" t="s">
        <v>207</v>
      </c>
      <c r="X29" t="s">
        <v>208</v>
      </c>
      <c r="Y29" s="229">
        <v>23.274065017700195</v>
      </c>
      <c r="Z29" s="229">
        <v>23.219675064086914</v>
      </c>
      <c r="AA29" s="229">
        <v>7.6919011771678925E-2</v>
      </c>
      <c r="AB29" s="229">
        <v>100000</v>
      </c>
      <c r="AC29" t="s">
        <v>226</v>
      </c>
      <c r="AD29" t="s">
        <v>226</v>
      </c>
      <c r="AE29" s="58"/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356</v>
      </c>
      <c r="I30" s="473"/>
      <c r="J30" s="474"/>
      <c r="K30" s="459">
        <f>B15</f>
        <v>358</v>
      </c>
      <c r="L30" s="460"/>
      <c r="M30" s="461"/>
      <c r="N30" s="456">
        <f>B23</f>
        <v>0</v>
      </c>
      <c r="O30" s="457"/>
      <c r="P30" s="458"/>
      <c r="Q30" s="470"/>
      <c r="R30" s="452"/>
      <c r="S30" s="58"/>
      <c r="T30" s="58"/>
      <c r="U30">
        <v>2</v>
      </c>
      <c r="V30" t="s">
        <v>209</v>
      </c>
      <c r="W30" t="s">
        <v>207</v>
      </c>
      <c r="X30" t="s">
        <v>208</v>
      </c>
      <c r="Y30" s="229">
        <v>23.165285110473633</v>
      </c>
      <c r="Z30" s="229">
        <v>23.219675064086914</v>
      </c>
      <c r="AA30" s="229">
        <v>7.6919011771678925E-2</v>
      </c>
      <c r="AB30" s="229">
        <v>100000</v>
      </c>
      <c r="AC30" t="s">
        <v>226</v>
      </c>
      <c r="AD30" t="s">
        <v>226</v>
      </c>
      <c r="AE30" s="58"/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44693</v>
      </c>
      <c r="J31" s="169"/>
      <c r="K31" s="170">
        <v>13</v>
      </c>
      <c r="L31" s="105">
        <f>D15</f>
        <v>44705</v>
      </c>
      <c r="M31" s="106"/>
      <c r="N31" s="150">
        <v>21</v>
      </c>
      <c r="O31" s="148">
        <f>D23</f>
        <v>0</v>
      </c>
      <c r="P31" s="109"/>
      <c r="Q31" s="470"/>
      <c r="R31" s="453"/>
      <c r="S31" s="58"/>
      <c r="T31" s="58"/>
      <c r="U31">
        <v>3</v>
      </c>
      <c r="V31" t="s">
        <v>232</v>
      </c>
      <c r="W31" t="s">
        <v>696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  <c r="AE31" s="58"/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KV62 AF</v>
      </c>
      <c r="J32" s="172"/>
      <c r="K32" s="115"/>
      <c r="L32" s="81" t="str">
        <f>C16</f>
        <v>KV62 AF</v>
      </c>
      <c r="M32" s="117"/>
      <c r="N32" s="118"/>
      <c r="O32" s="119">
        <f>C24</f>
        <v>0</v>
      </c>
      <c r="P32" s="173"/>
      <c r="Q32" s="174">
        <f>D28</f>
        <v>0</v>
      </c>
      <c r="R32" s="451" t="s">
        <v>49</v>
      </c>
      <c r="S32" s="58"/>
      <c r="T32" s="58"/>
      <c r="U32">
        <v>4</v>
      </c>
      <c r="V32" t="s">
        <v>234</v>
      </c>
      <c r="W32" t="s">
        <v>696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E32" s="58"/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356</v>
      </c>
      <c r="I33" s="460"/>
      <c r="J33" s="461"/>
      <c r="K33" s="456">
        <f>B16</f>
        <v>358</v>
      </c>
      <c r="L33" s="457"/>
      <c r="M33" s="458"/>
      <c r="N33" s="459">
        <f>B24</f>
        <v>0</v>
      </c>
      <c r="O33" s="460"/>
      <c r="P33" s="461"/>
      <c r="Q33" s="175"/>
      <c r="R33" s="452"/>
      <c r="S33" s="58"/>
      <c r="T33" s="58"/>
      <c r="U33">
        <v>5</v>
      </c>
      <c r="V33" t="s">
        <v>235</v>
      </c>
      <c r="W33" t="s">
        <v>696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E33" s="58"/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44693</v>
      </c>
      <c r="J34" s="125"/>
      <c r="K34" s="126">
        <v>14</v>
      </c>
      <c r="L34" s="127">
        <f>D16</f>
        <v>44705</v>
      </c>
      <c r="M34" s="178"/>
      <c r="N34" s="129">
        <v>22</v>
      </c>
      <c r="O34" s="130">
        <f>D24</f>
        <v>0</v>
      </c>
      <c r="P34" s="179"/>
      <c r="Q34" s="180"/>
      <c r="R34" s="452"/>
      <c r="S34" s="58"/>
      <c r="T34" s="58"/>
      <c r="U34">
        <v>15</v>
      </c>
      <c r="V34" t="s">
        <v>236</v>
      </c>
      <c r="W34" t="s">
        <v>696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  <c r="AE34" s="58"/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KV62 AF</v>
      </c>
      <c r="J35" s="183"/>
      <c r="K35" s="136"/>
      <c r="L35" s="137" t="str">
        <f>C17</f>
        <v>KV62 AF</v>
      </c>
      <c r="M35" s="138"/>
      <c r="N35" s="139"/>
      <c r="O35" s="140">
        <f>C25</f>
        <v>0</v>
      </c>
      <c r="P35" s="143"/>
      <c r="Q35" s="184"/>
      <c r="R35" s="451" t="s">
        <v>51</v>
      </c>
      <c r="S35" s="58"/>
      <c r="T35" s="58"/>
      <c r="U35">
        <v>16</v>
      </c>
      <c r="V35" t="s">
        <v>237</v>
      </c>
      <c r="W35" t="s">
        <v>696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  <c r="AE35" s="58"/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356</v>
      </c>
      <c r="I36" s="457"/>
      <c r="J36" s="458"/>
      <c r="K36" s="465">
        <f>B17</f>
        <v>358</v>
      </c>
      <c r="L36" s="466"/>
      <c r="M36" s="467"/>
      <c r="N36" s="456">
        <f>B25</f>
        <v>0</v>
      </c>
      <c r="O36" s="457"/>
      <c r="P36" s="458"/>
      <c r="Q36" s="185" t="s">
        <v>38</v>
      </c>
      <c r="R36" s="452"/>
      <c r="S36" s="58"/>
      <c r="T36" s="58"/>
      <c r="U36">
        <v>17</v>
      </c>
      <c r="V36" t="s">
        <v>238</v>
      </c>
      <c r="W36" t="s">
        <v>696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  <c r="AE36" s="58"/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44693</v>
      </c>
      <c r="J37" s="169"/>
      <c r="K37" s="170">
        <v>15</v>
      </c>
      <c r="L37" s="105">
        <f>D17</f>
        <v>44705</v>
      </c>
      <c r="M37" s="106"/>
      <c r="N37" s="187">
        <v>23</v>
      </c>
      <c r="O37" s="108">
        <f>D25</f>
        <v>0</v>
      </c>
      <c r="P37" s="109"/>
      <c r="Q37" s="188"/>
      <c r="R37" s="453"/>
      <c r="S37" s="58"/>
      <c r="T37" s="58"/>
      <c r="U37">
        <v>27</v>
      </c>
      <c r="V37" t="s">
        <v>239</v>
      </c>
      <c r="W37" t="s">
        <v>696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  <c r="AE37" s="58"/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KV62 AF</v>
      </c>
      <c r="J38" s="114"/>
      <c r="K38" s="115"/>
      <c r="L38" s="81" t="str">
        <f>C18</f>
        <v>KV62 AF</v>
      </c>
      <c r="M38" s="117"/>
      <c r="N38" s="118"/>
      <c r="O38" s="119">
        <f>C26</f>
        <v>0</v>
      </c>
      <c r="P38" s="173"/>
      <c r="Q38" s="192"/>
      <c r="R38" s="452" t="s">
        <v>52</v>
      </c>
      <c r="S38" s="58"/>
      <c r="T38" s="58"/>
      <c r="U38">
        <v>28</v>
      </c>
      <c r="V38" t="s">
        <v>240</v>
      </c>
      <c r="W38" t="s">
        <v>696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  <c r="AE38" s="58"/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356</v>
      </c>
      <c r="I39" s="460"/>
      <c r="J39" s="461"/>
      <c r="K39" s="456">
        <f>B18</f>
        <v>358</v>
      </c>
      <c r="L39" s="457"/>
      <c r="M39" s="458"/>
      <c r="N39" s="480">
        <f>B26</f>
        <v>0</v>
      </c>
      <c r="O39" s="481"/>
      <c r="P39" s="482"/>
      <c r="Q39" s="196" t="s">
        <v>38</v>
      </c>
      <c r="R39" s="452"/>
      <c r="S39" s="58"/>
      <c r="T39" s="58"/>
      <c r="U39">
        <v>29</v>
      </c>
      <c r="V39" t="s">
        <v>241</v>
      </c>
      <c r="W39" t="s">
        <v>696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  <c r="AE39" s="58"/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44693</v>
      </c>
      <c r="J40" s="201"/>
      <c r="K40" s="202">
        <v>16</v>
      </c>
      <c r="L40" s="203">
        <f>D18</f>
        <v>44705</v>
      </c>
      <c r="M40" s="204"/>
      <c r="N40" s="205">
        <v>24</v>
      </c>
      <c r="O40" s="200">
        <f>D26</f>
        <v>0</v>
      </c>
      <c r="P40" s="201"/>
      <c r="Q40" s="206"/>
      <c r="R40" s="452"/>
      <c r="S40" s="58"/>
      <c r="T40" s="58"/>
      <c r="U40">
        <v>39</v>
      </c>
      <c r="V40" t="s">
        <v>242</v>
      </c>
      <c r="W40" t="s">
        <v>696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  <c r="AE40" s="58"/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40</v>
      </c>
      <c r="V41" t="s">
        <v>243</v>
      </c>
      <c r="W41" t="s">
        <v>696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41</v>
      </c>
      <c r="V42" t="s">
        <v>244</v>
      </c>
      <c r="W42" s="35" t="s">
        <v>696</v>
      </c>
      <c r="X42" s="35" t="s">
        <v>228</v>
      </c>
      <c r="Y42" s="35" t="s">
        <v>225</v>
      </c>
      <c r="Z42" s="35" t="s">
        <v>226</v>
      </c>
      <c r="AA42" s="35" t="s">
        <v>226</v>
      </c>
      <c r="AB42" s="35" t="s">
        <v>226</v>
      </c>
      <c r="AC42" s="35" t="s">
        <v>226</v>
      </c>
      <c r="AD42" s="35" t="s">
        <v>226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t="s">
        <v>245</v>
      </c>
      <c r="W43" t="s">
        <v>697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t="s">
        <v>697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t="s">
        <v>697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t="s">
        <v>697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t="s">
        <v>697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t="s">
        <v>252</v>
      </c>
      <c r="W48" t="s">
        <v>697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t="s">
        <v>253</v>
      </c>
      <c r="W49" t="s">
        <v>697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t="s">
        <v>697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t="s">
        <v>697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t="s">
        <v>697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t="s">
        <v>697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89</v>
      </c>
      <c r="V54" t="s">
        <v>258</v>
      </c>
      <c r="W54" s="35" t="s">
        <v>697</v>
      </c>
      <c r="X54" s="35" t="s">
        <v>228</v>
      </c>
      <c r="Y54" s="35" t="s">
        <v>225</v>
      </c>
      <c r="Z54" s="35" t="s">
        <v>226</v>
      </c>
      <c r="AA54" s="35" t="s">
        <v>226</v>
      </c>
      <c r="AB54" s="35" t="s">
        <v>226</v>
      </c>
      <c r="AC54" s="35" t="s">
        <v>226</v>
      </c>
      <c r="AD54" s="35" t="s">
        <v>226</v>
      </c>
    </row>
    <row r="55" spans="1:30">
      <c r="U55">
        <v>6</v>
      </c>
      <c r="V55" t="s">
        <v>259</v>
      </c>
      <c r="W55" t="s">
        <v>698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7</v>
      </c>
      <c r="V56" t="s">
        <v>261</v>
      </c>
      <c r="W56" t="s">
        <v>698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8</v>
      </c>
      <c r="V57" t="s">
        <v>262</v>
      </c>
      <c r="W57" t="s">
        <v>698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18</v>
      </c>
      <c r="V58" t="s">
        <v>263</v>
      </c>
      <c r="W58" t="s">
        <v>698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19</v>
      </c>
      <c r="V59" t="s">
        <v>264</v>
      </c>
      <c r="W59" t="s">
        <v>698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20</v>
      </c>
      <c r="V60" t="s">
        <v>265</v>
      </c>
      <c r="W60" t="s">
        <v>698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30</v>
      </c>
      <c r="V61" t="s">
        <v>266</v>
      </c>
      <c r="W61" t="s">
        <v>698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31</v>
      </c>
      <c r="V62" t="s">
        <v>267</v>
      </c>
      <c r="W62" t="s">
        <v>698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32</v>
      </c>
      <c r="V63" t="s">
        <v>268</v>
      </c>
      <c r="W63" t="s">
        <v>698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42</v>
      </c>
      <c r="V64" t="s">
        <v>269</v>
      </c>
      <c r="W64" t="s">
        <v>698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:30">
      <c r="U65">
        <v>43</v>
      </c>
      <c r="V65" t="s">
        <v>91</v>
      </c>
      <c r="W65" t="s">
        <v>698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44</v>
      </c>
      <c r="V66" t="s">
        <v>270</v>
      </c>
      <c r="W66" s="35" t="s">
        <v>698</v>
      </c>
      <c r="X66" s="35" t="s">
        <v>228</v>
      </c>
      <c r="Y66" s="35" t="s">
        <v>225</v>
      </c>
      <c r="Z66" s="35" t="s">
        <v>226</v>
      </c>
      <c r="AA66" s="35" t="s">
        <v>226</v>
      </c>
      <c r="AB66" s="35" t="s">
        <v>226</v>
      </c>
      <c r="AC66" s="35" t="s">
        <v>226</v>
      </c>
      <c r="AD66" s="35" t="s">
        <v>226</v>
      </c>
    </row>
    <row r="67" spans="2:30">
      <c r="U67">
        <v>54</v>
      </c>
      <c r="V67" t="s">
        <v>284</v>
      </c>
      <c r="W67" t="s">
        <v>699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55</v>
      </c>
      <c r="V68" t="s">
        <v>286</v>
      </c>
      <c r="W68" t="s">
        <v>699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56</v>
      </c>
      <c r="V69" t="s">
        <v>287</v>
      </c>
      <c r="W69" t="s">
        <v>699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66</v>
      </c>
      <c r="V70" t="s">
        <v>288</v>
      </c>
      <c r="W70" t="s">
        <v>699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67</v>
      </c>
      <c r="V71" t="s">
        <v>289</v>
      </c>
      <c r="W71" t="s">
        <v>699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68</v>
      </c>
      <c r="V72" t="s">
        <v>290</v>
      </c>
      <c r="W72" t="s">
        <v>699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:30">
      <c r="U73">
        <v>78</v>
      </c>
      <c r="V73" t="s">
        <v>291</v>
      </c>
      <c r="W73" t="s">
        <v>699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:30">
      <c r="U74">
        <v>79</v>
      </c>
      <c r="V74" t="s">
        <v>292</v>
      </c>
      <c r="W74" t="s">
        <v>699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80</v>
      </c>
      <c r="V75" t="s">
        <v>293</v>
      </c>
      <c r="W75" t="s">
        <v>699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90</v>
      </c>
      <c r="V76" t="s">
        <v>294</v>
      </c>
      <c r="W76" t="s">
        <v>699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:30">
      <c r="U77">
        <v>91</v>
      </c>
      <c r="V77" t="s">
        <v>295</v>
      </c>
      <c r="W77" t="s">
        <v>699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92</v>
      </c>
      <c r="V78" t="s">
        <v>296</v>
      </c>
      <c r="W78" t="s">
        <v>699</v>
      </c>
      <c r="X78" t="s">
        <v>228</v>
      </c>
      <c r="Y78" t="s">
        <v>225</v>
      </c>
      <c r="Z78" t="s">
        <v>226</v>
      </c>
      <c r="AA78" t="s">
        <v>226</v>
      </c>
      <c r="AB78" t="s">
        <v>226</v>
      </c>
      <c r="AC78" t="s">
        <v>226</v>
      </c>
      <c r="AD78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T2 R15:T15 S5:S7 K42:T53 E4:F4 R4:R7 A32:T32 A31:P31 A30:H30 A34:T35 A33:H33 A37:T38 A40:T41 N18 K18 N21 K21 N24 K24 N27 K27 N30 K30 N33 K33 N36 K36 N39 K39 Q33:T33 Q36:T36 Q39:T39 E24:H24 E21:H21 E18:H18 E5:E15 A39:H39 A2:J2 R10:S14 A54:T1048576 E22:P22 A36:H36 E3:J3 A3:A14 A20:A22 A27:B28 A24:A26 E27:H27 A23:B23 A15:B19 E19:M19 E28:P28 A1:T1 Q24:T24 E20:T20 R21:T22 R30:T31 A29:T29 E23:T23 R18:T19 E16:T17 R27:T28 E25:T26 D7:D18 AE1:XFD1048576">
    <cfRule type="cellIs" dxfId="2205" priority="110" stopIfTrue="1" operator="equal">
      <formula>0</formula>
    </cfRule>
  </conditionalFormatting>
  <conditionalFormatting sqref="P5:Q5 P10">
    <cfRule type="cellIs" dxfId="2204" priority="109" stopIfTrue="1" operator="equal">
      <formula>0</formula>
    </cfRule>
  </conditionalFormatting>
  <conditionalFormatting sqref="O4">
    <cfRule type="cellIs" dxfId="2203" priority="106" stopIfTrue="1" operator="equal">
      <formula>0</formula>
    </cfRule>
  </conditionalFormatting>
  <conditionalFormatting sqref="O5 O14 P7:Q8 Q4 Q10 P12:Q14 Q6">
    <cfRule type="cellIs" dxfId="2202" priority="108" stopIfTrue="1" operator="equal">
      <formula>0</formula>
    </cfRule>
  </conditionalFormatting>
  <conditionalFormatting sqref="P14:Q14">
    <cfRule type="cellIs" dxfId="2201" priority="107" stopIfTrue="1" operator="equal">
      <formula>0</formula>
    </cfRule>
  </conditionalFormatting>
  <conditionalFormatting sqref="M5:N5 M11">
    <cfRule type="cellIs" dxfId="2200" priority="105" stopIfTrue="1" operator="equal">
      <formula>0</formula>
    </cfRule>
  </conditionalFormatting>
  <conditionalFormatting sqref="L4">
    <cfRule type="cellIs" dxfId="2199" priority="103" stopIfTrue="1" operator="equal">
      <formula>0</formula>
    </cfRule>
  </conditionalFormatting>
  <conditionalFormatting sqref="K5:L5 M7:N8 N4 K4 N11 M13:N14 N6">
    <cfRule type="cellIs" dxfId="2198" priority="104" stopIfTrue="1" operator="equal">
      <formula>0</formula>
    </cfRule>
  </conditionalFormatting>
  <conditionalFormatting sqref="B7:B10">
    <cfRule type="cellIs" dxfId="2197" priority="102" stopIfTrue="1" operator="equal">
      <formula>0</formula>
    </cfRule>
  </conditionalFormatting>
  <conditionalFormatting sqref="H6 G6:G12">
    <cfRule type="cellIs" dxfId="2196" priority="101" stopIfTrue="1" operator="equal">
      <formula>0</formula>
    </cfRule>
  </conditionalFormatting>
  <conditionalFormatting sqref="B20:B22">
    <cfRule type="cellIs" dxfId="2195" priority="100" stopIfTrue="1" operator="equal">
      <formula>0</formula>
    </cfRule>
  </conditionalFormatting>
  <conditionalFormatting sqref="B24:B26">
    <cfRule type="cellIs" dxfId="2194" priority="99" stopIfTrue="1" operator="equal">
      <formula>0</formula>
    </cfRule>
  </conditionalFormatting>
  <conditionalFormatting sqref="B7:B18">
    <cfRule type="cellIs" dxfId="2193" priority="98" stopIfTrue="1" operator="equal">
      <formula>0</formula>
    </cfRule>
  </conditionalFormatting>
  <conditionalFormatting sqref="B7:B18">
    <cfRule type="cellIs" dxfId="2192" priority="97" stopIfTrue="1" operator="equal">
      <formula>0</formula>
    </cfRule>
  </conditionalFormatting>
  <conditionalFormatting sqref="C7:C18">
    <cfRule type="cellIs" dxfId="2191" priority="96" stopIfTrue="1" operator="equal">
      <formula>0</formula>
    </cfRule>
  </conditionalFormatting>
  <conditionalFormatting sqref="B9 B11:B18">
    <cfRule type="cellIs" dxfId="2190" priority="95" stopIfTrue="1" operator="equal">
      <formula>0</formula>
    </cfRule>
  </conditionalFormatting>
  <conditionalFormatting sqref="B7:B14">
    <cfRule type="cellIs" dxfId="2189" priority="93" stopIfTrue="1" operator="equal">
      <formula>0</formula>
    </cfRule>
  </conditionalFormatting>
  <conditionalFormatting sqref="B8:B18">
    <cfRule type="cellIs" dxfId="2188" priority="91" stopIfTrue="1" operator="equal">
      <formula>0</formula>
    </cfRule>
  </conditionalFormatting>
  <conditionalFormatting sqref="B8:B18">
    <cfRule type="cellIs" dxfId="2187" priority="90" stopIfTrue="1" operator="equal">
      <formula>0</formula>
    </cfRule>
  </conditionalFormatting>
  <conditionalFormatting sqref="B10">
    <cfRule type="cellIs" dxfId="2186" priority="89" stopIfTrue="1" operator="equal">
      <formula>0</formula>
    </cfRule>
  </conditionalFormatting>
  <conditionalFormatting sqref="B10">
    <cfRule type="cellIs" dxfId="2185" priority="88" stopIfTrue="1" operator="equal">
      <formula>0</formula>
    </cfRule>
  </conditionalFormatting>
  <conditionalFormatting sqref="C7:C18">
    <cfRule type="cellIs" dxfId="2184" priority="86" stopIfTrue="1" operator="equal">
      <formula>0</formula>
    </cfRule>
  </conditionalFormatting>
  <conditionalFormatting sqref="C7:C18">
    <cfRule type="cellIs" dxfId="2183" priority="85" stopIfTrue="1" operator="equal">
      <formula>0</formula>
    </cfRule>
  </conditionalFormatting>
  <conditionalFormatting sqref="C7:C18">
    <cfRule type="cellIs" dxfId="2182" priority="84" stopIfTrue="1" operator="equal">
      <formula>0</formula>
    </cfRule>
  </conditionalFormatting>
  <conditionalFormatting sqref="C7:C18">
    <cfRule type="cellIs" dxfId="2181" priority="83" stopIfTrue="1" operator="equal">
      <formula>0</formula>
    </cfRule>
  </conditionalFormatting>
  <conditionalFormatting sqref="D23:D24">
    <cfRule type="cellIs" dxfId="2180" priority="82" stopIfTrue="1" operator="equal">
      <formula>0</formula>
    </cfRule>
  </conditionalFormatting>
  <conditionalFormatting sqref="D21:D22">
    <cfRule type="cellIs" dxfId="2179" priority="81" stopIfTrue="1" operator="equal">
      <formula>0</formula>
    </cfRule>
  </conditionalFormatting>
  <conditionalFormatting sqref="D19:D20">
    <cfRule type="cellIs" dxfId="2178" priority="80" stopIfTrue="1" operator="equal">
      <formula>0</formula>
    </cfRule>
  </conditionalFormatting>
  <conditionalFormatting sqref="D15">
    <cfRule type="cellIs" dxfId="2177" priority="79" stopIfTrue="1" operator="equal">
      <formula>0</formula>
    </cfRule>
  </conditionalFormatting>
  <conditionalFormatting sqref="D15">
    <cfRule type="cellIs" dxfId="2176" priority="78" stopIfTrue="1" operator="equal">
      <formula>0</formula>
    </cfRule>
  </conditionalFormatting>
  <conditionalFormatting sqref="D10:D18">
    <cfRule type="cellIs" dxfId="2175" priority="73" stopIfTrue="1" operator="equal">
      <formula>0</formula>
    </cfRule>
  </conditionalFormatting>
  <conditionalFormatting sqref="D9:D18">
    <cfRule type="cellIs" dxfId="2174" priority="72" stopIfTrue="1" operator="equal">
      <formula>0</formula>
    </cfRule>
  </conditionalFormatting>
  <conditionalFormatting sqref="C23:C28 C15:C18">
    <cfRule type="cellIs" dxfId="2173" priority="71" stopIfTrue="1" operator="equal">
      <formula>0</formula>
    </cfRule>
  </conditionalFormatting>
  <conditionalFormatting sqref="C23:C28 C15:C18">
    <cfRule type="cellIs" dxfId="2172" priority="70" stopIfTrue="1" operator="equal">
      <formula>0</formula>
    </cfRule>
  </conditionalFormatting>
  <conditionalFormatting sqref="C23:C28 C15:C18">
    <cfRule type="cellIs" dxfId="2171" priority="69" stopIfTrue="1" operator="equal">
      <formula>0</formula>
    </cfRule>
  </conditionalFormatting>
  <conditionalFormatting sqref="C23:C28 C15:C18">
    <cfRule type="cellIs" dxfId="2170" priority="68" stopIfTrue="1" operator="equal">
      <formula>0</formula>
    </cfRule>
  </conditionalFormatting>
  <conditionalFormatting sqref="C23:C28 C15:C18">
    <cfRule type="cellIs" dxfId="2169" priority="67" stopIfTrue="1" operator="equal">
      <formula>0</formula>
    </cfRule>
  </conditionalFormatting>
  <conditionalFormatting sqref="D25:D28">
    <cfRule type="cellIs" dxfId="2168" priority="66" stopIfTrue="1" operator="equal">
      <formula>0</formula>
    </cfRule>
  </conditionalFormatting>
  <conditionalFormatting sqref="D7:D10">
    <cfRule type="cellIs" dxfId="2167" priority="65" stopIfTrue="1" operator="equal">
      <formula>0</formula>
    </cfRule>
  </conditionalFormatting>
  <conditionalFormatting sqref="C7:C18">
    <cfRule type="cellIs" dxfId="2166" priority="64" stopIfTrue="1" operator="equal">
      <formula>0</formula>
    </cfRule>
  </conditionalFormatting>
  <conditionalFormatting sqref="C7:C18">
    <cfRule type="cellIs" dxfId="2165" priority="63" stopIfTrue="1" operator="equal">
      <formula>0</formula>
    </cfRule>
  </conditionalFormatting>
  <conditionalFormatting sqref="C7:C18">
    <cfRule type="cellIs" dxfId="2164" priority="62" stopIfTrue="1" operator="equal">
      <formula>0</formula>
    </cfRule>
  </conditionalFormatting>
  <conditionalFormatting sqref="C7:C18">
    <cfRule type="cellIs" dxfId="2163" priority="61" stopIfTrue="1" operator="equal">
      <formula>0</formula>
    </cfRule>
  </conditionalFormatting>
  <conditionalFormatting sqref="C7:C18">
    <cfRule type="cellIs" dxfId="2162" priority="60" stopIfTrue="1" operator="equal">
      <formula>0</formula>
    </cfRule>
  </conditionalFormatting>
  <conditionalFormatting sqref="C19:C22">
    <cfRule type="cellIs" dxfId="2161" priority="59" stopIfTrue="1" operator="equal">
      <formula>0</formula>
    </cfRule>
  </conditionalFormatting>
  <conditionalFormatting sqref="C19:C22">
    <cfRule type="cellIs" dxfId="2160" priority="58" stopIfTrue="1" operator="equal">
      <formula>0</formula>
    </cfRule>
  </conditionalFormatting>
  <conditionalFormatting sqref="C19:C22">
    <cfRule type="cellIs" dxfId="2159" priority="57" stopIfTrue="1" operator="equal">
      <formula>0</formula>
    </cfRule>
  </conditionalFormatting>
  <conditionalFormatting sqref="C19:C22">
    <cfRule type="cellIs" dxfId="2158" priority="56" stopIfTrue="1" operator="equal">
      <formula>0</formula>
    </cfRule>
  </conditionalFormatting>
  <conditionalFormatting sqref="C19:C22">
    <cfRule type="cellIs" dxfId="2157" priority="55" stopIfTrue="1" operator="equal">
      <formula>0</formula>
    </cfRule>
  </conditionalFormatting>
  <conditionalFormatting sqref="D7:D14">
    <cfRule type="cellIs" dxfId="2156" priority="54" stopIfTrue="1" operator="equal">
      <formula>0</formula>
    </cfRule>
  </conditionalFormatting>
  <conditionalFormatting sqref="D8:D18">
    <cfRule type="cellIs" dxfId="2155" priority="52" stopIfTrue="1" operator="equal">
      <formula>0</formula>
    </cfRule>
  </conditionalFormatting>
  <conditionalFormatting sqref="D16:D18">
    <cfRule type="cellIs" dxfId="2154" priority="51" stopIfTrue="1" operator="equal">
      <formula>0</formula>
    </cfRule>
  </conditionalFormatting>
  <conditionalFormatting sqref="D16:D18">
    <cfRule type="cellIs" dxfId="2153" priority="50" stopIfTrue="1" operator="equal">
      <formula>0</formula>
    </cfRule>
  </conditionalFormatting>
  <conditionalFormatting sqref="B8:B18">
    <cfRule type="cellIs" dxfId="2152" priority="49" stopIfTrue="1" operator="equal">
      <formula>0</formula>
    </cfRule>
  </conditionalFormatting>
  <conditionalFormatting sqref="D8:D18">
    <cfRule type="cellIs" dxfId="2151" priority="48" stopIfTrue="1" operator="equal">
      <formula>0</formula>
    </cfRule>
  </conditionalFormatting>
  <conditionalFormatting sqref="B10">
    <cfRule type="cellIs" dxfId="2150" priority="47" stopIfTrue="1" operator="equal">
      <formula>0</formula>
    </cfRule>
  </conditionalFormatting>
  <conditionalFormatting sqref="B14">
    <cfRule type="cellIs" dxfId="2149" priority="46" stopIfTrue="1" operator="equal">
      <formula>0</formula>
    </cfRule>
  </conditionalFormatting>
  <conditionalFormatting sqref="B14">
    <cfRule type="cellIs" dxfId="2148" priority="45" stopIfTrue="1" operator="equal">
      <formula>0</formula>
    </cfRule>
  </conditionalFormatting>
  <conditionalFormatting sqref="D10">
    <cfRule type="cellIs" dxfId="2147" priority="44" stopIfTrue="1" operator="equal">
      <formula>0</formula>
    </cfRule>
  </conditionalFormatting>
  <conditionalFormatting sqref="B3:B6">
    <cfRule type="cellIs" dxfId="2146" priority="43" stopIfTrue="1" operator="equal">
      <formula>0</formula>
    </cfRule>
  </conditionalFormatting>
  <conditionalFormatting sqref="B3:B6">
    <cfRule type="cellIs" dxfId="2145" priority="42" stopIfTrue="1" operator="equal">
      <formula>0</formula>
    </cfRule>
  </conditionalFormatting>
  <conditionalFormatting sqref="B3:B6">
    <cfRule type="cellIs" dxfId="2144" priority="41" stopIfTrue="1" operator="equal">
      <formula>0</formula>
    </cfRule>
  </conditionalFormatting>
  <conditionalFormatting sqref="C3:C6">
    <cfRule type="cellIs" dxfId="2143" priority="40" stopIfTrue="1" operator="equal">
      <formula>0</formula>
    </cfRule>
  </conditionalFormatting>
  <conditionalFormatting sqref="B3:B6">
    <cfRule type="cellIs" dxfId="2142" priority="39" stopIfTrue="1" operator="equal">
      <formula>0</formula>
    </cfRule>
  </conditionalFormatting>
  <conditionalFormatting sqref="B3:B6">
    <cfRule type="cellIs" dxfId="2141" priority="38" stopIfTrue="1" operator="equal">
      <formula>0</formula>
    </cfRule>
  </conditionalFormatting>
  <conditionalFormatting sqref="B3:B6">
    <cfRule type="cellIs" dxfId="2140" priority="37" stopIfTrue="1" operator="equal">
      <formula>0</formula>
    </cfRule>
  </conditionalFormatting>
  <conditionalFormatting sqref="B3:B6">
    <cfRule type="cellIs" dxfId="2139" priority="36" stopIfTrue="1" operator="equal">
      <formula>0</formula>
    </cfRule>
  </conditionalFormatting>
  <conditionalFormatting sqref="C3:C6">
    <cfRule type="cellIs" dxfId="2138" priority="35" stopIfTrue="1" operator="equal">
      <formula>0</formula>
    </cfRule>
  </conditionalFormatting>
  <conditionalFormatting sqref="C3:C6">
    <cfRule type="cellIs" dxfId="2137" priority="34" stopIfTrue="1" operator="equal">
      <formula>0</formula>
    </cfRule>
  </conditionalFormatting>
  <conditionalFormatting sqref="C3:C6">
    <cfRule type="cellIs" dxfId="2136" priority="33" stopIfTrue="1" operator="equal">
      <formula>0</formula>
    </cfRule>
  </conditionalFormatting>
  <conditionalFormatting sqref="C3:C6">
    <cfRule type="cellIs" dxfId="2135" priority="32" stopIfTrue="1" operator="equal">
      <formula>0</formula>
    </cfRule>
  </conditionalFormatting>
  <conditionalFormatting sqref="D3:D6">
    <cfRule type="cellIs" dxfId="2134" priority="31" stopIfTrue="1" operator="equal">
      <formula>0</formula>
    </cfRule>
  </conditionalFormatting>
  <conditionalFormatting sqref="D3:D6">
    <cfRule type="cellIs" dxfId="2133" priority="30" stopIfTrue="1" operator="equal">
      <formula>0</formula>
    </cfRule>
  </conditionalFormatting>
  <conditionalFormatting sqref="D3:D6">
    <cfRule type="cellIs" dxfId="2132" priority="29" stopIfTrue="1" operator="equal">
      <formula>0</formula>
    </cfRule>
  </conditionalFormatting>
  <conditionalFormatting sqref="D3:D6">
    <cfRule type="cellIs" dxfId="2131" priority="28" stopIfTrue="1" operator="equal">
      <formula>0</formula>
    </cfRule>
  </conditionalFormatting>
  <conditionalFormatting sqref="D3:D6">
    <cfRule type="cellIs" dxfId="2130" priority="27" stopIfTrue="1" operator="equal">
      <formula>0</formula>
    </cfRule>
  </conditionalFormatting>
  <conditionalFormatting sqref="D3:D6">
    <cfRule type="cellIs" dxfId="2129" priority="26" stopIfTrue="1" operator="equal">
      <formula>0</formula>
    </cfRule>
  </conditionalFormatting>
  <conditionalFormatting sqref="D3:D6">
    <cfRule type="cellIs" dxfId="2128" priority="25" stopIfTrue="1" operator="equal">
      <formula>0</formula>
    </cfRule>
  </conditionalFormatting>
  <conditionalFormatting sqref="C3:C6">
    <cfRule type="cellIs" dxfId="2127" priority="24" stopIfTrue="1" operator="equal">
      <formula>0</formula>
    </cfRule>
  </conditionalFormatting>
  <conditionalFormatting sqref="C3:C6">
    <cfRule type="cellIs" dxfId="2126" priority="23" stopIfTrue="1" operator="equal">
      <formula>0</formula>
    </cfRule>
  </conditionalFormatting>
  <conditionalFormatting sqref="C3:C6">
    <cfRule type="cellIs" dxfId="2125" priority="22" stopIfTrue="1" operator="equal">
      <formula>0</formula>
    </cfRule>
  </conditionalFormatting>
  <conditionalFormatting sqref="C3:C6">
    <cfRule type="cellIs" dxfId="2124" priority="21" stopIfTrue="1" operator="equal">
      <formula>0</formula>
    </cfRule>
  </conditionalFormatting>
  <conditionalFormatting sqref="C3:C6">
    <cfRule type="cellIs" dxfId="2123" priority="20" stopIfTrue="1" operator="equal">
      <formula>0</formula>
    </cfRule>
  </conditionalFormatting>
  <conditionalFormatting sqref="C3:C6">
    <cfRule type="cellIs" dxfId="2122" priority="19" stopIfTrue="1" operator="equal">
      <formula>0</formula>
    </cfRule>
  </conditionalFormatting>
  <conditionalFormatting sqref="C3:C6">
    <cfRule type="cellIs" dxfId="2121" priority="18" stopIfTrue="1" operator="equal">
      <formula>0</formula>
    </cfRule>
  </conditionalFormatting>
  <conditionalFormatting sqref="C3:C6">
    <cfRule type="cellIs" dxfId="2120" priority="17" stopIfTrue="1" operator="equal">
      <formula>0</formula>
    </cfRule>
  </conditionalFormatting>
  <conditionalFormatting sqref="C3:C6">
    <cfRule type="cellIs" dxfId="2119" priority="16" stopIfTrue="1" operator="equal">
      <formula>0</formula>
    </cfRule>
  </conditionalFormatting>
  <conditionalFormatting sqref="C3:C6">
    <cfRule type="cellIs" dxfId="2118" priority="15" stopIfTrue="1" operator="equal">
      <formula>0</formula>
    </cfRule>
  </conditionalFormatting>
  <conditionalFormatting sqref="C3:C6">
    <cfRule type="cellIs" dxfId="2117" priority="14" stopIfTrue="1" operator="equal">
      <formula>0</formula>
    </cfRule>
  </conditionalFormatting>
  <conditionalFormatting sqref="C3:C6">
    <cfRule type="cellIs" dxfId="2116" priority="13" stopIfTrue="1" operator="equal">
      <formula>0</formula>
    </cfRule>
  </conditionalFormatting>
  <conditionalFormatting sqref="C3:C6">
    <cfRule type="cellIs" dxfId="2115" priority="12" stopIfTrue="1" operator="equal">
      <formula>0</formula>
    </cfRule>
  </conditionalFormatting>
  <conditionalFormatting sqref="C3:C6">
    <cfRule type="cellIs" dxfId="2114" priority="11" stopIfTrue="1" operator="equal">
      <formula>0</formula>
    </cfRule>
  </conditionalFormatting>
  <conditionalFormatting sqref="C3:C6">
    <cfRule type="cellIs" dxfId="2113" priority="10" stopIfTrue="1" operator="equal">
      <formula>0</formula>
    </cfRule>
  </conditionalFormatting>
  <conditionalFormatting sqref="D3:D6">
    <cfRule type="cellIs" dxfId="2112" priority="9" stopIfTrue="1" operator="equal">
      <formula>0</formula>
    </cfRule>
  </conditionalFormatting>
  <conditionalFormatting sqref="D3:D6">
    <cfRule type="cellIs" dxfId="2111" priority="8" stopIfTrue="1" operator="equal">
      <formula>0</formula>
    </cfRule>
  </conditionalFormatting>
  <conditionalFormatting sqref="D3:D6">
    <cfRule type="cellIs" dxfId="2110" priority="7" stopIfTrue="1" operator="equal">
      <formula>0</formula>
    </cfRule>
  </conditionalFormatting>
  <conditionalFormatting sqref="B3:B6">
    <cfRule type="cellIs" dxfId="2109" priority="6" stopIfTrue="1" operator="equal">
      <formula>0</formula>
    </cfRule>
  </conditionalFormatting>
  <conditionalFormatting sqref="D3:D6">
    <cfRule type="cellIs" dxfId="2108" priority="5" stopIfTrue="1" operator="equal">
      <formula>0</formula>
    </cfRule>
  </conditionalFormatting>
  <conditionalFormatting sqref="D3:D6">
    <cfRule type="cellIs" dxfId="2107" priority="4" stopIfTrue="1" operator="equal">
      <formula>0</formula>
    </cfRule>
  </conditionalFormatting>
  <conditionalFormatting sqref="D3:D6">
    <cfRule type="cellIs" dxfId="2106" priority="3" stopIfTrue="1" operator="equal">
      <formula>0</formula>
    </cfRule>
  </conditionalFormatting>
  <conditionalFormatting sqref="D3:D6">
    <cfRule type="cellIs" dxfId="2105" priority="2" stopIfTrue="1" operator="equal">
      <formula>0</formula>
    </cfRule>
  </conditionalFormatting>
  <conditionalFormatting sqref="U1:AD1048576">
    <cfRule type="cellIs" dxfId="2104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9506-5AE4-8E46-B196-10AEB55946FE}">
  <sheetPr>
    <pageSetUpPr fitToPage="1"/>
  </sheetPr>
  <dimension ref="A1:AD101"/>
  <sheetViews>
    <sheetView workbookViewId="0">
      <selection activeCell="V2" sqref="V2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4.5" customWidth="1"/>
    <col min="24" max="31" width="8.83203125" customWidth="1"/>
  </cols>
  <sheetData>
    <row r="1" spans="1:30" ht="2" customHeight="1" thickBot="1">
      <c r="U1" t="s">
        <v>651</v>
      </c>
      <c r="V1" t="s">
        <v>700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181</v>
      </c>
      <c r="V2" t="s">
        <v>701</v>
      </c>
    </row>
    <row r="3" spans="1:30" ht="16.25" customHeight="1" thickTop="1" thickBot="1">
      <c r="A3" s="15">
        <v>1</v>
      </c>
      <c r="B3" s="16">
        <v>349</v>
      </c>
      <c r="C3" s="16" t="s">
        <v>164</v>
      </c>
      <c r="D3" s="17">
        <v>44644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182</v>
      </c>
      <c r="V3" t="s">
        <v>702</v>
      </c>
    </row>
    <row r="4" spans="1:30" ht="16.25" customHeight="1">
      <c r="A4" s="15">
        <v>2</v>
      </c>
      <c r="B4" s="16">
        <v>349</v>
      </c>
      <c r="C4" s="16" t="s">
        <v>164</v>
      </c>
      <c r="D4" s="17">
        <v>44644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184</v>
      </c>
      <c r="V4" t="s">
        <v>185</v>
      </c>
      <c r="Y4" t="s">
        <v>186</v>
      </c>
      <c r="Z4" t="s">
        <v>187</v>
      </c>
      <c r="AA4" t="s">
        <v>188</v>
      </c>
      <c r="AB4" t="s">
        <v>189</v>
      </c>
      <c r="AC4" t="s">
        <v>190</v>
      </c>
    </row>
    <row r="5" spans="1:30" ht="16.25" customHeight="1" thickBot="1">
      <c r="A5" s="15">
        <v>3</v>
      </c>
      <c r="B5" s="16">
        <v>349</v>
      </c>
      <c r="C5" s="16" t="s">
        <v>164</v>
      </c>
      <c r="D5" s="17">
        <v>44644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311</v>
      </c>
      <c r="V5" t="s">
        <v>312</v>
      </c>
      <c r="Y5" s="229">
        <v>0.1</v>
      </c>
      <c r="Z5" s="229">
        <v>40.109600067138672</v>
      </c>
      <c r="AA5" s="229">
        <v>0.99940001964569092</v>
      </c>
      <c r="AB5" s="229">
        <v>-3.3524999618530273</v>
      </c>
      <c r="AC5" s="229">
        <v>98.73980712890625</v>
      </c>
    </row>
    <row r="6" spans="1:30" ht="16.25" customHeight="1">
      <c r="A6" s="15">
        <v>4</v>
      </c>
      <c r="B6" s="16">
        <v>349</v>
      </c>
      <c r="C6" s="16" t="s">
        <v>164</v>
      </c>
      <c r="D6" s="17">
        <v>44644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313</v>
      </c>
      <c r="V6" t="s">
        <v>312</v>
      </c>
    </row>
    <row r="7" spans="1:30" ht="16.25" customHeight="1">
      <c r="A7" s="15">
        <v>5</v>
      </c>
      <c r="B7" s="16">
        <v>350</v>
      </c>
      <c r="C7" s="16" t="s">
        <v>164</v>
      </c>
      <c r="D7" s="17">
        <v>44651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314</v>
      </c>
      <c r="V7" t="s">
        <v>315</v>
      </c>
    </row>
    <row r="8" spans="1:30" ht="16.25" customHeight="1">
      <c r="A8" s="15">
        <v>6</v>
      </c>
      <c r="B8" s="16">
        <v>350</v>
      </c>
      <c r="C8" s="16" t="s">
        <v>164</v>
      </c>
      <c r="D8" s="17">
        <v>44651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191</v>
      </c>
      <c r="V8" t="s">
        <v>192</v>
      </c>
    </row>
    <row r="9" spans="1:30" ht="16.25" customHeight="1">
      <c r="A9" s="15">
        <v>7</v>
      </c>
      <c r="B9" s="16">
        <v>350</v>
      </c>
      <c r="C9" s="16" t="s">
        <v>164</v>
      </c>
      <c r="D9" s="17">
        <v>44651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193</v>
      </c>
      <c r="V9" t="s">
        <v>194</v>
      </c>
    </row>
    <row r="10" spans="1:30" ht="16.25" customHeight="1">
      <c r="A10" s="15">
        <v>8</v>
      </c>
      <c r="B10" s="16">
        <v>350</v>
      </c>
      <c r="C10" s="16" t="s">
        <v>164</v>
      </c>
      <c r="D10" s="17">
        <v>44651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316</v>
      </c>
      <c r="V10" t="s">
        <v>317</v>
      </c>
    </row>
    <row r="11" spans="1:30" ht="16.25" customHeight="1" thickBot="1">
      <c r="A11" s="15">
        <v>9</v>
      </c>
      <c r="B11" s="16">
        <v>351</v>
      </c>
      <c r="C11" s="16" t="s">
        <v>164</v>
      </c>
      <c r="D11" s="17">
        <v>44657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318</v>
      </c>
      <c r="V11" t="s">
        <v>319</v>
      </c>
    </row>
    <row r="12" spans="1:30" ht="16.25" customHeight="1">
      <c r="A12" s="15">
        <v>10</v>
      </c>
      <c r="B12" s="16">
        <v>351</v>
      </c>
      <c r="C12" s="16" t="s">
        <v>164</v>
      </c>
      <c r="D12" s="17">
        <v>44657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  <c r="U12" t="s">
        <v>195</v>
      </c>
    </row>
    <row r="13" spans="1:30" ht="16.25" customHeight="1" thickBot="1">
      <c r="A13" s="15">
        <v>11</v>
      </c>
      <c r="B13" s="16">
        <v>351</v>
      </c>
      <c r="C13" s="16" t="s">
        <v>164</v>
      </c>
      <c r="D13" s="17">
        <v>44657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</row>
    <row r="14" spans="1:30" ht="16.25" customHeight="1" thickBot="1">
      <c r="A14" s="15">
        <v>12</v>
      </c>
      <c r="B14" s="16">
        <v>351</v>
      </c>
      <c r="C14" s="16" t="s">
        <v>164</v>
      </c>
      <c r="D14" s="17">
        <v>44657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 t="s">
        <v>196</v>
      </c>
      <c r="V14" t="s">
        <v>197</v>
      </c>
      <c r="W14" t="s">
        <v>198</v>
      </c>
      <c r="X14" t="s">
        <v>199</v>
      </c>
      <c r="Y14" t="s">
        <v>200</v>
      </c>
      <c r="Z14" t="s">
        <v>201</v>
      </c>
      <c r="AA14" t="s">
        <v>202</v>
      </c>
      <c r="AB14" t="s">
        <v>203</v>
      </c>
      <c r="AC14" t="s">
        <v>204</v>
      </c>
      <c r="AD14" t="s">
        <v>205</v>
      </c>
    </row>
    <row r="15" spans="1:30" ht="16.25" customHeight="1">
      <c r="A15" s="15">
        <v>13</v>
      </c>
      <c r="B15" s="16">
        <v>352</v>
      </c>
      <c r="C15" s="16" t="s">
        <v>164</v>
      </c>
      <c r="D15" s="17">
        <v>44665</v>
      </c>
      <c r="E15" s="53"/>
      <c r="F15" s="9"/>
      <c r="G15" s="11"/>
      <c r="H15" s="9"/>
      <c r="I15" s="9"/>
      <c r="J15" s="9"/>
      <c r="K15" s="9"/>
      <c r="L15" s="9"/>
      <c r="U15">
        <v>85</v>
      </c>
      <c r="V15" t="s">
        <v>224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352</v>
      </c>
      <c r="C16" s="16" t="s">
        <v>164</v>
      </c>
      <c r="D16" s="17">
        <v>44665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86</v>
      </c>
      <c r="V16" t="s">
        <v>363</v>
      </c>
      <c r="W16" t="s">
        <v>46</v>
      </c>
      <c r="X16" t="s">
        <v>46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5" customHeight="1" thickTop="1">
      <c r="A17" s="15">
        <v>15</v>
      </c>
      <c r="B17" s="16">
        <v>352</v>
      </c>
      <c r="C17" s="16" t="s">
        <v>164</v>
      </c>
      <c r="D17" s="17">
        <v>44665</v>
      </c>
      <c r="E17" s="452" t="s">
        <v>36</v>
      </c>
      <c r="F17" s="86"/>
      <c r="G17" s="87"/>
      <c r="H17" s="88"/>
      <c r="I17" s="89" t="str">
        <f>C3</f>
        <v>KV62 AF</v>
      </c>
      <c r="J17" s="90"/>
      <c r="K17" s="91"/>
      <c r="L17" s="92" t="str">
        <f>C11</f>
        <v>KV62 AF</v>
      </c>
      <c r="M17" s="93"/>
      <c r="N17" s="94"/>
      <c r="O17" s="89" t="str">
        <f>C19</f>
        <v>KV62 AF</v>
      </c>
      <c r="P17" s="95"/>
      <c r="Q17" s="463">
        <f>C27</f>
        <v>0</v>
      </c>
      <c r="R17" s="452" t="s">
        <v>36</v>
      </c>
      <c r="S17" s="58"/>
      <c r="T17" s="58"/>
      <c r="U17">
        <v>84</v>
      </c>
      <c r="V17" t="s">
        <v>227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5" customHeight="1">
      <c r="A18" s="15">
        <v>16</v>
      </c>
      <c r="B18" s="16">
        <v>352</v>
      </c>
      <c r="C18" s="16" t="s">
        <v>164</v>
      </c>
      <c r="D18" s="17">
        <v>44665</v>
      </c>
      <c r="E18" s="452"/>
      <c r="F18" s="454" t="s">
        <v>37</v>
      </c>
      <c r="G18" s="455"/>
      <c r="H18" s="456">
        <f>B3</f>
        <v>349</v>
      </c>
      <c r="I18" s="457"/>
      <c r="J18" s="458"/>
      <c r="K18" s="465">
        <f>B11</f>
        <v>351</v>
      </c>
      <c r="L18" s="466"/>
      <c r="M18" s="467"/>
      <c r="N18" s="456">
        <f>B19</f>
        <v>353</v>
      </c>
      <c r="O18" s="457"/>
      <c r="P18" s="458"/>
      <c r="Q18" s="464"/>
      <c r="R18" s="452"/>
      <c r="S18" s="58"/>
      <c r="T18" s="58"/>
      <c r="U18">
        <v>96</v>
      </c>
      <c r="V18" t="s">
        <v>229</v>
      </c>
      <c r="W18" t="s">
        <v>38</v>
      </c>
      <c r="X18" t="s">
        <v>228</v>
      </c>
      <c r="Y18" t="s">
        <v>225</v>
      </c>
      <c r="Z18" t="s">
        <v>226</v>
      </c>
      <c r="AA18" t="s">
        <v>226</v>
      </c>
      <c r="AB18" t="s">
        <v>226</v>
      </c>
      <c r="AC18" t="s">
        <v>226</v>
      </c>
      <c r="AD18" t="s">
        <v>226</v>
      </c>
    </row>
    <row r="19" spans="1:30" ht="15" customHeight="1" thickBot="1">
      <c r="A19" s="15">
        <v>17</v>
      </c>
      <c r="B19" s="16">
        <v>353</v>
      </c>
      <c r="C19" s="16" t="s">
        <v>164</v>
      </c>
      <c r="D19" s="17">
        <v>44672</v>
      </c>
      <c r="E19" s="453"/>
      <c r="F19" s="99"/>
      <c r="G19" s="100"/>
      <c r="H19" s="101">
        <v>1</v>
      </c>
      <c r="I19" s="102">
        <f>D3</f>
        <v>44644</v>
      </c>
      <c r="J19" s="103"/>
      <c r="K19" s="104">
        <v>9</v>
      </c>
      <c r="L19" s="105">
        <f>D11</f>
        <v>44657</v>
      </c>
      <c r="M19" s="106"/>
      <c r="N19" s="107"/>
      <c r="O19" s="108">
        <f>D19</f>
        <v>44672</v>
      </c>
      <c r="P19" s="109"/>
      <c r="Q19" s="464"/>
      <c r="R19" s="453"/>
      <c r="S19" s="58"/>
      <c r="T19" s="58"/>
      <c r="U19">
        <v>61</v>
      </c>
      <c r="V19" t="s">
        <v>221</v>
      </c>
      <c r="W19" t="s">
        <v>222</v>
      </c>
      <c r="X19" t="s">
        <v>208</v>
      </c>
      <c r="Y19" t="s">
        <v>225</v>
      </c>
      <c r="Z19" t="s">
        <v>226</v>
      </c>
      <c r="AA19" t="s">
        <v>226</v>
      </c>
      <c r="AB19" s="229">
        <v>1</v>
      </c>
      <c r="AC19" t="s">
        <v>226</v>
      </c>
      <c r="AD19" t="s">
        <v>226</v>
      </c>
    </row>
    <row r="20" spans="1:30" ht="15" customHeight="1">
      <c r="A20" s="15">
        <v>18</v>
      </c>
      <c r="B20" s="16">
        <v>353</v>
      </c>
      <c r="C20" s="16" t="s">
        <v>164</v>
      </c>
      <c r="D20" s="17">
        <v>44672</v>
      </c>
      <c r="E20" s="451" t="s">
        <v>39</v>
      </c>
      <c r="F20" s="110"/>
      <c r="G20" s="111"/>
      <c r="H20" s="112"/>
      <c r="I20" s="113" t="str">
        <f>C4</f>
        <v>KV62 AF</v>
      </c>
      <c r="J20" s="114"/>
      <c r="K20" s="115"/>
      <c r="L20" s="116" t="str">
        <f>C12</f>
        <v>KV62 AF</v>
      </c>
      <c r="M20" s="117"/>
      <c r="N20" s="118"/>
      <c r="O20" s="119" t="str">
        <f>C20</f>
        <v>KV62 AF</v>
      </c>
      <c r="P20" s="120"/>
      <c r="Q20" s="462">
        <f>B27</f>
        <v>0</v>
      </c>
      <c r="R20" s="451" t="s">
        <v>39</v>
      </c>
      <c r="S20" s="58"/>
      <c r="T20" s="58"/>
      <c r="U20">
        <v>49</v>
      </c>
      <c r="V20" t="s">
        <v>218</v>
      </c>
      <c r="W20" t="s">
        <v>219</v>
      </c>
      <c r="X20" t="s">
        <v>208</v>
      </c>
      <c r="Y20" s="229">
        <v>36.508647918701172</v>
      </c>
      <c r="Z20" s="229">
        <v>36.73199462890625</v>
      </c>
      <c r="AA20" s="229">
        <v>0.31586265563964844</v>
      </c>
      <c r="AB20" s="229">
        <v>10</v>
      </c>
      <c r="AC20" t="s">
        <v>226</v>
      </c>
      <c r="AD20" t="s">
        <v>226</v>
      </c>
    </row>
    <row r="21" spans="1:30" ht="15" customHeight="1">
      <c r="A21" s="15">
        <v>19</v>
      </c>
      <c r="B21" s="16">
        <v>353</v>
      </c>
      <c r="C21" s="16" t="s">
        <v>164</v>
      </c>
      <c r="D21" s="17">
        <v>44672</v>
      </c>
      <c r="E21" s="452"/>
      <c r="F21" s="456" t="s">
        <v>40</v>
      </c>
      <c r="G21" s="458"/>
      <c r="H21" s="459">
        <f>B4</f>
        <v>349</v>
      </c>
      <c r="I21" s="460"/>
      <c r="J21" s="461"/>
      <c r="K21" s="456">
        <f>B12</f>
        <v>351</v>
      </c>
      <c r="L21" s="457"/>
      <c r="M21" s="458"/>
      <c r="N21" s="459">
        <f>B20</f>
        <v>353</v>
      </c>
      <c r="O21" s="460"/>
      <c r="P21" s="461"/>
      <c r="Q21" s="462"/>
      <c r="R21" s="452"/>
      <c r="S21" s="58"/>
      <c r="T21" s="58"/>
      <c r="U21">
        <v>50</v>
      </c>
      <c r="V21" t="s">
        <v>220</v>
      </c>
      <c r="W21" t="s">
        <v>219</v>
      </c>
      <c r="X21" t="s">
        <v>208</v>
      </c>
      <c r="Y21" s="229">
        <v>36.955345153808594</v>
      </c>
      <c r="Z21" s="229">
        <v>36.73199462890625</v>
      </c>
      <c r="AA21" s="229">
        <v>0.31586265563964844</v>
      </c>
      <c r="AB21" s="229">
        <v>10</v>
      </c>
      <c r="AC21" t="s">
        <v>226</v>
      </c>
      <c r="AD21" t="s">
        <v>226</v>
      </c>
    </row>
    <row r="22" spans="1:30" ht="15" customHeight="1" thickBot="1">
      <c r="A22" s="15">
        <v>20</v>
      </c>
      <c r="B22" s="16">
        <v>353</v>
      </c>
      <c r="C22" s="16" t="s">
        <v>164</v>
      </c>
      <c r="D22" s="17">
        <v>44672</v>
      </c>
      <c r="E22" s="453"/>
      <c r="F22" s="121"/>
      <c r="G22" s="122"/>
      <c r="H22" s="123">
        <v>2</v>
      </c>
      <c r="I22" s="124">
        <f>D4</f>
        <v>44644</v>
      </c>
      <c r="J22" s="125"/>
      <c r="K22" s="126">
        <v>10</v>
      </c>
      <c r="L22" s="127">
        <f>D12</f>
        <v>44657</v>
      </c>
      <c r="M22" s="128"/>
      <c r="N22" s="129">
        <v>18</v>
      </c>
      <c r="O22" s="130">
        <f>D20</f>
        <v>44672</v>
      </c>
      <c r="P22" s="131"/>
      <c r="Q22" s="462"/>
      <c r="R22" s="453"/>
      <c r="S22" s="58"/>
      <c r="T22" s="58"/>
      <c r="U22">
        <v>37</v>
      </c>
      <c r="V22" t="s">
        <v>216</v>
      </c>
      <c r="W22" t="s">
        <v>217</v>
      </c>
      <c r="X22" t="s">
        <v>208</v>
      </c>
      <c r="Y22" s="229">
        <v>33.461696624755859</v>
      </c>
      <c r="Z22" s="229">
        <v>33.430030822753906</v>
      </c>
      <c r="AA22" s="229">
        <v>4.4782206416130066E-2</v>
      </c>
      <c r="AB22" s="229">
        <v>100</v>
      </c>
      <c r="AC22" t="s">
        <v>226</v>
      </c>
      <c r="AD22" t="s">
        <v>226</v>
      </c>
    </row>
    <row r="23" spans="1:30" ht="15" customHeight="1">
      <c r="A23" s="15">
        <v>21</v>
      </c>
      <c r="B23" s="16">
        <v>354</v>
      </c>
      <c r="C23" s="16" t="s">
        <v>164</v>
      </c>
      <c r="D23" s="17">
        <v>44679</v>
      </c>
      <c r="E23" s="451" t="s">
        <v>41</v>
      </c>
      <c r="F23" s="132"/>
      <c r="G23" s="133"/>
      <c r="H23" s="134"/>
      <c r="I23" s="47" t="str">
        <f>C5</f>
        <v>KV62 AF</v>
      </c>
      <c r="J23" s="135"/>
      <c r="K23" s="136"/>
      <c r="L23" s="137" t="str">
        <f>C13</f>
        <v>KV62 AF</v>
      </c>
      <c r="M23" s="138"/>
      <c r="N23" s="139"/>
      <c r="O23" s="140" t="str">
        <f>C21</f>
        <v>KV62 AF</v>
      </c>
      <c r="P23" s="141"/>
      <c r="Q23" s="142">
        <f>D27</f>
        <v>0</v>
      </c>
      <c r="R23" s="452" t="s">
        <v>41</v>
      </c>
      <c r="S23" s="58"/>
      <c r="T23" s="58"/>
      <c r="U23">
        <v>38</v>
      </c>
      <c r="V23" t="s">
        <v>90</v>
      </c>
      <c r="W23" t="s">
        <v>217</v>
      </c>
      <c r="X23" t="s">
        <v>208</v>
      </c>
      <c r="Y23" s="229">
        <v>33.398365020751953</v>
      </c>
      <c r="Z23" s="229">
        <v>33.430030822753906</v>
      </c>
      <c r="AA23" s="229">
        <v>4.4782206416130066E-2</v>
      </c>
      <c r="AB23" s="229">
        <v>100</v>
      </c>
      <c r="AC23" t="s">
        <v>226</v>
      </c>
      <c r="AD23" t="s">
        <v>226</v>
      </c>
    </row>
    <row r="24" spans="1:30" ht="15" customHeight="1">
      <c r="A24" s="15">
        <v>22</v>
      </c>
      <c r="B24" s="16">
        <v>354</v>
      </c>
      <c r="C24" s="16" t="s">
        <v>164</v>
      </c>
      <c r="D24" s="17">
        <v>44679</v>
      </c>
      <c r="E24" s="452"/>
      <c r="F24" s="454" t="s">
        <v>42</v>
      </c>
      <c r="G24" s="455"/>
      <c r="H24" s="456">
        <f>B5</f>
        <v>349</v>
      </c>
      <c r="I24" s="457"/>
      <c r="J24" s="458"/>
      <c r="K24" s="459">
        <f>B13</f>
        <v>351</v>
      </c>
      <c r="L24" s="460"/>
      <c r="M24" s="461"/>
      <c r="N24" s="456">
        <f>B21</f>
        <v>353</v>
      </c>
      <c r="O24" s="457"/>
      <c r="P24" s="458"/>
      <c r="Q24" s="144"/>
      <c r="R24" s="452"/>
      <c r="S24" s="58"/>
      <c r="T24" s="58"/>
      <c r="U24">
        <v>25</v>
      </c>
      <c r="V24" t="s">
        <v>213</v>
      </c>
      <c r="W24" t="s">
        <v>214</v>
      </c>
      <c r="X24" t="s">
        <v>208</v>
      </c>
      <c r="Y24" s="229">
        <v>30.075031280517578</v>
      </c>
      <c r="Z24" s="229">
        <v>30.041152954101562</v>
      </c>
      <c r="AA24" s="229">
        <v>4.7911189496517181E-2</v>
      </c>
      <c r="AB24" s="229">
        <v>1000</v>
      </c>
      <c r="AC24" t="s">
        <v>226</v>
      </c>
      <c r="AD24" t="s">
        <v>226</v>
      </c>
    </row>
    <row r="25" spans="1:30" ht="15" customHeight="1" thickBot="1">
      <c r="A25" s="15">
        <v>23</v>
      </c>
      <c r="B25" s="16">
        <v>354</v>
      </c>
      <c r="C25" s="16" t="s">
        <v>164</v>
      </c>
      <c r="D25" s="17">
        <v>44679</v>
      </c>
      <c r="E25" s="453"/>
      <c r="F25" s="145"/>
      <c r="G25" s="146"/>
      <c r="H25" s="147">
        <v>3</v>
      </c>
      <c r="I25" s="148">
        <f>D5</f>
        <v>44644</v>
      </c>
      <c r="J25" s="103"/>
      <c r="K25" s="104">
        <v>11</v>
      </c>
      <c r="L25" s="105">
        <f>D13</f>
        <v>44657</v>
      </c>
      <c r="M25" s="149"/>
      <c r="N25" s="150">
        <v>19</v>
      </c>
      <c r="O25" s="148">
        <f>D21</f>
        <v>44672</v>
      </c>
      <c r="P25" s="151"/>
      <c r="Q25" s="152"/>
      <c r="R25" s="453"/>
      <c r="S25" s="58"/>
      <c r="T25" s="58"/>
      <c r="U25">
        <v>26</v>
      </c>
      <c r="V25" t="s">
        <v>215</v>
      </c>
      <c r="W25" t="s">
        <v>214</v>
      </c>
      <c r="X25" t="s">
        <v>208</v>
      </c>
      <c r="Y25" s="229">
        <v>30.007274627685547</v>
      </c>
      <c r="Z25" s="229">
        <v>30.041152954101562</v>
      </c>
      <c r="AA25" s="229">
        <v>4.7911189496517181E-2</v>
      </c>
      <c r="AB25" s="229">
        <v>1000</v>
      </c>
      <c r="AC25" t="s">
        <v>226</v>
      </c>
      <c r="AD25" t="s">
        <v>226</v>
      </c>
    </row>
    <row r="26" spans="1:30" ht="15" customHeight="1">
      <c r="A26" s="15">
        <v>24</v>
      </c>
      <c r="B26" s="16">
        <v>354</v>
      </c>
      <c r="C26" s="16" t="s">
        <v>164</v>
      </c>
      <c r="D26" s="17">
        <v>44679</v>
      </c>
      <c r="E26" s="475" t="s">
        <v>44</v>
      </c>
      <c r="F26" s="153"/>
      <c r="G26" s="122"/>
      <c r="H26" s="112"/>
      <c r="I26" s="113" t="str">
        <f>C6</f>
        <v>KV62 AF</v>
      </c>
      <c r="J26" s="154"/>
      <c r="K26" s="115"/>
      <c r="L26" s="81" t="str">
        <f>C14</f>
        <v>KV62 AF</v>
      </c>
      <c r="M26" s="117"/>
      <c r="N26" s="155"/>
      <c r="O26" s="113" t="str">
        <f>C22</f>
        <v>KV62 AF</v>
      </c>
      <c r="P26" s="156"/>
      <c r="Q26" s="468">
        <f>C28</f>
        <v>0</v>
      </c>
      <c r="R26" s="452" t="s">
        <v>44</v>
      </c>
      <c r="S26" s="58"/>
      <c r="T26" s="58"/>
      <c r="U26">
        <v>13</v>
      </c>
      <c r="V26" t="s">
        <v>210</v>
      </c>
      <c r="W26" t="s">
        <v>211</v>
      </c>
      <c r="X26" t="s">
        <v>208</v>
      </c>
      <c r="Y26" s="229">
        <v>26.765956878662109</v>
      </c>
      <c r="Z26" s="229">
        <v>26.745338439941406</v>
      </c>
      <c r="AA26" s="229">
        <v>2.9157526791095734E-2</v>
      </c>
      <c r="AB26" s="229">
        <v>10000</v>
      </c>
      <c r="AC26" t="s">
        <v>226</v>
      </c>
      <c r="AD26" t="s">
        <v>226</v>
      </c>
    </row>
    <row r="27" spans="1:30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349</v>
      </c>
      <c r="I27" s="460"/>
      <c r="J27" s="461"/>
      <c r="K27" s="456">
        <f>B14</f>
        <v>351</v>
      </c>
      <c r="L27" s="457"/>
      <c r="M27" s="458"/>
      <c r="N27" s="459">
        <f>B22</f>
        <v>353</v>
      </c>
      <c r="O27" s="460"/>
      <c r="P27" s="461"/>
      <c r="Q27" s="469"/>
      <c r="R27" s="452"/>
      <c r="S27" s="58"/>
      <c r="T27" s="58"/>
      <c r="U27">
        <v>14</v>
      </c>
      <c r="V27" t="s">
        <v>212</v>
      </c>
      <c r="W27" t="s">
        <v>211</v>
      </c>
      <c r="X27" t="s">
        <v>208</v>
      </c>
      <c r="Y27" s="229">
        <v>26.724721908569336</v>
      </c>
      <c r="Z27" s="229">
        <v>26.745338439941406</v>
      </c>
      <c r="AA27" s="229">
        <v>2.9157526791095734E-2</v>
      </c>
      <c r="AB27" s="229">
        <v>10000</v>
      </c>
      <c r="AC27" t="s">
        <v>226</v>
      </c>
      <c r="AD27" t="s">
        <v>226</v>
      </c>
    </row>
    <row r="28" spans="1:30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44644</v>
      </c>
      <c r="J28" s="161"/>
      <c r="K28" s="162">
        <v>12</v>
      </c>
      <c r="L28" s="127">
        <f>D14</f>
        <v>44657</v>
      </c>
      <c r="M28" s="163"/>
      <c r="N28" s="104">
        <v>20</v>
      </c>
      <c r="O28" s="160">
        <f>D22</f>
        <v>44672</v>
      </c>
      <c r="P28" s="131"/>
      <c r="Q28" s="469"/>
      <c r="R28" s="452"/>
      <c r="S28" s="58"/>
      <c r="T28" s="58"/>
      <c r="U28">
        <v>1</v>
      </c>
      <c r="V28" t="s">
        <v>206</v>
      </c>
      <c r="W28" t="s">
        <v>207</v>
      </c>
      <c r="X28" t="s">
        <v>208</v>
      </c>
      <c r="Y28" s="229">
        <v>23.382833480834961</v>
      </c>
      <c r="Z28" s="229">
        <v>23.31170654296875</v>
      </c>
      <c r="AA28" s="229">
        <v>0.10058867931365967</v>
      </c>
      <c r="AB28" s="229">
        <v>100000</v>
      </c>
      <c r="AC28" t="s">
        <v>226</v>
      </c>
      <c r="AD28" t="s">
        <v>226</v>
      </c>
    </row>
    <row r="29" spans="1:30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KV62 AF</v>
      </c>
      <c r="J29" s="167"/>
      <c r="K29" s="168"/>
      <c r="L29" s="137" t="str">
        <f>C15</f>
        <v>KV62 AF</v>
      </c>
      <c r="M29" s="138"/>
      <c r="N29" s="139"/>
      <c r="O29" s="140" t="str">
        <f>C23</f>
        <v>KV62 AF</v>
      </c>
      <c r="P29" s="143"/>
      <c r="Q29" s="470">
        <f>B28</f>
        <v>0</v>
      </c>
      <c r="R29" s="471" t="s">
        <v>47</v>
      </c>
      <c r="S29" s="58"/>
      <c r="T29" s="58"/>
      <c r="U29">
        <v>2</v>
      </c>
      <c r="V29" t="s">
        <v>209</v>
      </c>
      <c r="W29" t="s">
        <v>207</v>
      </c>
      <c r="X29" t="s">
        <v>208</v>
      </c>
      <c r="Y29" s="229">
        <v>23.240579605102539</v>
      </c>
      <c r="Z29" s="229">
        <v>23.31170654296875</v>
      </c>
      <c r="AA29" s="229">
        <v>0.10058867931365967</v>
      </c>
      <c r="AB29" s="229">
        <v>100000</v>
      </c>
      <c r="AC29" t="s">
        <v>226</v>
      </c>
      <c r="AD29" t="s">
        <v>226</v>
      </c>
    </row>
    <row r="30" spans="1:30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350</v>
      </c>
      <c r="I30" s="473"/>
      <c r="J30" s="474"/>
      <c r="K30" s="459">
        <f>B15</f>
        <v>352</v>
      </c>
      <c r="L30" s="460"/>
      <c r="M30" s="461"/>
      <c r="N30" s="456">
        <f>B23</f>
        <v>354</v>
      </c>
      <c r="O30" s="457"/>
      <c r="P30" s="458"/>
      <c r="Q30" s="470"/>
      <c r="R30" s="452"/>
      <c r="S30" s="58"/>
      <c r="T30" s="58"/>
      <c r="U30">
        <v>3</v>
      </c>
      <c r="V30" t="s">
        <v>232</v>
      </c>
      <c r="W30" t="s">
        <v>703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</row>
    <row r="31" spans="1:30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44651</v>
      </c>
      <c r="J31" s="169"/>
      <c r="K31" s="170">
        <v>13</v>
      </c>
      <c r="L31" s="105">
        <f>D15</f>
        <v>44665</v>
      </c>
      <c r="M31" s="106"/>
      <c r="N31" s="150">
        <v>21</v>
      </c>
      <c r="O31" s="148">
        <f>D23</f>
        <v>44679</v>
      </c>
      <c r="P31" s="109"/>
      <c r="Q31" s="470"/>
      <c r="R31" s="453"/>
      <c r="S31" s="58"/>
      <c r="T31" s="58"/>
      <c r="U31">
        <v>4</v>
      </c>
      <c r="V31" t="s">
        <v>234</v>
      </c>
      <c r="W31" t="s">
        <v>703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</row>
    <row r="32" spans="1:30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KV62 AF</v>
      </c>
      <c r="J32" s="172"/>
      <c r="K32" s="115"/>
      <c r="L32" s="81" t="str">
        <f>C16</f>
        <v>KV62 AF</v>
      </c>
      <c r="M32" s="117"/>
      <c r="N32" s="118"/>
      <c r="O32" s="119" t="str">
        <f>C24</f>
        <v>KV62 AF</v>
      </c>
      <c r="P32" s="173"/>
      <c r="Q32" s="174">
        <f>D28</f>
        <v>0</v>
      </c>
      <c r="R32" s="451" t="s">
        <v>49</v>
      </c>
      <c r="S32" s="58"/>
      <c r="T32" s="58"/>
      <c r="U32">
        <v>5</v>
      </c>
      <c r="V32" t="s">
        <v>235</v>
      </c>
      <c r="W32" t="s">
        <v>703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</row>
    <row r="33" spans="1:30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350</v>
      </c>
      <c r="I33" s="460"/>
      <c r="J33" s="461"/>
      <c r="K33" s="456">
        <f>B16</f>
        <v>352</v>
      </c>
      <c r="L33" s="457"/>
      <c r="M33" s="458"/>
      <c r="N33" s="459">
        <f>B24</f>
        <v>354</v>
      </c>
      <c r="O33" s="460"/>
      <c r="P33" s="461"/>
      <c r="Q33" s="175"/>
      <c r="R33" s="452"/>
      <c r="S33" s="58"/>
      <c r="T33" s="58"/>
      <c r="U33">
        <v>15</v>
      </c>
      <c r="V33" t="s">
        <v>236</v>
      </c>
      <c r="W33" t="s">
        <v>703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</row>
    <row r="34" spans="1:30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44651</v>
      </c>
      <c r="J34" s="125"/>
      <c r="K34" s="126">
        <v>14</v>
      </c>
      <c r="L34" s="127">
        <f>D16</f>
        <v>44665</v>
      </c>
      <c r="M34" s="178"/>
      <c r="N34" s="129">
        <v>22</v>
      </c>
      <c r="O34" s="130">
        <f>D24</f>
        <v>44679</v>
      </c>
      <c r="P34" s="179"/>
      <c r="Q34" s="180"/>
      <c r="R34" s="452"/>
      <c r="S34" s="58"/>
      <c r="T34" s="58"/>
      <c r="U34">
        <v>16</v>
      </c>
      <c r="V34" t="s">
        <v>237</v>
      </c>
      <c r="W34" t="s">
        <v>703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</row>
    <row r="35" spans="1:30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KV62 AF</v>
      </c>
      <c r="J35" s="183"/>
      <c r="K35" s="136"/>
      <c r="L35" s="137" t="str">
        <f>C17</f>
        <v>KV62 AF</v>
      </c>
      <c r="M35" s="138"/>
      <c r="N35" s="139"/>
      <c r="O35" s="140" t="str">
        <f>C25</f>
        <v>KV62 AF</v>
      </c>
      <c r="P35" s="143"/>
      <c r="Q35" s="184"/>
      <c r="R35" s="451" t="s">
        <v>51</v>
      </c>
      <c r="S35" s="58"/>
      <c r="T35" s="58"/>
      <c r="U35">
        <v>17</v>
      </c>
      <c r="V35" t="s">
        <v>238</v>
      </c>
      <c r="W35" t="s">
        <v>703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</row>
    <row r="36" spans="1:30" ht="15" customHeight="1">
      <c r="A36" s="181"/>
      <c r="B36" s="182"/>
      <c r="C36" s="182"/>
      <c r="D36" s="182"/>
      <c r="E36" s="452"/>
      <c r="F36" s="456"/>
      <c r="G36" s="458"/>
      <c r="H36" s="456">
        <f>B9</f>
        <v>350</v>
      </c>
      <c r="I36" s="457"/>
      <c r="J36" s="458"/>
      <c r="K36" s="465">
        <f>B17</f>
        <v>352</v>
      </c>
      <c r="L36" s="466"/>
      <c r="M36" s="467"/>
      <c r="N36" s="456">
        <f>B25</f>
        <v>354</v>
      </c>
      <c r="O36" s="457"/>
      <c r="P36" s="458"/>
      <c r="Q36" s="185" t="s">
        <v>38</v>
      </c>
      <c r="R36" s="452"/>
      <c r="S36" s="58"/>
      <c r="T36" s="58"/>
      <c r="U36">
        <v>27</v>
      </c>
      <c r="V36" t="s">
        <v>239</v>
      </c>
      <c r="W36" t="s">
        <v>703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</row>
    <row r="37" spans="1:30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44651</v>
      </c>
      <c r="J37" s="169"/>
      <c r="K37" s="170">
        <v>15</v>
      </c>
      <c r="L37" s="105">
        <f>D17</f>
        <v>44665</v>
      </c>
      <c r="M37" s="106"/>
      <c r="N37" s="187">
        <v>23</v>
      </c>
      <c r="O37" s="108">
        <f>D25</f>
        <v>44679</v>
      </c>
      <c r="P37" s="109"/>
      <c r="Q37" s="188"/>
      <c r="R37" s="453"/>
      <c r="S37" s="58"/>
      <c r="T37" s="58"/>
      <c r="U37">
        <v>28</v>
      </c>
      <c r="V37" t="s">
        <v>240</v>
      </c>
      <c r="W37" t="s">
        <v>703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</row>
    <row r="38" spans="1:30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KV62 AF</v>
      </c>
      <c r="J38" s="114"/>
      <c r="K38" s="115"/>
      <c r="L38" s="81" t="str">
        <f>C18</f>
        <v>KV62 AF</v>
      </c>
      <c r="M38" s="117"/>
      <c r="N38" s="118"/>
      <c r="O38" s="119" t="str">
        <f>C26</f>
        <v>KV62 AF</v>
      </c>
      <c r="P38" s="173"/>
      <c r="Q38" s="192"/>
      <c r="R38" s="452" t="s">
        <v>52</v>
      </c>
      <c r="S38" s="58"/>
      <c r="T38" s="58"/>
      <c r="U38">
        <v>29</v>
      </c>
      <c r="V38" t="s">
        <v>241</v>
      </c>
      <c r="W38" t="s">
        <v>703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</row>
    <row r="39" spans="1:30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350</v>
      </c>
      <c r="I39" s="460"/>
      <c r="J39" s="461"/>
      <c r="K39" s="456">
        <f>B18</f>
        <v>352</v>
      </c>
      <c r="L39" s="457"/>
      <c r="M39" s="458"/>
      <c r="N39" s="480">
        <f>B26</f>
        <v>354</v>
      </c>
      <c r="O39" s="481"/>
      <c r="P39" s="482"/>
      <c r="Q39" s="196" t="s">
        <v>38</v>
      </c>
      <c r="R39" s="452"/>
      <c r="S39" s="58"/>
      <c r="T39" s="58"/>
      <c r="U39">
        <v>39</v>
      </c>
      <c r="V39" t="s">
        <v>242</v>
      </c>
      <c r="W39" t="s">
        <v>703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</row>
    <row r="40" spans="1:30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44651</v>
      </c>
      <c r="J40" s="201"/>
      <c r="K40" s="202">
        <v>16</v>
      </c>
      <c r="L40" s="203">
        <f>D18</f>
        <v>44665</v>
      </c>
      <c r="M40" s="204"/>
      <c r="N40" s="205">
        <v>24</v>
      </c>
      <c r="O40" s="200">
        <f>D26</f>
        <v>44679</v>
      </c>
      <c r="P40" s="201"/>
      <c r="Q40" s="206"/>
      <c r="R40" s="452"/>
      <c r="S40" s="58"/>
      <c r="T40" s="58"/>
      <c r="U40">
        <v>40</v>
      </c>
      <c r="V40" t="s">
        <v>243</v>
      </c>
      <c r="W40" t="s">
        <v>703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</row>
    <row r="41" spans="1:30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41</v>
      </c>
      <c r="V41" t="s">
        <v>244</v>
      </c>
      <c r="W41" s="35" t="s">
        <v>703</v>
      </c>
      <c r="X41" s="35" t="s">
        <v>228</v>
      </c>
      <c r="Y41" s="35" t="s">
        <v>225</v>
      </c>
      <c r="Z41" s="35" t="s">
        <v>226</v>
      </c>
      <c r="AA41" s="35" t="s">
        <v>226</v>
      </c>
      <c r="AB41" s="35" t="s">
        <v>226</v>
      </c>
      <c r="AC41" s="35" t="s">
        <v>226</v>
      </c>
      <c r="AD41" s="35" t="s">
        <v>226</v>
      </c>
    </row>
    <row r="42" spans="1:30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51</v>
      </c>
      <c r="V42" t="s">
        <v>245</v>
      </c>
      <c r="W42" t="s">
        <v>704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</row>
    <row r="43" spans="1:30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52</v>
      </c>
      <c r="V43" t="s">
        <v>247</v>
      </c>
      <c r="W43" t="s">
        <v>704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0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53</v>
      </c>
      <c r="V44" t="s">
        <v>248</v>
      </c>
      <c r="W44" t="s">
        <v>704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0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63</v>
      </c>
      <c r="V45" t="s">
        <v>250</v>
      </c>
      <c r="W45" t="s">
        <v>704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0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64</v>
      </c>
      <c r="V46" t="s">
        <v>251</v>
      </c>
      <c r="W46" t="s">
        <v>704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0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65</v>
      </c>
      <c r="V47" t="s">
        <v>252</v>
      </c>
      <c r="W47" t="s">
        <v>704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0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75</v>
      </c>
      <c r="V48" t="s">
        <v>253</v>
      </c>
      <c r="W48" t="s">
        <v>704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76</v>
      </c>
      <c r="V49" t="s">
        <v>254</v>
      </c>
      <c r="W49" t="s">
        <v>704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77</v>
      </c>
      <c r="V50" t="s">
        <v>255</v>
      </c>
      <c r="W50" t="s">
        <v>704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87</v>
      </c>
      <c r="V51" t="s">
        <v>256</v>
      </c>
      <c r="W51" t="s">
        <v>704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88</v>
      </c>
      <c r="V52" t="s">
        <v>257</v>
      </c>
      <c r="W52" t="s">
        <v>704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89</v>
      </c>
      <c r="V53" t="s">
        <v>258</v>
      </c>
      <c r="W53" s="35" t="s">
        <v>704</v>
      </c>
      <c r="X53" s="35" t="s">
        <v>228</v>
      </c>
      <c r="Y53" s="35" t="s">
        <v>225</v>
      </c>
      <c r="Z53" s="35" t="s">
        <v>226</v>
      </c>
      <c r="AA53" s="35" t="s">
        <v>226</v>
      </c>
      <c r="AB53" s="35" t="s">
        <v>226</v>
      </c>
      <c r="AC53" s="35" t="s">
        <v>226</v>
      </c>
      <c r="AD53" s="35" t="s">
        <v>226</v>
      </c>
    </row>
    <row r="54" spans="1:30">
      <c r="U54">
        <v>6</v>
      </c>
      <c r="V54" t="s">
        <v>259</v>
      </c>
      <c r="W54" t="s">
        <v>705</v>
      </c>
      <c r="X54" t="s">
        <v>228</v>
      </c>
      <c r="Y54" t="s">
        <v>225</v>
      </c>
      <c r="Z54" t="s">
        <v>226</v>
      </c>
      <c r="AA54" t="s">
        <v>226</v>
      </c>
      <c r="AB54" t="s">
        <v>226</v>
      </c>
      <c r="AC54" t="s">
        <v>226</v>
      </c>
      <c r="AD54" t="s">
        <v>226</v>
      </c>
    </row>
    <row r="55" spans="1:30">
      <c r="U55">
        <v>7</v>
      </c>
      <c r="V55" t="s">
        <v>261</v>
      </c>
      <c r="W55" t="s">
        <v>705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8</v>
      </c>
      <c r="V56" t="s">
        <v>262</v>
      </c>
      <c r="W56" t="s">
        <v>705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18</v>
      </c>
      <c r="V57" t="s">
        <v>263</v>
      </c>
      <c r="W57" t="s">
        <v>705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19</v>
      </c>
      <c r="V58" t="s">
        <v>264</v>
      </c>
      <c r="W58" t="s">
        <v>705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20</v>
      </c>
      <c r="V59" t="s">
        <v>265</v>
      </c>
      <c r="W59" t="s">
        <v>705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30</v>
      </c>
      <c r="V60" t="s">
        <v>266</v>
      </c>
      <c r="W60" t="s">
        <v>705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31</v>
      </c>
      <c r="V61" t="s">
        <v>267</v>
      </c>
      <c r="W61" t="s">
        <v>705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32</v>
      </c>
      <c r="V62" t="s">
        <v>268</v>
      </c>
      <c r="W62" t="s">
        <v>705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42</v>
      </c>
      <c r="V63" t="s">
        <v>269</v>
      </c>
      <c r="W63" t="s">
        <v>705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43</v>
      </c>
      <c r="V64" t="s">
        <v>91</v>
      </c>
      <c r="W64" t="s">
        <v>705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:30">
      <c r="U65">
        <v>44</v>
      </c>
      <c r="V65" t="s">
        <v>270</v>
      </c>
      <c r="W65" s="35" t="s">
        <v>705</v>
      </c>
      <c r="X65" s="35" t="s">
        <v>228</v>
      </c>
      <c r="Y65" s="35" t="s">
        <v>225</v>
      </c>
      <c r="Z65" s="35" t="s">
        <v>226</v>
      </c>
      <c r="AA65" s="35" t="s">
        <v>226</v>
      </c>
      <c r="AB65" s="35" t="s">
        <v>226</v>
      </c>
      <c r="AC65" s="35" t="s">
        <v>226</v>
      </c>
      <c r="AD65" s="35" t="s">
        <v>226</v>
      </c>
    </row>
    <row r="66" spans="2:30">
      <c r="U66">
        <v>54</v>
      </c>
      <c r="V66" t="s">
        <v>284</v>
      </c>
      <c r="W66" t="s">
        <v>706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</row>
    <row r="67" spans="2:30">
      <c r="U67">
        <v>55</v>
      </c>
      <c r="V67" t="s">
        <v>286</v>
      </c>
      <c r="W67" t="s">
        <v>706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56</v>
      </c>
      <c r="V68" t="s">
        <v>287</v>
      </c>
      <c r="W68" t="s">
        <v>706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66</v>
      </c>
      <c r="V69" t="s">
        <v>288</v>
      </c>
      <c r="W69" t="s">
        <v>706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67</v>
      </c>
      <c r="V70" t="s">
        <v>289</v>
      </c>
      <c r="W70" t="s">
        <v>706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68</v>
      </c>
      <c r="V71" t="s">
        <v>290</v>
      </c>
      <c r="W71" t="s">
        <v>706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78</v>
      </c>
      <c r="V72" t="s">
        <v>291</v>
      </c>
      <c r="W72" t="s">
        <v>706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:30">
      <c r="U73">
        <v>79</v>
      </c>
      <c r="V73" t="s">
        <v>292</v>
      </c>
      <c r="W73" t="s">
        <v>706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:30">
      <c r="U74">
        <v>80</v>
      </c>
      <c r="V74" t="s">
        <v>293</v>
      </c>
      <c r="W74" t="s">
        <v>706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90</v>
      </c>
      <c r="V75" t="s">
        <v>294</v>
      </c>
      <c r="W75" t="s">
        <v>706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91</v>
      </c>
      <c r="V76" t="s">
        <v>295</v>
      </c>
      <c r="W76" t="s">
        <v>706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:30">
      <c r="U77">
        <v>92</v>
      </c>
      <c r="V77" t="s">
        <v>296</v>
      </c>
      <c r="W77" s="35" t="s">
        <v>706</v>
      </c>
      <c r="X77" s="35" t="s">
        <v>228</v>
      </c>
      <c r="Y77" s="35" t="s">
        <v>225</v>
      </c>
      <c r="Z77" s="35" t="s">
        <v>226</v>
      </c>
      <c r="AA77" s="35" t="s">
        <v>226</v>
      </c>
      <c r="AB77" s="35" t="s">
        <v>226</v>
      </c>
      <c r="AC77" s="35" t="s">
        <v>226</v>
      </c>
      <c r="AD77" s="35" t="s">
        <v>226</v>
      </c>
    </row>
    <row r="78" spans="2:30">
      <c r="U78">
        <v>9</v>
      </c>
      <c r="V78" t="s">
        <v>271</v>
      </c>
      <c r="W78" t="s">
        <v>707</v>
      </c>
      <c r="X78" t="s">
        <v>228</v>
      </c>
      <c r="Y78" t="s">
        <v>225</v>
      </c>
      <c r="Z78" t="s">
        <v>226</v>
      </c>
      <c r="AA78" t="s">
        <v>226</v>
      </c>
      <c r="AB78" t="s">
        <v>226</v>
      </c>
      <c r="AC78" t="s">
        <v>226</v>
      </c>
      <c r="AD78" t="s">
        <v>226</v>
      </c>
    </row>
    <row r="79" spans="2:30">
      <c r="U79">
        <v>10</v>
      </c>
      <c r="V79" t="s">
        <v>273</v>
      </c>
      <c r="W79" t="s">
        <v>707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11</v>
      </c>
      <c r="V80" t="s">
        <v>274</v>
      </c>
      <c r="W80" t="s">
        <v>707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21</v>
      </c>
      <c r="V81" t="s">
        <v>275</v>
      </c>
      <c r="W81" t="s">
        <v>707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22</v>
      </c>
      <c r="V82" t="s">
        <v>276</v>
      </c>
      <c r="W82" t="s">
        <v>707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23</v>
      </c>
      <c r="V83" t="s">
        <v>277</v>
      </c>
      <c r="W83" t="s">
        <v>707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33</v>
      </c>
      <c r="V84" t="s">
        <v>278</v>
      </c>
      <c r="W84" t="s">
        <v>707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34</v>
      </c>
      <c r="V85" t="s">
        <v>279</v>
      </c>
      <c r="W85" t="s">
        <v>707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35</v>
      </c>
      <c r="V86" t="s">
        <v>280</v>
      </c>
      <c r="W86" t="s">
        <v>707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45</v>
      </c>
      <c r="V87" t="s">
        <v>281</v>
      </c>
      <c r="W87" t="s">
        <v>707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46</v>
      </c>
      <c r="V88" t="s">
        <v>282</v>
      </c>
      <c r="W88" t="s">
        <v>707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47</v>
      </c>
      <c r="V89" t="s">
        <v>283</v>
      </c>
      <c r="W89" s="35" t="s">
        <v>707</v>
      </c>
      <c r="X89" s="35" t="s">
        <v>228</v>
      </c>
      <c r="Y89" s="35" t="s">
        <v>225</v>
      </c>
      <c r="Z89" s="35" t="s">
        <v>226</v>
      </c>
      <c r="AA89" s="35" t="s">
        <v>226</v>
      </c>
      <c r="AB89" s="35" t="s">
        <v>226</v>
      </c>
      <c r="AC89" s="35" t="s">
        <v>226</v>
      </c>
      <c r="AD89" s="35" t="s">
        <v>226</v>
      </c>
    </row>
    <row r="90" spans="21:30">
      <c r="U90">
        <v>57</v>
      </c>
      <c r="V90" t="s">
        <v>297</v>
      </c>
      <c r="W90" t="s">
        <v>708</v>
      </c>
      <c r="X90" t="s">
        <v>228</v>
      </c>
      <c r="Y90" t="s">
        <v>225</v>
      </c>
      <c r="Z90" t="s">
        <v>226</v>
      </c>
      <c r="AA90" t="s">
        <v>226</v>
      </c>
      <c r="AB90" t="s">
        <v>226</v>
      </c>
      <c r="AC90" t="s">
        <v>226</v>
      </c>
      <c r="AD90" t="s">
        <v>226</v>
      </c>
    </row>
    <row r="91" spans="21:30">
      <c r="U91">
        <v>58</v>
      </c>
      <c r="V91" t="s">
        <v>299</v>
      </c>
      <c r="W91" t="s">
        <v>708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59</v>
      </c>
      <c r="V92" t="s">
        <v>300</v>
      </c>
      <c r="W92" t="s">
        <v>708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69</v>
      </c>
      <c r="V93" t="s">
        <v>301</v>
      </c>
      <c r="W93" t="s">
        <v>708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70</v>
      </c>
      <c r="V94" t="s">
        <v>302</v>
      </c>
      <c r="W94" t="s">
        <v>708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71</v>
      </c>
      <c r="V95" t="s">
        <v>303</v>
      </c>
      <c r="W95" t="s">
        <v>708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81</v>
      </c>
      <c r="V96" t="s">
        <v>304</v>
      </c>
      <c r="W96" t="s">
        <v>708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82</v>
      </c>
      <c r="V97" t="s">
        <v>305</v>
      </c>
      <c r="W97" t="s">
        <v>708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83</v>
      </c>
      <c r="V98" t="s">
        <v>306</v>
      </c>
      <c r="W98" t="s">
        <v>708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93</v>
      </c>
      <c r="V99" t="s">
        <v>307</v>
      </c>
      <c r="W99" t="s">
        <v>708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94</v>
      </c>
      <c r="V100" t="s">
        <v>308</v>
      </c>
      <c r="W100" t="s">
        <v>708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</row>
    <row r="101" spans="21:30">
      <c r="U101">
        <v>95</v>
      </c>
      <c r="V101" t="s">
        <v>309</v>
      </c>
      <c r="W101" t="s">
        <v>708</v>
      </c>
      <c r="X101" t="s">
        <v>228</v>
      </c>
      <c r="Y101" t="s">
        <v>225</v>
      </c>
      <c r="Z101" t="s">
        <v>226</v>
      </c>
      <c r="AA101" t="s">
        <v>226</v>
      </c>
      <c r="AB101" t="s">
        <v>226</v>
      </c>
      <c r="AC101" t="s">
        <v>226</v>
      </c>
      <c r="AD101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S5:S7 K42:T53 E4:F4 R4:R7 A32:T32 A31:P31 A30:H30 A34:T35 A33:H33 A37:T38 A40:T41 N18 K18 N21 K21 N24 K24 N27 K27 N30 K30 N33 K33 N36 K36 N39 K39 Q33:T33 Q36:T36 Q39:T39 E24:H24 E21:H21 E18:H18 E5:E15 A39:H39 A2:J2 R10:S14 A54:T1048576 E22:P22 A36:H36 E3:J3 A3:A14 A20:A22 A27:B28 A24:A26 E27:H27 A23:B23 E19:M19 E28:P28 Y1:XFD15 A15:B19 D7:D26 B17:B26 R2:T2 R15:T15 U2:X15 A1:X1 Q24:XFD24 U32:XFD1048576 E20:XFD20 R21:XFD22 R30:XFD31 A29:XFD29 E23:XFD23 R18:XFD19 E16:XFD17 R27:XFD28 E25:XFD26">
    <cfRule type="cellIs" dxfId="2103" priority="103" stopIfTrue="1" operator="equal">
      <formula>0</formula>
    </cfRule>
  </conditionalFormatting>
  <conditionalFormatting sqref="P5:Q5 P10">
    <cfRule type="cellIs" dxfId="2102" priority="102" stopIfTrue="1" operator="equal">
      <formula>0</formula>
    </cfRule>
  </conditionalFormatting>
  <conditionalFormatting sqref="O4">
    <cfRule type="cellIs" dxfId="2101" priority="99" stopIfTrue="1" operator="equal">
      <formula>0</formula>
    </cfRule>
  </conditionalFormatting>
  <conditionalFormatting sqref="O5 O14 P7:Q8 Q4 Q10 P12:Q14 Q6">
    <cfRule type="cellIs" dxfId="2100" priority="101" stopIfTrue="1" operator="equal">
      <formula>0</formula>
    </cfRule>
  </conditionalFormatting>
  <conditionalFormatting sqref="P14:Q14">
    <cfRule type="cellIs" dxfId="2099" priority="100" stopIfTrue="1" operator="equal">
      <formula>0</formula>
    </cfRule>
  </conditionalFormatting>
  <conditionalFormatting sqref="M5:N5 M11">
    <cfRule type="cellIs" dxfId="2098" priority="98" stopIfTrue="1" operator="equal">
      <formula>0</formula>
    </cfRule>
  </conditionalFormatting>
  <conditionalFormatting sqref="L4">
    <cfRule type="cellIs" dxfId="2097" priority="96" stopIfTrue="1" operator="equal">
      <formula>0</formula>
    </cfRule>
  </conditionalFormatting>
  <conditionalFormatting sqref="K5:L5 M7:N8 N4 K4 N11 M13:N14 N6">
    <cfRule type="cellIs" dxfId="2096" priority="97" stopIfTrue="1" operator="equal">
      <formula>0</formula>
    </cfRule>
  </conditionalFormatting>
  <conditionalFormatting sqref="B7:B10">
    <cfRule type="cellIs" dxfId="2095" priority="95" stopIfTrue="1" operator="equal">
      <formula>0</formula>
    </cfRule>
  </conditionalFormatting>
  <conditionalFormatting sqref="H6 G6:G12">
    <cfRule type="cellIs" dxfId="2094" priority="94" stopIfTrue="1" operator="equal">
      <formula>0</formula>
    </cfRule>
  </conditionalFormatting>
  <conditionalFormatting sqref="B20:B26">
    <cfRule type="cellIs" dxfId="2093" priority="93" stopIfTrue="1" operator="equal">
      <formula>0</formula>
    </cfRule>
  </conditionalFormatting>
  <conditionalFormatting sqref="B7:B26">
    <cfRule type="cellIs" dxfId="2092" priority="91" stopIfTrue="1" operator="equal">
      <formula>0</formula>
    </cfRule>
  </conditionalFormatting>
  <conditionalFormatting sqref="B7:B26">
    <cfRule type="cellIs" dxfId="2091" priority="90" stopIfTrue="1" operator="equal">
      <formula>0</formula>
    </cfRule>
  </conditionalFormatting>
  <conditionalFormatting sqref="C7:C26">
    <cfRule type="cellIs" dxfId="2090" priority="89" stopIfTrue="1" operator="equal">
      <formula>0</formula>
    </cfRule>
  </conditionalFormatting>
  <conditionalFormatting sqref="B9:B26">
    <cfRule type="cellIs" dxfId="2089" priority="88" stopIfTrue="1" operator="equal">
      <formula>0</formula>
    </cfRule>
  </conditionalFormatting>
  <conditionalFormatting sqref="B13:B26">
    <cfRule type="cellIs" dxfId="2088" priority="87" stopIfTrue="1" operator="equal">
      <formula>0</formula>
    </cfRule>
  </conditionalFormatting>
  <conditionalFormatting sqref="B7:B14">
    <cfRule type="cellIs" dxfId="2087" priority="86" stopIfTrue="1" operator="equal">
      <formula>0</formula>
    </cfRule>
  </conditionalFormatting>
  <conditionalFormatting sqref="B7:B22">
    <cfRule type="cellIs" dxfId="2086" priority="85" stopIfTrue="1" operator="equal">
      <formula>0</formula>
    </cfRule>
  </conditionalFormatting>
  <conditionalFormatting sqref="B8:B26">
    <cfRule type="cellIs" dxfId="2085" priority="84" stopIfTrue="1" operator="equal">
      <formula>0</formula>
    </cfRule>
  </conditionalFormatting>
  <conditionalFormatting sqref="B8:B26">
    <cfRule type="cellIs" dxfId="2084" priority="83" stopIfTrue="1" operator="equal">
      <formula>0</formula>
    </cfRule>
  </conditionalFormatting>
  <conditionalFormatting sqref="B10:B26">
    <cfRule type="cellIs" dxfId="2083" priority="82" stopIfTrue="1" operator="equal">
      <formula>0</formula>
    </cfRule>
  </conditionalFormatting>
  <conditionalFormatting sqref="B10:B26">
    <cfRule type="cellIs" dxfId="2082" priority="81" stopIfTrue="1" operator="equal">
      <formula>0</formula>
    </cfRule>
  </conditionalFormatting>
  <conditionalFormatting sqref="B12:B22">
    <cfRule type="cellIs" dxfId="2081" priority="80" stopIfTrue="1" operator="equal">
      <formula>0</formula>
    </cfRule>
  </conditionalFormatting>
  <conditionalFormatting sqref="C7:C26">
    <cfRule type="cellIs" dxfId="2080" priority="79" stopIfTrue="1" operator="equal">
      <formula>0</formula>
    </cfRule>
  </conditionalFormatting>
  <conditionalFormatting sqref="C7:C26">
    <cfRule type="cellIs" dxfId="2079" priority="78" stopIfTrue="1" operator="equal">
      <formula>0</formula>
    </cfRule>
  </conditionalFormatting>
  <conditionalFormatting sqref="C7:C26">
    <cfRule type="cellIs" dxfId="2078" priority="77" stopIfTrue="1" operator="equal">
      <formula>0</formula>
    </cfRule>
  </conditionalFormatting>
  <conditionalFormatting sqref="C7:C26">
    <cfRule type="cellIs" dxfId="2077" priority="76" stopIfTrue="1" operator="equal">
      <formula>0</formula>
    </cfRule>
  </conditionalFormatting>
  <conditionalFormatting sqref="D23:D26">
    <cfRule type="cellIs" dxfId="2076" priority="75" stopIfTrue="1" operator="equal">
      <formula>0</formula>
    </cfRule>
  </conditionalFormatting>
  <conditionalFormatting sqref="D21:D26">
    <cfRule type="cellIs" dxfId="2075" priority="74" stopIfTrue="1" operator="equal">
      <formula>0</formula>
    </cfRule>
  </conditionalFormatting>
  <conditionalFormatting sqref="D19:D26">
    <cfRule type="cellIs" dxfId="2074" priority="73" stopIfTrue="1" operator="equal">
      <formula>0</formula>
    </cfRule>
  </conditionalFormatting>
  <conditionalFormatting sqref="D15:D22">
    <cfRule type="cellIs" dxfId="2073" priority="72" stopIfTrue="1" operator="equal">
      <formula>0</formula>
    </cfRule>
  </conditionalFormatting>
  <conditionalFormatting sqref="D15:D22">
    <cfRule type="cellIs" dxfId="2072" priority="71" stopIfTrue="1" operator="equal">
      <formula>0</formula>
    </cfRule>
  </conditionalFormatting>
  <conditionalFormatting sqref="D13:D26">
    <cfRule type="cellIs" dxfId="2071" priority="70" stopIfTrue="1" operator="equal">
      <formula>0</formula>
    </cfRule>
  </conditionalFormatting>
  <conditionalFormatting sqref="D13:D26">
    <cfRule type="cellIs" dxfId="2070" priority="69" stopIfTrue="1" operator="equal">
      <formula>0</formula>
    </cfRule>
  </conditionalFormatting>
  <conditionalFormatting sqref="D12:D22">
    <cfRule type="cellIs" dxfId="2069" priority="68" stopIfTrue="1" operator="equal">
      <formula>0</formula>
    </cfRule>
  </conditionalFormatting>
  <conditionalFormatting sqref="D12:D22">
    <cfRule type="cellIs" dxfId="2068" priority="67" stopIfTrue="1" operator="equal">
      <formula>0</formula>
    </cfRule>
  </conditionalFormatting>
  <conditionalFormatting sqref="D10:D26">
    <cfRule type="cellIs" dxfId="2067" priority="66" stopIfTrue="1" operator="equal">
      <formula>0</formula>
    </cfRule>
  </conditionalFormatting>
  <conditionalFormatting sqref="D9:D26">
    <cfRule type="cellIs" dxfId="2066" priority="65" stopIfTrue="1" operator="equal">
      <formula>0</formula>
    </cfRule>
  </conditionalFormatting>
  <conditionalFormatting sqref="C15:C28">
    <cfRule type="cellIs" dxfId="2065" priority="64" stopIfTrue="1" operator="equal">
      <formula>0</formula>
    </cfRule>
  </conditionalFormatting>
  <conditionalFormatting sqref="C15:C28">
    <cfRule type="cellIs" dxfId="2064" priority="63" stopIfTrue="1" operator="equal">
      <formula>0</formula>
    </cfRule>
  </conditionalFormatting>
  <conditionalFormatting sqref="C15:C28">
    <cfRule type="cellIs" dxfId="2063" priority="62" stopIfTrue="1" operator="equal">
      <formula>0</formula>
    </cfRule>
  </conditionalFormatting>
  <conditionalFormatting sqref="C15:C28">
    <cfRule type="cellIs" dxfId="2062" priority="61" stopIfTrue="1" operator="equal">
      <formula>0</formula>
    </cfRule>
  </conditionalFormatting>
  <conditionalFormatting sqref="C15:C28">
    <cfRule type="cellIs" dxfId="2061" priority="60" stopIfTrue="1" operator="equal">
      <formula>0</formula>
    </cfRule>
  </conditionalFormatting>
  <conditionalFormatting sqref="D27:D28">
    <cfRule type="cellIs" dxfId="2060" priority="59" stopIfTrue="1" operator="equal">
      <formula>0</formula>
    </cfRule>
  </conditionalFormatting>
  <conditionalFormatting sqref="D7:D10">
    <cfRule type="cellIs" dxfId="2059" priority="58" stopIfTrue="1" operator="equal">
      <formula>0</formula>
    </cfRule>
  </conditionalFormatting>
  <conditionalFormatting sqref="C9:C26">
    <cfRule type="cellIs" dxfId="2058" priority="57" stopIfTrue="1" operator="equal">
      <formula>0</formula>
    </cfRule>
  </conditionalFormatting>
  <conditionalFormatting sqref="C9:C26">
    <cfRule type="cellIs" dxfId="2057" priority="56" stopIfTrue="1" operator="equal">
      <formula>0</formula>
    </cfRule>
  </conditionalFormatting>
  <conditionalFormatting sqref="C9:C26">
    <cfRule type="cellIs" dxfId="2056" priority="55" stopIfTrue="1" operator="equal">
      <formula>0</formula>
    </cfRule>
  </conditionalFormatting>
  <conditionalFormatting sqref="C9:C26">
    <cfRule type="cellIs" dxfId="2055" priority="54" stopIfTrue="1" operator="equal">
      <formula>0</formula>
    </cfRule>
  </conditionalFormatting>
  <conditionalFormatting sqref="C9:C26">
    <cfRule type="cellIs" dxfId="2054" priority="53" stopIfTrue="1" operator="equal">
      <formula>0</formula>
    </cfRule>
  </conditionalFormatting>
  <conditionalFormatting sqref="C19:C26">
    <cfRule type="cellIs" dxfId="2053" priority="52" stopIfTrue="1" operator="equal">
      <formula>0</formula>
    </cfRule>
  </conditionalFormatting>
  <conditionalFormatting sqref="C19:C26">
    <cfRule type="cellIs" dxfId="2052" priority="51" stopIfTrue="1" operator="equal">
      <formula>0</formula>
    </cfRule>
  </conditionalFormatting>
  <conditionalFormatting sqref="C19:C26">
    <cfRule type="cellIs" dxfId="2051" priority="50" stopIfTrue="1" operator="equal">
      <formula>0</formula>
    </cfRule>
  </conditionalFormatting>
  <conditionalFormatting sqref="C19:C26">
    <cfRule type="cellIs" dxfId="2050" priority="49" stopIfTrue="1" operator="equal">
      <formula>0</formula>
    </cfRule>
  </conditionalFormatting>
  <conditionalFormatting sqref="C19:C26">
    <cfRule type="cellIs" dxfId="2049" priority="48" stopIfTrue="1" operator="equal">
      <formula>0</formula>
    </cfRule>
  </conditionalFormatting>
  <conditionalFormatting sqref="D7:D14">
    <cfRule type="cellIs" dxfId="2048" priority="47" stopIfTrue="1" operator="equal">
      <formula>0</formula>
    </cfRule>
  </conditionalFormatting>
  <conditionalFormatting sqref="D7:D22">
    <cfRule type="cellIs" dxfId="2047" priority="46" stopIfTrue="1" operator="equal">
      <formula>0</formula>
    </cfRule>
  </conditionalFormatting>
  <conditionalFormatting sqref="D8:D26">
    <cfRule type="cellIs" dxfId="2046" priority="45" stopIfTrue="1" operator="equal">
      <formula>0</formula>
    </cfRule>
  </conditionalFormatting>
  <conditionalFormatting sqref="D16:D26">
    <cfRule type="cellIs" dxfId="2045" priority="44" stopIfTrue="1" operator="equal">
      <formula>0</formula>
    </cfRule>
  </conditionalFormatting>
  <conditionalFormatting sqref="D16:D26">
    <cfRule type="cellIs" dxfId="2044" priority="43" stopIfTrue="1" operator="equal">
      <formula>0</formula>
    </cfRule>
  </conditionalFormatting>
  <conditionalFormatting sqref="B14:B26">
    <cfRule type="cellIs" dxfId="2043" priority="42" stopIfTrue="1" operator="equal">
      <formula>0</formula>
    </cfRule>
  </conditionalFormatting>
  <conditionalFormatting sqref="D14:D26">
    <cfRule type="cellIs" dxfId="2042" priority="41" stopIfTrue="1" operator="equal">
      <formula>0</formula>
    </cfRule>
  </conditionalFormatting>
  <conditionalFormatting sqref="D14:D26">
    <cfRule type="cellIs" dxfId="2041" priority="40" stopIfTrue="1" operator="equal">
      <formula>0</formula>
    </cfRule>
  </conditionalFormatting>
  <conditionalFormatting sqref="D17:D26">
    <cfRule type="cellIs" dxfId="2040" priority="39" stopIfTrue="1" operator="equal">
      <formula>0</formula>
    </cfRule>
  </conditionalFormatting>
  <conditionalFormatting sqref="D17:D26">
    <cfRule type="cellIs" dxfId="2039" priority="38" stopIfTrue="1" operator="equal">
      <formula>0</formula>
    </cfRule>
  </conditionalFormatting>
  <conditionalFormatting sqref="B3:B6">
    <cfRule type="cellIs" dxfId="2038" priority="37" stopIfTrue="1" operator="equal">
      <formula>0</formula>
    </cfRule>
  </conditionalFormatting>
  <conditionalFormatting sqref="B3:B6">
    <cfRule type="cellIs" dxfId="2037" priority="36" stopIfTrue="1" operator="equal">
      <formula>0</formula>
    </cfRule>
  </conditionalFormatting>
  <conditionalFormatting sqref="B3:B6">
    <cfRule type="cellIs" dxfId="2036" priority="35" stopIfTrue="1" operator="equal">
      <formula>0</formula>
    </cfRule>
  </conditionalFormatting>
  <conditionalFormatting sqref="B3:B6">
    <cfRule type="cellIs" dxfId="2035" priority="34" stopIfTrue="1" operator="equal">
      <formula>0</formula>
    </cfRule>
  </conditionalFormatting>
  <conditionalFormatting sqref="B3:B6">
    <cfRule type="cellIs" dxfId="2034" priority="33" stopIfTrue="1" operator="equal">
      <formula>0</formula>
    </cfRule>
  </conditionalFormatting>
  <conditionalFormatting sqref="B3:B6">
    <cfRule type="cellIs" dxfId="2033" priority="32" stopIfTrue="1" operator="equal">
      <formula>0</formula>
    </cfRule>
  </conditionalFormatting>
  <conditionalFormatting sqref="B3:B6">
    <cfRule type="cellIs" dxfId="2032" priority="31" stopIfTrue="1" operator="equal">
      <formula>0</formula>
    </cfRule>
  </conditionalFormatting>
  <conditionalFormatting sqref="D3:D6">
    <cfRule type="cellIs" dxfId="2031" priority="30" stopIfTrue="1" operator="equal">
      <formula>0</formula>
    </cfRule>
  </conditionalFormatting>
  <conditionalFormatting sqref="D3:D6">
    <cfRule type="cellIs" dxfId="2030" priority="29" stopIfTrue="1" operator="equal">
      <formula>0</formula>
    </cfRule>
  </conditionalFormatting>
  <conditionalFormatting sqref="D3:D6">
    <cfRule type="cellIs" dxfId="2029" priority="28" stopIfTrue="1" operator="equal">
      <formula>0</formula>
    </cfRule>
  </conditionalFormatting>
  <conditionalFormatting sqref="D3:D6">
    <cfRule type="cellIs" dxfId="2028" priority="27" stopIfTrue="1" operator="equal">
      <formula>0</formula>
    </cfRule>
  </conditionalFormatting>
  <conditionalFormatting sqref="D3:D6">
    <cfRule type="cellIs" dxfId="2027" priority="26" stopIfTrue="1" operator="equal">
      <formula>0</formula>
    </cfRule>
  </conditionalFormatting>
  <conditionalFormatting sqref="D3:D6">
    <cfRule type="cellIs" dxfId="2026" priority="25" stopIfTrue="1" operator="equal">
      <formula>0</formula>
    </cfRule>
  </conditionalFormatting>
  <conditionalFormatting sqref="D3:D6">
    <cfRule type="cellIs" dxfId="2025" priority="24" stopIfTrue="1" operator="equal">
      <formula>0</formula>
    </cfRule>
  </conditionalFormatting>
  <conditionalFormatting sqref="C3:C6">
    <cfRule type="cellIs" dxfId="2024" priority="23" stopIfTrue="1" operator="equal">
      <formula>0</formula>
    </cfRule>
  </conditionalFormatting>
  <conditionalFormatting sqref="C3:C6">
    <cfRule type="cellIs" dxfId="2023" priority="22" stopIfTrue="1" operator="equal">
      <formula>0</formula>
    </cfRule>
  </conditionalFormatting>
  <conditionalFormatting sqref="C3:C6">
    <cfRule type="cellIs" dxfId="2022" priority="21" stopIfTrue="1" operator="equal">
      <formula>0</formula>
    </cfRule>
  </conditionalFormatting>
  <conditionalFormatting sqref="C3:C6">
    <cfRule type="cellIs" dxfId="2021" priority="20" stopIfTrue="1" operator="equal">
      <formula>0</formula>
    </cfRule>
  </conditionalFormatting>
  <conditionalFormatting sqref="C3:C6">
    <cfRule type="cellIs" dxfId="2020" priority="19" stopIfTrue="1" operator="equal">
      <formula>0</formula>
    </cfRule>
  </conditionalFormatting>
  <conditionalFormatting sqref="C3:C6">
    <cfRule type="cellIs" dxfId="2019" priority="18" stopIfTrue="1" operator="equal">
      <formula>0</formula>
    </cfRule>
  </conditionalFormatting>
  <conditionalFormatting sqref="C3:C6">
    <cfRule type="cellIs" dxfId="2018" priority="17" stopIfTrue="1" operator="equal">
      <formula>0</formula>
    </cfRule>
  </conditionalFormatting>
  <conditionalFormatting sqref="C3:C6">
    <cfRule type="cellIs" dxfId="2017" priority="16" stopIfTrue="1" operator="equal">
      <formula>0</formula>
    </cfRule>
  </conditionalFormatting>
  <conditionalFormatting sqref="C3:C6">
    <cfRule type="cellIs" dxfId="2016" priority="15" stopIfTrue="1" operator="equal">
      <formula>0</formula>
    </cfRule>
  </conditionalFormatting>
  <conditionalFormatting sqref="C3:C6">
    <cfRule type="cellIs" dxfId="2015" priority="14" stopIfTrue="1" operator="equal">
      <formula>0</formula>
    </cfRule>
  </conditionalFormatting>
  <conditionalFormatting sqref="C3:C6">
    <cfRule type="cellIs" dxfId="2014" priority="13" stopIfTrue="1" operator="equal">
      <formula>0</formula>
    </cfRule>
  </conditionalFormatting>
  <conditionalFormatting sqref="C3:C6">
    <cfRule type="cellIs" dxfId="2013" priority="12" stopIfTrue="1" operator="equal">
      <formula>0</formula>
    </cfRule>
  </conditionalFormatting>
  <conditionalFormatting sqref="C3:C6">
    <cfRule type="cellIs" dxfId="2012" priority="11" stopIfTrue="1" operator="equal">
      <formula>0</formula>
    </cfRule>
  </conditionalFormatting>
  <conditionalFormatting sqref="C3:C6">
    <cfRule type="cellIs" dxfId="2011" priority="10" stopIfTrue="1" operator="equal">
      <formula>0</formula>
    </cfRule>
  </conditionalFormatting>
  <conditionalFormatting sqref="C3:C6">
    <cfRule type="cellIs" dxfId="2010" priority="9" stopIfTrue="1" operator="equal">
      <formula>0</formula>
    </cfRule>
  </conditionalFormatting>
  <conditionalFormatting sqref="D3:D6">
    <cfRule type="cellIs" dxfId="2009" priority="8" stopIfTrue="1" operator="equal">
      <formula>0</formula>
    </cfRule>
  </conditionalFormatting>
  <conditionalFormatting sqref="D3:D6">
    <cfRule type="cellIs" dxfId="2008" priority="7" stopIfTrue="1" operator="equal">
      <formula>0</formula>
    </cfRule>
  </conditionalFormatting>
  <conditionalFormatting sqref="D3:D6">
    <cfRule type="cellIs" dxfId="2007" priority="6" stopIfTrue="1" operator="equal">
      <formula>0</formula>
    </cfRule>
  </conditionalFormatting>
  <conditionalFormatting sqref="B3:B6">
    <cfRule type="cellIs" dxfId="2006" priority="5" stopIfTrue="1" operator="equal">
      <formula>0</formula>
    </cfRule>
  </conditionalFormatting>
  <conditionalFormatting sqref="D3:D6">
    <cfRule type="cellIs" dxfId="2005" priority="4" stopIfTrue="1" operator="equal">
      <formula>0</formula>
    </cfRule>
  </conditionalFormatting>
  <conditionalFormatting sqref="D3:D6">
    <cfRule type="cellIs" dxfId="2004" priority="3" stopIfTrue="1" operator="equal">
      <formula>0</formula>
    </cfRule>
  </conditionalFormatting>
  <conditionalFormatting sqref="D3:D6">
    <cfRule type="cellIs" dxfId="2003" priority="2" stopIfTrue="1" operator="equal">
      <formula>0</formula>
    </cfRule>
  </conditionalFormatting>
  <conditionalFormatting sqref="D3:D6">
    <cfRule type="cellIs" dxfId="2002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02BA-9106-7746-B864-1E1DC8DCC585}">
  <sheetPr>
    <pageSetUpPr fitToPage="1"/>
  </sheetPr>
  <dimension ref="A1:AH101"/>
  <sheetViews>
    <sheetView workbookViewId="0">
      <selection activeCell="V2" sqref="V2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6.6640625" customWidth="1"/>
    <col min="24" max="27" width="8.83203125" customWidth="1"/>
    <col min="28" max="28" width="11.1640625" bestFit="1" customWidth="1"/>
    <col min="29" max="31" width="8.83203125" customWidth="1"/>
    <col min="32" max="32" width="7.1640625" style="9" customWidth="1"/>
    <col min="33" max="34" width="7.1640625" customWidth="1"/>
  </cols>
  <sheetData>
    <row r="1" spans="1:30" ht="2" customHeight="1" thickBot="1">
      <c r="U1" t="s">
        <v>651</v>
      </c>
      <c r="V1" t="s">
        <v>684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181</v>
      </c>
      <c r="V2" t="s">
        <v>685</v>
      </c>
    </row>
    <row r="3" spans="1:30" ht="16.25" customHeight="1" thickTop="1" thickBot="1">
      <c r="A3" s="15">
        <v>1</v>
      </c>
      <c r="B3" s="16">
        <v>343</v>
      </c>
      <c r="C3" s="16" t="s">
        <v>163</v>
      </c>
      <c r="D3" s="17">
        <v>44665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182</v>
      </c>
      <c r="V3" t="s">
        <v>686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 ht="16.25" customHeight="1">
      <c r="A4" s="15">
        <v>2</v>
      </c>
      <c r="B4" s="16">
        <v>343</v>
      </c>
      <c r="C4" s="16" t="s">
        <v>163</v>
      </c>
      <c r="D4" s="17">
        <v>44665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184</v>
      </c>
      <c r="V4" t="s">
        <v>185</v>
      </c>
      <c r="Y4" s="229">
        <v>0.1</v>
      </c>
      <c r="Z4" s="229">
        <v>39.37030029296875</v>
      </c>
      <c r="AA4" s="229">
        <v>0.99900001287460327</v>
      </c>
      <c r="AB4" s="229">
        <v>-3.1977999210357666</v>
      </c>
      <c r="AC4" s="229">
        <v>105.45418548583984</v>
      </c>
    </row>
    <row r="5" spans="1:30" ht="16.25" customHeight="1" thickBot="1">
      <c r="A5" s="15">
        <v>3</v>
      </c>
      <c r="B5" s="16">
        <v>343</v>
      </c>
      <c r="C5" s="16" t="s">
        <v>163</v>
      </c>
      <c r="D5" s="17">
        <v>44665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311</v>
      </c>
      <c r="V5" t="s">
        <v>312</v>
      </c>
    </row>
    <row r="6" spans="1:30" ht="16.25" customHeight="1">
      <c r="A6" s="15">
        <v>4</v>
      </c>
      <c r="B6" s="16">
        <v>343</v>
      </c>
      <c r="C6" s="16" t="s">
        <v>163</v>
      </c>
      <c r="D6" s="17">
        <v>44665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313</v>
      </c>
      <c r="V6" t="s">
        <v>312</v>
      </c>
    </row>
    <row r="7" spans="1:30" ht="16.25" customHeight="1">
      <c r="A7" s="15">
        <v>5</v>
      </c>
      <c r="B7" s="16">
        <v>344</v>
      </c>
      <c r="C7" s="16" t="s">
        <v>163</v>
      </c>
      <c r="D7" s="17">
        <v>44672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314</v>
      </c>
      <c r="V7" t="s">
        <v>315</v>
      </c>
    </row>
    <row r="8" spans="1:30" ht="16.25" customHeight="1">
      <c r="A8" s="15">
        <v>6</v>
      </c>
      <c r="B8" s="16">
        <v>344</v>
      </c>
      <c r="C8" s="16" t="s">
        <v>163</v>
      </c>
      <c r="D8" s="17">
        <v>44672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191</v>
      </c>
      <c r="V8" t="s">
        <v>192</v>
      </c>
    </row>
    <row r="9" spans="1:30" ht="16.25" customHeight="1">
      <c r="A9" s="15">
        <v>7</v>
      </c>
      <c r="B9" s="16">
        <v>344</v>
      </c>
      <c r="C9" s="16" t="s">
        <v>163</v>
      </c>
      <c r="D9" s="17">
        <v>44672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193</v>
      </c>
      <c r="V9" t="s">
        <v>194</v>
      </c>
    </row>
    <row r="10" spans="1:30" ht="16.25" customHeight="1">
      <c r="A10" s="15">
        <v>8</v>
      </c>
      <c r="B10" s="16">
        <v>344</v>
      </c>
      <c r="C10" s="16" t="s">
        <v>163</v>
      </c>
      <c r="D10" s="17">
        <v>44672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316</v>
      </c>
      <c r="V10" t="s">
        <v>317</v>
      </c>
    </row>
    <row r="11" spans="1:30" ht="16.25" customHeight="1" thickBot="1">
      <c r="A11" s="15">
        <v>9</v>
      </c>
      <c r="B11" s="16">
        <v>345</v>
      </c>
      <c r="C11" s="16" t="s">
        <v>163</v>
      </c>
      <c r="D11" s="17">
        <v>44678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318</v>
      </c>
      <c r="V11" t="s">
        <v>319</v>
      </c>
    </row>
    <row r="12" spans="1:30" ht="16.25" customHeight="1">
      <c r="A12" s="15">
        <v>10</v>
      </c>
      <c r="B12" s="16">
        <v>345</v>
      </c>
      <c r="C12" s="16" t="s">
        <v>163</v>
      </c>
      <c r="D12" s="17">
        <v>44678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  <c r="U12" t="s">
        <v>195</v>
      </c>
    </row>
    <row r="13" spans="1:30" ht="16.25" customHeight="1" thickBot="1">
      <c r="A13" s="15">
        <v>11</v>
      </c>
      <c r="B13" s="16">
        <v>345</v>
      </c>
      <c r="C13" s="16" t="s">
        <v>163</v>
      </c>
      <c r="D13" s="17">
        <v>44678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</row>
    <row r="14" spans="1:30" ht="16.25" customHeight="1" thickBot="1">
      <c r="A14" s="15">
        <v>12</v>
      </c>
      <c r="B14" s="16">
        <v>345</v>
      </c>
      <c r="C14" s="16" t="s">
        <v>163</v>
      </c>
      <c r="D14" s="17">
        <v>44678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 t="s">
        <v>196</v>
      </c>
      <c r="V14" t="s">
        <v>197</v>
      </c>
      <c r="W14" t="s">
        <v>198</v>
      </c>
      <c r="X14" t="s">
        <v>199</v>
      </c>
      <c r="Y14" t="s">
        <v>200</v>
      </c>
      <c r="Z14" t="s">
        <v>201</v>
      </c>
      <c r="AA14" t="s">
        <v>202</v>
      </c>
      <c r="AB14" t="s">
        <v>203</v>
      </c>
      <c r="AC14" t="s">
        <v>204</v>
      </c>
      <c r="AD14" t="s">
        <v>205</v>
      </c>
    </row>
    <row r="15" spans="1:30" ht="16.25" customHeight="1">
      <c r="A15" s="15">
        <v>13</v>
      </c>
      <c r="B15" s="16">
        <v>346</v>
      </c>
      <c r="C15" s="16" t="s">
        <v>164</v>
      </c>
      <c r="D15" s="17">
        <v>44623</v>
      </c>
      <c r="E15" s="53"/>
      <c r="F15" s="9"/>
      <c r="G15" s="11"/>
      <c r="H15" s="9"/>
      <c r="I15" s="9"/>
      <c r="J15" s="9"/>
      <c r="K15" s="9"/>
      <c r="L15" s="9"/>
      <c r="U15">
        <v>85</v>
      </c>
      <c r="V15" t="s">
        <v>224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346</v>
      </c>
      <c r="C16" s="16" t="s">
        <v>164</v>
      </c>
      <c r="D16" s="17">
        <v>44623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86</v>
      </c>
      <c r="V16" t="s">
        <v>363</v>
      </c>
      <c r="W16" t="s">
        <v>46</v>
      </c>
      <c r="X16" t="s">
        <v>46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346</v>
      </c>
      <c r="C17" s="16" t="s">
        <v>164</v>
      </c>
      <c r="D17" s="17">
        <v>44623</v>
      </c>
      <c r="E17" s="452" t="s">
        <v>36</v>
      </c>
      <c r="F17" s="86"/>
      <c r="G17" s="87"/>
      <c r="H17" s="88"/>
      <c r="I17" s="89" t="str">
        <f>C3</f>
        <v>LN75 AF</v>
      </c>
      <c r="J17" s="90"/>
      <c r="K17" s="91"/>
      <c r="L17" s="92" t="str">
        <f>C11</f>
        <v>LN75 AF</v>
      </c>
      <c r="M17" s="93"/>
      <c r="N17" s="94"/>
      <c r="O17" s="89" t="str">
        <f>C19</f>
        <v>KV62 AF</v>
      </c>
      <c r="P17" s="95"/>
      <c r="Q17" s="463">
        <f>C27</f>
        <v>0</v>
      </c>
      <c r="R17" s="452" t="s">
        <v>36</v>
      </c>
      <c r="S17" s="58"/>
      <c r="T17" s="58"/>
      <c r="U17">
        <v>84</v>
      </c>
      <c r="V17" t="s">
        <v>227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F17" s="58"/>
      <c r="AG17" s="58"/>
      <c r="AH17" s="58"/>
    </row>
    <row r="18" spans="1:34" ht="15" customHeight="1">
      <c r="A18" s="15">
        <v>16</v>
      </c>
      <c r="B18" s="16">
        <v>346</v>
      </c>
      <c r="C18" s="16" t="s">
        <v>164</v>
      </c>
      <c r="D18" s="17">
        <v>44623</v>
      </c>
      <c r="E18" s="452"/>
      <c r="F18" s="454" t="s">
        <v>37</v>
      </c>
      <c r="G18" s="455"/>
      <c r="H18" s="456">
        <f>B3</f>
        <v>343</v>
      </c>
      <c r="I18" s="457"/>
      <c r="J18" s="458"/>
      <c r="K18" s="465">
        <f>B11</f>
        <v>345</v>
      </c>
      <c r="L18" s="466"/>
      <c r="M18" s="467"/>
      <c r="N18" s="456">
        <f>B19</f>
        <v>347</v>
      </c>
      <c r="O18" s="457"/>
      <c r="P18" s="458"/>
      <c r="Q18" s="464"/>
      <c r="R18" s="452"/>
      <c r="S18" s="58"/>
      <c r="T18" s="58"/>
      <c r="U18">
        <v>96</v>
      </c>
      <c r="V18" t="s">
        <v>229</v>
      </c>
      <c r="W18" t="s">
        <v>38</v>
      </c>
      <c r="X18" t="s">
        <v>228</v>
      </c>
      <c r="Y18" t="s">
        <v>225</v>
      </c>
      <c r="Z18" t="s">
        <v>226</v>
      </c>
      <c r="AA18" t="s">
        <v>226</v>
      </c>
      <c r="AB18" t="s">
        <v>226</v>
      </c>
      <c r="AC18" t="s">
        <v>226</v>
      </c>
      <c r="AD18" t="s">
        <v>226</v>
      </c>
      <c r="AF18" s="58"/>
      <c r="AG18" s="58"/>
      <c r="AH18" s="58"/>
    </row>
    <row r="19" spans="1:34" ht="15" customHeight="1" thickBot="1">
      <c r="A19" s="15">
        <v>17</v>
      </c>
      <c r="B19" s="16">
        <v>347</v>
      </c>
      <c r="C19" s="16" t="s">
        <v>164</v>
      </c>
      <c r="D19" s="17">
        <v>44631</v>
      </c>
      <c r="E19" s="453"/>
      <c r="F19" s="99"/>
      <c r="G19" s="100"/>
      <c r="H19" s="101">
        <v>1</v>
      </c>
      <c r="I19" s="102">
        <f>D3</f>
        <v>44665</v>
      </c>
      <c r="J19" s="103"/>
      <c r="K19" s="104">
        <v>9</v>
      </c>
      <c r="L19" s="105">
        <f>D11</f>
        <v>44678</v>
      </c>
      <c r="M19" s="106"/>
      <c r="N19" s="107"/>
      <c r="O19" s="108">
        <f>D19</f>
        <v>44631</v>
      </c>
      <c r="P19" s="109"/>
      <c r="Q19" s="464"/>
      <c r="R19" s="453"/>
      <c r="S19" s="58"/>
      <c r="T19" s="58"/>
      <c r="U19">
        <v>61</v>
      </c>
      <c r="V19" t="s">
        <v>221</v>
      </c>
      <c r="W19" t="s">
        <v>222</v>
      </c>
      <c r="X19" t="s">
        <v>208</v>
      </c>
      <c r="Y19" s="229">
        <v>39.174068450927734</v>
      </c>
      <c r="Z19" s="229">
        <v>39.174068450927734</v>
      </c>
      <c r="AA19" t="s">
        <v>226</v>
      </c>
      <c r="AB19" s="229">
        <v>1</v>
      </c>
      <c r="AC19" t="s">
        <v>226</v>
      </c>
      <c r="AD19" t="s">
        <v>226</v>
      </c>
      <c r="AF19" s="58"/>
      <c r="AG19" s="58"/>
      <c r="AH19" s="58"/>
    </row>
    <row r="20" spans="1:34" ht="15" customHeight="1">
      <c r="A20" s="15">
        <v>18</v>
      </c>
      <c r="B20" s="16">
        <v>347</v>
      </c>
      <c r="C20" s="16" t="s">
        <v>164</v>
      </c>
      <c r="D20" s="17">
        <v>44631</v>
      </c>
      <c r="E20" s="451" t="s">
        <v>39</v>
      </c>
      <c r="F20" s="110"/>
      <c r="G20" s="111"/>
      <c r="H20" s="112"/>
      <c r="I20" s="113" t="str">
        <f>C4</f>
        <v>LN75 AF</v>
      </c>
      <c r="J20" s="114"/>
      <c r="K20" s="115"/>
      <c r="L20" s="116" t="str">
        <f>C12</f>
        <v>LN75 AF</v>
      </c>
      <c r="M20" s="117"/>
      <c r="N20" s="118"/>
      <c r="O20" s="119" t="str">
        <f>C20</f>
        <v>KV62 AF</v>
      </c>
      <c r="P20" s="120"/>
      <c r="Q20" s="462">
        <f>B27</f>
        <v>0</v>
      </c>
      <c r="R20" s="451" t="s">
        <v>39</v>
      </c>
      <c r="S20" s="58"/>
      <c r="T20" s="58"/>
      <c r="U20">
        <v>62</v>
      </c>
      <c r="V20" t="s">
        <v>223</v>
      </c>
      <c r="W20" t="s">
        <v>222</v>
      </c>
      <c r="X20" t="s">
        <v>208</v>
      </c>
      <c r="Y20" t="s">
        <v>225</v>
      </c>
      <c r="Z20" s="229">
        <v>39.174068450927734</v>
      </c>
      <c r="AA20" t="s">
        <v>226</v>
      </c>
      <c r="AB20" s="229">
        <v>1</v>
      </c>
      <c r="AC20" t="s">
        <v>226</v>
      </c>
      <c r="AD20" t="s">
        <v>226</v>
      </c>
      <c r="AF20" s="58"/>
      <c r="AG20" s="58"/>
      <c r="AH20" s="58"/>
    </row>
    <row r="21" spans="1:34" ht="15" customHeight="1">
      <c r="A21" s="15">
        <v>19</v>
      </c>
      <c r="B21" s="16">
        <v>347</v>
      </c>
      <c r="C21" s="16" t="s">
        <v>164</v>
      </c>
      <c r="D21" s="17">
        <v>44631</v>
      </c>
      <c r="E21" s="452"/>
      <c r="F21" s="456" t="s">
        <v>40</v>
      </c>
      <c r="G21" s="458"/>
      <c r="H21" s="459">
        <f>B4</f>
        <v>343</v>
      </c>
      <c r="I21" s="460"/>
      <c r="J21" s="461"/>
      <c r="K21" s="456">
        <f>B12</f>
        <v>345</v>
      </c>
      <c r="L21" s="457"/>
      <c r="M21" s="458"/>
      <c r="N21" s="459">
        <f>B20</f>
        <v>347</v>
      </c>
      <c r="O21" s="460"/>
      <c r="P21" s="461"/>
      <c r="Q21" s="462"/>
      <c r="R21" s="452"/>
      <c r="S21" s="58"/>
      <c r="T21" s="58"/>
      <c r="U21">
        <v>50</v>
      </c>
      <c r="V21" t="s">
        <v>220</v>
      </c>
      <c r="W21" t="s">
        <v>219</v>
      </c>
      <c r="X21" t="s">
        <v>208</v>
      </c>
      <c r="Y21" s="229">
        <v>36.067218780517578</v>
      </c>
      <c r="Z21" s="229">
        <v>36.067218780517578</v>
      </c>
      <c r="AA21" t="s">
        <v>226</v>
      </c>
      <c r="AB21" s="229">
        <v>10</v>
      </c>
      <c r="AC21" t="s">
        <v>226</v>
      </c>
      <c r="AD21" t="s">
        <v>226</v>
      </c>
      <c r="AF21" s="58"/>
      <c r="AG21" s="58"/>
      <c r="AH21" s="58"/>
    </row>
    <row r="22" spans="1:34" ht="15" customHeight="1" thickBot="1">
      <c r="A22" s="15">
        <v>20</v>
      </c>
      <c r="B22" s="16">
        <v>347</v>
      </c>
      <c r="C22" s="16" t="s">
        <v>164</v>
      </c>
      <c r="D22" s="17">
        <v>44631</v>
      </c>
      <c r="E22" s="453"/>
      <c r="F22" s="121"/>
      <c r="G22" s="122"/>
      <c r="H22" s="123">
        <v>2</v>
      </c>
      <c r="I22" s="124">
        <f>D4</f>
        <v>44665</v>
      </c>
      <c r="J22" s="125"/>
      <c r="K22" s="126">
        <v>10</v>
      </c>
      <c r="L22" s="127">
        <f>D12</f>
        <v>44678</v>
      </c>
      <c r="M22" s="128"/>
      <c r="N22" s="129">
        <v>18</v>
      </c>
      <c r="O22" s="130">
        <f>D20</f>
        <v>44631</v>
      </c>
      <c r="P22" s="131"/>
      <c r="Q22" s="462"/>
      <c r="R22" s="453"/>
      <c r="S22" s="58"/>
      <c r="T22" s="58"/>
      <c r="U22">
        <v>37</v>
      </c>
      <c r="V22" t="s">
        <v>216</v>
      </c>
      <c r="W22" t="s">
        <v>217</v>
      </c>
      <c r="X22" t="s">
        <v>208</v>
      </c>
      <c r="Y22" s="229">
        <v>32.931148529052734</v>
      </c>
      <c r="Z22" s="229">
        <v>33.107933044433594</v>
      </c>
      <c r="AA22" s="229">
        <v>0.25001376867294312</v>
      </c>
      <c r="AB22" s="229">
        <v>100</v>
      </c>
      <c r="AC22" t="s">
        <v>226</v>
      </c>
      <c r="AD22" t="s">
        <v>226</v>
      </c>
      <c r="AF22" s="58"/>
      <c r="AG22" s="58"/>
      <c r="AH22" s="58"/>
    </row>
    <row r="23" spans="1:34" ht="15" customHeight="1">
      <c r="A23" s="15">
        <v>21</v>
      </c>
      <c r="B23" s="16">
        <v>348</v>
      </c>
      <c r="C23" s="16" t="s">
        <v>164</v>
      </c>
      <c r="D23" s="17">
        <v>44637</v>
      </c>
      <c r="E23" s="451" t="s">
        <v>41</v>
      </c>
      <c r="F23" s="132"/>
      <c r="G23" s="133"/>
      <c r="H23" s="134"/>
      <c r="I23" s="47" t="str">
        <f>C5</f>
        <v>LN75 AF</v>
      </c>
      <c r="J23" s="135"/>
      <c r="K23" s="136"/>
      <c r="L23" s="137" t="str">
        <f>C13</f>
        <v>LN75 AF</v>
      </c>
      <c r="M23" s="138"/>
      <c r="N23" s="139"/>
      <c r="O23" s="140" t="str">
        <f>C21</f>
        <v>KV62 AF</v>
      </c>
      <c r="P23" s="141"/>
      <c r="Q23" s="142">
        <f>D27</f>
        <v>0</v>
      </c>
      <c r="R23" s="452" t="s">
        <v>41</v>
      </c>
      <c r="S23" s="58"/>
      <c r="T23" s="58"/>
      <c r="U23">
        <v>38</v>
      </c>
      <c r="V23" t="s">
        <v>90</v>
      </c>
      <c r="W23" t="s">
        <v>217</v>
      </c>
      <c r="X23" t="s">
        <v>208</v>
      </c>
      <c r="Y23" s="229">
        <v>33.284721374511719</v>
      </c>
      <c r="Z23" s="229">
        <v>33.107933044433594</v>
      </c>
      <c r="AA23" s="229">
        <v>0.25001376867294312</v>
      </c>
      <c r="AB23" s="229">
        <v>100</v>
      </c>
      <c r="AC23" t="s">
        <v>226</v>
      </c>
      <c r="AD23" t="s">
        <v>226</v>
      </c>
      <c r="AF23" s="58"/>
      <c r="AG23" s="58"/>
      <c r="AH23" s="58"/>
    </row>
    <row r="24" spans="1:34" ht="15" customHeight="1">
      <c r="A24" s="15">
        <v>22</v>
      </c>
      <c r="B24" s="16">
        <v>348</v>
      </c>
      <c r="C24" s="16" t="s">
        <v>164</v>
      </c>
      <c r="D24" s="17">
        <v>44637</v>
      </c>
      <c r="E24" s="452"/>
      <c r="F24" s="454" t="s">
        <v>42</v>
      </c>
      <c r="G24" s="455"/>
      <c r="H24" s="456">
        <f>B5</f>
        <v>343</v>
      </c>
      <c r="I24" s="457"/>
      <c r="J24" s="458"/>
      <c r="K24" s="459">
        <f>B13</f>
        <v>345</v>
      </c>
      <c r="L24" s="460"/>
      <c r="M24" s="461"/>
      <c r="N24" s="456">
        <f>B21</f>
        <v>347</v>
      </c>
      <c r="O24" s="457"/>
      <c r="P24" s="458"/>
      <c r="Q24" s="144"/>
      <c r="R24" s="452"/>
      <c r="S24" s="58"/>
      <c r="T24" s="58"/>
      <c r="U24">
        <v>25</v>
      </c>
      <c r="V24" t="s">
        <v>213</v>
      </c>
      <c r="W24" t="s">
        <v>214</v>
      </c>
      <c r="X24" t="s">
        <v>208</v>
      </c>
      <c r="Y24" s="229">
        <v>29.908391952514648</v>
      </c>
      <c r="Z24" s="229">
        <v>29.919593811035156</v>
      </c>
      <c r="AA24" s="229">
        <v>1.584181934595108E-2</v>
      </c>
      <c r="AB24" s="229">
        <v>1000</v>
      </c>
      <c r="AC24" t="s">
        <v>226</v>
      </c>
      <c r="AD24" t="s">
        <v>226</v>
      </c>
      <c r="AF24" s="58"/>
      <c r="AG24" s="58"/>
      <c r="AH24" s="58"/>
    </row>
    <row r="25" spans="1:34" ht="15" customHeight="1" thickBot="1">
      <c r="A25" s="15">
        <v>23</v>
      </c>
      <c r="B25" s="16">
        <v>348</v>
      </c>
      <c r="C25" s="16" t="s">
        <v>164</v>
      </c>
      <c r="D25" s="17">
        <v>44637</v>
      </c>
      <c r="E25" s="453"/>
      <c r="F25" s="145"/>
      <c r="G25" s="146"/>
      <c r="H25" s="147">
        <v>3</v>
      </c>
      <c r="I25" s="148">
        <f>D5</f>
        <v>44665</v>
      </c>
      <c r="J25" s="103"/>
      <c r="K25" s="104">
        <v>11</v>
      </c>
      <c r="L25" s="105">
        <f>D13</f>
        <v>44678</v>
      </c>
      <c r="M25" s="149"/>
      <c r="N25" s="150">
        <v>19</v>
      </c>
      <c r="O25" s="148">
        <f>D21</f>
        <v>44631</v>
      </c>
      <c r="P25" s="151"/>
      <c r="Q25" s="152"/>
      <c r="R25" s="453"/>
      <c r="S25" s="58"/>
      <c r="T25" s="58"/>
      <c r="U25">
        <v>26</v>
      </c>
      <c r="V25" t="s">
        <v>215</v>
      </c>
      <c r="W25" t="s">
        <v>214</v>
      </c>
      <c r="X25" t="s">
        <v>208</v>
      </c>
      <c r="Y25" s="229">
        <v>29.930795669555664</v>
      </c>
      <c r="Z25" s="229">
        <v>29.919593811035156</v>
      </c>
      <c r="AA25" s="229">
        <v>1.584181934595108E-2</v>
      </c>
      <c r="AB25" s="229">
        <v>1000</v>
      </c>
      <c r="AC25" t="s">
        <v>226</v>
      </c>
      <c r="AD25" t="s">
        <v>226</v>
      </c>
      <c r="AF25" s="58"/>
      <c r="AG25" s="58"/>
      <c r="AH25" s="58"/>
    </row>
    <row r="26" spans="1:34" ht="15" customHeight="1">
      <c r="A26" s="15">
        <v>24</v>
      </c>
      <c r="B26" s="16">
        <v>348</v>
      </c>
      <c r="C26" s="16" t="s">
        <v>164</v>
      </c>
      <c r="D26" s="17">
        <v>44637</v>
      </c>
      <c r="E26" s="475" t="s">
        <v>44</v>
      </c>
      <c r="F26" s="153"/>
      <c r="G26" s="122"/>
      <c r="H26" s="112"/>
      <c r="I26" s="113" t="str">
        <f>C6</f>
        <v>LN75 AF</v>
      </c>
      <c r="J26" s="154"/>
      <c r="K26" s="115"/>
      <c r="L26" s="81" t="str">
        <f>C14</f>
        <v>LN75 AF</v>
      </c>
      <c r="M26" s="117"/>
      <c r="N26" s="155"/>
      <c r="O26" s="113" t="str">
        <f>C22</f>
        <v>KV62 AF</v>
      </c>
      <c r="P26" s="156"/>
      <c r="Q26" s="468">
        <f>C28</f>
        <v>0</v>
      </c>
      <c r="R26" s="452" t="s">
        <v>44</v>
      </c>
      <c r="S26" s="58"/>
      <c r="T26" s="58"/>
      <c r="U26">
        <v>1</v>
      </c>
      <c r="V26" t="s">
        <v>206</v>
      </c>
      <c r="W26" t="s">
        <v>211</v>
      </c>
      <c r="X26" t="s">
        <v>208</v>
      </c>
      <c r="Y26" s="229">
        <v>26.639091491699219</v>
      </c>
      <c r="Z26" s="229">
        <v>26.594203948974609</v>
      </c>
      <c r="AA26" s="229">
        <v>6.3480570912361145E-2</v>
      </c>
      <c r="AB26" s="229">
        <v>10000</v>
      </c>
      <c r="AC26" t="s">
        <v>226</v>
      </c>
      <c r="AD26" t="s">
        <v>226</v>
      </c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343</v>
      </c>
      <c r="I27" s="460"/>
      <c r="J27" s="461"/>
      <c r="K27" s="456">
        <f>B14</f>
        <v>345</v>
      </c>
      <c r="L27" s="457"/>
      <c r="M27" s="458"/>
      <c r="N27" s="459">
        <f>B22</f>
        <v>347</v>
      </c>
      <c r="O27" s="460"/>
      <c r="P27" s="461"/>
      <c r="Q27" s="469"/>
      <c r="R27" s="452"/>
      <c r="S27" s="58"/>
      <c r="T27" s="58"/>
      <c r="U27">
        <v>2</v>
      </c>
      <c r="V27" t="s">
        <v>209</v>
      </c>
      <c r="W27" t="s">
        <v>211</v>
      </c>
      <c r="X27" t="s">
        <v>208</v>
      </c>
      <c r="Y27" s="229">
        <v>26.54931640625</v>
      </c>
      <c r="Z27" s="229">
        <v>26.594203948974609</v>
      </c>
      <c r="AA27" s="229">
        <v>6.3480570912361145E-2</v>
      </c>
      <c r="AB27" s="229">
        <v>10000</v>
      </c>
      <c r="AC27" t="s">
        <v>226</v>
      </c>
      <c r="AD27" t="s">
        <v>226</v>
      </c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44665</v>
      </c>
      <c r="J28" s="161"/>
      <c r="K28" s="162">
        <v>12</v>
      </c>
      <c r="L28" s="127">
        <f>D14</f>
        <v>44678</v>
      </c>
      <c r="M28" s="163"/>
      <c r="N28" s="104">
        <v>20</v>
      </c>
      <c r="O28" s="160">
        <f>D22</f>
        <v>44631</v>
      </c>
      <c r="P28" s="131"/>
      <c r="Q28" s="469"/>
      <c r="R28" s="452"/>
      <c r="S28" s="58"/>
      <c r="T28" s="58"/>
      <c r="U28">
        <v>13</v>
      </c>
      <c r="V28" t="s">
        <v>210</v>
      </c>
      <c r="W28" t="s">
        <v>207</v>
      </c>
      <c r="X28" t="s">
        <v>208</v>
      </c>
      <c r="Y28" s="229">
        <v>23.250308990478516</v>
      </c>
      <c r="Z28" s="229">
        <v>23.239986419677734</v>
      </c>
      <c r="AA28" s="229">
        <v>1.4599667862057686E-2</v>
      </c>
      <c r="AB28" s="229">
        <v>100000</v>
      </c>
      <c r="AC28" t="s">
        <v>226</v>
      </c>
      <c r="AD28" t="s">
        <v>226</v>
      </c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LN75 AF</v>
      </c>
      <c r="J29" s="167"/>
      <c r="K29" s="168"/>
      <c r="L29" s="137" t="str">
        <f>C15</f>
        <v>KV62 AF</v>
      </c>
      <c r="M29" s="138"/>
      <c r="N29" s="139"/>
      <c r="O29" s="140" t="str">
        <f>C23</f>
        <v>KV62 AF</v>
      </c>
      <c r="P29" s="143"/>
      <c r="Q29" s="470">
        <f>B28</f>
        <v>0</v>
      </c>
      <c r="R29" s="471" t="s">
        <v>47</v>
      </c>
      <c r="S29" s="58"/>
      <c r="T29" s="58"/>
      <c r="U29">
        <v>14</v>
      </c>
      <c r="V29" t="s">
        <v>212</v>
      </c>
      <c r="W29" t="s">
        <v>207</v>
      </c>
      <c r="X29" t="s">
        <v>208</v>
      </c>
      <c r="Y29" s="229">
        <v>23.22966194152832</v>
      </c>
      <c r="Z29" s="229">
        <v>23.239986419677734</v>
      </c>
      <c r="AA29" s="229">
        <v>1.4599667862057686E-2</v>
      </c>
      <c r="AB29" s="229">
        <v>100000</v>
      </c>
      <c r="AC29" t="s">
        <v>226</v>
      </c>
      <c r="AD29" t="s">
        <v>226</v>
      </c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344</v>
      </c>
      <c r="I30" s="473"/>
      <c r="J30" s="474"/>
      <c r="K30" s="459">
        <f>B15</f>
        <v>346</v>
      </c>
      <c r="L30" s="460"/>
      <c r="M30" s="461"/>
      <c r="N30" s="456">
        <f>B23</f>
        <v>348</v>
      </c>
      <c r="O30" s="457"/>
      <c r="P30" s="458"/>
      <c r="Q30" s="470"/>
      <c r="R30" s="452"/>
      <c r="S30" s="58"/>
      <c r="T30" s="58"/>
      <c r="U30">
        <v>54</v>
      </c>
      <c r="V30" t="s">
        <v>284</v>
      </c>
      <c r="W30" t="s">
        <v>687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44672</v>
      </c>
      <c r="J31" s="169"/>
      <c r="K31" s="170">
        <v>13</v>
      </c>
      <c r="L31" s="105">
        <f>D15</f>
        <v>44623</v>
      </c>
      <c r="M31" s="106"/>
      <c r="N31" s="150">
        <v>21</v>
      </c>
      <c r="O31" s="148">
        <f>D23</f>
        <v>44637</v>
      </c>
      <c r="P31" s="109"/>
      <c r="Q31" s="470"/>
      <c r="R31" s="453"/>
      <c r="S31" s="58"/>
      <c r="T31" s="58"/>
      <c r="U31">
        <v>55</v>
      </c>
      <c r="V31" t="s">
        <v>286</v>
      </c>
      <c r="W31" t="s">
        <v>687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LN75 AF</v>
      </c>
      <c r="J32" s="172"/>
      <c r="K32" s="115"/>
      <c r="L32" s="81" t="str">
        <f>C16</f>
        <v>KV62 AF</v>
      </c>
      <c r="M32" s="117"/>
      <c r="N32" s="118"/>
      <c r="O32" s="119" t="str">
        <f>C24</f>
        <v>KV62 AF</v>
      </c>
      <c r="P32" s="173"/>
      <c r="Q32" s="174">
        <f>D28</f>
        <v>0</v>
      </c>
      <c r="R32" s="451" t="s">
        <v>49</v>
      </c>
      <c r="S32" s="58"/>
      <c r="T32" s="58"/>
      <c r="U32">
        <v>56</v>
      </c>
      <c r="V32" t="s">
        <v>287</v>
      </c>
      <c r="W32" t="s">
        <v>687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344</v>
      </c>
      <c r="I33" s="460"/>
      <c r="J33" s="461"/>
      <c r="K33" s="456">
        <f>B16</f>
        <v>346</v>
      </c>
      <c r="L33" s="457"/>
      <c r="M33" s="458"/>
      <c r="N33" s="459">
        <f>B24</f>
        <v>348</v>
      </c>
      <c r="O33" s="460"/>
      <c r="P33" s="461"/>
      <c r="Q33" s="175"/>
      <c r="R33" s="452"/>
      <c r="S33" s="58"/>
      <c r="T33" s="58"/>
      <c r="U33">
        <v>66</v>
      </c>
      <c r="V33" t="s">
        <v>288</v>
      </c>
      <c r="W33" t="s">
        <v>687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44672</v>
      </c>
      <c r="J34" s="125"/>
      <c r="K34" s="126">
        <v>14</v>
      </c>
      <c r="L34" s="127">
        <f>D16</f>
        <v>44623</v>
      </c>
      <c r="M34" s="178"/>
      <c r="N34" s="129">
        <v>22</v>
      </c>
      <c r="O34" s="130">
        <f>D24</f>
        <v>44637</v>
      </c>
      <c r="P34" s="179"/>
      <c r="Q34" s="180"/>
      <c r="R34" s="452"/>
      <c r="S34" s="58"/>
      <c r="T34" s="58"/>
      <c r="U34">
        <v>67</v>
      </c>
      <c r="V34" t="s">
        <v>289</v>
      </c>
      <c r="W34" t="s">
        <v>687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LN75 AF</v>
      </c>
      <c r="J35" s="183"/>
      <c r="K35" s="136"/>
      <c r="L35" s="137" t="str">
        <f>C17</f>
        <v>KV62 AF</v>
      </c>
      <c r="M35" s="138"/>
      <c r="N35" s="139"/>
      <c r="O35" s="140" t="str">
        <f>C25</f>
        <v>KV62 AF</v>
      </c>
      <c r="P35" s="143"/>
      <c r="Q35" s="184"/>
      <c r="R35" s="451" t="s">
        <v>51</v>
      </c>
      <c r="S35" s="58"/>
      <c r="T35" s="58"/>
      <c r="U35">
        <v>68</v>
      </c>
      <c r="V35" t="s">
        <v>290</v>
      </c>
      <c r="W35" t="s">
        <v>687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344</v>
      </c>
      <c r="I36" s="457"/>
      <c r="J36" s="458"/>
      <c r="K36" s="465">
        <f>B17</f>
        <v>346</v>
      </c>
      <c r="L36" s="466"/>
      <c r="M36" s="467"/>
      <c r="N36" s="456">
        <f>B25</f>
        <v>348</v>
      </c>
      <c r="O36" s="457"/>
      <c r="P36" s="458"/>
      <c r="Q36" s="185" t="s">
        <v>38</v>
      </c>
      <c r="R36" s="452"/>
      <c r="S36" s="58"/>
      <c r="T36" s="58"/>
      <c r="U36">
        <v>78</v>
      </c>
      <c r="V36" t="s">
        <v>291</v>
      </c>
      <c r="W36" t="s">
        <v>687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44672</v>
      </c>
      <c r="J37" s="169"/>
      <c r="K37" s="170">
        <v>15</v>
      </c>
      <c r="L37" s="105">
        <f>D17</f>
        <v>44623</v>
      </c>
      <c r="M37" s="106"/>
      <c r="N37" s="187">
        <v>23</v>
      </c>
      <c r="O37" s="108">
        <f>D25</f>
        <v>44637</v>
      </c>
      <c r="P37" s="109"/>
      <c r="Q37" s="188"/>
      <c r="R37" s="453"/>
      <c r="S37" s="58"/>
      <c r="T37" s="58"/>
      <c r="U37">
        <v>79</v>
      </c>
      <c r="V37" t="s">
        <v>292</v>
      </c>
      <c r="W37" t="s">
        <v>687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LN75 AF</v>
      </c>
      <c r="J38" s="114"/>
      <c r="K38" s="115"/>
      <c r="L38" s="81" t="str">
        <f>C18</f>
        <v>KV62 AF</v>
      </c>
      <c r="M38" s="117"/>
      <c r="N38" s="118"/>
      <c r="O38" s="119" t="str">
        <f>C26</f>
        <v>KV62 AF</v>
      </c>
      <c r="P38" s="173"/>
      <c r="Q38" s="192"/>
      <c r="R38" s="452" t="s">
        <v>52</v>
      </c>
      <c r="S38" s="58"/>
      <c r="T38" s="58"/>
      <c r="U38">
        <v>80</v>
      </c>
      <c r="V38" t="s">
        <v>293</v>
      </c>
      <c r="W38" t="s">
        <v>687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344</v>
      </c>
      <c r="I39" s="460"/>
      <c r="J39" s="461"/>
      <c r="K39" s="456">
        <f>B18</f>
        <v>346</v>
      </c>
      <c r="L39" s="457"/>
      <c r="M39" s="458"/>
      <c r="N39" s="480">
        <f>B26</f>
        <v>348</v>
      </c>
      <c r="O39" s="481"/>
      <c r="P39" s="482"/>
      <c r="Q39" s="196" t="s">
        <v>38</v>
      </c>
      <c r="R39" s="452"/>
      <c r="S39" s="58"/>
      <c r="T39" s="58"/>
      <c r="U39">
        <v>90</v>
      </c>
      <c r="V39" t="s">
        <v>294</v>
      </c>
      <c r="W39" t="s">
        <v>687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44672</v>
      </c>
      <c r="J40" s="201"/>
      <c r="K40" s="202">
        <v>16</v>
      </c>
      <c r="L40" s="203">
        <f>D18</f>
        <v>44623</v>
      </c>
      <c r="M40" s="204"/>
      <c r="N40" s="205">
        <v>24</v>
      </c>
      <c r="O40" s="200">
        <f>D26</f>
        <v>44637</v>
      </c>
      <c r="P40" s="201"/>
      <c r="Q40" s="206"/>
      <c r="R40" s="452"/>
      <c r="S40" s="58"/>
      <c r="T40" s="58"/>
      <c r="U40">
        <v>91</v>
      </c>
      <c r="V40" t="s">
        <v>295</v>
      </c>
      <c r="W40" t="s">
        <v>687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92</v>
      </c>
      <c r="V41" t="s">
        <v>296</v>
      </c>
      <c r="W41" s="35" t="s">
        <v>687</v>
      </c>
      <c r="X41" s="35" t="s">
        <v>228</v>
      </c>
      <c r="Y41" s="35" t="s">
        <v>225</v>
      </c>
      <c r="Z41" s="35" t="s">
        <v>226</v>
      </c>
      <c r="AA41" s="35" t="s">
        <v>226</v>
      </c>
      <c r="AB41" s="35" t="s">
        <v>226</v>
      </c>
      <c r="AC41" s="35" t="s">
        <v>226</v>
      </c>
      <c r="AD41" s="35" t="s">
        <v>226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9</v>
      </c>
      <c r="V42" t="s">
        <v>271</v>
      </c>
      <c r="W42" t="s">
        <v>688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10</v>
      </c>
      <c r="V43" t="s">
        <v>273</v>
      </c>
      <c r="W43" t="s">
        <v>688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11</v>
      </c>
      <c r="V44" t="s">
        <v>274</v>
      </c>
      <c r="W44" t="s">
        <v>688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21</v>
      </c>
      <c r="V45" t="s">
        <v>275</v>
      </c>
      <c r="W45" t="s">
        <v>688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22</v>
      </c>
      <c r="V46" t="s">
        <v>276</v>
      </c>
      <c r="W46" t="s">
        <v>688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23</v>
      </c>
      <c r="V47" t="s">
        <v>277</v>
      </c>
      <c r="W47" t="s">
        <v>688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33</v>
      </c>
      <c r="V48" t="s">
        <v>278</v>
      </c>
      <c r="W48" t="s">
        <v>688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34</v>
      </c>
      <c r="V49" t="s">
        <v>279</v>
      </c>
      <c r="W49" t="s">
        <v>688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35</v>
      </c>
      <c r="V50" t="s">
        <v>280</v>
      </c>
      <c r="W50" t="s">
        <v>688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45</v>
      </c>
      <c r="V51" t="s">
        <v>281</v>
      </c>
      <c r="W51" t="s">
        <v>688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46</v>
      </c>
      <c r="V52" t="s">
        <v>282</v>
      </c>
      <c r="W52" t="s">
        <v>688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47</v>
      </c>
      <c r="V53" t="s">
        <v>283</v>
      </c>
      <c r="W53" s="35" t="s">
        <v>688</v>
      </c>
      <c r="X53" s="35" t="s">
        <v>228</v>
      </c>
      <c r="Y53" s="35" t="s">
        <v>225</v>
      </c>
      <c r="Z53" s="35" t="s">
        <v>226</v>
      </c>
      <c r="AA53" s="35" t="s">
        <v>226</v>
      </c>
      <c r="AB53" s="35" t="s">
        <v>226</v>
      </c>
      <c r="AC53" s="35" t="s">
        <v>226</v>
      </c>
      <c r="AD53" s="35" t="s">
        <v>226</v>
      </c>
    </row>
    <row r="54" spans="1:30">
      <c r="U54">
        <v>57</v>
      </c>
      <c r="V54" t="s">
        <v>297</v>
      </c>
      <c r="W54" t="s">
        <v>689</v>
      </c>
      <c r="X54" t="s">
        <v>228</v>
      </c>
      <c r="Y54" t="s">
        <v>225</v>
      </c>
      <c r="Z54" t="s">
        <v>226</v>
      </c>
      <c r="AA54" t="s">
        <v>226</v>
      </c>
      <c r="AB54" t="s">
        <v>226</v>
      </c>
      <c r="AC54" t="s">
        <v>226</v>
      </c>
      <c r="AD54" t="s">
        <v>226</v>
      </c>
    </row>
    <row r="55" spans="1:30">
      <c r="U55">
        <v>58</v>
      </c>
      <c r="V55" t="s">
        <v>299</v>
      </c>
      <c r="W55" t="s">
        <v>689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59</v>
      </c>
      <c r="V56" t="s">
        <v>300</v>
      </c>
      <c r="W56" t="s">
        <v>689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69</v>
      </c>
      <c r="V57" t="s">
        <v>301</v>
      </c>
      <c r="W57" t="s">
        <v>689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70</v>
      </c>
      <c r="V58" t="s">
        <v>302</v>
      </c>
      <c r="W58" t="s">
        <v>689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71</v>
      </c>
      <c r="V59" t="s">
        <v>303</v>
      </c>
      <c r="W59" t="s">
        <v>689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81</v>
      </c>
      <c r="V60" t="s">
        <v>304</v>
      </c>
      <c r="W60" t="s">
        <v>689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82</v>
      </c>
      <c r="V61" t="s">
        <v>305</v>
      </c>
      <c r="W61" t="s">
        <v>689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83</v>
      </c>
      <c r="V62" t="s">
        <v>306</v>
      </c>
      <c r="W62" t="s">
        <v>689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93</v>
      </c>
      <c r="V63" t="s">
        <v>307</v>
      </c>
      <c r="W63" t="s">
        <v>689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94</v>
      </c>
      <c r="V64" t="s">
        <v>308</v>
      </c>
      <c r="W64" t="s">
        <v>689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:30">
      <c r="U65">
        <v>95</v>
      </c>
      <c r="V65" t="s">
        <v>309</v>
      </c>
      <c r="W65" s="35" t="s">
        <v>689</v>
      </c>
      <c r="X65" s="35" t="s">
        <v>228</v>
      </c>
      <c r="Y65" s="35" t="s">
        <v>225</v>
      </c>
      <c r="Z65" s="35" t="s">
        <v>226</v>
      </c>
      <c r="AA65" s="35" t="s">
        <v>226</v>
      </c>
      <c r="AB65" s="35" t="s">
        <v>226</v>
      </c>
      <c r="AC65" s="35" t="s">
        <v>226</v>
      </c>
      <c r="AD65" s="35" t="s">
        <v>226</v>
      </c>
    </row>
    <row r="66" spans="2:30">
      <c r="U66">
        <v>3</v>
      </c>
      <c r="V66" t="s">
        <v>232</v>
      </c>
      <c r="W66" t="s">
        <v>690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</row>
    <row r="67" spans="2:30">
      <c r="U67">
        <v>4</v>
      </c>
      <c r="V67" t="s">
        <v>234</v>
      </c>
      <c r="W67" t="s">
        <v>690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5</v>
      </c>
      <c r="V68" t="s">
        <v>235</v>
      </c>
      <c r="W68" t="s">
        <v>690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15</v>
      </c>
      <c r="V69" t="s">
        <v>236</v>
      </c>
      <c r="W69" t="s">
        <v>690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16</v>
      </c>
      <c r="V70" t="s">
        <v>237</v>
      </c>
      <c r="W70" t="s">
        <v>690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17</v>
      </c>
      <c r="V71" t="s">
        <v>238</v>
      </c>
      <c r="W71" t="s">
        <v>690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27</v>
      </c>
      <c r="V72" t="s">
        <v>239</v>
      </c>
      <c r="W72" t="s">
        <v>690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:30">
      <c r="U73">
        <v>28</v>
      </c>
      <c r="V73" t="s">
        <v>240</v>
      </c>
      <c r="W73" t="s">
        <v>690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:30">
      <c r="U74">
        <v>29</v>
      </c>
      <c r="V74" t="s">
        <v>241</v>
      </c>
      <c r="W74" t="s">
        <v>690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39</v>
      </c>
      <c r="V75" t="s">
        <v>242</v>
      </c>
      <c r="W75" t="s">
        <v>690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40</v>
      </c>
      <c r="V76" t="s">
        <v>243</v>
      </c>
      <c r="W76" t="s">
        <v>690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:30">
      <c r="U77">
        <v>41</v>
      </c>
      <c r="V77" t="s">
        <v>244</v>
      </c>
      <c r="W77" s="35" t="s">
        <v>690</v>
      </c>
      <c r="X77" s="35" t="s">
        <v>228</v>
      </c>
      <c r="Y77" s="35" t="s">
        <v>225</v>
      </c>
      <c r="Z77" s="35" t="s">
        <v>226</v>
      </c>
      <c r="AA77" s="35" t="s">
        <v>226</v>
      </c>
      <c r="AB77" s="35" t="s">
        <v>226</v>
      </c>
      <c r="AC77" s="35" t="s">
        <v>226</v>
      </c>
      <c r="AD77" s="35" t="s">
        <v>226</v>
      </c>
    </row>
    <row r="78" spans="2:30">
      <c r="U78">
        <v>51</v>
      </c>
      <c r="V78" t="s">
        <v>245</v>
      </c>
      <c r="W78" t="s">
        <v>691</v>
      </c>
      <c r="X78" t="s">
        <v>228</v>
      </c>
      <c r="Y78" t="s">
        <v>225</v>
      </c>
      <c r="Z78" t="s">
        <v>226</v>
      </c>
      <c r="AA78" t="s">
        <v>226</v>
      </c>
      <c r="AB78" t="s">
        <v>226</v>
      </c>
      <c r="AC78" t="s">
        <v>226</v>
      </c>
      <c r="AD78" t="s">
        <v>226</v>
      </c>
    </row>
    <row r="79" spans="2:30">
      <c r="U79">
        <v>52</v>
      </c>
      <c r="V79" t="s">
        <v>247</v>
      </c>
      <c r="W79" t="s">
        <v>691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53</v>
      </c>
      <c r="V80" t="s">
        <v>248</v>
      </c>
      <c r="W80" t="s">
        <v>691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63</v>
      </c>
      <c r="V81" t="s">
        <v>250</v>
      </c>
      <c r="W81" t="s">
        <v>691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64</v>
      </c>
      <c r="V82" t="s">
        <v>251</v>
      </c>
      <c r="W82" t="s">
        <v>691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65</v>
      </c>
      <c r="V83" t="s">
        <v>252</v>
      </c>
      <c r="W83" t="s">
        <v>691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75</v>
      </c>
      <c r="V84" t="s">
        <v>253</v>
      </c>
      <c r="W84" t="s">
        <v>691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76</v>
      </c>
      <c r="V85" t="s">
        <v>254</v>
      </c>
      <c r="W85" t="s">
        <v>691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77</v>
      </c>
      <c r="V86" t="s">
        <v>255</v>
      </c>
      <c r="W86" t="s">
        <v>691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87</v>
      </c>
      <c r="V87" t="s">
        <v>256</v>
      </c>
      <c r="W87" t="s">
        <v>691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88</v>
      </c>
      <c r="V88" t="s">
        <v>257</v>
      </c>
      <c r="W88" t="s">
        <v>691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89</v>
      </c>
      <c r="V89" t="s">
        <v>258</v>
      </c>
      <c r="W89" s="35" t="s">
        <v>691</v>
      </c>
      <c r="X89" s="35" t="s">
        <v>228</v>
      </c>
      <c r="Y89" s="35" t="s">
        <v>225</v>
      </c>
      <c r="Z89" s="35" t="s">
        <v>226</v>
      </c>
      <c r="AA89" s="35" t="s">
        <v>226</v>
      </c>
      <c r="AB89" s="35" t="s">
        <v>226</v>
      </c>
      <c r="AC89" s="35" t="s">
        <v>226</v>
      </c>
      <c r="AD89" s="35" t="s">
        <v>226</v>
      </c>
    </row>
    <row r="90" spans="21:30">
      <c r="U90">
        <v>6</v>
      </c>
      <c r="V90" t="s">
        <v>259</v>
      </c>
      <c r="W90" t="s">
        <v>692</v>
      </c>
      <c r="X90" t="s">
        <v>228</v>
      </c>
      <c r="Y90" t="s">
        <v>225</v>
      </c>
      <c r="Z90" t="s">
        <v>226</v>
      </c>
      <c r="AA90" t="s">
        <v>226</v>
      </c>
      <c r="AB90" t="s">
        <v>226</v>
      </c>
      <c r="AC90" t="s">
        <v>226</v>
      </c>
      <c r="AD90" t="s">
        <v>226</v>
      </c>
    </row>
    <row r="91" spans="21:30">
      <c r="U91">
        <v>7</v>
      </c>
      <c r="V91" t="s">
        <v>261</v>
      </c>
      <c r="W91" t="s">
        <v>692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8</v>
      </c>
      <c r="V92" t="s">
        <v>262</v>
      </c>
      <c r="W92" t="s">
        <v>692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18</v>
      </c>
      <c r="V93" t="s">
        <v>263</v>
      </c>
      <c r="W93" t="s">
        <v>692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19</v>
      </c>
      <c r="V94" t="s">
        <v>264</v>
      </c>
      <c r="W94" t="s">
        <v>692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20</v>
      </c>
      <c r="V95" t="s">
        <v>265</v>
      </c>
      <c r="W95" t="s">
        <v>692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30</v>
      </c>
      <c r="V96" t="s">
        <v>266</v>
      </c>
      <c r="W96" t="s">
        <v>692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31</v>
      </c>
      <c r="V97" t="s">
        <v>267</v>
      </c>
      <c r="W97" t="s">
        <v>692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32</v>
      </c>
      <c r="V98" t="s">
        <v>268</v>
      </c>
      <c r="W98" t="s">
        <v>692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42</v>
      </c>
      <c r="V99" t="s">
        <v>269</v>
      </c>
      <c r="W99" t="s">
        <v>692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43</v>
      </c>
      <c r="V100" t="s">
        <v>91</v>
      </c>
      <c r="W100" t="s">
        <v>692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</row>
    <row r="101" spans="21:30">
      <c r="U101">
        <v>44</v>
      </c>
      <c r="V101" t="s">
        <v>270</v>
      </c>
      <c r="W101" t="s">
        <v>692</v>
      </c>
      <c r="X101" t="s">
        <v>228</v>
      </c>
      <c r="Y101" t="s">
        <v>225</v>
      </c>
      <c r="Z101" t="s">
        <v>226</v>
      </c>
      <c r="AA101" t="s">
        <v>226</v>
      </c>
      <c r="AB101" t="s">
        <v>226</v>
      </c>
      <c r="AC101" t="s">
        <v>226</v>
      </c>
      <c r="AD101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A15:B19 D7:D26 B17:B26">
    <cfRule type="cellIs" dxfId="2001" priority="108" stopIfTrue="1" operator="equal">
      <formula>0</formula>
    </cfRule>
  </conditionalFormatting>
  <conditionalFormatting sqref="P5:Q5 P10">
    <cfRule type="cellIs" dxfId="2000" priority="107" stopIfTrue="1" operator="equal">
      <formula>0</formula>
    </cfRule>
  </conditionalFormatting>
  <conditionalFormatting sqref="O4">
    <cfRule type="cellIs" dxfId="1999" priority="104" stopIfTrue="1" operator="equal">
      <formula>0</formula>
    </cfRule>
  </conditionalFormatting>
  <conditionalFormatting sqref="O5 O14 P7:Q8 Q4 Q10 P12:Q14 Q6">
    <cfRule type="cellIs" dxfId="1998" priority="106" stopIfTrue="1" operator="equal">
      <formula>0</formula>
    </cfRule>
  </conditionalFormatting>
  <conditionalFormatting sqref="P14:Q14">
    <cfRule type="cellIs" dxfId="1997" priority="105" stopIfTrue="1" operator="equal">
      <formula>0</formula>
    </cfRule>
  </conditionalFormatting>
  <conditionalFormatting sqref="M5:N5 M11">
    <cfRule type="cellIs" dxfId="1996" priority="103" stopIfTrue="1" operator="equal">
      <formula>0</formula>
    </cfRule>
  </conditionalFormatting>
  <conditionalFormatting sqref="L4">
    <cfRule type="cellIs" dxfId="1995" priority="101" stopIfTrue="1" operator="equal">
      <formula>0</formula>
    </cfRule>
  </conditionalFormatting>
  <conditionalFormatting sqref="K5:L5 M7:N8 N4 K4 N11 M13:N14 N6">
    <cfRule type="cellIs" dxfId="1994" priority="102" stopIfTrue="1" operator="equal">
      <formula>0</formula>
    </cfRule>
  </conditionalFormatting>
  <conditionalFormatting sqref="B7:B10">
    <cfRule type="cellIs" dxfId="1993" priority="100" stopIfTrue="1" operator="equal">
      <formula>0</formula>
    </cfRule>
  </conditionalFormatting>
  <conditionalFormatting sqref="H6 G6:G12">
    <cfRule type="cellIs" dxfId="1992" priority="99" stopIfTrue="1" operator="equal">
      <formula>0</formula>
    </cfRule>
  </conditionalFormatting>
  <conditionalFormatting sqref="B20:B26">
    <cfRule type="cellIs" dxfId="1991" priority="98" stopIfTrue="1" operator="equal">
      <formula>0</formula>
    </cfRule>
  </conditionalFormatting>
  <conditionalFormatting sqref="B7:B26">
    <cfRule type="cellIs" dxfId="1990" priority="96" stopIfTrue="1" operator="equal">
      <formula>0</formula>
    </cfRule>
  </conditionalFormatting>
  <conditionalFormatting sqref="B7:B26">
    <cfRule type="cellIs" dxfId="1989" priority="95" stopIfTrue="1" operator="equal">
      <formula>0</formula>
    </cfRule>
  </conditionalFormatting>
  <conditionalFormatting sqref="C7:C14">
    <cfRule type="cellIs" dxfId="1988" priority="94" stopIfTrue="1" operator="equal">
      <formula>0</formula>
    </cfRule>
  </conditionalFormatting>
  <conditionalFormatting sqref="B9:B26">
    <cfRule type="cellIs" dxfId="1987" priority="93" stopIfTrue="1" operator="equal">
      <formula>0</formula>
    </cfRule>
  </conditionalFormatting>
  <conditionalFormatting sqref="B13:B26">
    <cfRule type="cellIs" dxfId="1986" priority="92" stopIfTrue="1" operator="equal">
      <formula>0</formula>
    </cfRule>
  </conditionalFormatting>
  <conditionalFormatting sqref="B7:B14">
    <cfRule type="cellIs" dxfId="1985" priority="91" stopIfTrue="1" operator="equal">
      <formula>0</formula>
    </cfRule>
  </conditionalFormatting>
  <conditionalFormatting sqref="B7:B22">
    <cfRule type="cellIs" dxfId="1984" priority="90" stopIfTrue="1" operator="equal">
      <formula>0</formula>
    </cfRule>
  </conditionalFormatting>
  <conditionalFormatting sqref="B8:B26">
    <cfRule type="cellIs" dxfId="1983" priority="89" stopIfTrue="1" operator="equal">
      <formula>0</formula>
    </cfRule>
  </conditionalFormatting>
  <conditionalFormatting sqref="B8:B26">
    <cfRule type="cellIs" dxfId="1982" priority="88" stopIfTrue="1" operator="equal">
      <formula>0</formula>
    </cfRule>
  </conditionalFormatting>
  <conditionalFormatting sqref="B10:B26">
    <cfRule type="cellIs" dxfId="1981" priority="87" stopIfTrue="1" operator="equal">
      <formula>0</formula>
    </cfRule>
  </conditionalFormatting>
  <conditionalFormatting sqref="B10:B26">
    <cfRule type="cellIs" dxfId="1980" priority="86" stopIfTrue="1" operator="equal">
      <formula>0</formula>
    </cfRule>
  </conditionalFormatting>
  <conditionalFormatting sqref="B12:B22">
    <cfRule type="cellIs" dxfId="1979" priority="85" stopIfTrue="1" operator="equal">
      <formula>0</formula>
    </cfRule>
  </conditionalFormatting>
  <conditionalFormatting sqref="C7:C14">
    <cfRule type="cellIs" dxfId="1978" priority="84" stopIfTrue="1" operator="equal">
      <formula>0</formula>
    </cfRule>
  </conditionalFormatting>
  <conditionalFormatting sqref="C7:C14">
    <cfRule type="cellIs" dxfId="1977" priority="83" stopIfTrue="1" operator="equal">
      <formula>0</formula>
    </cfRule>
  </conditionalFormatting>
  <conditionalFormatting sqref="C7:C14">
    <cfRule type="cellIs" dxfId="1976" priority="82" stopIfTrue="1" operator="equal">
      <formula>0</formula>
    </cfRule>
  </conditionalFormatting>
  <conditionalFormatting sqref="C7:C14">
    <cfRule type="cellIs" dxfId="1975" priority="81" stopIfTrue="1" operator="equal">
      <formula>0</formula>
    </cfRule>
  </conditionalFormatting>
  <conditionalFormatting sqref="D23:D26">
    <cfRule type="cellIs" dxfId="1974" priority="80" stopIfTrue="1" operator="equal">
      <formula>0</formula>
    </cfRule>
  </conditionalFormatting>
  <conditionalFormatting sqref="D21:D26">
    <cfRule type="cellIs" dxfId="1973" priority="79" stopIfTrue="1" operator="equal">
      <formula>0</formula>
    </cfRule>
  </conditionalFormatting>
  <conditionalFormatting sqref="D19:D26">
    <cfRule type="cellIs" dxfId="1972" priority="78" stopIfTrue="1" operator="equal">
      <formula>0</formula>
    </cfRule>
  </conditionalFormatting>
  <conditionalFormatting sqref="D15:D22">
    <cfRule type="cellIs" dxfId="1971" priority="77" stopIfTrue="1" operator="equal">
      <formula>0</formula>
    </cfRule>
  </conditionalFormatting>
  <conditionalFormatting sqref="D15:D22">
    <cfRule type="cellIs" dxfId="1970" priority="76" stopIfTrue="1" operator="equal">
      <formula>0</formula>
    </cfRule>
  </conditionalFormatting>
  <conditionalFormatting sqref="D13:D26">
    <cfRule type="cellIs" dxfId="1969" priority="75" stopIfTrue="1" operator="equal">
      <formula>0</formula>
    </cfRule>
  </conditionalFormatting>
  <conditionalFormatting sqref="D13:D26">
    <cfRule type="cellIs" dxfId="1968" priority="74" stopIfTrue="1" operator="equal">
      <formula>0</formula>
    </cfRule>
  </conditionalFormatting>
  <conditionalFormatting sqref="D12:D22">
    <cfRule type="cellIs" dxfId="1967" priority="73" stopIfTrue="1" operator="equal">
      <formula>0</formula>
    </cfRule>
  </conditionalFormatting>
  <conditionalFormatting sqref="D12:D22">
    <cfRule type="cellIs" dxfId="1966" priority="72" stopIfTrue="1" operator="equal">
      <formula>0</formula>
    </cfRule>
  </conditionalFormatting>
  <conditionalFormatting sqref="D10:D26">
    <cfRule type="cellIs" dxfId="1965" priority="71" stopIfTrue="1" operator="equal">
      <formula>0</formula>
    </cfRule>
  </conditionalFormatting>
  <conditionalFormatting sqref="D9:D26">
    <cfRule type="cellIs" dxfId="1964" priority="70" stopIfTrue="1" operator="equal">
      <formula>0</formula>
    </cfRule>
  </conditionalFormatting>
  <conditionalFormatting sqref="C15:C28">
    <cfRule type="cellIs" dxfId="1963" priority="69" stopIfTrue="1" operator="equal">
      <formula>0</formula>
    </cfRule>
  </conditionalFormatting>
  <conditionalFormatting sqref="C15:C28">
    <cfRule type="cellIs" dxfId="1962" priority="68" stopIfTrue="1" operator="equal">
      <formula>0</formula>
    </cfRule>
  </conditionalFormatting>
  <conditionalFormatting sqref="C15:C28">
    <cfRule type="cellIs" dxfId="1961" priority="67" stopIfTrue="1" operator="equal">
      <formula>0</formula>
    </cfRule>
  </conditionalFormatting>
  <conditionalFormatting sqref="C15:C28">
    <cfRule type="cellIs" dxfId="1960" priority="66" stopIfTrue="1" operator="equal">
      <formula>0</formula>
    </cfRule>
  </conditionalFormatting>
  <conditionalFormatting sqref="C15:C28">
    <cfRule type="cellIs" dxfId="1959" priority="65" stopIfTrue="1" operator="equal">
      <formula>0</formula>
    </cfRule>
  </conditionalFormatting>
  <conditionalFormatting sqref="D27:D28">
    <cfRule type="cellIs" dxfId="1958" priority="64" stopIfTrue="1" operator="equal">
      <formula>0</formula>
    </cfRule>
  </conditionalFormatting>
  <conditionalFormatting sqref="D7:D10">
    <cfRule type="cellIs" dxfId="1957" priority="63" stopIfTrue="1" operator="equal">
      <formula>0</formula>
    </cfRule>
  </conditionalFormatting>
  <conditionalFormatting sqref="C7:C26">
    <cfRule type="cellIs" dxfId="1956" priority="62" stopIfTrue="1" operator="equal">
      <formula>0</formula>
    </cfRule>
  </conditionalFormatting>
  <conditionalFormatting sqref="C7:C26">
    <cfRule type="cellIs" dxfId="1955" priority="61" stopIfTrue="1" operator="equal">
      <formula>0</formula>
    </cfRule>
  </conditionalFormatting>
  <conditionalFormatting sqref="C7:C26">
    <cfRule type="cellIs" dxfId="1954" priority="60" stopIfTrue="1" operator="equal">
      <formula>0</formula>
    </cfRule>
  </conditionalFormatting>
  <conditionalFormatting sqref="C7:C26">
    <cfRule type="cellIs" dxfId="1953" priority="59" stopIfTrue="1" operator="equal">
      <formula>0</formula>
    </cfRule>
  </conditionalFormatting>
  <conditionalFormatting sqref="C7:C26">
    <cfRule type="cellIs" dxfId="1952" priority="58" stopIfTrue="1" operator="equal">
      <formula>0</formula>
    </cfRule>
  </conditionalFormatting>
  <conditionalFormatting sqref="C19:C26">
    <cfRule type="cellIs" dxfId="1951" priority="57" stopIfTrue="1" operator="equal">
      <formula>0</formula>
    </cfRule>
  </conditionalFormatting>
  <conditionalFormatting sqref="C19:C26">
    <cfRule type="cellIs" dxfId="1950" priority="56" stopIfTrue="1" operator="equal">
      <formula>0</formula>
    </cfRule>
  </conditionalFormatting>
  <conditionalFormatting sqref="C19:C26">
    <cfRule type="cellIs" dxfId="1949" priority="55" stopIfTrue="1" operator="equal">
      <formula>0</formula>
    </cfRule>
  </conditionalFormatting>
  <conditionalFormatting sqref="C19:C26">
    <cfRule type="cellIs" dxfId="1948" priority="54" stopIfTrue="1" operator="equal">
      <formula>0</formula>
    </cfRule>
  </conditionalFormatting>
  <conditionalFormatting sqref="C19:C26">
    <cfRule type="cellIs" dxfId="1947" priority="53" stopIfTrue="1" operator="equal">
      <formula>0</formula>
    </cfRule>
  </conditionalFormatting>
  <conditionalFormatting sqref="D7:D14">
    <cfRule type="cellIs" dxfId="1946" priority="52" stopIfTrue="1" operator="equal">
      <formula>0</formula>
    </cfRule>
  </conditionalFormatting>
  <conditionalFormatting sqref="D7:D22">
    <cfRule type="cellIs" dxfId="1945" priority="51" stopIfTrue="1" operator="equal">
      <formula>0</formula>
    </cfRule>
  </conditionalFormatting>
  <conditionalFormatting sqref="D8:D26">
    <cfRule type="cellIs" dxfId="1944" priority="50" stopIfTrue="1" operator="equal">
      <formula>0</formula>
    </cfRule>
  </conditionalFormatting>
  <conditionalFormatting sqref="D16:D26">
    <cfRule type="cellIs" dxfId="1943" priority="49" stopIfTrue="1" operator="equal">
      <formula>0</formula>
    </cfRule>
  </conditionalFormatting>
  <conditionalFormatting sqref="D16:D26">
    <cfRule type="cellIs" dxfId="1942" priority="48" stopIfTrue="1" operator="equal">
      <formula>0</formula>
    </cfRule>
  </conditionalFormatting>
  <conditionalFormatting sqref="B14:B26">
    <cfRule type="cellIs" dxfId="1941" priority="47" stopIfTrue="1" operator="equal">
      <formula>0</formula>
    </cfRule>
  </conditionalFormatting>
  <conditionalFormatting sqref="D14:D26">
    <cfRule type="cellIs" dxfId="1940" priority="46" stopIfTrue="1" operator="equal">
      <formula>0</formula>
    </cfRule>
  </conditionalFormatting>
  <conditionalFormatting sqref="D14:D26">
    <cfRule type="cellIs" dxfId="1939" priority="45" stopIfTrue="1" operator="equal">
      <formula>0</formula>
    </cfRule>
  </conditionalFormatting>
  <conditionalFormatting sqref="D17:D26">
    <cfRule type="cellIs" dxfId="1938" priority="44" stopIfTrue="1" operator="equal">
      <formula>0</formula>
    </cfRule>
  </conditionalFormatting>
  <conditionalFormatting sqref="D17:D26">
    <cfRule type="cellIs" dxfId="1937" priority="43" stopIfTrue="1" operator="equal">
      <formula>0</formula>
    </cfRule>
  </conditionalFormatting>
  <conditionalFormatting sqref="B3:B6">
    <cfRule type="cellIs" dxfId="1936" priority="42" stopIfTrue="1" operator="equal">
      <formula>0</formula>
    </cfRule>
  </conditionalFormatting>
  <conditionalFormatting sqref="B3:B6">
    <cfRule type="cellIs" dxfId="1935" priority="41" stopIfTrue="1" operator="equal">
      <formula>0</formula>
    </cfRule>
  </conditionalFormatting>
  <conditionalFormatting sqref="B3:B6">
    <cfRule type="cellIs" dxfId="1934" priority="40" stopIfTrue="1" operator="equal">
      <formula>0</formula>
    </cfRule>
  </conditionalFormatting>
  <conditionalFormatting sqref="C3:C6">
    <cfRule type="cellIs" dxfId="1933" priority="39" stopIfTrue="1" operator="equal">
      <formula>0</formula>
    </cfRule>
  </conditionalFormatting>
  <conditionalFormatting sqref="B3:B6">
    <cfRule type="cellIs" dxfId="1932" priority="38" stopIfTrue="1" operator="equal">
      <formula>0</formula>
    </cfRule>
  </conditionalFormatting>
  <conditionalFormatting sqref="B3:B6">
    <cfRule type="cellIs" dxfId="1931" priority="37" stopIfTrue="1" operator="equal">
      <formula>0</formula>
    </cfRule>
  </conditionalFormatting>
  <conditionalFormatting sqref="B3:B6">
    <cfRule type="cellIs" dxfId="1930" priority="36" stopIfTrue="1" operator="equal">
      <formula>0</formula>
    </cfRule>
  </conditionalFormatting>
  <conditionalFormatting sqref="B3:B6">
    <cfRule type="cellIs" dxfId="1929" priority="35" stopIfTrue="1" operator="equal">
      <formula>0</formula>
    </cfRule>
  </conditionalFormatting>
  <conditionalFormatting sqref="C3:C6">
    <cfRule type="cellIs" dxfId="1928" priority="34" stopIfTrue="1" operator="equal">
      <formula>0</formula>
    </cfRule>
  </conditionalFormatting>
  <conditionalFormatting sqref="C3:C6">
    <cfRule type="cellIs" dxfId="1927" priority="33" stopIfTrue="1" operator="equal">
      <formula>0</formula>
    </cfRule>
  </conditionalFormatting>
  <conditionalFormatting sqref="C3:C6">
    <cfRule type="cellIs" dxfId="1926" priority="32" stopIfTrue="1" operator="equal">
      <formula>0</formula>
    </cfRule>
  </conditionalFormatting>
  <conditionalFormatting sqref="C3:C6">
    <cfRule type="cellIs" dxfId="1925" priority="31" stopIfTrue="1" operator="equal">
      <formula>0</formula>
    </cfRule>
  </conditionalFormatting>
  <conditionalFormatting sqref="D3:D6">
    <cfRule type="cellIs" dxfId="1924" priority="30" stopIfTrue="1" operator="equal">
      <formula>0</formula>
    </cfRule>
  </conditionalFormatting>
  <conditionalFormatting sqref="D3:D6">
    <cfRule type="cellIs" dxfId="1923" priority="29" stopIfTrue="1" operator="equal">
      <formula>0</formula>
    </cfRule>
  </conditionalFormatting>
  <conditionalFormatting sqref="D3:D6">
    <cfRule type="cellIs" dxfId="1922" priority="28" stopIfTrue="1" operator="equal">
      <formula>0</formula>
    </cfRule>
  </conditionalFormatting>
  <conditionalFormatting sqref="D3:D6">
    <cfRule type="cellIs" dxfId="1921" priority="27" stopIfTrue="1" operator="equal">
      <formula>0</formula>
    </cfRule>
  </conditionalFormatting>
  <conditionalFormatting sqref="D3:D6">
    <cfRule type="cellIs" dxfId="1920" priority="26" stopIfTrue="1" operator="equal">
      <formula>0</formula>
    </cfRule>
  </conditionalFormatting>
  <conditionalFormatting sqref="D3:D6">
    <cfRule type="cellIs" dxfId="1919" priority="25" stopIfTrue="1" operator="equal">
      <formula>0</formula>
    </cfRule>
  </conditionalFormatting>
  <conditionalFormatting sqref="D3:D6">
    <cfRule type="cellIs" dxfId="1918" priority="24" stopIfTrue="1" operator="equal">
      <formula>0</formula>
    </cfRule>
  </conditionalFormatting>
  <conditionalFormatting sqref="C3:C6">
    <cfRule type="cellIs" dxfId="1917" priority="23" stopIfTrue="1" operator="equal">
      <formula>0</formula>
    </cfRule>
  </conditionalFormatting>
  <conditionalFormatting sqref="C3:C6">
    <cfRule type="cellIs" dxfId="1916" priority="22" stopIfTrue="1" operator="equal">
      <formula>0</formula>
    </cfRule>
  </conditionalFormatting>
  <conditionalFormatting sqref="C3:C6">
    <cfRule type="cellIs" dxfId="1915" priority="21" stopIfTrue="1" operator="equal">
      <formula>0</formula>
    </cfRule>
  </conditionalFormatting>
  <conditionalFormatting sqref="C3:C6">
    <cfRule type="cellIs" dxfId="1914" priority="20" stopIfTrue="1" operator="equal">
      <formula>0</formula>
    </cfRule>
  </conditionalFormatting>
  <conditionalFormatting sqref="C3:C6">
    <cfRule type="cellIs" dxfId="1913" priority="19" stopIfTrue="1" operator="equal">
      <formula>0</formula>
    </cfRule>
  </conditionalFormatting>
  <conditionalFormatting sqref="C3:C6">
    <cfRule type="cellIs" dxfId="1912" priority="18" stopIfTrue="1" operator="equal">
      <formula>0</formula>
    </cfRule>
  </conditionalFormatting>
  <conditionalFormatting sqref="C3:C6">
    <cfRule type="cellIs" dxfId="1911" priority="17" stopIfTrue="1" operator="equal">
      <formula>0</formula>
    </cfRule>
  </conditionalFormatting>
  <conditionalFormatting sqref="C3:C6">
    <cfRule type="cellIs" dxfId="1910" priority="16" stopIfTrue="1" operator="equal">
      <formula>0</formula>
    </cfRule>
  </conditionalFormatting>
  <conditionalFormatting sqref="C3:C6">
    <cfRule type="cellIs" dxfId="1909" priority="15" stopIfTrue="1" operator="equal">
      <formula>0</formula>
    </cfRule>
  </conditionalFormatting>
  <conditionalFormatting sqref="C3:C6">
    <cfRule type="cellIs" dxfId="1908" priority="14" stopIfTrue="1" operator="equal">
      <formula>0</formula>
    </cfRule>
  </conditionalFormatting>
  <conditionalFormatting sqref="C3:C6">
    <cfRule type="cellIs" dxfId="1907" priority="13" stopIfTrue="1" operator="equal">
      <formula>0</formula>
    </cfRule>
  </conditionalFormatting>
  <conditionalFormatting sqref="C3:C6">
    <cfRule type="cellIs" dxfId="1906" priority="12" stopIfTrue="1" operator="equal">
      <formula>0</formula>
    </cfRule>
  </conditionalFormatting>
  <conditionalFormatting sqref="C3:C6">
    <cfRule type="cellIs" dxfId="1905" priority="11" stopIfTrue="1" operator="equal">
      <formula>0</formula>
    </cfRule>
  </conditionalFormatting>
  <conditionalFormatting sqref="C3:C6">
    <cfRule type="cellIs" dxfId="1904" priority="10" stopIfTrue="1" operator="equal">
      <formula>0</formula>
    </cfRule>
  </conditionalFormatting>
  <conditionalFormatting sqref="C3:C6">
    <cfRule type="cellIs" dxfId="1903" priority="9" stopIfTrue="1" operator="equal">
      <formula>0</formula>
    </cfRule>
  </conditionalFormatting>
  <conditionalFormatting sqref="D3:D6">
    <cfRule type="cellIs" dxfId="1902" priority="8" stopIfTrue="1" operator="equal">
      <formula>0</formula>
    </cfRule>
  </conditionalFormatting>
  <conditionalFormatting sqref="D3:D6">
    <cfRule type="cellIs" dxfId="1901" priority="7" stopIfTrue="1" operator="equal">
      <formula>0</formula>
    </cfRule>
  </conditionalFormatting>
  <conditionalFormatting sqref="D3:D6">
    <cfRule type="cellIs" dxfId="1900" priority="6" stopIfTrue="1" operator="equal">
      <formula>0</formula>
    </cfRule>
  </conditionalFormatting>
  <conditionalFormatting sqref="B3:B6">
    <cfRule type="cellIs" dxfId="1899" priority="5" stopIfTrue="1" operator="equal">
      <formula>0</formula>
    </cfRule>
  </conditionalFormatting>
  <conditionalFormatting sqref="D3:D6">
    <cfRule type="cellIs" dxfId="1898" priority="4" stopIfTrue="1" operator="equal">
      <formula>0</formula>
    </cfRule>
  </conditionalFormatting>
  <conditionalFormatting sqref="D3:D6">
    <cfRule type="cellIs" dxfId="1897" priority="3" stopIfTrue="1" operator="equal">
      <formula>0</formula>
    </cfRule>
  </conditionalFormatting>
  <conditionalFormatting sqref="D3:D6">
    <cfRule type="cellIs" dxfId="1896" priority="2" stopIfTrue="1" operator="equal">
      <formula>0</formula>
    </cfRule>
  </conditionalFormatting>
  <conditionalFormatting sqref="D3:D6">
    <cfRule type="cellIs" dxfId="1895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F680-6A57-1343-9C3C-325E393CED73}">
  <sheetPr>
    <pageSetUpPr fitToPage="1"/>
  </sheetPr>
  <dimension ref="A1:AH102"/>
  <sheetViews>
    <sheetView workbookViewId="0">
      <selection activeCell="V2" sqref="V2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5.33203125" customWidth="1"/>
    <col min="24" max="31" width="8.83203125" customWidth="1"/>
    <col min="32" max="32" width="7.1640625" style="9" customWidth="1"/>
    <col min="33" max="34" width="7.1640625" customWidth="1"/>
  </cols>
  <sheetData>
    <row r="1" spans="1:30" ht="2" customHeight="1" thickBot="1">
      <c r="U1" t="s">
        <v>651</v>
      </c>
      <c r="V1" t="s">
        <v>675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181</v>
      </c>
      <c r="V2" t="s">
        <v>676</v>
      </c>
    </row>
    <row r="3" spans="1:30" ht="16.25" customHeight="1" thickTop="1" thickBot="1">
      <c r="A3" s="15">
        <v>1</v>
      </c>
      <c r="B3" s="16">
        <v>337</v>
      </c>
      <c r="C3" s="16" t="s">
        <v>163</v>
      </c>
      <c r="D3" s="17">
        <v>44623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182</v>
      </c>
      <c r="V3" t="s">
        <v>677</v>
      </c>
    </row>
    <row r="4" spans="1:30" ht="16.25" customHeight="1">
      <c r="A4" s="15">
        <v>2</v>
      </c>
      <c r="B4" s="16">
        <v>337</v>
      </c>
      <c r="C4" s="16" t="s">
        <v>163</v>
      </c>
      <c r="D4" s="17">
        <v>44623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184</v>
      </c>
      <c r="V4" t="s">
        <v>185</v>
      </c>
      <c r="Y4" t="s">
        <v>186</v>
      </c>
      <c r="Z4" t="s">
        <v>187</v>
      </c>
      <c r="AA4" t="s">
        <v>188</v>
      </c>
      <c r="AB4" t="s">
        <v>189</v>
      </c>
      <c r="AC4" t="s">
        <v>190</v>
      </c>
    </row>
    <row r="5" spans="1:30" ht="16.25" customHeight="1" thickBot="1">
      <c r="A5" s="15">
        <v>3</v>
      </c>
      <c r="B5" s="16">
        <v>337</v>
      </c>
      <c r="C5" s="16" t="s">
        <v>163</v>
      </c>
      <c r="D5" s="17">
        <v>44623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311</v>
      </c>
      <c r="V5" t="s">
        <v>312</v>
      </c>
      <c r="Y5" s="229">
        <v>0.1</v>
      </c>
      <c r="Z5" s="229">
        <v>39.659999847412109</v>
      </c>
      <c r="AA5" s="229">
        <v>0.99900001287460327</v>
      </c>
      <c r="AB5" s="229">
        <v>-3.2593998908996582</v>
      </c>
      <c r="AC5" s="229">
        <v>102.67721557617188</v>
      </c>
    </row>
    <row r="6" spans="1:30" ht="16.25" customHeight="1">
      <c r="A6" s="15">
        <v>4</v>
      </c>
      <c r="B6" s="16">
        <v>337</v>
      </c>
      <c r="C6" s="16" t="s">
        <v>163</v>
      </c>
      <c r="D6" s="17">
        <v>44623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313</v>
      </c>
      <c r="V6" t="s">
        <v>312</v>
      </c>
    </row>
    <row r="7" spans="1:30" ht="16.25" customHeight="1">
      <c r="A7" s="15">
        <v>5</v>
      </c>
      <c r="B7" s="16">
        <v>338</v>
      </c>
      <c r="C7" s="16" t="s">
        <v>163</v>
      </c>
      <c r="D7" s="17">
        <v>44631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314</v>
      </c>
      <c r="V7" t="s">
        <v>315</v>
      </c>
    </row>
    <row r="8" spans="1:30" ht="16.25" customHeight="1">
      <c r="A8" s="15">
        <v>6</v>
      </c>
      <c r="B8" s="16">
        <v>338</v>
      </c>
      <c r="C8" s="16" t="s">
        <v>163</v>
      </c>
      <c r="D8" s="17">
        <v>44631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191</v>
      </c>
      <c r="V8" t="s">
        <v>192</v>
      </c>
    </row>
    <row r="9" spans="1:30" ht="16.25" customHeight="1">
      <c r="A9" s="15">
        <v>7</v>
      </c>
      <c r="B9" s="16">
        <v>338</v>
      </c>
      <c r="C9" s="16" t="s">
        <v>163</v>
      </c>
      <c r="D9" s="17">
        <v>44631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193</v>
      </c>
      <c r="V9" t="s">
        <v>194</v>
      </c>
    </row>
    <row r="10" spans="1:30" ht="16.25" customHeight="1">
      <c r="A10" s="15">
        <v>8</v>
      </c>
      <c r="B10" s="16">
        <v>338</v>
      </c>
      <c r="C10" s="16" t="s">
        <v>163</v>
      </c>
      <c r="D10" s="17">
        <v>44631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316</v>
      </c>
      <c r="V10" t="s">
        <v>317</v>
      </c>
    </row>
    <row r="11" spans="1:30" ht="16.25" customHeight="1" thickBot="1">
      <c r="A11" s="15">
        <v>9</v>
      </c>
      <c r="B11" s="16">
        <v>339</v>
      </c>
      <c r="C11" s="16" t="s">
        <v>163</v>
      </c>
      <c r="D11" s="17">
        <v>44637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318</v>
      </c>
      <c r="V11" t="s">
        <v>319</v>
      </c>
    </row>
    <row r="12" spans="1:30" ht="16.25" customHeight="1">
      <c r="A12" s="15">
        <v>10</v>
      </c>
      <c r="B12" s="16">
        <v>339</v>
      </c>
      <c r="C12" s="16" t="s">
        <v>163</v>
      </c>
      <c r="D12" s="17">
        <v>44637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  <c r="U12" t="s">
        <v>195</v>
      </c>
    </row>
    <row r="13" spans="1:30" ht="16.25" customHeight="1" thickBot="1">
      <c r="A13" s="15">
        <v>11</v>
      </c>
      <c r="B13" s="16">
        <v>339</v>
      </c>
      <c r="C13" s="16" t="s">
        <v>163</v>
      </c>
      <c r="D13" s="17">
        <v>44637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</row>
    <row r="14" spans="1:30" ht="16.25" customHeight="1" thickBot="1">
      <c r="A14" s="15">
        <v>12</v>
      </c>
      <c r="B14" s="16">
        <v>339</v>
      </c>
      <c r="C14" s="16" t="s">
        <v>163</v>
      </c>
      <c r="D14" s="17">
        <v>44637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 t="s">
        <v>196</v>
      </c>
      <c r="V14" t="s">
        <v>197</v>
      </c>
      <c r="W14" t="s">
        <v>198</v>
      </c>
      <c r="X14" t="s">
        <v>199</v>
      </c>
      <c r="Y14" t="s">
        <v>200</v>
      </c>
      <c r="Z14" t="s">
        <v>201</v>
      </c>
      <c r="AA14" t="s">
        <v>202</v>
      </c>
      <c r="AB14" t="s">
        <v>203</v>
      </c>
      <c r="AC14" t="s">
        <v>204</v>
      </c>
      <c r="AD14" t="s">
        <v>205</v>
      </c>
    </row>
    <row r="15" spans="1:30" ht="16.25" customHeight="1">
      <c r="A15" s="15">
        <v>13</v>
      </c>
      <c r="B15" s="16">
        <v>340</v>
      </c>
      <c r="C15" s="16" t="s">
        <v>163</v>
      </c>
      <c r="D15" s="17">
        <v>44644</v>
      </c>
      <c r="E15" s="53"/>
      <c r="F15" s="9"/>
      <c r="G15" s="11"/>
      <c r="H15" s="9"/>
      <c r="I15" s="9"/>
      <c r="J15" s="9"/>
      <c r="K15" s="9"/>
      <c r="L15" s="9"/>
      <c r="U15">
        <v>85</v>
      </c>
      <c r="V15" t="s">
        <v>224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340</v>
      </c>
      <c r="C16" s="16" t="s">
        <v>163</v>
      </c>
      <c r="D16" s="17">
        <v>44644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86</v>
      </c>
      <c r="V16" t="s">
        <v>363</v>
      </c>
      <c r="W16" t="s">
        <v>46</v>
      </c>
      <c r="X16" t="s">
        <v>46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340</v>
      </c>
      <c r="C17" s="16" t="s">
        <v>163</v>
      </c>
      <c r="D17" s="17">
        <v>44644</v>
      </c>
      <c r="E17" s="452" t="s">
        <v>36</v>
      </c>
      <c r="F17" s="86"/>
      <c r="G17" s="87"/>
      <c r="H17" s="88"/>
      <c r="I17" s="89" t="str">
        <f>C3</f>
        <v>LN75 AF</v>
      </c>
      <c r="J17" s="90"/>
      <c r="K17" s="91"/>
      <c r="L17" s="92" t="str">
        <f>C11</f>
        <v>LN75 AF</v>
      </c>
      <c r="M17" s="93"/>
      <c r="N17" s="94"/>
      <c r="O17" s="89" t="str">
        <f>C19</f>
        <v>LN75 AF</v>
      </c>
      <c r="P17" s="95"/>
      <c r="Q17" s="463">
        <f>C27</f>
        <v>0</v>
      </c>
      <c r="R17" s="452" t="s">
        <v>36</v>
      </c>
      <c r="S17" s="58"/>
      <c r="T17" s="58"/>
      <c r="U17">
        <v>84</v>
      </c>
      <c r="V17" t="s">
        <v>227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F17" s="58"/>
      <c r="AG17" s="58"/>
      <c r="AH17" s="58"/>
    </row>
    <row r="18" spans="1:34" ht="15" customHeight="1">
      <c r="A18" s="15">
        <v>16</v>
      </c>
      <c r="B18" s="16">
        <v>340</v>
      </c>
      <c r="C18" s="16" t="s">
        <v>163</v>
      </c>
      <c r="D18" s="17">
        <v>44644</v>
      </c>
      <c r="E18" s="452"/>
      <c r="F18" s="454" t="s">
        <v>37</v>
      </c>
      <c r="G18" s="455"/>
      <c r="H18" s="456">
        <f>B3</f>
        <v>337</v>
      </c>
      <c r="I18" s="457"/>
      <c r="J18" s="458"/>
      <c r="K18" s="465">
        <f>B11</f>
        <v>339</v>
      </c>
      <c r="L18" s="466"/>
      <c r="M18" s="467"/>
      <c r="N18" s="456">
        <f>B19</f>
        <v>341</v>
      </c>
      <c r="O18" s="457"/>
      <c r="P18" s="458"/>
      <c r="Q18" s="464"/>
      <c r="R18" s="452"/>
      <c r="S18" s="58"/>
      <c r="T18" s="58"/>
      <c r="U18">
        <v>96</v>
      </c>
      <c r="V18" t="s">
        <v>229</v>
      </c>
      <c r="W18" t="s">
        <v>38</v>
      </c>
      <c r="X18" t="s">
        <v>228</v>
      </c>
      <c r="Y18" t="s">
        <v>225</v>
      </c>
      <c r="Z18" t="s">
        <v>226</v>
      </c>
      <c r="AA18" t="s">
        <v>226</v>
      </c>
      <c r="AB18" t="s">
        <v>226</v>
      </c>
      <c r="AC18" t="s">
        <v>226</v>
      </c>
      <c r="AD18" t="s">
        <v>226</v>
      </c>
      <c r="AF18" s="58"/>
      <c r="AG18" s="58"/>
      <c r="AH18" s="58"/>
    </row>
    <row r="19" spans="1:34" ht="15" customHeight="1" thickBot="1">
      <c r="A19" s="15">
        <v>17</v>
      </c>
      <c r="B19" s="16">
        <v>341</v>
      </c>
      <c r="C19" s="16" t="s">
        <v>163</v>
      </c>
      <c r="D19" s="17">
        <v>44651</v>
      </c>
      <c r="E19" s="453"/>
      <c r="F19" s="99"/>
      <c r="G19" s="100"/>
      <c r="H19" s="101">
        <v>1</v>
      </c>
      <c r="I19" s="102">
        <f>D3</f>
        <v>44623</v>
      </c>
      <c r="J19" s="103"/>
      <c r="K19" s="104">
        <v>9</v>
      </c>
      <c r="L19" s="105">
        <f>D11</f>
        <v>44637</v>
      </c>
      <c r="M19" s="106"/>
      <c r="N19" s="107"/>
      <c r="O19" s="108">
        <f>D19</f>
        <v>44651</v>
      </c>
      <c r="P19" s="109"/>
      <c r="Q19" s="464"/>
      <c r="R19" s="453"/>
      <c r="S19" s="58"/>
      <c r="T19" s="58"/>
      <c r="U19">
        <v>61</v>
      </c>
      <c r="V19" t="s">
        <v>221</v>
      </c>
      <c r="W19" t="s">
        <v>222</v>
      </c>
      <c r="X19" t="s">
        <v>208</v>
      </c>
      <c r="Y19" s="229">
        <v>39.278964996337891</v>
      </c>
      <c r="Z19" s="229">
        <v>39.278964996337891</v>
      </c>
      <c r="AA19" t="s">
        <v>226</v>
      </c>
      <c r="AB19" s="229">
        <v>1</v>
      </c>
      <c r="AC19" t="s">
        <v>226</v>
      </c>
      <c r="AD19" t="s">
        <v>226</v>
      </c>
      <c r="AF19" s="58"/>
      <c r="AG19" s="58"/>
      <c r="AH19" s="58"/>
    </row>
    <row r="20" spans="1:34" ht="15" customHeight="1">
      <c r="A20" s="15">
        <v>18</v>
      </c>
      <c r="B20" s="16">
        <v>341</v>
      </c>
      <c r="C20" s="16" t="s">
        <v>163</v>
      </c>
      <c r="D20" s="17">
        <v>44651</v>
      </c>
      <c r="E20" s="451" t="s">
        <v>39</v>
      </c>
      <c r="F20" s="110"/>
      <c r="G20" s="111"/>
      <c r="H20" s="112"/>
      <c r="I20" s="113" t="str">
        <f>C4</f>
        <v>LN75 AF</v>
      </c>
      <c r="J20" s="114"/>
      <c r="K20" s="115"/>
      <c r="L20" s="116" t="str">
        <f>C12</f>
        <v>LN75 AF</v>
      </c>
      <c r="M20" s="117"/>
      <c r="N20" s="118"/>
      <c r="O20" s="119" t="str">
        <f>C20</f>
        <v>LN75 AF</v>
      </c>
      <c r="P20" s="120"/>
      <c r="Q20" s="462">
        <f>B27</f>
        <v>0</v>
      </c>
      <c r="R20" s="451" t="s">
        <v>39</v>
      </c>
      <c r="S20" s="58"/>
      <c r="T20" s="58"/>
      <c r="U20">
        <v>62</v>
      </c>
      <c r="V20" t="s">
        <v>223</v>
      </c>
      <c r="W20" t="s">
        <v>222</v>
      </c>
      <c r="X20" t="s">
        <v>208</v>
      </c>
      <c r="Y20" t="s">
        <v>225</v>
      </c>
      <c r="Z20" s="229">
        <v>39.278964996337891</v>
      </c>
      <c r="AA20" t="s">
        <v>226</v>
      </c>
      <c r="AB20" s="229">
        <v>1</v>
      </c>
      <c r="AC20" t="s">
        <v>226</v>
      </c>
      <c r="AD20" t="s">
        <v>226</v>
      </c>
      <c r="AF20" s="58"/>
      <c r="AG20" s="58"/>
      <c r="AH20" s="58"/>
    </row>
    <row r="21" spans="1:34" ht="15" customHeight="1">
      <c r="A21" s="15">
        <v>19</v>
      </c>
      <c r="B21" s="16">
        <v>341</v>
      </c>
      <c r="C21" s="16" t="s">
        <v>163</v>
      </c>
      <c r="D21" s="17">
        <v>44651</v>
      </c>
      <c r="E21" s="452"/>
      <c r="F21" s="456" t="s">
        <v>40</v>
      </c>
      <c r="G21" s="458"/>
      <c r="H21" s="459">
        <f>B4</f>
        <v>337</v>
      </c>
      <c r="I21" s="460"/>
      <c r="J21" s="461"/>
      <c r="K21" s="456">
        <f>B12</f>
        <v>339</v>
      </c>
      <c r="L21" s="457"/>
      <c r="M21" s="458"/>
      <c r="N21" s="459">
        <f>B20</f>
        <v>341</v>
      </c>
      <c r="O21" s="460"/>
      <c r="P21" s="461"/>
      <c r="Q21" s="462"/>
      <c r="R21" s="452"/>
      <c r="S21" s="58"/>
      <c r="T21" s="58"/>
      <c r="U21">
        <v>49</v>
      </c>
      <c r="V21" t="s">
        <v>218</v>
      </c>
      <c r="W21" t="s">
        <v>219</v>
      </c>
      <c r="X21" t="s">
        <v>208</v>
      </c>
      <c r="Y21" s="229">
        <v>36.594528198242188</v>
      </c>
      <c r="Z21" s="229">
        <v>36.491729736328125</v>
      </c>
      <c r="AA21" s="229">
        <v>0.14537627995014191</v>
      </c>
      <c r="AB21" s="229">
        <v>10</v>
      </c>
      <c r="AC21" t="s">
        <v>226</v>
      </c>
      <c r="AD21" t="s">
        <v>226</v>
      </c>
      <c r="AF21" s="58"/>
      <c r="AG21" s="58"/>
      <c r="AH21" s="58"/>
    </row>
    <row r="22" spans="1:34" ht="15" customHeight="1" thickBot="1">
      <c r="A22" s="15">
        <v>20</v>
      </c>
      <c r="B22" s="16">
        <v>341</v>
      </c>
      <c r="C22" s="16" t="s">
        <v>163</v>
      </c>
      <c r="D22" s="17">
        <v>44651</v>
      </c>
      <c r="E22" s="453"/>
      <c r="F22" s="121"/>
      <c r="G22" s="122"/>
      <c r="H22" s="123">
        <v>2</v>
      </c>
      <c r="I22" s="124">
        <f>D4</f>
        <v>44623</v>
      </c>
      <c r="J22" s="125"/>
      <c r="K22" s="126">
        <v>10</v>
      </c>
      <c r="L22" s="127">
        <f>D12</f>
        <v>44637</v>
      </c>
      <c r="M22" s="128"/>
      <c r="N22" s="129">
        <v>18</v>
      </c>
      <c r="O22" s="130">
        <f>D20</f>
        <v>44651</v>
      </c>
      <c r="P22" s="131"/>
      <c r="Q22" s="462"/>
      <c r="R22" s="453"/>
      <c r="S22" s="58"/>
      <c r="T22" s="58"/>
      <c r="U22">
        <v>50</v>
      </c>
      <c r="V22" t="s">
        <v>220</v>
      </c>
      <c r="W22" t="s">
        <v>219</v>
      </c>
      <c r="X22" t="s">
        <v>208</v>
      </c>
      <c r="Y22" s="229">
        <v>36.388935089111328</v>
      </c>
      <c r="Z22" s="229">
        <v>36.491729736328125</v>
      </c>
      <c r="AA22" s="229">
        <v>0.14537627995014191</v>
      </c>
      <c r="AB22" s="229">
        <v>10</v>
      </c>
      <c r="AC22" t="s">
        <v>226</v>
      </c>
      <c r="AD22" t="s">
        <v>226</v>
      </c>
      <c r="AF22" s="58"/>
      <c r="AG22" s="58"/>
      <c r="AH22" s="58"/>
    </row>
    <row r="23" spans="1:34" ht="15" customHeight="1">
      <c r="A23" s="15">
        <v>21</v>
      </c>
      <c r="B23" s="16">
        <v>342</v>
      </c>
      <c r="C23" s="16" t="s">
        <v>163</v>
      </c>
      <c r="D23" s="17">
        <v>44657</v>
      </c>
      <c r="E23" s="451" t="s">
        <v>41</v>
      </c>
      <c r="F23" s="132"/>
      <c r="G23" s="133"/>
      <c r="H23" s="134"/>
      <c r="I23" s="47" t="str">
        <f>C5</f>
        <v>LN75 AF</v>
      </c>
      <c r="J23" s="135"/>
      <c r="K23" s="136"/>
      <c r="L23" s="137" t="str">
        <f>C13</f>
        <v>LN75 AF</v>
      </c>
      <c r="M23" s="138"/>
      <c r="N23" s="139"/>
      <c r="O23" s="140" t="str">
        <f>C21</f>
        <v>LN75 AF</v>
      </c>
      <c r="P23" s="141"/>
      <c r="Q23" s="142">
        <f>D27</f>
        <v>0</v>
      </c>
      <c r="R23" s="452" t="s">
        <v>41</v>
      </c>
      <c r="S23" s="58"/>
      <c r="T23" s="58"/>
      <c r="U23">
        <v>37</v>
      </c>
      <c r="V23" t="s">
        <v>216</v>
      </c>
      <c r="W23" t="s">
        <v>217</v>
      </c>
      <c r="X23" t="s">
        <v>208</v>
      </c>
      <c r="Y23" s="229">
        <v>33.266891479492188</v>
      </c>
      <c r="Z23" s="229">
        <v>33.339508056640625</v>
      </c>
      <c r="AA23" s="229">
        <v>0.10269264876842499</v>
      </c>
      <c r="AB23" s="229">
        <v>100</v>
      </c>
      <c r="AC23" t="s">
        <v>226</v>
      </c>
      <c r="AD23" t="s">
        <v>226</v>
      </c>
      <c r="AF23" s="58"/>
      <c r="AG23" s="58"/>
      <c r="AH23" s="58"/>
    </row>
    <row r="24" spans="1:34" ht="15" customHeight="1">
      <c r="A24" s="15">
        <v>22</v>
      </c>
      <c r="B24" s="16">
        <v>342</v>
      </c>
      <c r="C24" s="16" t="s">
        <v>163</v>
      </c>
      <c r="D24" s="17">
        <v>44657</v>
      </c>
      <c r="E24" s="452"/>
      <c r="F24" s="454" t="s">
        <v>42</v>
      </c>
      <c r="G24" s="455"/>
      <c r="H24" s="456">
        <f>B5</f>
        <v>337</v>
      </c>
      <c r="I24" s="457"/>
      <c r="J24" s="458"/>
      <c r="K24" s="459">
        <f>B13</f>
        <v>339</v>
      </c>
      <c r="L24" s="460"/>
      <c r="M24" s="461"/>
      <c r="N24" s="456">
        <f>B21</f>
        <v>341</v>
      </c>
      <c r="O24" s="457"/>
      <c r="P24" s="458"/>
      <c r="Q24" s="144"/>
      <c r="R24" s="452"/>
      <c r="S24" s="58"/>
      <c r="T24" s="58"/>
      <c r="U24">
        <v>38</v>
      </c>
      <c r="V24" t="s">
        <v>90</v>
      </c>
      <c r="W24" t="s">
        <v>217</v>
      </c>
      <c r="X24" t="s">
        <v>208</v>
      </c>
      <c r="Y24" s="229">
        <v>33.412120819091797</v>
      </c>
      <c r="Z24" s="229">
        <v>33.339508056640625</v>
      </c>
      <c r="AA24" s="229">
        <v>0.10269264876842499</v>
      </c>
      <c r="AB24" s="229">
        <v>100</v>
      </c>
      <c r="AC24" t="s">
        <v>226</v>
      </c>
      <c r="AD24" t="s">
        <v>226</v>
      </c>
      <c r="AF24" s="58"/>
      <c r="AG24" s="58"/>
      <c r="AH24" s="58"/>
    </row>
    <row r="25" spans="1:34" ht="15" customHeight="1" thickBot="1">
      <c r="A25" s="15">
        <v>23</v>
      </c>
      <c r="B25" s="16">
        <v>342</v>
      </c>
      <c r="C25" s="16" t="s">
        <v>163</v>
      </c>
      <c r="D25" s="17">
        <v>44657</v>
      </c>
      <c r="E25" s="453"/>
      <c r="F25" s="145"/>
      <c r="G25" s="146"/>
      <c r="H25" s="147">
        <v>3</v>
      </c>
      <c r="I25" s="148">
        <f>D5</f>
        <v>44623</v>
      </c>
      <c r="J25" s="103"/>
      <c r="K25" s="104">
        <v>11</v>
      </c>
      <c r="L25" s="105">
        <f>D13</f>
        <v>44637</v>
      </c>
      <c r="M25" s="149"/>
      <c r="N25" s="150">
        <v>19</v>
      </c>
      <c r="O25" s="148">
        <f>D21</f>
        <v>44651</v>
      </c>
      <c r="P25" s="151"/>
      <c r="Q25" s="152"/>
      <c r="R25" s="453"/>
      <c r="S25" s="58"/>
      <c r="T25" s="58"/>
      <c r="U25">
        <v>25</v>
      </c>
      <c r="V25" t="s">
        <v>213</v>
      </c>
      <c r="W25" t="s">
        <v>214</v>
      </c>
      <c r="X25" t="s">
        <v>208</v>
      </c>
      <c r="Y25" s="229">
        <v>29.854389190673828</v>
      </c>
      <c r="Z25" s="229">
        <v>29.899593353271484</v>
      </c>
      <c r="AA25" s="229">
        <v>6.3929691910743713E-2</v>
      </c>
      <c r="AB25" s="229">
        <v>1000</v>
      </c>
      <c r="AC25" t="s">
        <v>226</v>
      </c>
      <c r="AD25" t="s">
        <v>226</v>
      </c>
      <c r="AF25" s="58"/>
      <c r="AG25" s="58"/>
      <c r="AH25" s="58"/>
    </row>
    <row r="26" spans="1:34" ht="15" customHeight="1">
      <c r="A26" s="15">
        <v>24</v>
      </c>
      <c r="B26" s="16">
        <v>342</v>
      </c>
      <c r="C26" s="16" t="s">
        <v>163</v>
      </c>
      <c r="D26" s="17">
        <v>44657</v>
      </c>
      <c r="E26" s="475" t="s">
        <v>44</v>
      </c>
      <c r="F26" s="153"/>
      <c r="G26" s="122"/>
      <c r="H26" s="112"/>
      <c r="I26" s="113" t="str">
        <f>C6</f>
        <v>LN75 AF</v>
      </c>
      <c r="J26" s="154"/>
      <c r="K26" s="115"/>
      <c r="L26" s="81" t="str">
        <f>C14</f>
        <v>LN75 AF</v>
      </c>
      <c r="M26" s="117"/>
      <c r="N26" s="155"/>
      <c r="O26" s="113" t="str">
        <f>C22</f>
        <v>LN75 AF</v>
      </c>
      <c r="P26" s="156"/>
      <c r="Q26" s="468">
        <f>C28</f>
        <v>0</v>
      </c>
      <c r="R26" s="452" t="s">
        <v>44</v>
      </c>
      <c r="S26" s="58"/>
      <c r="T26" s="58"/>
      <c r="U26">
        <v>26</v>
      </c>
      <c r="V26" t="s">
        <v>215</v>
      </c>
      <c r="W26" t="s">
        <v>214</v>
      </c>
      <c r="X26" t="s">
        <v>208</v>
      </c>
      <c r="Y26" s="229">
        <v>29.944799423217773</v>
      </c>
      <c r="Z26" s="229">
        <v>29.899593353271484</v>
      </c>
      <c r="AA26" s="229">
        <v>6.3929691910743713E-2</v>
      </c>
      <c r="AB26" s="229">
        <v>1000</v>
      </c>
      <c r="AC26" t="s">
        <v>226</v>
      </c>
      <c r="AD26" t="s">
        <v>226</v>
      </c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337</v>
      </c>
      <c r="I27" s="460"/>
      <c r="J27" s="461"/>
      <c r="K27" s="456">
        <f>B14</f>
        <v>339</v>
      </c>
      <c r="L27" s="457"/>
      <c r="M27" s="458"/>
      <c r="N27" s="459">
        <f>B22</f>
        <v>341</v>
      </c>
      <c r="O27" s="460"/>
      <c r="P27" s="461"/>
      <c r="Q27" s="469"/>
      <c r="R27" s="452"/>
      <c r="S27" s="58"/>
      <c r="T27" s="58"/>
      <c r="U27">
        <v>13</v>
      </c>
      <c r="V27" t="s">
        <v>210</v>
      </c>
      <c r="W27" t="s">
        <v>211</v>
      </c>
      <c r="X27" t="s">
        <v>208</v>
      </c>
      <c r="Y27" s="229">
        <v>26.573850631713867</v>
      </c>
      <c r="Z27" s="229">
        <v>26.580551147460938</v>
      </c>
      <c r="AA27" s="229">
        <v>9.4759603962302208E-3</v>
      </c>
      <c r="AB27" s="229">
        <v>10000</v>
      </c>
      <c r="AC27" t="s">
        <v>226</v>
      </c>
      <c r="AD27" t="s">
        <v>226</v>
      </c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44623</v>
      </c>
      <c r="J28" s="161"/>
      <c r="K28" s="162">
        <v>12</v>
      </c>
      <c r="L28" s="127">
        <f>D14</f>
        <v>44637</v>
      </c>
      <c r="M28" s="163"/>
      <c r="N28" s="104">
        <v>20</v>
      </c>
      <c r="O28" s="160">
        <f>D22</f>
        <v>44651</v>
      </c>
      <c r="P28" s="131"/>
      <c r="Q28" s="469"/>
      <c r="R28" s="452"/>
      <c r="S28" s="58"/>
      <c r="T28" s="58"/>
      <c r="U28">
        <v>14</v>
      </c>
      <c r="V28" t="s">
        <v>212</v>
      </c>
      <c r="W28" t="s">
        <v>211</v>
      </c>
      <c r="X28" t="s">
        <v>208</v>
      </c>
      <c r="Y28" s="229">
        <v>26.587251663208008</v>
      </c>
      <c r="Z28" s="229">
        <v>26.580551147460938</v>
      </c>
      <c r="AA28" s="229">
        <v>9.4759603962302208E-3</v>
      </c>
      <c r="AB28" s="229">
        <v>10000</v>
      </c>
      <c r="AC28" t="s">
        <v>226</v>
      </c>
      <c r="AD28" t="s">
        <v>226</v>
      </c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LN75 AF</v>
      </c>
      <c r="J29" s="167"/>
      <c r="K29" s="168"/>
      <c r="L29" s="137" t="str">
        <f>C15</f>
        <v>LN75 AF</v>
      </c>
      <c r="M29" s="138"/>
      <c r="N29" s="139"/>
      <c r="O29" s="140" t="str">
        <f>C23</f>
        <v>LN75 AF</v>
      </c>
      <c r="P29" s="143"/>
      <c r="Q29" s="470">
        <f>B28</f>
        <v>0</v>
      </c>
      <c r="R29" s="471" t="s">
        <v>47</v>
      </c>
      <c r="S29" s="58"/>
      <c r="T29" s="58"/>
      <c r="U29">
        <v>1</v>
      </c>
      <c r="V29" t="s">
        <v>206</v>
      </c>
      <c r="W29" t="s">
        <v>207</v>
      </c>
      <c r="X29" t="s">
        <v>208</v>
      </c>
      <c r="Y29" s="229">
        <v>23.326297760009766</v>
      </c>
      <c r="Z29" s="229">
        <v>23.288379669189453</v>
      </c>
      <c r="AA29" s="229">
        <v>5.3622931241989136E-2</v>
      </c>
      <c r="AB29" s="229">
        <v>100000</v>
      </c>
      <c r="AC29" t="s">
        <v>226</v>
      </c>
      <c r="AD29" t="s">
        <v>226</v>
      </c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338</v>
      </c>
      <c r="I30" s="473"/>
      <c r="J30" s="474"/>
      <c r="K30" s="459">
        <f>B15</f>
        <v>340</v>
      </c>
      <c r="L30" s="460"/>
      <c r="M30" s="461"/>
      <c r="N30" s="456">
        <f>B23</f>
        <v>342</v>
      </c>
      <c r="O30" s="457"/>
      <c r="P30" s="458"/>
      <c r="Q30" s="470"/>
      <c r="R30" s="452"/>
      <c r="S30" s="58"/>
      <c r="T30" s="58"/>
      <c r="U30">
        <v>2</v>
      </c>
      <c r="V30" t="s">
        <v>209</v>
      </c>
      <c r="W30" t="s">
        <v>207</v>
      </c>
      <c r="X30" t="s">
        <v>208</v>
      </c>
      <c r="Y30" s="229">
        <v>23.250463485717773</v>
      </c>
      <c r="Z30" s="229">
        <v>23.288379669189453</v>
      </c>
      <c r="AA30" s="229">
        <v>5.3622931241989136E-2</v>
      </c>
      <c r="AB30" s="229">
        <v>100000</v>
      </c>
      <c r="AC30" t="s">
        <v>226</v>
      </c>
      <c r="AD30" t="s">
        <v>226</v>
      </c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44631</v>
      </c>
      <c r="J31" s="169"/>
      <c r="K31" s="170">
        <v>13</v>
      </c>
      <c r="L31" s="105">
        <f>D15</f>
        <v>44644</v>
      </c>
      <c r="M31" s="106"/>
      <c r="N31" s="150">
        <v>21</v>
      </c>
      <c r="O31" s="148">
        <f>D23</f>
        <v>44657</v>
      </c>
      <c r="P31" s="109"/>
      <c r="Q31" s="470"/>
      <c r="R31" s="453"/>
      <c r="S31" s="58"/>
      <c r="T31" s="58"/>
      <c r="U31">
        <v>3</v>
      </c>
      <c r="V31" t="s">
        <v>232</v>
      </c>
      <c r="W31" t="s">
        <v>678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LN75 AF</v>
      </c>
      <c r="J32" s="172"/>
      <c r="K32" s="115"/>
      <c r="L32" s="81" t="str">
        <f>C16</f>
        <v>LN75 AF</v>
      </c>
      <c r="M32" s="117"/>
      <c r="N32" s="118"/>
      <c r="O32" s="119" t="str">
        <f>C24</f>
        <v>LN75 AF</v>
      </c>
      <c r="P32" s="173"/>
      <c r="Q32" s="174">
        <f>D28</f>
        <v>0</v>
      </c>
      <c r="R32" s="451" t="s">
        <v>49</v>
      </c>
      <c r="S32" s="58"/>
      <c r="T32" s="58"/>
      <c r="U32">
        <v>4</v>
      </c>
      <c r="V32" t="s">
        <v>234</v>
      </c>
      <c r="W32" t="s">
        <v>678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338</v>
      </c>
      <c r="I33" s="460"/>
      <c r="J33" s="461"/>
      <c r="K33" s="456">
        <f>B16</f>
        <v>340</v>
      </c>
      <c r="L33" s="457"/>
      <c r="M33" s="458"/>
      <c r="N33" s="459">
        <f>B24</f>
        <v>342</v>
      </c>
      <c r="O33" s="460"/>
      <c r="P33" s="461"/>
      <c r="Q33" s="175"/>
      <c r="R33" s="452"/>
      <c r="S33" s="58"/>
      <c r="T33" s="58"/>
      <c r="U33">
        <v>5</v>
      </c>
      <c r="V33" t="s">
        <v>235</v>
      </c>
      <c r="W33" t="s">
        <v>678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44631</v>
      </c>
      <c r="J34" s="125"/>
      <c r="K34" s="126">
        <v>14</v>
      </c>
      <c r="L34" s="127">
        <f>D16</f>
        <v>44644</v>
      </c>
      <c r="M34" s="178"/>
      <c r="N34" s="129">
        <v>22</v>
      </c>
      <c r="O34" s="130">
        <f>D24</f>
        <v>44657</v>
      </c>
      <c r="P34" s="179"/>
      <c r="Q34" s="180"/>
      <c r="R34" s="452"/>
      <c r="S34" s="58"/>
      <c r="T34" s="58"/>
      <c r="U34">
        <v>15</v>
      </c>
      <c r="V34" t="s">
        <v>236</v>
      </c>
      <c r="W34" t="s">
        <v>678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LN75 AF</v>
      </c>
      <c r="J35" s="183"/>
      <c r="K35" s="136"/>
      <c r="L35" s="137" t="str">
        <f>C17</f>
        <v>LN75 AF</v>
      </c>
      <c r="M35" s="138"/>
      <c r="N35" s="139"/>
      <c r="O35" s="140" t="str">
        <f>C25</f>
        <v>LN75 AF</v>
      </c>
      <c r="P35" s="143"/>
      <c r="Q35" s="184"/>
      <c r="R35" s="451" t="s">
        <v>51</v>
      </c>
      <c r="S35" s="58"/>
      <c r="T35" s="58"/>
      <c r="U35">
        <v>16</v>
      </c>
      <c r="V35" t="s">
        <v>237</v>
      </c>
      <c r="W35" t="s">
        <v>678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338</v>
      </c>
      <c r="I36" s="457"/>
      <c r="J36" s="458"/>
      <c r="K36" s="465">
        <f>B17</f>
        <v>340</v>
      </c>
      <c r="L36" s="466"/>
      <c r="M36" s="467"/>
      <c r="N36" s="456">
        <f>B25</f>
        <v>342</v>
      </c>
      <c r="O36" s="457"/>
      <c r="P36" s="458"/>
      <c r="Q36" s="185" t="s">
        <v>38</v>
      </c>
      <c r="R36" s="452"/>
      <c r="S36" s="58"/>
      <c r="T36" s="58"/>
      <c r="U36">
        <v>17</v>
      </c>
      <c r="V36" t="s">
        <v>238</v>
      </c>
      <c r="W36" t="s">
        <v>678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44631</v>
      </c>
      <c r="J37" s="169"/>
      <c r="K37" s="170">
        <v>15</v>
      </c>
      <c r="L37" s="105">
        <f>D17</f>
        <v>44644</v>
      </c>
      <c r="M37" s="106"/>
      <c r="N37" s="187">
        <v>23</v>
      </c>
      <c r="O37" s="108">
        <f>D25</f>
        <v>44657</v>
      </c>
      <c r="P37" s="109"/>
      <c r="Q37" s="188"/>
      <c r="R37" s="453"/>
      <c r="S37" s="58"/>
      <c r="T37" s="58"/>
      <c r="U37">
        <v>27</v>
      </c>
      <c r="V37" t="s">
        <v>239</v>
      </c>
      <c r="W37" t="s">
        <v>678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LN75 AF</v>
      </c>
      <c r="J38" s="114"/>
      <c r="K38" s="115"/>
      <c r="L38" s="81" t="str">
        <f>C18</f>
        <v>LN75 AF</v>
      </c>
      <c r="M38" s="117"/>
      <c r="N38" s="118"/>
      <c r="O38" s="119" t="str">
        <f>C26</f>
        <v>LN75 AF</v>
      </c>
      <c r="P38" s="173"/>
      <c r="Q38" s="192"/>
      <c r="R38" s="452" t="s">
        <v>52</v>
      </c>
      <c r="S38" s="58"/>
      <c r="T38" s="58"/>
      <c r="U38">
        <v>28</v>
      </c>
      <c r="V38" t="s">
        <v>240</v>
      </c>
      <c r="W38" t="s">
        <v>678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338</v>
      </c>
      <c r="I39" s="460"/>
      <c r="J39" s="461"/>
      <c r="K39" s="456">
        <f>B18</f>
        <v>340</v>
      </c>
      <c r="L39" s="457"/>
      <c r="M39" s="458"/>
      <c r="N39" s="480">
        <f>B26</f>
        <v>342</v>
      </c>
      <c r="O39" s="481"/>
      <c r="P39" s="482"/>
      <c r="Q39" s="196" t="s">
        <v>38</v>
      </c>
      <c r="R39" s="452"/>
      <c r="S39" s="58"/>
      <c r="T39" s="58"/>
      <c r="U39">
        <v>29</v>
      </c>
      <c r="V39" t="s">
        <v>241</v>
      </c>
      <c r="W39" t="s">
        <v>678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44631</v>
      </c>
      <c r="J40" s="201"/>
      <c r="K40" s="202">
        <v>16</v>
      </c>
      <c r="L40" s="203">
        <f>D18</f>
        <v>44644</v>
      </c>
      <c r="M40" s="204"/>
      <c r="N40" s="205">
        <v>24</v>
      </c>
      <c r="O40" s="200">
        <f>D26</f>
        <v>44657</v>
      </c>
      <c r="P40" s="201"/>
      <c r="Q40" s="206"/>
      <c r="R40" s="452"/>
      <c r="S40" s="58"/>
      <c r="T40" s="58"/>
      <c r="U40">
        <v>39</v>
      </c>
      <c r="V40" t="s">
        <v>242</v>
      </c>
      <c r="W40" t="s">
        <v>678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40</v>
      </c>
      <c r="V41" t="s">
        <v>243</v>
      </c>
      <c r="W41" t="s">
        <v>678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41</v>
      </c>
      <c r="V42" t="s">
        <v>244</v>
      </c>
      <c r="W42" s="35" t="s">
        <v>678</v>
      </c>
      <c r="X42" s="35" t="s">
        <v>228</v>
      </c>
      <c r="Y42" s="35" t="s">
        <v>225</v>
      </c>
      <c r="Z42" s="35" t="s">
        <v>226</v>
      </c>
      <c r="AA42" s="35" t="s">
        <v>226</v>
      </c>
      <c r="AB42" s="35" t="s">
        <v>226</v>
      </c>
      <c r="AC42" s="35" t="s">
        <v>226</v>
      </c>
      <c r="AD42" t="s">
        <v>226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t="s">
        <v>245</v>
      </c>
      <c r="W43" t="s">
        <v>679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t="s">
        <v>679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t="s">
        <v>679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t="s">
        <v>679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t="s">
        <v>679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t="s">
        <v>252</v>
      </c>
      <c r="W48" t="s">
        <v>679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t="s">
        <v>253</v>
      </c>
      <c r="W49" t="s">
        <v>679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t="s">
        <v>679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t="s">
        <v>679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t="s">
        <v>679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t="s">
        <v>679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89</v>
      </c>
      <c r="V54" t="s">
        <v>258</v>
      </c>
      <c r="W54" s="35" t="s">
        <v>679</v>
      </c>
      <c r="X54" s="35" t="s">
        <v>228</v>
      </c>
      <c r="Y54" s="35" t="s">
        <v>225</v>
      </c>
      <c r="Z54" s="35" t="s">
        <v>226</v>
      </c>
      <c r="AA54" s="35" t="s">
        <v>226</v>
      </c>
      <c r="AB54" s="35" t="s">
        <v>226</v>
      </c>
      <c r="AC54" s="35" t="s">
        <v>226</v>
      </c>
      <c r="AD54" t="s">
        <v>226</v>
      </c>
    </row>
    <row r="55" spans="1:30">
      <c r="U55">
        <v>6</v>
      </c>
      <c r="V55" t="s">
        <v>259</v>
      </c>
      <c r="W55" t="s">
        <v>680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7</v>
      </c>
      <c r="V56" t="s">
        <v>261</v>
      </c>
      <c r="W56" t="s">
        <v>680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8</v>
      </c>
      <c r="V57" t="s">
        <v>262</v>
      </c>
      <c r="W57" t="s">
        <v>680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18</v>
      </c>
      <c r="V58" t="s">
        <v>263</v>
      </c>
      <c r="W58" t="s">
        <v>680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19</v>
      </c>
      <c r="V59" t="s">
        <v>264</v>
      </c>
      <c r="W59" t="s">
        <v>680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20</v>
      </c>
      <c r="V60" t="s">
        <v>265</v>
      </c>
      <c r="W60" t="s">
        <v>680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30</v>
      </c>
      <c r="V61" t="s">
        <v>266</v>
      </c>
      <c r="W61" t="s">
        <v>680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31</v>
      </c>
      <c r="V62" t="s">
        <v>267</v>
      </c>
      <c r="W62" t="s">
        <v>680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32</v>
      </c>
      <c r="V63" t="s">
        <v>268</v>
      </c>
      <c r="W63" t="s">
        <v>680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42</v>
      </c>
      <c r="V64" t="s">
        <v>269</v>
      </c>
      <c r="W64" t="s">
        <v>680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:30">
      <c r="U65">
        <v>43</v>
      </c>
      <c r="V65" t="s">
        <v>91</v>
      </c>
      <c r="W65" t="s">
        <v>680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44</v>
      </c>
      <c r="V66" t="s">
        <v>270</v>
      </c>
      <c r="W66" s="35" t="s">
        <v>680</v>
      </c>
      <c r="X66" s="35" t="s">
        <v>228</v>
      </c>
      <c r="Y66" s="35" t="s">
        <v>225</v>
      </c>
      <c r="Z66" s="35" t="s">
        <v>226</v>
      </c>
      <c r="AA66" s="35" t="s">
        <v>226</v>
      </c>
      <c r="AB66" s="35" t="s">
        <v>226</v>
      </c>
      <c r="AC66" s="35" t="s">
        <v>226</v>
      </c>
      <c r="AD66" t="s">
        <v>226</v>
      </c>
    </row>
    <row r="67" spans="2:30">
      <c r="U67">
        <v>54</v>
      </c>
      <c r="V67" t="s">
        <v>284</v>
      </c>
      <c r="W67" t="s">
        <v>681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55</v>
      </c>
      <c r="V68" t="s">
        <v>286</v>
      </c>
      <c r="W68" t="s">
        <v>681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56</v>
      </c>
      <c r="V69" t="s">
        <v>287</v>
      </c>
      <c r="W69" t="s">
        <v>681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66</v>
      </c>
      <c r="V70" t="s">
        <v>288</v>
      </c>
      <c r="W70" t="s">
        <v>681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67</v>
      </c>
      <c r="V71" t="s">
        <v>289</v>
      </c>
      <c r="W71" t="s">
        <v>681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68</v>
      </c>
      <c r="V72" t="s">
        <v>290</v>
      </c>
      <c r="W72" t="s">
        <v>681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:30">
      <c r="U73">
        <v>78</v>
      </c>
      <c r="V73" t="s">
        <v>291</v>
      </c>
      <c r="W73" t="s">
        <v>681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:30">
      <c r="U74">
        <v>79</v>
      </c>
      <c r="V74" t="s">
        <v>292</v>
      </c>
      <c r="W74" t="s">
        <v>681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80</v>
      </c>
      <c r="V75" t="s">
        <v>293</v>
      </c>
      <c r="W75" t="s">
        <v>681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90</v>
      </c>
      <c r="V76" t="s">
        <v>294</v>
      </c>
      <c r="W76" t="s">
        <v>681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:30">
      <c r="U77">
        <v>91</v>
      </c>
      <c r="V77" t="s">
        <v>295</v>
      </c>
      <c r="W77" t="s">
        <v>681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92</v>
      </c>
      <c r="V78" t="s">
        <v>296</v>
      </c>
      <c r="W78" s="35" t="s">
        <v>681</v>
      </c>
      <c r="X78" s="35" t="s">
        <v>228</v>
      </c>
      <c r="Y78" s="35" t="s">
        <v>225</v>
      </c>
      <c r="Z78" s="35" t="s">
        <v>226</v>
      </c>
      <c r="AA78" s="35" t="s">
        <v>226</v>
      </c>
      <c r="AB78" s="35" t="s">
        <v>226</v>
      </c>
      <c r="AC78" s="35" t="s">
        <v>226</v>
      </c>
      <c r="AD78" t="s">
        <v>226</v>
      </c>
    </row>
    <row r="79" spans="2:30">
      <c r="U79">
        <v>9</v>
      </c>
      <c r="V79" t="s">
        <v>271</v>
      </c>
      <c r="W79" t="s">
        <v>682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10</v>
      </c>
      <c r="V80" t="s">
        <v>273</v>
      </c>
      <c r="W80" t="s">
        <v>682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11</v>
      </c>
      <c r="V81" t="s">
        <v>274</v>
      </c>
      <c r="W81" t="s">
        <v>682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21</v>
      </c>
      <c r="V82" t="s">
        <v>275</v>
      </c>
      <c r="W82" t="s">
        <v>682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22</v>
      </c>
      <c r="V83" t="s">
        <v>276</v>
      </c>
      <c r="W83" t="s">
        <v>682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23</v>
      </c>
      <c r="V84" t="s">
        <v>277</v>
      </c>
      <c r="W84" t="s">
        <v>682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33</v>
      </c>
      <c r="V85" t="s">
        <v>278</v>
      </c>
      <c r="W85" t="s">
        <v>682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34</v>
      </c>
      <c r="V86" t="s">
        <v>279</v>
      </c>
      <c r="W86" t="s">
        <v>682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35</v>
      </c>
      <c r="V87" t="s">
        <v>280</v>
      </c>
      <c r="W87" t="s">
        <v>682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45</v>
      </c>
      <c r="V88" t="s">
        <v>281</v>
      </c>
      <c r="W88" t="s">
        <v>682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46</v>
      </c>
      <c r="V89" t="s">
        <v>282</v>
      </c>
      <c r="W89" t="s">
        <v>682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47</v>
      </c>
      <c r="V90" t="s">
        <v>283</v>
      </c>
      <c r="W90" s="35" t="s">
        <v>682</v>
      </c>
      <c r="X90" s="35" t="s">
        <v>228</v>
      </c>
      <c r="Y90" s="35" t="s">
        <v>225</v>
      </c>
      <c r="Z90" s="35" t="s">
        <v>226</v>
      </c>
      <c r="AA90" s="35" t="s">
        <v>226</v>
      </c>
      <c r="AB90" s="35" t="s">
        <v>226</v>
      </c>
      <c r="AC90" s="35" t="s">
        <v>226</v>
      </c>
      <c r="AD90" t="s">
        <v>226</v>
      </c>
    </row>
    <row r="91" spans="21:30">
      <c r="U91">
        <v>57</v>
      </c>
      <c r="V91" t="s">
        <v>297</v>
      </c>
      <c r="W91" t="s">
        <v>683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58</v>
      </c>
      <c r="V92" t="s">
        <v>299</v>
      </c>
      <c r="W92" t="s">
        <v>683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59</v>
      </c>
      <c r="V93" t="s">
        <v>300</v>
      </c>
      <c r="W93" t="s">
        <v>683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69</v>
      </c>
      <c r="V94" t="s">
        <v>301</v>
      </c>
      <c r="W94" t="s">
        <v>683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70</v>
      </c>
      <c r="V95" t="s">
        <v>302</v>
      </c>
      <c r="W95" t="s">
        <v>683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71</v>
      </c>
      <c r="V96" t="s">
        <v>303</v>
      </c>
      <c r="W96" t="s">
        <v>683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81</v>
      </c>
      <c r="V97" t="s">
        <v>304</v>
      </c>
      <c r="W97" t="s">
        <v>683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82</v>
      </c>
      <c r="V98" t="s">
        <v>305</v>
      </c>
      <c r="W98" t="s">
        <v>683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83</v>
      </c>
      <c r="V99" t="s">
        <v>306</v>
      </c>
      <c r="W99" t="s">
        <v>683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93</v>
      </c>
      <c r="V100" t="s">
        <v>307</v>
      </c>
      <c r="W100" t="s">
        <v>683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</row>
    <row r="101" spans="21:30">
      <c r="U101">
        <v>94</v>
      </c>
      <c r="V101" t="s">
        <v>308</v>
      </c>
      <c r="W101" t="s">
        <v>683</v>
      </c>
      <c r="X101" t="s">
        <v>228</v>
      </c>
      <c r="Y101" t="s">
        <v>225</v>
      </c>
      <c r="Z101" t="s">
        <v>226</v>
      </c>
      <c r="AA101" t="s">
        <v>226</v>
      </c>
      <c r="AB101" t="s">
        <v>226</v>
      </c>
      <c r="AC101" t="s">
        <v>226</v>
      </c>
      <c r="AD101" t="s">
        <v>226</v>
      </c>
    </row>
    <row r="102" spans="21:30">
      <c r="U102">
        <v>95</v>
      </c>
      <c r="V102" t="s">
        <v>309</v>
      </c>
      <c r="W102" t="s">
        <v>683</v>
      </c>
      <c r="X102" t="s">
        <v>228</v>
      </c>
      <c r="Y102" t="s">
        <v>225</v>
      </c>
      <c r="Z102" t="s">
        <v>226</v>
      </c>
      <c r="AA102" t="s">
        <v>226</v>
      </c>
      <c r="AB102" t="s">
        <v>226</v>
      </c>
      <c r="AC102" t="s">
        <v>226</v>
      </c>
      <c r="AD102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A15:B19 D7:D26 B17:B26">
    <cfRule type="cellIs" dxfId="1894" priority="103" stopIfTrue="1" operator="equal">
      <formula>0</formula>
    </cfRule>
  </conditionalFormatting>
  <conditionalFormatting sqref="P5:Q5 P10">
    <cfRule type="cellIs" dxfId="1893" priority="102" stopIfTrue="1" operator="equal">
      <formula>0</formula>
    </cfRule>
  </conditionalFormatting>
  <conditionalFormatting sqref="O4">
    <cfRule type="cellIs" dxfId="1892" priority="99" stopIfTrue="1" operator="equal">
      <formula>0</formula>
    </cfRule>
  </conditionalFormatting>
  <conditionalFormatting sqref="O5 O14 P7:Q8 Q4 Q10 P12:Q14 Q6">
    <cfRule type="cellIs" dxfId="1891" priority="101" stopIfTrue="1" operator="equal">
      <formula>0</formula>
    </cfRule>
  </conditionalFormatting>
  <conditionalFormatting sqref="P14:Q14">
    <cfRule type="cellIs" dxfId="1890" priority="100" stopIfTrue="1" operator="equal">
      <formula>0</formula>
    </cfRule>
  </conditionalFormatting>
  <conditionalFormatting sqref="M5:N5 M11">
    <cfRule type="cellIs" dxfId="1889" priority="98" stopIfTrue="1" operator="equal">
      <formula>0</formula>
    </cfRule>
  </conditionalFormatting>
  <conditionalFormatting sqref="L4">
    <cfRule type="cellIs" dxfId="1888" priority="96" stopIfTrue="1" operator="equal">
      <formula>0</formula>
    </cfRule>
  </conditionalFormatting>
  <conditionalFormatting sqref="K5:L5 M7:N8 N4 K4 N11 M13:N14 N6">
    <cfRule type="cellIs" dxfId="1887" priority="97" stopIfTrue="1" operator="equal">
      <formula>0</formula>
    </cfRule>
  </conditionalFormatting>
  <conditionalFormatting sqref="B7:B10">
    <cfRule type="cellIs" dxfId="1886" priority="95" stopIfTrue="1" operator="equal">
      <formula>0</formula>
    </cfRule>
  </conditionalFormatting>
  <conditionalFormatting sqref="H6 G6:G12">
    <cfRule type="cellIs" dxfId="1885" priority="94" stopIfTrue="1" operator="equal">
      <formula>0</formula>
    </cfRule>
  </conditionalFormatting>
  <conditionalFormatting sqref="B20:B26">
    <cfRule type="cellIs" dxfId="1884" priority="93" stopIfTrue="1" operator="equal">
      <formula>0</formula>
    </cfRule>
  </conditionalFormatting>
  <conditionalFormatting sqref="B7:B26">
    <cfRule type="cellIs" dxfId="1883" priority="91" stopIfTrue="1" operator="equal">
      <formula>0</formula>
    </cfRule>
  </conditionalFormatting>
  <conditionalFormatting sqref="B7:B26">
    <cfRule type="cellIs" dxfId="1882" priority="90" stopIfTrue="1" operator="equal">
      <formula>0</formula>
    </cfRule>
  </conditionalFormatting>
  <conditionalFormatting sqref="C7:C26">
    <cfRule type="cellIs" dxfId="1881" priority="89" stopIfTrue="1" operator="equal">
      <formula>0</formula>
    </cfRule>
  </conditionalFormatting>
  <conditionalFormatting sqref="B9:B26">
    <cfRule type="cellIs" dxfId="1880" priority="88" stopIfTrue="1" operator="equal">
      <formula>0</formula>
    </cfRule>
  </conditionalFormatting>
  <conditionalFormatting sqref="B13:B26">
    <cfRule type="cellIs" dxfId="1879" priority="87" stopIfTrue="1" operator="equal">
      <formula>0</formula>
    </cfRule>
  </conditionalFormatting>
  <conditionalFormatting sqref="B7:B14">
    <cfRule type="cellIs" dxfId="1878" priority="86" stopIfTrue="1" operator="equal">
      <formula>0</formula>
    </cfRule>
  </conditionalFormatting>
  <conditionalFormatting sqref="B7:B22">
    <cfRule type="cellIs" dxfId="1877" priority="85" stopIfTrue="1" operator="equal">
      <formula>0</formula>
    </cfRule>
  </conditionalFormatting>
  <conditionalFormatting sqref="B8:B26">
    <cfRule type="cellIs" dxfId="1876" priority="84" stopIfTrue="1" operator="equal">
      <formula>0</formula>
    </cfRule>
  </conditionalFormatting>
  <conditionalFormatting sqref="B8:B26">
    <cfRule type="cellIs" dxfId="1875" priority="83" stopIfTrue="1" operator="equal">
      <formula>0</formula>
    </cfRule>
  </conditionalFormatting>
  <conditionalFormatting sqref="B10:B26">
    <cfRule type="cellIs" dxfId="1874" priority="82" stopIfTrue="1" operator="equal">
      <formula>0</formula>
    </cfRule>
  </conditionalFormatting>
  <conditionalFormatting sqref="B10:B26">
    <cfRule type="cellIs" dxfId="1873" priority="81" stopIfTrue="1" operator="equal">
      <formula>0</formula>
    </cfRule>
  </conditionalFormatting>
  <conditionalFormatting sqref="B12:B22">
    <cfRule type="cellIs" dxfId="1872" priority="80" stopIfTrue="1" operator="equal">
      <formula>0</formula>
    </cfRule>
  </conditionalFormatting>
  <conditionalFormatting sqref="C7:C26">
    <cfRule type="cellIs" dxfId="1871" priority="79" stopIfTrue="1" operator="equal">
      <formula>0</formula>
    </cfRule>
  </conditionalFormatting>
  <conditionalFormatting sqref="C7:C26">
    <cfRule type="cellIs" dxfId="1870" priority="78" stopIfTrue="1" operator="equal">
      <formula>0</formula>
    </cfRule>
  </conditionalFormatting>
  <conditionalFormatting sqref="C7:C26">
    <cfRule type="cellIs" dxfId="1869" priority="77" stopIfTrue="1" operator="equal">
      <formula>0</formula>
    </cfRule>
  </conditionalFormatting>
  <conditionalFormatting sqref="C7:C26">
    <cfRule type="cellIs" dxfId="1868" priority="76" stopIfTrue="1" operator="equal">
      <formula>0</formula>
    </cfRule>
  </conditionalFormatting>
  <conditionalFormatting sqref="D23:D26">
    <cfRule type="cellIs" dxfId="1867" priority="75" stopIfTrue="1" operator="equal">
      <formula>0</formula>
    </cfRule>
  </conditionalFormatting>
  <conditionalFormatting sqref="D21:D26">
    <cfRule type="cellIs" dxfId="1866" priority="74" stopIfTrue="1" operator="equal">
      <formula>0</formula>
    </cfRule>
  </conditionalFormatting>
  <conditionalFormatting sqref="D19:D26">
    <cfRule type="cellIs" dxfId="1865" priority="73" stopIfTrue="1" operator="equal">
      <formula>0</formula>
    </cfRule>
  </conditionalFormatting>
  <conditionalFormatting sqref="D15:D22">
    <cfRule type="cellIs" dxfId="1864" priority="72" stopIfTrue="1" operator="equal">
      <formula>0</formula>
    </cfRule>
  </conditionalFormatting>
  <conditionalFormatting sqref="D15:D22">
    <cfRule type="cellIs" dxfId="1863" priority="71" stopIfTrue="1" operator="equal">
      <formula>0</formula>
    </cfRule>
  </conditionalFormatting>
  <conditionalFormatting sqref="D13:D26">
    <cfRule type="cellIs" dxfId="1862" priority="70" stopIfTrue="1" operator="equal">
      <formula>0</formula>
    </cfRule>
  </conditionalFormatting>
  <conditionalFormatting sqref="D13:D26">
    <cfRule type="cellIs" dxfId="1861" priority="69" stopIfTrue="1" operator="equal">
      <formula>0</formula>
    </cfRule>
  </conditionalFormatting>
  <conditionalFormatting sqref="D12:D22">
    <cfRule type="cellIs" dxfId="1860" priority="68" stopIfTrue="1" operator="equal">
      <formula>0</formula>
    </cfRule>
  </conditionalFormatting>
  <conditionalFormatting sqref="D12:D22">
    <cfRule type="cellIs" dxfId="1859" priority="67" stopIfTrue="1" operator="equal">
      <formula>0</formula>
    </cfRule>
  </conditionalFormatting>
  <conditionalFormatting sqref="D10:D26">
    <cfRule type="cellIs" dxfId="1858" priority="66" stopIfTrue="1" operator="equal">
      <formula>0</formula>
    </cfRule>
  </conditionalFormatting>
  <conditionalFormatting sqref="D9:D26">
    <cfRule type="cellIs" dxfId="1857" priority="65" stopIfTrue="1" operator="equal">
      <formula>0</formula>
    </cfRule>
  </conditionalFormatting>
  <conditionalFormatting sqref="C15:C28">
    <cfRule type="cellIs" dxfId="1856" priority="64" stopIfTrue="1" operator="equal">
      <formula>0</formula>
    </cfRule>
  </conditionalFormatting>
  <conditionalFormatting sqref="C15:C28">
    <cfRule type="cellIs" dxfId="1855" priority="63" stopIfTrue="1" operator="equal">
      <formula>0</formula>
    </cfRule>
  </conditionalFormatting>
  <conditionalFormatting sqref="C15:C28">
    <cfRule type="cellIs" dxfId="1854" priority="62" stopIfTrue="1" operator="equal">
      <formula>0</formula>
    </cfRule>
  </conditionalFormatting>
  <conditionalFormatting sqref="C15:C28">
    <cfRule type="cellIs" dxfId="1853" priority="61" stopIfTrue="1" operator="equal">
      <formula>0</formula>
    </cfRule>
  </conditionalFormatting>
  <conditionalFormatting sqref="C15:C28">
    <cfRule type="cellIs" dxfId="1852" priority="60" stopIfTrue="1" operator="equal">
      <formula>0</formula>
    </cfRule>
  </conditionalFormatting>
  <conditionalFormatting sqref="D27:D28">
    <cfRule type="cellIs" dxfId="1851" priority="59" stopIfTrue="1" operator="equal">
      <formula>0</formula>
    </cfRule>
  </conditionalFormatting>
  <conditionalFormatting sqref="D7:D10">
    <cfRule type="cellIs" dxfId="1850" priority="58" stopIfTrue="1" operator="equal">
      <formula>0</formula>
    </cfRule>
  </conditionalFormatting>
  <conditionalFormatting sqref="C9:C26">
    <cfRule type="cellIs" dxfId="1849" priority="57" stopIfTrue="1" operator="equal">
      <formula>0</formula>
    </cfRule>
  </conditionalFormatting>
  <conditionalFormatting sqref="C9:C26">
    <cfRule type="cellIs" dxfId="1848" priority="56" stopIfTrue="1" operator="equal">
      <formula>0</formula>
    </cfRule>
  </conditionalFormatting>
  <conditionalFormatting sqref="C9:C26">
    <cfRule type="cellIs" dxfId="1847" priority="55" stopIfTrue="1" operator="equal">
      <formula>0</formula>
    </cfRule>
  </conditionalFormatting>
  <conditionalFormatting sqref="C9:C26">
    <cfRule type="cellIs" dxfId="1846" priority="54" stopIfTrue="1" operator="equal">
      <formula>0</formula>
    </cfRule>
  </conditionalFormatting>
  <conditionalFormatting sqref="C9:C26">
    <cfRule type="cellIs" dxfId="1845" priority="53" stopIfTrue="1" operator="equal">
      <formula>0</formula>
    </cfRule>
  </conditionalFormatting>
  <conditionalFormatting sqref="C19:C26">
    <cfRule type="cellIs" dxfId="1844" priority="52" stopIfTrue="1" operator="equal">
      <formula>0</formula>
    </cfRule>
  </conditionalFormatting>
  <conditionalFormatting sqref="C19:C26">
    <cfRule type="cellIs" dxfId="1843" priority="51" stopIfTrue="1" operator="equal">
      <formula>0</formula>
    </cfRule>
  </conditionalFormatting>
  <conditionalFormatting sqref="C19:C26">
    <cfRule type="cellIs" dxfId="1842" priority="50" stopIfTrue="1" operator="equal">
      <formula>0</formula>
    </cfRule>
  </conditionalFormatting>
  <conditionalFormatting sqref="C19:C26">
    <cfRule type="cellIs" dxfId="1841" priority="49" stopIfTrue="1" operator="equal">
      <formula>0</formula>
    </cfRule>
  </conditionalFormatting>
  <conditionalFormatting sqref="C19:C26">
    <cfRule type="cellIs" dxfId="1840" priority="48" stopIfTrue="1" operator="equal">
      <formula>0</formula>
    </cfRule>
  </conditionalFormatting>
  <conditionalFormatting sqref="D7:D14">
    <cfRule type="cellIs" dxfId="1839" priority="47" stopIfTrue="1" operator="equal">
      <formula>0</formula>
    </cfRule>
  </conditionalFormatting>
  <conditionalFormatting sqref="D7:D22">
    <cfRule type="cellIs" dxfId="1838" priority="46" stopIfTrue="1" operator="equal">
      <formula>0</formula>
    </cfRule>
  </conditionalFormatting>
  <conditionalFormatting sqref="D8:D26">
    <cfRule type="cellIs" dxfId="1837" priority="45" stopIfTrue="1" operator="equal">
      <formula>0</formula>
    </cfRule>
  </conditionalFormatting>
  <conditionalFormatting sqref="D16:D26">
    <cfRule type="cellIs" dxfId="1836" priority="44" stopIfTrue="1" operator="equal">
      <formula>0</formula>
    </cfRule>
  </conditionalFormatting>
  <conditionalFormatting sqref="D16:D26">
    <cfRule type="cellIs" dxfId="1835" priority="43" stopIfTrue="1" operator="equal">
      <formula>0</formula>
    </cfRule>
  </conditionalFormatting>
  <conditionalFormatting sqref="B14:B26">
    <cfRule type="cellIs" dxfId="1834" priority="42" stopIfTrue="1" operator="equal">
      <formula>0</formula>
    </cfRule>
  </conditionalFormatting>
  <conditionalFormatting sqref="D14:D26">
    <cfRule type="cellIs" dxfId="1833" priority="41" stopIfTrue="1" operator="equal">
      <formula>0</formula>
    </cfRule>
  </conditionalFormatting>
  <conditionalFormatting sqref="D14:D26">
    <cfRule type="cellIs" dxfId="1832" priority="40" stopIfTrue="1" operator="equal">
      <formula>0</formula>
    </cfRule>
  </conditionalFormatting>
  <conditionalFormatting sqref="D17:D26">
    <cfRule type="cellIs" dxfId="1831" priority="39" stopIfTrue="1" operator="equal">
      <formula>0</formula>
    </cfRule>
  </conditionalFormatting>
  <conditionalFormatting sqref="D17:D26">
    <cfRule type="cellIs" dxfId="1830" priority="38" stopIfTrue="1" operator="equal">
      <formula>0</formula>
    </cfRule>
  </conditionalFormatting>
  <conditionalFormatting sqref="B3:B6">
    <cfRule type="cellIs" dxfId="1829" priority="37" stopIfTrue="1" operator="equal">
      <formula>0</formula>
    </cfRule>
  </conditionalFormatting>
  <conditionalFormatting sqref="B3:B6">
    <cfRule type="cellIs" dxfId="1828" priority="36" stopIfTrue="1" operator="equal">
      <formula>0</formula>
    </cfRule>
  </conditionalFormatting>
  <conditionalFormatting sqref="B3:B6">
    <cfRule type="cellIs" dxfId="1827" priority="35" stopIfTrue="1" operator="equal">
      <formula>0</formula>
    </cfRule>
  </conditionalFormatting>
  <conditionalFormatting sqref="B3:B6">
    <cfRule type="cellIs" dxfId="1826" priority="34" stopIfTrue="1" operator="equal">
      <formula>0</formula>
    </cfRule>
  </conditionalFormatting>
  <conditionalFormatting sqref="B3:B6">
    <cfRule type="cellIs" dxfId="1825" priority="33" stopIfTrue="1" operator="equal">
      <formula>0</formula>
    </cfRule>
  </conditionalFormatting>
  <conditionalFormatting sqref="B3:B6">
    <cfRule type="cellIs" dxfId="1824" priority="32" stopIfTrue="1" operator="equal">
      <formula>0</formula>
    </cfRule>
  </conditionalFormatting>
  <conditionalFormatting sqref="B3:B6">
    <cfRule type="cellIs" dxfId="1823" priority="31" stopIfTrue="1" operator="equal">
      <formula>0</formula>
    </cfRule>
  </conditionalFormatting>
  <conditionalFormatting sqref="D3:D6">
    <cfRule type="cellIs" dxfId="1822" priority="30" stopIfTrue="1" operator="equal">
      <formula>0</formula>
    </cfRule>
  </conditionalFormatting>
  <conditionalFormatting sqref="D3:D6">
    <cfRule type="cellIs" dxfId="1821" priority="29" stopIfTrue="1" operator="equal">
      <formula>0</formula>
    </cfRule>
  </conditionalFormatting>
  <conditionalFormatting sqref="D3:D6">
    <cfRule type="cellIs" dxfId="1820" priority="28" stopIfTrue="1" operator="equal">
      <formula>0</formula>
    </cfRule>
  </conditionalFormatting>
  <conditionalFormatting sqref="D3:D6">
    <cfRule type="cellIs" dxfId="1819" priority="27" stopIfTrue="1" operator="equal">
      <formula>0</formula>
    </cfRule>
  </conditionalFormatting>
  <conditionalFormatting sqref="D3:D6">
    <cfRule type="cellIs" dxfId="1818" priority="26" stopIfTrue="1" operator="equal">
      <formula>0</formula>
    </cfRule>
  </conditionalFormatting>
  <conditionalFormatting sqref="D3:D6">
    <cfRule type="cellIs" dxfId="1817" priority="25" stopIfTrue="1" operator="equal">
      <formula>0</formula>
    </cfRule>
  </conditionalFormatting>
  <conditionalFormatting sqref="D3:D6">
    <cfRule type="cellIs" dxfId="1816" priority="24" stopIfTrue="1" operator="equal">
      <formula>0</formula>
    </cfRule>
  </conditionalFormatting>
  <conditionalFormatting sqref="C3:C6">
    <cfRule type="cellIs" dxfId="1815" priority="23" stopIfTrue="1" operator="equal">
      <formula>0</formula>
    </cfRule>
  </conditionalFormatting>
  <conditionalFormatting sqref="C3:C6">
    <cfRule type="cellIs" dxfId="1814" priority="22" stopIfTrue="1" operator="equal">
      <formula>0</formula>
    </cfRule>
  </conditionalFormatting>
  <conditionalFormatting sqref="C3:C6">
    <cfRule type="cellIs" dxfId="1813" priority="21" stopIfTrue="1" operator="equal">
      <formula>0</formula>
    </cfRule>
  </conditionalFormatting>
  <conditionalFormatting sqref="C3:C6">
    <cfRule type="cellIs" dxfId="1812" priority="20" stopIfTrue="1" operator="equal">
      <formula>0</formula>
    </cfRule>
  </conditionalFormatting>
  <conditionalFormatting sqref="C3:C6">
    <cfRule type="cellIs" dxfId="1811" priority="19" stopIfTrue="1" operator="equal">
      <formula>0</formula>
    </cfRule>
  </conditionalFormatting>
  <conditionalFormatting sqref="C3:C6">
    <cfRule type="cellIs" dxfId="1810" priority="18" stopIfTrue="1" operator="equal">
      <formula>0</formula>
    </cfRule>
  </conditionalFormatting>
  <conditionalFormatting sqref="C3:C6">
    <cfRule type="cellIs" dxfId="1809" priority="17" stopIfTrue="1" operator="equal">
      <formula>0</formula>
    </cfRule>
  </conditionalFormatting>
  <conditionalFormatting sqref="C3:C6">
    <cfRule type="cellIs" dxfId="1808" priority="16" stopIfTrue="1" operator="equal">
      <formula>0</formula>
    </cfRule>
  </conditionalFormatting>
  <conditionalFormatting sqref="C3:C6">
    <cfRule type="cellIs" dxfId="1807" priority="15" stopIfTrue="1" operator="equal">
      <formula>0</formula>
    </cfRule>
  </conditionalFormatting>
  <conditionalFormatting sqref="C3:C6">
    <cfRule type="cellIs" dxfId="1806" priority="14" stopIfTrue="1" operator="equal">
      <formula>0</formula>
    </cfRule>
  </conditionalFormatting>
  <conditionalFormatting sqref="C3:C6">
    <cfRule type="cellIs" dxfId="1805" priority="13" stopIfTrue="1" operator="equal">
      <formula>0</formula>
    </cfRule>
  </conditionalFormatting>
  <conditionalFormatting sqref="C3:C6">
    <cfRule type="cellIs" dxfId="1804" priority="12" stopIfTrue="1" operator="equal">
      <formula>0</formula>
    </cfRule>
  </conditionalFormatting>
  <conditionalFormatting sqref="C3:C6">
    <cfRule type="cellIs" dxfId="1803" priority="11" stopIfTrue="1" operator="equal">
      <formula>0</formula>
    </cfRule>
  </conditionalFormatting>
  <conditionalFormatting sqref="C3:C6">
    <cfRule type="cellIs" dxfId="1802" priority="10" stopIfTrue="1" operator="equal">
      <formula>0</formula>
    </cfRule>
  </conditionalFormatting>
  <conditionalFormatting sqref="C3:C6">
    <cfRule type="cellIs" dxfId="1801" priority="9" stopIfTrue="1" operator="equal">
      <formula>0</formula>
    </cfRule>
  </conditionalFormatting>
  <conditionalFormatting sqref="D3:D6">
    <cfRule type="cellIs" dxfId="1800" priority="8" stopIfTrue="1" operator="equal">
      <formula>0</formula>
    </cfRule>
  </conditionalFormatting>
  <conditionalFormatting sqref="D3:D6">
    <cfRule type="cellIs" dxfId="1799" priority="7" stopIfTrue="1" operator="equal">
      <formula>0</formula>
    </cfRule>
  </conditionalFormatting>
  <conditionalFormatting sqref="D3:D6">
    <cfRule type="cellIs" dxfId="1798" priority="6" stopIfTrue="1" operator="equal">
      <formula>0</formula>
    </cfRule>
  </conditionalFormatting>
  <conditionalFormatting sqref="B3:B6">
    <cfRule type="cellIs" dxfId="1797" priority="5" stopIfTrue="1" operator="equal">
      <formula>0</formula>
    </cfRule>
  </conditionalFormatting>
  <conditionalFormatting sqref="D3:D6">
    <cfRule type="cellIs" dxfId="1796" priority="4" stopIfTrue="1" operator="equal">
      <formula>0</formula>
    </cfRule>
  </conditionalFormatting>
  <conditionalFormatting sqref="D3:D6">
    <cfRule type="cellIs" dxfId="1795" priority="3" stopIfTrue="1" operator="equal">
      <formula>0</formula>
    </cfRule>
  </conditionalFormatting>
  <conditionalFormatting sqref="D3:D6">
    <cfRule type="cellIs" dxfId="1794" priority="2" stopIfTrue="1" operator="equal">
      <formula>0</formula>
    </cfRule>
  </conditionalFormatting>
  <conditionalFormatting sqref="D3:D6">
    <cfRule type="cellIs" dxfId="1793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3B4A-D3EB-9044-BFAF-2498B5B2D86B}">
  <sheetPr>
    <pageSetUpPr fitToPage="1"/>
  </sheetPr>
  <dimension ref="A1:AH106"/>
  <sheetViews>
    <sheetView workbookViewId="0">
      <selection activeCell="AB78" sqref="AB78:AB89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7.6640625" customWidth="1"/>
    <col min="24" max="31" width="8.83203125" customWidth="1"/>
    <col min="32" max="32" width="7.1640625" style="9" customWidth="1"/>
    <col min="33" max="34" width="7.1640625" customWidth="1"/>
  </cols>
  <sheetData>
    <row r="1" spans="1:31" ht="2" customHeight="1" thickBot="1">
      <c r="U1" t="s">
        <v>651</v>
      </c>
      <c r="V1" t="s">
        <v>661</v>
      </c>
    </row>
    <row r="2" spans="1:31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181</v>
      </c>
      <c r="V2" t="s">
        <v>662</v>
      </c>
    </row>
    <row r="3" spans="1:31" ht="16.25" customHeight="1" thickTop="1" thickBot="1">
      <c r="A3" s="15">
        <v>1</v>
      </c>
      <c r="B3" s="16">
        <v>331</v>
      </c>
      <c r="C3" s="16" t="s">
        <v>162</v>
      </c>
      <c r="D3" s="17">
        <v>44665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182</v>
      </c>
      <c r="V3" t="s">
        <v>663</v>
      </c>
    </row>
    <row r="4" spans="1:31" ht="16.25" customHeight="1">
      <c r="A4" s="15">
        <v>2</v>
      </c>
      <c r="B4" s="16">
        <v>331</v>
      </c>
      <c r="C4" s="16" t="s">
        <v>162</v>
      </c>
      <c r="D4" s="17">
        <v>44665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184</v>
      </c>
      <c r="V4" t="s">
        <v>185</v>
      </c>
      <c r="Y4" t="s">
        <v>186</v>
      </c>
      <c r="Z4" t="s">
        <v>187</v>
      </c>
      <c r="AA4" t="s">
        <v>188</v>
      </c>
      <c r="AB4" t="s">
        <v>189</v>
      </c>
      <c r="AC4" t="s">
        <v>190</v>
      </c>
    </row>
    <row r="5" spans="1:31" ht="16.25" customHeight="1" thickBot="1">
      <c r="A5" s="15">
        <v>3</v>
      </c>
      <c r="B5" s="16">
        <v>331</v>
      </c>
      <c r="C5" s="16" t="s">
        <v>162</v>
      </c>
      <c r="D5" s="17">
        <v>44665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311</v>
      </c>
      <c r="V5" t="s">
        <v>312</v>
      </c>
      <c r="Y5" s="229">
        <v>0.1</v>
      </c>
      <c r="Z5" s="229">
        <v>39.306098937988281</v>
      </c>
      <c r="AA5" s="229">
        <v>0.99639999866485596</v>
      </c>
      <c r="AB5" s="229">
        <v>-3.1698000431060791</v>
      </c>
      <c r="AC5" s="229">
        <v>106.76513671875</v>
      </c>
    </row>
    <row r="6" spans="1:31" ht="16.25" customHeight="1">
      <c r="A6" s="15">
        <v>4</v>
      </c>
      <c r="B6" s="16">
        <v>331</v>
      </c>
      <c r="C6" s="16" t="s">
        <v>162</v>
      </c>
      <c r="D6" s="17">
        <v>44665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313</v>
      </c>
      <c r="V6" t="s">
        <v>312</v>
      </c>
    </row>
    <row r="7" spans="1:31" ht="16.25" customHeight="1">
      <c r="A7" s="15">
        <v>5</v>
      </c>
      <c r="B7" s="16">
        <v>332</v>
      </c>
      <c r="C7" s="16" t="s">
        <v>162</v>
      </c>
      <c r="D7" s="17">
        <v>44672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314</v>
      </c>
      <c r="V7" t="s">
        <v>315</v>
      </c>
    </row>
    <row r="8" spans="1:31" ht="16.25" customHeight="1">
      <c r="A8" s="15">
        <v>6</v>
      </c>
      <c r="B8" s="16">
        <v>332</v>
      </c>
      <c r="C8" s="16" t="s">
        <v>162</v>
      </c>
      <c r="D8" s="17">
        <v>44672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191</v>
      </c>
      <c r="V8" t="s">
        <v>192</v>
      </c>
    </row>
    <row r="9" spans="1:31" ht="16.25" customHeight="1">
      <c r="A9" s="15">
        <v>7</v>
      </c>
      <c r="B9" s="16">
        <v>332</v>
      </c>
      <c r="C9" s="16" t="s">
        <v>162</v>
      </c>
      <c r="D9" s="17">
        <v>44672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193</v>
      </c>
      <c r="V9" t="s">
        <v>194</v>
      </c>
    </row>
    <row r="10" spans="1:31" ht="16.25" customHeight="1">
      <c r="A10" s="15">
        <v>8</v>
      </c>
      <c r="B10" s="16">
        <v>332</v>
      </c>
      <c r="C10" s="16" t="s">
        <v>162</v>
      </c>
      <c r="D10" s="17">
        <v>44672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316</v>
      </c>
      <c r="V10" t="s">
        <v>317</v>
      </c>
    </row>
    <row r="11" spans="1:31" ht="16.25" customHeight="1" thickBot="1">
      <c r="A11" s="15">
        <v>9</v>
      </c>
      <c r="B11" s="16">
        <v>333</v>
      </c>
      <c r="C11" s="16" t="s">
        <v>162</v>
      </c>
      <c r="D11" s="17">
        <v>44677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318</v>
      </c>
      <c r="V11" t="s">
        <v>319</v>
      </c>
    </row>
    <row r="12" spans="1:31" ht="16.25" customHeight="1">
      <c r="A12" s="15">
        <v>10</v>
      </c>
      <c r="B12" s="16">
        <v>333</v>
      </c>
      <c r="C12" s="16" t="s">
        <v>162</v>
      </c>
      <c r="D12" s="17">
        <v>44677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  <c r="U12" t="s">
        <v>195</v>
      </c>
    </row>
    <row r="13" spans="1:31" ht="16.25" customHeight="1" thickBot="1">
      <c r="A13" s="15">
        <v>11</v>
      </c>
      <c r="B13" s="16">
        <v>333</v>
      </c>
      <c r="C13" s="16" t="s">
        <v>162</v>
      </c>
      <c r="D13" s="17">
        <v>44677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</row>
    <row r="14" spans="1:31" ht="16.25" customHeight="1" thickBot="1">
      <c r="A14" s="15">
        <v>12</v>
      </c>
      <c r="B14" s="16">
        <v>333</v>
      </c>
      <c r="C14" s="16" t="s">
        <v>162</v>
      </c>
      <c r="D14" s="17">
        <v>44677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 t="s">
        <v>196</v>
      </c>
      <c r="V14" t="s">
        <v>197</v>
      </c>
      <c r="W14" t="s">
        <v>198</v>
      </c>
      <c r="X14" t="s">
        <v>199</v>
      </c>
      <c r="Y14" t="s">
        <v>200</v>
      </c>
      <c r="Z14" t="s">
        <v>201</v>
      </c>
      <c r="AA14" t="s">
        <v>202</v>
      </c>
      <c r="AB14" t="s">
        <v>203</v>
      </c>
      <c r="AC14" t="s">
        <v>204</v>
      </c>
      <c r="AD14" t="s">
        <v>205</v>
      </c>
    </row>
    <row r="15" spans="1:31" ht="16.25" customHeight="1">
      <c r="A15" s="15">
        <v>13</v>
      </c>
      <c r="B15" s="16">
        <v>334</v>
      </c>
      <c r="C15" s="16" t="s">
        <v>163</v>
      </c>
      <c r="D15" s="17">
        <v>44595</v>
      </c>
      <c r="E15" s="53"/>
      <c r="F15" s="9"/>
      <c r="G15" s="11"/>
      <c r="H15" s="9"/>
      <c r="I15" s="9"/>
      <c r="J15" s="9"/>
      <c r="K15" s="9"/>
      <c r="L15" s="9"/>
      <c r="U15">
        <v>85</v>
      </c>
      <c r="V15" t="s">
        <v>224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1" ht="15" customHeight="1" thickBot="1">
      <c r="A16" s="15">
        <v>14</v>
      </c>
      <c r="B16" s="16">
        <v>334</v>
      </c>
      <c r="C16" s="16" t="s">
        <v>163</v>
      </c>
      <c r="D16" s="17">
        <v>44595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86</v>
      </c>
      <c r="V16" t="s">
        <v>363</v>
      </c>
      <c r="W16" t="s">
        <v>46</v>
      </c>
      <c r="X16" t="s">
        <v>46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  <c r="AE16" s="229"/>
    </row>
    <row r="17" spans="1:34" ht="15" customHeight="1" thickTop="1">
      <c r="A17" s="15">
        <v>15</v>
      </c>
      <c r="B17" s="16">
        <v>334</v>
      </c>
      <c r="C17" s="16" t="s">
        <v>163</v>
      </c>
      <c r="D17" s="17">
        <v>44595</v>
      </c>
      <c r="E17" s="452" t="s">
        <v>36</v>
      </c>
      <c r="F17" s="86"/>
      <c r="G17" s="87"/>
      <c r="H17" s="88"/>
      <c r="I17" s="89" t="str">
        <f>C3</f>
        <v>KH14 AF</v>
      </c>
      <c r="J17" s="90"/>
      <c r="K17" s="91"/>
      <c r="L17" s="92" t="str">
        <f>C11</f>
        <v>KH14 AF</v>
      </c>
      <c r="M17" s="93"/>
      <c r="N17" s="94"/>
      <c r="O17" s="89" t="str">
        <f>C19</f>
        <v>LN75 AF</v>
      </c>
      <c r="P17" s="95"/>
      <c r="Q17" s="463">
        <f>C27</f>
        <v>0</v>
      </c>
      <c r="R17" s="452" t="s">
        <v>36</v>
      </c>
      <c r="S17" s="58"/>
      <c r="T17" s="58"/>
      <c r="U17">
        <v>84</v>
      </c>
      <c r="V17" t="s">
        <v>227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E17" s="229"/>
      <c r="AF17" s="58"/>
      <c r="AG17" s="58"/>
      <c r="AH17" s="58"/>
    </row>
    <row r="18" spans="1:34" ht="15" customHeight="1">
      <c r="A18" s="15">
        <v>16</v>
      </c>
      <c r="B18" s="16">
        <v>334</v>
      </c>
      <c r="C18" s="16" t="s">
        <v>163</v>
      </c>
      <c r="D18" s="17">
        <v>44595</v>
      </c>
      <c r="E18" s="452"/>
      <c r="F18" s="454" t="s">
        <v>37</v>
      </c>
      <c r="G18" s="455"/>
      <c r="H18" s="456">
        <f>B3</f>
        <v>331</v>
      </c>
      <c r="I18" s="457"/>
      <c r="J18" s="458"/>
      <c r="K18" s="465">
        <f>B11</f>
        <v>333</v>
      </c>
      <c r="L18" s="466"/>
      <c r="M18" s="467"/>
      <c r="N18" s="456">
        <f>B19</f>
        <v>335</v>
      </c>
      <c r="O18" s="457"/>
      <c r="P18" s="458"/>
      <c r="Q18" s="464"/>
      <c r="R18" s="452"/>
      <c r="S18" s="58"/>
      <c r="T18" s="58"/>
      <c r="U18">
        <v>96</v>
      </c>
      <c r="V18" t="s">
        <v>229</v>
      </c>
      <c r="W18" t="s">
        <v>38</v>
      </c>
      <c r="X18" t="s">
        <v>228</v>
      </c>
      <c r="Y18" t="s">
        <v>225</v>
      </c>
      <c r="Z18" t="s">
        <v>226</v>
      </c>
      <c r="AA18" t="s">
        <v>226</v>
      </c>
      <c r="AB18" t="s">
        <v>226</v>
      </c>
      <c r="AC18" t="s">
        <v>226</v>
      </c>
      <c r="AD18" t="s">
        <v>226</v>
      </c>
      <c r="AE18" s="229"/>
      <c r="AF18" s="58"/>
      <c r="AG18" s="58"/>
      <c r="AH18" s="58"/>
    </row>
    <row r="19" spans="1:34" ht="15" customHeight="1" thickBot="1">
      <c r="A19" s="15">
        <v>17</v>
      </c>
      <c r="B19" s="16">
        <v>335</v>
      </c>
      <c r="C19" s="16" t="s">
        <v>163</v>
      </c>
      <c r="D19" s="17">
        <v>44609</v>
      </c>
      <c r="E19" s="453"/>
      <c r="F19" s="99"/>
      <c r="G19" s="100"/>
      <c r="H19" s="101">
        <v>1</v>
      </c>
      <c r="I19" s="102">
        <f>D3</f>
        <v>44665</v>
      </c>
      <c r="J19" s="103"/>
      <c r="K19" s="104">
        <v>9</v>
      </c>
      <c r="L19" s="105">
        <f>D11</f>
        <v>44677</v>
      </c>
      <c r="M19" s="106"/>
      <c r="N19" s="107"/>
      <c r="O19" s="108">
        <f>D19</f>
        <v>44609</v>
      </c>
      <c r="P19" s="109"/>
      <c r="Q19" s="464"/>
      <c r="R19" s="453"/>
      <c r="S19" s="58"/>
      <c r="T19" s="58"/>
      <c r="U19">
        <v>61</v>
      </c>
      <c r="V19" t="s">
        <v>221</v>
      </c>
      <c r="W19" t="s">
        <v>222</v>
      </c>
      <c r="X19" t="s">
        <v>208</v>
      </c>
      <c r="Y19" t="s">
        <v>225</v>
      </c>
      <c r="Z19" t="s">
        <v>226</v>
      </c>
      <c r="AA19" t="s">
        <v>226</v>
      </c>
      <c r="AB19" s="229">
        <v>1</v>
      </c>
      <c r="AC19" t="s">
        <v>226</v>
      </c>
      <c r="AD19" t="s">
        <v>226</v>
      </c>
      <c r="AE19" s="229"/>
      <c r="AF19" s="58"/>
      <c r="AG19" s="58"/>
      <c r="AH19" s="58"/>
    </row>
    <row r="20" spans="1:34" ht="15" customHeight="1">
      <c r="A20" s="15">
        <v>18</v>
      </c>
      <c r="B20" s="16">
        <v>335</v>
      </c>
      <c r="C20" s="16" t="s">
        <v>163</v>
      </c>
      <c r="D20" s="17">
        <v>44609</v>
      </c>
      <c r="E20" s="451" t="s">
        <v>39</v>
      </c>
      <c r="F20" s="110"/>
      <c r="G20" s="111"/>
      <c r="H20" s="112"/>
      <c r="I20" s="113" t="str">
        <f>C4</f>
        <v>KH14 AF</v>
      </c>
      <c r="J20" s="114"/>
      <c r="K20" s="115"/>
      <c r="L20" s="116" t="str">
        <f>C12</f>
        <v>KH14 AF</v>
      </c>
      <c r="M20" s="117"/>
      <c r="N20" s="118"/>
      <c r="O20" s="119" t="str">
        <f>C20</f>
        <v>LN75 AF</v>
      </c>
      <c r="P20" s="120"/>
      <c r="Q20" s="462">
        <f>B27</f>
        <v>0</v>
      </c>
      <c r="R20" s="451" t="s">
        <v>39</v>
      </c>
      <c r="S20" s="58"/>
      <c r="T20" s="58"/>
      <c r="U20">
        <v>49</v>
      </c>
      <c r="V20" t="s">
        <v>218</v>
      </c>
      <c r="W20" t="s">
        <v>219</v>
      </c>
      <c r="X20" t="s">
        <v>208</v>
      </c>
      <c r="Y20" s="229">
        <v>35.762001037597656</v>
      </c>
      <c r="Z20" s="229">
        <v>35.770153045654297</v>
      </c>
      <c r="AA20" s="229">
        <v>1.1528680101037025E-2</v>
      </c>
      <c r="AB20" s="229">
        <v>10</v>
      </c>
      <c r="AC20" t="s">
        <v>226</v>
      </c>
      <c r="AD20" t="s">
        <v>226</v>
      </c>
      <c r="AE20" s="229"/>
      <c r="AF20" s="58"/>
      <c r="AG20" s="58"/>
      <c r="AH20" s="58"/>
    </row>
    <row r="21" spans="1:34" ht="15" customHeight="1">
      <c r="A21" s="15">
        <v>19</v>
      </c>
      <c r="B21" s="16">
        <v>335</v>
      </c>
      <c r="C21" s="16" t="s">
        <v>163</v>
      </c>
      <c r="D21" s="17">
        <v>44609</v>
      </c>
      <c r="E21" s="452"/>
      <c r="F21" s="456" t="s">
        <v>40</v>
      </c>
      <c r="G21" s="458"/>
      <c r="H21" s="459">
        <f>B4</f>
        <v>331</v>
      </c>
      <c r="I21" s="460"/>
      <c r="J21" s="461"/>
      <c r="K21" s="456">
        <f>B12</f>
        <v>333</v>
      </c>
      <c r="L21" s="457"/>
      <c r="M21" s="458"/>
      <c r="N21" s="459">
        <f>B20</f>
        <v>335</v>
      </c>
      <c r="O21" s="460"/>
      <c r="P21" s="461"/>
      <c r="Q21" s="462"/>
      <c r="R21" s="452"/>
      <c r="S21" s="58"/>
      <c r="T21" s="58"/>
      <c r="U21">
        <v>50</v>
      </c>
      <c r="V21" t="s">
        <v>220</v>
      </c>
      <c r="W21" t="s">
        <v>219</v>
      </c>
      <c r="X21" t="s">
        <v>208</v>
      </c>
      <c r="Y21" s="229">
        <v>35.778305053710938</v>
      </c>
      <c r="Z21" s="229">
        <v>35.770153045654297</v>
      </c>
      <c r="AA21" s="229">
        <v>1.1528680101037025E-2</v>
      </c>
      <c r="AB21" s="229">
        <v>10</v>
      </c>
      <c r="AC21" t="s">
        <v>226</v>
      </c>
      <c r="AD21" t="s">
        <v>226</v>
      </c>
      <c r="AE21" s="229"/>
      <c r="AF21" s="58"/>
      <c r="AG21" s="58"/>
      <c r="AH21" s="58"/>
    </row>
    <row r="22" spans="1:34" ht="15" customHeight="1" thickBot="1">
      <c r="A22" s="15">
        <v>20</v>
      </c>
      <c r="B22" s="16">
        <v>335</v>
      </c>
      <c r="C22" s="16" t="s">
        <v>163</v>
      </c>
      <c r="D22" s="17">
        <v>44609</v>
      </c>
      <c r="E22" s="453"/>
      <c r="F22" s="121"/>
      <c r="G22" s="122"/>
      <c r="H22" s="123">
        <v>2</v>
      </c>
      <c r="I22" s="124">
        <f>D4</f>
        <v>44665</v>
      </c>
      <c r="J22" s="125"/>
      <c r="K22" s="126">
        <v>10</v>
      </c>
      <c r="L22" s="127">
        <f>D12</f>
        <v>44677</v>
      </c>
      <c r="M22" s="128"/>
      <c r="N22" s="129">
        <v>18</v>
      </c>
      <c r="O22" s="130">
        <f>D20</f>
        <v>44609</v>
      </c>
      <c r="P22" s="131"/>
      <c r="Q22" s="462"/>
      <c r="R22" s="453"/>
      <c r="S22" s="58"/>
      <c r="T22" s="58"/>
      <c r="U22">
        <v>37</v>
      </c>
      <c r="V22" t="s">
        <v>216</v>
      </c>
      <c r="W22" t="s">
        <v>217</v>
      </c>
      <c r="X22" t="s">
        <v>208</v>
      </c>
      <c r="Y22" s="229">
        <v>33.284408569335938</v>
      </c>
      <c r="Z22" s="229">
        <v>33.377189636230469</v>
      </c>
      <c r="AA22" s="229">
        <v>0.13121224939823151</v>
      </c>
      <c r="AB22" s="229">
        <v>100</v>
      </c>
      <c r="AC22" t="s">
        <v>226</v>
      </c>
      <c r="AD22" t="s">
        <v>226</v>
      </c>
      <c r="AE22" s="229"/>
      <c r="AF22" s="58"/>
      <c r="AG22" s="58"/>
      <c r="AH22" s="58"/>
    </row>
    <row r="23" spans="1:34" ht="15" customHeight="1">
      <c r="A23" s="15">
        <v>21</v>
      </c>
      <c r="B23" s="16">
        <v>336</v>
      </c>
      <c r="C23" s="16" t="s">
        <v>163</v>
      </c>
      <c r="D23" s="17">
        <v>44616</v>
      </c>
      <c r="E23" s="451" t="s">
        <v>41</v>
      </c>
      <c r="F23" s="132"/>
      <c r="G23" s="133"/>
      <c r="H23" s="134"/>
      <c r="I23" s="47" t="str">
        <f>C5</f>
        <v>KH14 AF</v>
      </c>
      <c r="J23" s="135"/>
      <c r="K23" s="136"/>
      <c r="L23" s="137" t="str">
        <f>C13</f>
        <v>KH14 AF</v>
      </c>
      <c r="M23" s="138"/>
      <c r="N23" s="139"/>
      <c r="O23" s="140" t="str">
        <f>C21</f>
        <v>LN75 AF</v>
      </c>
      <c r="P23" s="141"/>
      <c r="Q23" s="142">
        <f>D27</f>
        <v>0</v>
      </c>
      <c r="R23" s="452" t="s">
        <v>41</v>
      </c>
      <c r="S23" s="58"/>
      <c r="T23" s="58"/>
      <c r="U23">
        <v>38</v>
      </c>
      <c r="V23" t="s">
        <v>90</v>
      </c>
      <c r="W23" t="s">
        <v>217</v>
      </c>
      <c r="X23" t="s">
        <v>208</v>
      </c>
      <c r="Y23" s="229">
        <v>33.469970703125</v>
      </c>
      <c r="Z23" s="229">
        <v>33.377189636230469</v>
      </c>
      <c r="AA23" s="229">
        <v>0.13121224939823151</v>
      </c>
      <c r="AB23" s="229">
        <v>100</v>
      </c>
      <c r="AC23" t="s">
        <v>226</v>
      </c>
      <c r="AD23" t="s">
        <v>226</v>
      </c>
      <c r="AE23" s="229"/>
      <c r="AF23" s="58"/>
      <c r="AG23" s="58"/>
      <c r="AH23" s="58"/>
    </row>
    <row r="24" spans="1:34" ht="15" customHeight="1">
      <c r="A24" s="15">
        <v>22</v>
      </c>
      <c r="B24" s="16">
        <v>336</v>
      </c>
      <c r="C24" s="16" t="s">
        <v>163</v>
      </c>
      <c r="D24" s="17">
        <v>44616</v>
      </c>
      <c r="E24" s="452"/>
      <c r="F24" s="454" t="s">
        <v>42</v>
      </c>
      <c r="G24" s="455"/>
      <c r="H24" s="456">
        <f>B5</f>
        <v>331</v>
      </c>
      <c r="I24" s="457"/>
      <c r="J24" s="458"/>
      <c r="K24" s="459">
        <f>B13</f>
        <v>333</v>
      </c>
      <c r="L24" s="460"/>
      <c r="M24" s="461"/>
      <c r="N24" s="456">
        <f>B21</f>
        <v>335</v>
      </c>
      <c r="O24" s="457"/>
      <c r="P24" s="458"/>
      <c r="Q24" s="144"/>
      <c r="R24" s="452"/>
      <c r="S24" s="58"/>
      <c r="T24" s="58"/>
      <c r="U24">
        <v>25</v>
      </c>
      <c r="V24" t="s">
        <v>213</v>
      </c>
      <c r="W24" t="s">
        <v>214</v>
      </c>
      <c r="X24" t="s">
        <v>208</v>
      </c>
      <c r="Y24" s="229">
        <v>29.839591979980469</v>
      </c>
      <c r="Z24" s="229">
        <v>29.898937225341797</v>
      </c>
      <c r="AA24" s="229">
        <v>8.3928197622299194E-2</v>
      </c>
      <c r="AB24" s="229">
        <v>1000</v>
      </c>
      <c r="AC24" t="s">
        <v>226</v>
      </c>
      <c r="AD24" t="s">
        <v>226</v>
      </c>
      <c r="AE24" s="229"/>
      <c r="AF24" s="58"/>
      <c r="AG24" s="58"/>
      <c r="AH24" s="58"/>
    </row>
    <row r="25" spans="1:34" ht="15" customHeight="1" thickBot="1">
      <c r="A25" s="15">
        <v>23</v>
      </c>
      <c r="B25" s="16">
        <v>336</v>
      </c>
      <c r="C25" s="16" t="s">
        <v>163</v>
      </c>
      <c r="D25" s="17">
        <v>44616</v>
      </c>
      <c r="E25" s="453"/>
      <c r="F25" s="145"/>
      <c r="G25" s="146"/>
      <c r="H25" s="147">
        <v>3</v>
      </c>
      <c r="I25" s="148">
        <f>D5</f>
        <v>44665</v>
      </c>
      <c r="J25" s="103"/>
      <c r="K25" s="104">
        <v>11</v>
      </c>
      <c r="L25" s="105">
        <f>D13</f>
        <v>44677</v>
      </c>
      <c r="M25" s="149"/>
      <c r="N25" s="150">
        <v>19</v>
      </c>
      <c r="O25" s="148">
        <f>D21</f>
        <v>44609</v>
      </c>
      <c r="P25" s="151"/>
      <c r="Q25" s="152"/>
      <c r="R25" s="453"/>
      <c r="S25" s="58"/>
      <c r="T25" s="58"/>
      <c r="U25">
        <v>26</v>
      </c>
      <c r="V25" t="s">
        <v>215</v>
      </c>
      <c r="W25" t="s">
        <v>214</v>
      </c>
      <c r="X25" t="s">
        <v>208</v>
      </c>
      <c r="Y25" s="229">
        <v>29.958284378051758</v>
      </c>
      <c r="Z25" s="229">
        <v>29.898937225341797</v>
      </c>
      <c r="AA25" s="229">
        <v>8.3928197622299194E-2</v>
      </c>
      <c r="AB25" s="229">
        <v>1000</v>
      </c>
      <c r="AC25" t="s">
        <v>226</v>
      </c>
      <c r="AD25" t="s">
        <v>226</v>
      </c>
      <c r="AE25" s="229"/>
      <c r="AF25" s="58"/>
      <c r="AG25" s="58"/>
      <c r="AH25" s="58"/>
    </row>
    <row r="26" spans="1:34" ht="15" customHeight="1">
      <c r="A26" s="15">
        <v>24</v>
      </c>
      <c r="B26" s="16">
        <v>336</v>
      </c>
      <c r="C26" s="16" t="s">
        <v>163</v>
      </c>
      <c r="D26" s="17">
        <v>44616</v>
      </c>
      <c r="E26" s="475" t="s">
        <v>44</v>
      </c>
      <c r="F26" s="153"/>
      <c r="G26" s="122"/>
      <c r="H26" s="112"/>
      <c r="I26" s="113" t="str">
        <f>C6</f>
        <v>KH14 AF</v>
      </c>
      <c r="J26" s="154"/>
      <c r="K26" s="115"/>
      <c r="L26" s="81" t="str">
        <f>C14</f>
        <v>KH14 AF</v>
      </c>
      <c r="M26" s="117"/>
      <c r="N26" s="155"/>
      <c r="O26" s="113" t="str">
        <f>C22</f>
        <v>LN75 AF</v>
      </c>
      <c r="P26" s="156"/>
      <c r="Q26" s="468">
        <f>C28</f>
        <v>0</v>
      </c>
      <c r="R26" s="452" t="s">
        <v>44</v>
      </c>
      <c r="S26" s="58"/>
      <c r="T26" s="58"/>
      <c r="U26">
        <v>13</v>
      </c>
      <c r="V26" t="s">
        <v>210</v>
      </c>
      <c r="W26" t="s">
        <v>211</v>
      </c>
      <c r="X26" t="s">
        <v>208</v>
      </c>
      <c r="Y26" s="229">
        <v>26.686250686645508</v>
      </c>
      <c r="Z26" s="229">
        <v>26.654376983642578</v>
      </c>
      <c r="AA26" s="229">
        <v>4.5076221227645874E-2</v>
      </c>
      <c r="AB26" s="229">
        <v>10000</v>
      </c>
      <c r="AC26" t="s">
        <v>226</v>
      </c>
      <c r="AD26" t="s">
        <v>226</v>
      </c>
      <c r="AE26" s="229"/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331</v>
      </c>
      <c r="I27" s="460"/>
      <c r="J27" s="461"/>
      <c r="K27" s="456">
        <f>B14</f>
        <v>333</v>
      </c>
      <c r="L27" s="457"/>
      <c r="M27" s="458"/>
      <c r="N27" s="459">
        <f>B22</f>
        <v>335</v>
      </c>
      <c r="O27" s="460"/>
      <c r="P27" s="461"/>
      <c r="Q27" s="469"/>
      <c r="R27" s="452"/>
      <c r="S27" s="58"/>
      <c r="T27" s="58"/>
      <c r="U27">
        <v>14</v>
      </c>
      <c r="V27" t="s">
        <v>212</v>
      </c>
      <c r="W27" t="s">
        <v>211</v>
      </c>
      <c r="X27" t="s">
        <v>208</v>
      </c>
      <c r="Y27" s="229">
        <v>26.622503280639648</v>
      </c>
      <c r="Z27" s="229">
        <v>26.654376983642578</v>
      </c>
      <c r="AA27" s="229">
        <v>4.5076221227645874E-2</v>
      </c>
      <c r="AB27" s="229">
        <v>10000</v>
      </c>
      <c r="AC27" t="s">
        <v>226</v>
      </c>
      <c r="AD27" t="s">
        <v>226</v>
      </c>
      <c r="AE27" s="229"/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44665</v>
      </c>
      <c r="J28" s="161"/>
      <c r="K28" s="162">
        <v>12</v>
      </c>
      <c r="L28" s="127">
        <f>D14</f>
        <v>44677</v>
      </c>
      <c r="M28" s="163"/>
      <c r="N28" s="104">
        <v>20</v>
      </c>
      <c r="O28" s="160">
        <f>D22</f>
        <v>44609</v>
      </c>
      <c r="P28" s="131"/>
      <c r="Q28" s="469"/>
      <c r="R28" s="452"/>
      <c r="S28" s="58"/>
      <c r="T28" s="58"/>
      <c r="U28">
        <v>1</v>
      </c>
      <c r="V28" t="s">
        <v>206</v>
      </c>
      <c r="W28" t="s">
        <v>207</v>
      </c>
      <c r="X28" t="s">
        <v>208</v>
      </c>
      <c r="Y28" s="229">
        <v>23.31373405456543</v>
      </c>
      <c r="Z28" s="229">
        <v>23.282344818115234</v>
      </c>
      <c r="AA28" s="229">
        <v>4.4391084462404251E-2</v>
      </c>
      <c r="AB28" s="229">
        <v>100000</v>
      </c>
      <c r="AC28" t="s">
        <v>226</v>
      </c>
      <c r="AD28" t="s">
        <v>226</v>
      </c>
      <c r="AE28" s="229"/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KH14 AF</v>
      </c>
      <c r="J29" s="167"/>
      <c r="K29" s="168"/>
      <c r="L29" s="137" t="str">
        <f>C15</f>
        <v>LN75 AF</v>
      </c>
      <c r="M29" s="138"/>
      <c r="N29" s="139"/>
      <c r="O29" s="140" t="str">
        <f>C23</f>
        <v>LN75 AF</v>
      </c>
      <c r="P29" s="143"/>
      <c r="Q29" s="470">
        <f>B28</f>
        <v>0</v>
      </c>
      <c r="R29" s="471" t="s">
        <v>47</v>
      </c>
      <c r="S29" s="58"/>
      <c r="T29" s="58"/>
      <c r="U29">
        <v>2</v>
      </c>
      <c r="V29" t="s">
        <v>209</v>
      </c>
      <c r="W29" t="s">
        <v>207</v>
      </c>
      <c r="X29" t="s">
        <v>208</v>
      </c>
      <c r="Y29" s="229">
        <v>23.250955581665039</v>
      </c>
      <c r="Z29" s="229">
        <v>23.282344818115234</v>
      </c>
      <c r="AA29" s="229">
        <v>4.4391084462404251E-2</v>
      </c>
      <c r="AB29" s="229">
        <v>100000</v>
      </c>
      <c r="AC29" t="s">
        <v>226</v>
      </c>
      <c r="AD29" t="s">
        <v>226</v>
      </c>
      <c r="AE29" s="229"/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332</v>
      </c>
      <c r="I30" s="473"/>
      <c r="J30" s="474"/>
      <c r="K30" s="459">
        <f>B15</f>
        <v>334</v>
      </c>
      <c r="L30" s="460"/>
      <c r="M30" s="461"/>
      <c r="N30" s="456">
        <f>B23</f>
        <v>336</v>
      </c>
      <c r="O30" s="457"/>
      <c r="P30" s="458"/>
      <c r="Q30" s="470"/>
      <c r="R30" s="452"/>
      <c r="S30" s="58"/>
      <c r="T30" s="58"/>
      <c r="U30">
        <v>3</v>
      </c>
      <c r="V30" t="s">
        <v>232</v>
      </c>
      <c r="W30" t="s">
        <v>664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  <c r="AE30" s="229"/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44672</v>
      </c>
      <c r="J31" s="169"/>
      <c r="K31" s="170">
        <v>13</v>
      </c>
      <c r="L31" s="105">
        <f>D15</f>
        <v>44595</v>
      </c>
      <c r="M31" s="106"/>
      <c r="N31" s="150">
        <v>21</v>
      </c>
      <c r="O31" s="148">
        <f>D23</f>
        <v>44616</v>
      </c>
      <c r="P31" s="109"/>
      <c r="Q31" s="470"/>
      <c r="R31" s="453"/>
      <c r="S31" s="58"/>
      <c r="T31" s="58"/>
      <c r="U31">
        <v>4</v>
      </c>
      <c r="V31" t="s">
        <v>234</v>
      </c>
      <c r="W31" t="s">
        <v>664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  <c r="AE31" s="229"/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KH14 AF</v>
      </c>
      <c r="J32" s="172"/>
      <c r="K32" s="115"/>
      <c r="L32" s="81" t="str">
        <f>C16</f>
        <v>LN75 AF</v>
      </c>
      <c r="M32" s="117"/>
      <c r="N32" s="118"/>
      <c r="O32" s="119" t="str">
        <f>C24</f>
        <v>LN75 AF</v>
      </c>
      <c r="P32" s="173"/>
      <c r="Q32" s="174">
        <f>D28</f>
        <v>0</v>
      </c>
      <c r="R32" s="451" t="s">
        <v>49</v>
      </c>
      <c r="S32" s="58"/>
      <c r="T32" s="58"/>
      <c r="U32">
        <v>5</v>
      </c>
      <c r="V32" t="s">
        <v>235</v>
      </c>
      <c r="W32" t="s">
        <v>664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E32" s="229"/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332</v>
      </c>
      <c r="I33" s="460"/>
      <c r="J33" s="461"/>
      <c r="K33" s="456">
        <f>B16</f>
        <v>334</v>
      </c>
      <c r="L33" s="457"/>
      <c r="M33" s="458"/>
      <c r="N33" s="459">
        <f>B24</f>
        <v>336</v>
      </c>
      <c r="O33" s="460"/>
      <c r="P33" s="461"/>
      <c r="Q33" s="175"/>
      <c r="R33" s="452"/>
      <c r="S33" s="58"/>
      <c r="T33" s="58"/>
      <c r="U33">
        <v>15</v>
      </c>
      <c r="V33" t="s">
        <v>236</v>
      </c>
      <c r="W33" t="s">
        <v>664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E33" s="229"/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44672</v>
      </c>
      <c r="J34" s="125"/>
      <c r="K34" s="126">
        <v>14</v>
      </c>
      <c r="L34" s="127">
        <f>D16</f>
        <v>44595</v>
      </c>
      <c r="M34" s="178"/>
      <c r="N34" s="129">
        <v>22</v>
      </c>
      <c r="O34" s="130">
        <f>D24</f>
        <v>44616</v>
      </c>
      <c r="P34" s="179"/>
      <c r="Q34" s="180"/>
      <c r="R34" s="452"/>
      <c r="S34" s="58"/>
      <c r="T34" s="58"/>
      <c r="U34">
        <v>16</v>
      </c>
      <c r="V34" t="s">
        <v>237</v>
      </c>
      <c r="W34" t="s">
        <v>664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  <c r="AE34" s="229"/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KH14 AF</v>
      </c>
      <c r="J35" s="183"/>
      <c r="K35" s="136"/>
      <c r="L35" s="137" t="str">
        <f>C17</f>
        <v>LN75 AF</v>
      </c>
      <c r="M35" s="138"/>
      <c r="N35" s="139"/>
      <c r="O35" s="140" t="str">
        <f>C25</f>
        <v>LN75 AF</v>
      </c>
      <c r="P35" s="143"/>
      <c r="Q35" s="184"/>
      <c r="R35" s="451" t="s">
        <v>51</v>
      </c>
      <c r="S35" s="58"/>
      <c r="T35" s="58"/>
      <c r="U35">
        <v>17</v>
      </c>
      <c r="V35" t="s">
        <v>238</v>
      </c>
      <c r="W35" t="s">
        <v>664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  <c r="AE35" s="229"/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332</v>
      </c>
      <c r="I36" s="457"/>
      <c r="J36" s="458"/>
      <c r="K36" s="465">
        <f>B17</f>
        <v>334</v>
      </c>
      <c r="L36" s="466"/>
      <c r="M36" s="467"/>
      <c r="N36" s="456">
        <f>B25</f>
        <v>336</v>
      </c>
      <c r="O36" s="457"/>
      <c r="P36" s="458"/>
      <c r="Q36" s="185" t="s">
        <v>38</v>
      </c>
      <c r="R36" s="452"/>
      <c r="S36" s="58"/>
      <c r="T36" s="58"/>
      <c r="U36">
        <v>27</v>
      </c>
      <c r="V36" t="s">
        <v>239</v>
      </c>
      <c r="W36" t="s">
        <v>664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  <c r="AE36" s="229"/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44672</v>
      </c>
      <c r="J37" s="169"/>
      <c r="K37" s="170">
        <v>15</v>
      </c>
      <c r="L37" s="105">
        <f>D17</f>
        <v>44595</v>
      </c>
      <c r="M37" s="106"/>
      <c r="N37" s="187">
        <v>23</v>
      </c>
      <c r="O37" s="108">
        <f>D25</f>
        <v>44616</v>
      </c>
      <c r="P37" s="109"/>
      <c r="Q37" s="188"/>
      <c r="R37" s="453"/>
      <c r="S37" s="58"/>
      <c r="T37" s="58"/>
      <c r="U37">
        <v>28</v>
      </c>
      <c r="V37" t="s">
        <v>240</v>
      </c>
      <c r="W37" t="s">
        <v>664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  <c r="AE37" s="229"/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KH14 AF</v>
      </c>
      <c r="J38" s="114"/>
      <c r="K38" s="115"/>
      <c r="L38" s="81" t="str">
        <f>C18</f>
        <v>LN75 AF</v>
      </c>
      <c r="M38" s="117"/>
      <c r="N38" s="118"/>
      <c r="O38" s="119" t="str">
        <f>C26</f>
        <v>LN75 AF</v>
      </c>
      <c r="P38" s="173"/>
      <c r="Q38" s="192"/>
      <c r="R38" s="452" t="s">
        <v>52</v>
      </c>
      <c r="S38" s="58"/>
      <c r="T38" s="58"/>
      <c r="U38">
        <v>29</v>
      </c>
      <c r="V38" t="s">
        <v>241</v>
      </c>
      <c r="W38" t="s">
        <v>664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  <c r="AE38" s="229"/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332</v>
      </c>
      <c r="I39" s="460"/>
      <c r="J39" s="461"/>
      <c r="K39" s="456">
        <f>B18</f>
        <v>334</v>
      </c>
      <c r="L39" s="457"/>
      <c r="M39" s="458"/>
      <c r="N39" s="480">
        <f>B26</f>
        <v>336</v>
      </c>
      <c r="O39" s="481"/>
      <c r="P39" s="482"/>
      <c r="Q39" s="196" t="s">
        <v>38</v>
      </c>
      <c r="R39" s="452"/>
      <c r="S39" s="58"/>
      <c r="T39" s="58"/>
      <c r="U39">
        <v>39</v>
      </c>
      <c r="V39" t="s">
        <v>242</v>
      </c>
      <c r="W39" t="s">
        <v>664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  <c r="AE39" s="229"/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44672</v>
      </c>
      <c r="J40" s="201"/>
      <c r="K40" s="202">
        <v>16</v>
      </c>
      <c r="L40" s="203">
        <f>D18</f>
        <v>44595</v>
      </c>
      <c r="M40" s="204"/>
      <c r="N40" s="205">
        <v>24</v>
      </c>
      <c r="O40" s="200">
        <f>D26</f>
        <v>44616</v>
      </c>
      <c r="P40" s="201"/>
      <c r="Q40" s="206"/>
      <c r="R40" s="452"/>
      <c r="S40" s="58"/>
      <c r="T40" s="58"/>
      <c r="U40">
        <v>40</v>
      </c>
      <c r="V40" t="s">
        <v>243</v>
      </c>
      <c r="W40" t="s">
        <v>664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  <c r="AE40" s="229"/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41</v>
      </c>
      <c r="V41" t="s">
        <v>244</v>
      </c>
      <c r="W41" s="35" t="s">
        <v>664</v>
      </c>
      <c r="X41" s="35" t="s">
        <v>228</v>
      </c>
      <c r="Y41" s="35" t="s">
        <v>225</v>
      </c>
      <c r="Z41" s="35" t="s">
        <v>226</v>
      </c>
      <c r="AA41" s="35" t="s">
        <v>226</v>
      </c>
      <c r="AB41" s="35" t="s">
        <v>226</v>
      </c>
      <c r="AC41" s="35" t="s">
        <v>226</v>
      </c>
      <c r="AD41" s="35" t="s">
        <v>226</v>
      </c>
      <c r="AE41" s="229"/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51</v>
      </c>
      <c r="V42" t="s">
        <v>245</v>
      </c>
      <c r="W42" t="s">
        <v>665</v>
      </c>
      <c r="X42" t="s">
        <v>228</v>
      </c>
      <c r="Y42" s="229">
        <v>35.616275787353516</v>
      </c>
      <c r="Z42" s="229">
        <v>35.897022247314453</v>
      </c>
      <c r="AA42" s="229">
        <v>0.39884361624717712</v>
      </c>
      <c r="AB42" s="229">
        <v>14.590018272399902</v>
      </c>
      <c r="AC42" s="229">
        <v>12.307025909423828</v>
      </c>
      <c r="AD42" s="229">
        <v>2.9840438365936279</v>
      </c>
      <c r="AE42" s="229"/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52</v>
      </c>
      <c r="V43" t="s">
        <v>247</v>
      </c>
      <c r="W43" t="s">
        <v>665</v>
      </c>
      <c r="X43" t="s">
        <v>228</v>
      </c>
      <c r="Y43" s="229">
        <v>36.100368499755859</v>
      </c>
      <c r="Z43" s="229">
        <v>35.897022247314453</v>
      </c>
      <c r="AA43" s="229">
        <v>0.39884361624717712</v>
      </c>
      <c r="AB43" s="229">
        <v>10.264447212219238</v>
      </c>
      <c r="AC43" s="229">
        <v>12.307025909423828</v>
      </c>
      <c r="AD43" s="229">
        <v>2.9840438365936279</v>
      </c>
      <c r="AE43" s="229"/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53</v>
      </c>
      <c r="V44" t="s">
        <v>248</v>
      </c>
      <c r="W44" t="s">
        <v>665</v>
      </c>
      <c r="X44" t="s">
        <v>228</v>
      </c>
      <c r="Y44" s="229">
        <v>35.612812042236328</v>
      </c>
      <c r="Z44" s="229">
        <v>35.897022247314453</v>
      </c>
      <c r="AA44" s="229">
        <v>0.39884361624717712</v>
      </c>
      <c r="AB44" s="229">
        <v>14.626774787902832</v>
      </c>
      <c r="AC44" s="229">
        <v>12.307025909423828</v>
      </c>
      <c r="AD44" s="229">
        <v>2.9840438365936279</v>
      </c>
      <c r="AE44" s="229"/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63</v>
      </c>
      <c r="V45" t="s">
        <v>250</v>
      </c>
      <c r="W45" t="s">
        <v>665</v>
      </c>
      <c r="X45" t="s">
        <v>228</v>
      </c>
      <c r="Y45" s="229">
        <v>35.5157470703125</v>
      </c>
      <c r="Z45" s="229">
        <v>35.897022247314453</v>
      </c>
      <c r="AA45" s="229">
        <v>0.39884361624717712</v>
      </c>
      <c r="AB45" s="229">
        <v>15.695326805114746</v>
      </c>
      <c r="AC45" s="229">
        <v>12.307025909423828</v>
      </c>
      <c r="AD45" s="229">
        <v>2.9840438365936279</v>
      </c>
      <c r="AE45" s="229"/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64</v>
      </c>
      <c r="V46" t="s">
        <v>251</v>
      </c>
      <c r="W46" t="s">
        <v>665</v>
      </c>
      <c r="X46" t="s">
        <v>228</v>
      </c>
      <c r="Y46" s="229">
        <v>35.707168579101562</v>
      </c>
      <c r="Z46" s="229">
        <v>35.897022247314453</v>
      </c>
      <c r="AA46" s="229">
        <v>0.39884361624717712</v>
      </c>
      <c r="AB46" s="229">
        <v>13.657814979553223</v>
      </c>
      <c r="AC46" s="229">
        <v>12.307025909423828</v>
      </c>
      <c r="AD46" s="229">
        <v>2.9840438365936279</v>
      </c>
      <c r="AE46" s="229"/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65</v>
      </c>
      <c r="V47" t="s">
        <v>252</v>
      </c>
      <c r="W47" t="s">
        <v>665</v>
      </c>
      <c r="X47" t="s">
        <v>228</v>
      </c>
      <c r="Y47" s="229">
        <v>35.480361938476562</v>
      </c>
      <c r="Z47" s="229">
        <v>35.897022247314453</v>
      </c>
      <c r="AA47" s="229">
        <v>0.39884361624717712</v>
      </c>
      <c r="AB47" s="229">
        <v>16.103992462158203</v>
      </c>
      <c r="AC47" s="229">
        <v>12.307025909423828</v>
      </c>
      <c r="AD47" s="229">
        <v>2.9840438365936279</v>
      </c>
      <c r="AE47" s="229"/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75</v>
      </c>
      <c r="V48" t="s">
        <v>253</v>
      </c>
      <c r="W48" t="s">
        <v>665</v>
      </c>
      <c r="X48" t="s">
        <v>228</v>
      </c>
      <c r="Y48" s="229">
        <v>36.940967559814453</v>
      </c>
      <c r="Z48" s="229">
        <v>35.897022247314453</v>
      </c>
      <c r="AA48" s="229">
        <v>0.39884361624717712</v>
      </c>
      <c r="AB48" s="229">
        <v>5.5737261772155762</v>
      </c>
      <c r="AC48" s="229">
        <v>12.307025909423828</v>
      </c>
      <c r="AD48" s="229">
        <v>2.9840438365936279</v>
      </c>
      <c r="AE48" s="229"/>
    </row>
    <row r="49" spans="1:31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76</v>
      </c>
      <c r="V49" t="s">
        <v>254</v>
      </c>
      <c r="W49" t="s">
        <v>665</v>
      </c>
      <c r="X49" t="s">
        <v>228</v>
      </c>
      <c r="Y49" s="229">
        <v>35.951896667480469</v>
      </c>
      <c r="Z49" s="229">
        <v>35.897022247314453</v>
      </c>
      <c r="AA49" s="229">
        <v>0.39884361624717712</v>
      </c>
      <c r="AB49" s="229">
        <v>11.433391571044922</v>
      </c>
      <c r="AC49" s="229">
        <v>12.307025909423828</v>
      </c>
      <c r="AD49" s="229">
        <v>2.9840438365936279</v>
      </c>
      <c r="AE49" s="229"/>
    </row>
    <row r="50" spans="1:31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77</v>
      </c>
      <c r="V50" t="s">
        <v>255</v>
      </c>
      <c r="W50" t="s">
        <v>665</v>
      </c>
      <c r="X50" t="s">
        <v>228</v>
      </c>
      <c r="Y50" s="229">
        <v>35.946258544921875</v>
      </c>
      <c r="Z50" s="229">
        <v>35.897022247314453</v>
      </c>
      <c r="AA50" s="229">
        <v>0.39884361624717712</v>
      </c>
      <c r="AB50" s="229">
        <v>11.480314254760742</v>
      </c>
      <c r="AC50" s="229">
        <v>12.307025909423828</v>
      </c>
      <c r="AD50" s="229">
        <v>2.9840438365936279</v>
      </c>
      <c r="AE50" s="229"/>
    </row>
    <row r="51" spans="1:31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87</v>
      </c>
      <c r="V51" t="s">
        <v>256</v>
      </c>
      <c r="W51" t="s">
        <v>665</v>
      </c>
      <c r="X51" t="s">
        <v>228</v>
      </c>
      <c r="Y51" s="229">
        <v>35.726383209228516</v>
      </c>
      <c r="Z51" s="229">
        <v>35.897022247314453</v>
      </c>
      <c r="AA51" s="229">
        <v>0.39884361624717712</v>
      </c>
      <c r="AB51" s="229">
        <v>13.468506813049316</v>
      </c>
      <c r="AC51" s="229">
        <v>12.307025909423828</v>
      </c>
      <c r="AD51" s="229">
        <v>2.9840438365936279</v>
      </c>
      <c r="AE51" s="229"/>
    </row>
    <row r="52" spans="1:31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88</v>
      </c>
      <c r="V52" t="s">
        <v>257</v>
      </c>
      <c r="W52" t="s">
        <v>665</v>
      </c>
      <c r="X52" t="s">
        <v>228</v>
      </c>
      <c r="Y52" s="229">
        <v>36.095371246337891</v>
      </c>
      <c r="Z52" s="229">
        <v>35.897022247314453</v>
      </c>
      <c r="AA52" s="229">
        <v>0.39884361624717712</v>
      </c>
      <c r="AB52" s="229">
        <v>10.301775932312012</v>
      </c>
      <c r="AC52" s="229">
        <v>12.307025909423828</v>
      </c>
      <c r="AD52" s="229">
        <v>2.9840438365936279</v>
      </c>
      <c r="AE52" s="229"/>
    </row>
    <row r="53" spans="1:31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89</v>
      </c>
      <c r="V53" t="s">
        <v>258</v>
      </c>
      <c r="W53" s="35" t="s">
        <v>665</v>
      </c>
      <c r="X53" s="35" t="s">
        <v>228</v>
      </c>
      <c r="Y53" s="348">
        <v>36.0706787109375</v>
      </c>
      <c r="Z53" s="348">
        <v>35.897022247314453</v>
      </c>
      <c r="AA53" s="348">
        <v>0.39884361624717712</v>
      </c>
      <c r="AB53" s="348">
        <v>10.488225936889648</v>
      </c>
      <c r="AC53" s="348">
        <v>12.307025909423828</v>
      </c>
      <c r="AD53" s="348">
        <v>2.9840438365936279</v>
      </c>
      <c r="AE53" s="229"/>
    </row>
    <row r="54" spans="1:31">
      <c r="U54">
        <v>6</v>
      </c>
      <c r="V54" t="s">
        <v>259</v>
      </c>
      <c r="W54" t="s">
        <v>666</v>
      </c>
      <c r="X54" t="s">
        <v>228</v>
      </c>
      <c r="Y54" s="229">
        <v>34.624568939208984</v>
      </c>
      <c r="Z54" s="229">
        <v>34.507099151611328</v>
      </c>
      <c r="AA54" s="229">
        <v>0.29540631175041199</v>
      </c>
      <c r="AB54" s="229">
        <v>29.985883712768555</v>
      </c>
      <c r="AC54" s="229">
        <v>33.36962890625</v>
      </c>
      <c r="AD54" s="229">
        <v>7.4348187446594238</v>
      </c>
      <c r="AE54" s="229"/>
    </row>
    <row r="55" spans="1:31">
      <c r="U55">
        <v>7</v>
      </c>
      <c r="V55" t="s">
        <v>261</v>
      </c>
      <c r="W55" t="s">
        <v>666</v>
      </c>
      <c r="X55" t="s">
        <v>228</v>
      </c>
      <c r="Y55" s="229">
        <v>34.667797088623047</v>
      </c>
      <c r="Z55" s="229">
        <v>34.507099151611328</v>
      </c>
      <c r="AA55" s="229">
        <v>0.29540631175041199</v>
      </c>
      <c r="AB55" s="229">
        <v>29.05891227722168</v>
      </c>
      <c r="AC55" s="229">
        <v>33.36962890625</v>
      </c>
      <c r="AD55" s="229">
        <v>7.4348187446594238</v>
      </c>
      <c r="AE55" s="229"/>
    </row>
    <row r="56" spans="1:31">
      <c r="U56">
        <v>8</v>
      </c>
      <c r="V56" t="s">
        <v>262</v>
      </c>
      <c r="W56" t="s">
        <v>666</v>
      </c>
      <c r="X56" t="s">
        <v>228</v>
      </c>
      <c r="Y56" s="229">
        <v>34.310314178466797</v>
      </c>
      <c r="Z56" s="229">
        <v>34.507099151611328</v>
      </c>
      <c r="AA56" s="229">
        <v>0.29540631175041199</v>
      </c>
      <c r="AB56" s="229">
        <v>37.675334930419922</v>
      </c>
      <c r="AC56" s="229">
        <v>33.36962890625</v>
      </c>
      <c r="AD56" s="229">
        <v>7.4348187446594238</v>
      </c>
      <c r="AE56" s="229"/>
    </row>
    <row r="57" spans="1:31">
      <c r="U57">
        <v>18</v>
      </c>
      <c r="V57" t="s">
        <v>263</v>
      </c>
      <c r="W57" t="s">
        <v>666</v>
      </c>
      <c r="X57" t="s">
        <v>228</v>
      </c>
      <c r="Y57" s="229">
        <v>34.574455261230469</v>
      </c>
      <c r="Z57" s="229">
        <v>34.507099151611328</v>
      </c>
      <c r="AA57" s="229">
        <v>0.29540631175041199</v>
      </c>
      <c r="AB57" s="229">
        <v>31.097579956054688</v>
      </c>
      <c r="AC57" s="229">
        <v>33.36962890625</v>
      </c>
      <c r="AD57" s="229">
        <v>7.4348187446594238</v>
      </c>
      <c r="AE57" s="229"/>
    </row>
    <row r="58" spans="1:31">
      <c r="U58">
        <v>19</v>
      </c>
      <c r="V58" t="s">
        <v>264</v>
      </c>
      <c r="W58" t="s">
        <v>666</v>
      </c>
      <c r="X58" t="s">
        <v>228</v>
      </c>
      <c r="Y58" s="229">
        <v>34.902133941650391</v>
      </c>
      <c r="Z58" s="229">
        <v>34.507099151611328</v>
      </c>
      <c r="AA58" s="229">
        <v>0.29540631175041199</v>
      </c>
      <c r="AB58" s="229">
        <v>24.510456085205078</v>
      </c>
      <c r="AC58" s="229">
        <v>33.36962890625</v>
      </c>
      <c r="AD58" s="229">
        <v>7.4348187446594238</v>
      </c>
      <c r="AE58" s="229"/>
    </row>
    <row r="59" spans="1:31">
      <c r="U59">
        <v>20</v>
      </c>
      <c r="V59" t="s">
        <v>265</v>
      </c>
      <c r="W59" t="s">
        <v>666</v>
      </c>
      <c r="X59" t="s">
        <v>228</v>
      </c>
      <c r="Y59" s="229">
        <v>34.822410583496094</v>
      </c>
      <c r="Z59" s="229">
        <v>34.507099151611328</v>
      </c>
      <c r="AA59" s="229">
        <v>0.29540631175041199</v>
      </c>
      <c r="AB59" s="229">
        <v>25.97181510925293</v>
      </c>
      <c r="AC59" s="229">
        <v>33.36962890625</v>
      </c>
      <c r="AD59" s="229">
        <v>7.4348187446594238</v>
      </c>
      <c r="AE59" s="229"/>
    </row>
    <row r="60" spans="1:31">
      <c r="U60">
        <v>30</v>
      </c>
      <c r="V60" t="s">
        <v>266</v>
      </c>
      <c r="W60" t="s">
        <v>666</v>
      </c>
      <c r="X60" t="s">
        <v>228</v>
      </c>
      <c r="Y60" s="229">
        <v>33.977359771728516</v>
      </c>
      <c r="Z60" s="229">
        <v>34.507099151611328</v>
      </c>
      <c r="AA60" s="229">
        <v>0.29540631175041199</v>
      </c>
      <c r="AB60" s="229">
        <v>47.984024047851562</v>
      </c>
      <c r="AC60" s="229">
        <v>33.36962890625</v>
      </c>
      <c r="AD60" s="229">
        <v>7.4348187446594238</v>
      </c>
      <c r="AE60" s="229"/>
    </row>
    <row r="61" spans="1:31">
      <c r="U61">
        <v>31</v>
      </c>
      <c r="V61" t="s">
        <v>267</v>
      </c>
      <c r="W61" t="s">
        <v>666</v>
      </c>
      <c r="X61" t="s">
        <v>228</v>
      </c>
      <c r="Y61" s="229">
        <v>34.489715576171875</v>
      </c>
      <c r="Z61" s="229">
        <v>34.507099151611328</v>
      </c>
      <c r="AA61" s="229">
        <v>0.29540631175041199</v>
      </c>
      <c r="AB61" s="229">
        <v>33.071968078613281</v>
      </c>
      <c r="AC61" s="229">
        <v>33.36962890625</v>
      </c>
      <c r="AD61" s="229">
        <v>7.4348187446594238</v>
      </c>
      <c r="AE61" s="229"/>
    </row>
    <row r="62" spans="1:31">
      <c r="U62">
        <v>32</v>
      </c>
      <c r="V62" t="s">
        <v>268</v>
      </c>
      <c r="W62" t="s">
        <v>666</v>
      </c>
      <c r="X62" t="s">
        <v>228</v>
      </c>
      <c r="Y62" s="229">
        <v>34.438697814941406</v>
      </c>
      <c r="Z62" s="229">
        <v>34.507099151611328</v>
      </c>
      <c r="AA62" s="229">
        <v>0.29540631175041199</v>
      </c>
      <c r="AB62" s="229">
        <v>34.320610046386719</v>
      </c>
      <c r="AC62" s="229">
        <v>33.36962890625</v>
      </c>
      <c r="AD62" s="229">
        <v>7.4348187446594238</v>
      </c>
      <c r="AE62" s="229"/>
    </row>
    <row r="63" spans="1:31">
      <c r="U63">
        <v>42</v>
      </c>
      <c r="V63" t="s">
        <v>269</v>
      </c>
      <c r="W63" t="s">
        <v>666</v>
      </c>
      <c r="X63" t="s">
        <v>228</v>
      </c>
      <c r="Y63" s="229">
        <v>34.854396820068359</v>
      </c>
      <c r="Z63" s="229">
        <v>34.507099151611328</v>
      </c>
      <c r="AA63" s="229">
        <v>0.29540631175041199</v>
      </c>
      <c r="AB63" s="229">
        <v>25.375310897827148</v>
      </c>
      <c r="AC63" s="229">
        <v>33.36962890625</v>
      </c>
      <c r="AD63" s="229">
        <v>7.4348187446594238</v>
      </c>
      <c r="AE63" s="229"/>
    </row>
    <row r="64" spans="1:31">
      <c r="U64">
        <v>43</v>
      </c>
      <c r="V64" t="s">
        <v>91</v>
      </c>
      <c r="W64" t="s">
        <v>666</v>
      </c>
      <c r="X64" t="s">
        <v>228</v>
      </c>
      <c r="Y64" s="229">
        <v>34.068870544433594</v>
      </c>
      <c r="Z64" s="229">
        <v>34.507099151611328</v>
      </c>
      <c r="AA64" s="229">
        <v>0.29540631175041199</v>
      </c>
      <c r="AB64" s="229">
        <v>44.89801025390625</v>
      </c>
      <c r="AC64" s="229">
        <v>33.36962890625</v>
      </c>
      <c r="AD64" s="229">
        <v>7.4348187446594238</v>
      </c>
      <c r="AE64" s="229"/>
    </row>
    <row r="65" spans="2:31">
      <c r="U65">
        <v>44</v>
      </c>
      <c r="V65" t="s">
        <v>270</v>
      </c>
      <c r="W65" s="35" t="s">
        <v>666</v>
      </c>
      <c r="X65" s="35" t="s">
        <v>228</v>
      </c>
      <c r="Y65" s="348">
        <v>34.354484558105469</v>
      </c>
      <c r="Z65" s="348">
        <v>34.507099151611328</v>
      </c>
      <c r="AA65" s="348">
        <v>0.29540631175041199</v>
      </c>
      <c r="AB65" s="348">
        <v>36.485671997070312</v>
      </c>
      <c r="AC65" s="348">
        <v>33.36962890625</v>
      </c>
      <c r="AD65" s="348">
        <v>7.4348187446594238</v>
      </c>
      <c r="AE65" s="229"/>
    </row>
    <row r="66" spans="2:31">
      <c r="U66">
        <v>54</v>
      </c>
      <c r="V66" t="s">
        <v>284</v>
      </c>
      <c r="W66" t="s">
        <v>667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  <c r="AE66" s="229"/>
    </row>
    <row r="67" spans="2:31">
      <c r="U67">
        <v>55</v>
      </c>
      <c r="V67" t="s">
        <v>286</v>
      </c>
      <c r="W67" t="s">
        <v>667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  <c r="AE67" s="229"/>
    </row>
    <row r="68" spans="2:31">
      <c r="U68">
        <v>56</v>
      </c>
      <c r="V68" t="s">
        <v>287</v>
      </c>
      <c r="W68" t="s">
        <v>667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  <c r="AE68" s="229"/>
    </row>
    <row r="69" spans="2:31">
      <c r="U69">
        <v>66</v>
      </c>
      <c r="V69" t="s">
        <v>288</v>
      </c>
      <c r="W69" t="s">
        <v>667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  <c r="AE69" s="229"/>
    </row>
    <row r="70" spans="2:31">
      <c r="U70">
        <v>67</v>
      </c>
      <c r="V70" t="s">
        <v>289</v>
      </c>
      <c r="W70" t="s">
        <v>667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  <c r="AE70" s="229"/>
    </row>
    <row r="71" spans="2:31">
      <c r="B71"/>
      <c r="C71"/>
      <c r="D71"/>
      <c r="G71"/>
      <c r="U71">
        <v>68</v>
      </c>
      <c r="V71" t="s">
        <v>290</v>
      </c>
      <c r="W71" t="s">
        <v>667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  <c r="AE71" s="229"/>
    </row>
    <row r="72" spans="2:31">
      <c r="B72"/>
      <c r="C72"/>
      <c r="D72"/>
      <c r="G72"/>
      <c r="U72">
        <v>78</v>
      </c>
      <c r="V72" t="s">
        <v>291</v>
      </c>
      <c r="W72" t="s">
        <v>667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  <c r="AE72" s="229"/>
    </row>
    <row r="73" spans="2:31">
      <c r="U73">
        <v>79</v>
      </c>
      <c r="V73" t="s">
        <v>292</v>
      </c>
      <c r="W73" t="s">
        <v>667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  <c r="AE73" s="229"/>
    </row>
    <row r="74" spans="2:31">
      <c r="U74">
        <v>80</v>
      </c>
      <c r="V74" t="s">
        <v>293</v>
      </c>
      <c r="W74" t="s">
        <v>667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  <c r="AE74" s="229"/>
    </row>
    <row r="75" spans="2:31">
      <c r="U75">
        <v>90</v>
      </c>
      <c r="V75" t="s">
        <v>294</v>
      </c>
      <c r="W75" t="s">
        <v>667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  <c r="AE75" s="229"/>
    </row>
    <row r="76" spans="2:31">
      <c r="U76">
        <v>91</v>
      </c>
      <c r="V76" t="s">
        <v>295</v>
      </c>
      <c r="W76" t="s">
        <v>667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  <c r="AE76" s="229"/>
    </row>
    <row r="77" spans="2:31">
      <c r="U77">
        <v>92</v>
      </c>
      <c r="V77" t="s">
        <v>296</v>
      </c>
      <c r="W77" s="35" t="s">
        <v>667</v>
      </c>
      <c r="X77" s="35" t="s">
        <v>228</v>
      </c>
      <c r="Y77" s="35" t="s">
        <v>225</v>
      </c>
      <c r="Z77" s="35" t="s">
        <v>226</v>
      </c>
      <c r="AA77" s="35" t="s">
        <v>226</v>
      </c>
      <c r="AB77" s="35" t="s">
        <v>226</v>
      </c>
      <c r="AC77" s="35" t="s">
        <v>226</v>
      </c>
      <c r="AD77" s="35" t="s">
        <v>226</v>
      </c>
      <c r="AE77" s="229"/>
    </row>
    <row r="78" spans="2:31">
      <c r="U78">
        <v>9</v>
      </c>
      <c r="V78" t="s">
        <v>271</v>
      </c>
      <c r="W78" t="s">
        <v>668</v>
      </c>
      <c r="X78" t="s">
        <v>228</v>
      </c>
      <c r="Y78" t="s">
        <v>225</v>
      </c>
      <c r="Z78" s="229">
        <v>39.015953063964844</v>
      </c>
      <c r="AA78" s="229">
        <v>4.5828796923160553E-2</v>
      </c>
      <c r="AB78" t="s">
        <v>226</v>
      </c>
      <c r="AC78" t="s">
        <v>226</v>
      </c>
      <c r="AD78" t="s">
        <v>226</v>
      </c>
      <c r="AE78" s="229"/>
    </row>
    <row r="79" spans="2:31">
      <c r="U79">
        <v>10</v>
      </c>
      <c r="V79" t="s">
        <v>273</v>
      </c>
      <c r="W79" t="s">
        <v>668</v>
      </c>
      <c r="X79" t="s">
        <v>228</v>
      </c>
      <c r="Y79" t="s">
        <v>225</v>
      </c>
      <c r="Z79" s="229">
        <v>39.015953063964844</v>
      </c>
      <c r="AA79" s="229">
        <v>4.5828796923160553E-2</v>
      </c>
      <c r="AB79" t="s">
        <v>226</v>
      </c>
      <c r="AC79" t="s">
        <v>226</v>
      </c>
      <c r="AD79" t="s">
        <v>226</v>
      </c>
      <c r="AE79" s="229"/>
    </row>
    <row r="80" spans="2:31">
      <c r="U80">
        <v>11</v>
      </c>
      <c r="V80" t="s">
        <v>274</v>
      </c>
      <c r="W80" t="s">
        <v>668</v>
      </c>
      <c r="X80" t="s">
        <v>228</v>
      </c>
      <c r="Y80" t="s">
        <v>225</v>
      </c>
      <c r="Z80" s="229">
        <v>39.015953063964844</v>
      </c>
      <c r="AA80" s="229">
        <v>4.5828796923160553E-2</v>
      </c>
      <c r="AB80" t="s">
        <v>226</v>
      </c>
      <c r="AC80" t="s">
        <v>226</v>
      </c>
      <c r="AD80" t="s">
        <v>226</v>
      </c>
      <c r="AE80" s="229"/>
    </row>
    <row r="81" spans="21:31">
      <c r="U81">
        <v>21</v>
      </c>
      <c r="V81" t="s">
        <v>275</v>
      </c>
      <c r="W81" t="s">
        <v>668</v>
      </c>
      <c r="X81" t="s">
        <v>228</v>
      </c>
      <c r="Y81" t="s">
        <v>225</v>
      </c>
      <c r="Z81" s="229">
        <v>39.015953063964844</v>
      </c>
      <c r="AA81" s="229">
        <v>4.5828796923160553E-2</v>
      </c>
      <c r="AB81" t="s">
        <v>226</v>
      </c>
      <c r="AC81" t="s">
        <v>226</v>
      </c>
      <c r="AD81" t="s">
        <v>226</v>
      </c>
      <c r="AE81" s="229"/>
    </row>
    <row r="82" spans="21:31">
      <c r="U82">
        <v>22</v>
      </c>
      <c r="V82" t="s">
        <v>276</v>
      </c>
      <c r="W82" t="s">
        <v>668</v>
      </c>
      <c r="X82" t="s">
        <v>228</v>
      </c>
      <c r="Y82" t="s">
        <v>225</v>
      </c>
      <c r="Z82" s="229">
        <v>39.015953063964844</v>
      </c>
      <c r="AA82" s="229">
        <v>4.5828796923160553E-2</v>
      </c>
      <c r="AB82" t="s">
        <v>226</v>
      </c>
      <c r="AC82" t="s">
        <v>226</v>
      </c>
      <c r="AD82" t="s">
        <v>226</v>
      </c>
      <c r="AE82" s="229"/>
    </row>
    <row r="83" spans="21:31">
      <c r="U83">
        <v>23</v>
      </c>
      <c r="V83" t="s">
        <v>277</v>
      </c>
      <c r="W83" t="s">
        <v>668</v>
      </c>
      <c r="X83" t="s">
        <v>228</v>
      </c>
      <c r="Y83" s="229">
        <v>39.048358917236328</v>
      </c>
      <c r="Z83" s="229">
        <v>39.015953063964844</v>
      </c>
      <c r="AA83" s="229">
        <v>4.5828796923160553E-2</v>
      </c>
      <c r="AB83" s="229">
        <v>1.2059004306793213</v>
      </c>
      <c r="AC83" s="229">
        <v>1.2349662780761719</v>
      </c>
      <c r="AD83" s="229">
        <v>4.1105233132839203E-2</v>
      </c>
      <c r="AE83" s="229"/>
    </row>
    <row r="84" spans="21:31">
      <c r="U84">
        <v>33</v>
      </c>
      <c r="V84" t="s">
        <v>278</v>
      </c>
      <c r="W84" t="s">
        <v>668</v>
      </c>
      <c r="X84" t="s">
        <v>228</v>
      </c>
      <c r="Y84" s="229">
        <v>38.983547210693359</v>
      </c>
      <c r="Z84" s="229">
        <v>39.015953063964844</v>
      </c>
      <c r="AA84" s="229">
        <v>4.5828796923160553E-2</v>
      </c>
      <c r="AB84" s="229">
        <v>1.2640320062637329</v>
      </c>
      <c r="AC84" s="229">
        <v>1.2349662780761719</v>
      </c>
      <c r="AD84" s="229">
        <v>4.1105233132839203E-2</v>
      </c>
      <c r="AE84" s="229"/>
    </row>
    <row r="85" spans="21:31">
      <c r="U85">
        <v>34</v>
      </c>
      <c r="V85" t="s">
        <v>279</v>
      </c>
      <c r="W85" t="s">
        <v>668</v>
      </c>
      <c r="X85" t="s">
        <v>228</v>
      </c>
      <c r="Y85" t="s">
        <v>225</v>
      </c>
      <c r="Z85" s="229">
        <v>39.015953063964844</v>
      </c>
      <c r="AA85" s="229">
        <v>4.5828796923160553E-2</v>
      </c>
      <c r="AB85" t="s">
        <v>226</v>
      </c>
      <c r="AC85" t="s">
        <v>226</v>
      </c>
      <c r="AD85" t="s">
        <v>226</v>
      </c>
      <c r="AE85" s="229"/>
    </row>
    <row r="86" spans="21:31">
      <c r="U86">
        <v>35</v>
      </c>
      <c r="V86" t="s">
        <v>280</v>
      </c>
      <c r="W86" t="s">
        <v>668</v>
      </c>
      <c r="X86" t="s">
        <v>228</v>
      </c>
      <c r="Y86" t="s">
        <v>225</v>
      </c>
      <c r="Z86" s="229">
        <v>39.015953063964844</v>
      </c>
      <c r="AA86" s="229">
        <v>4.5828796923160553E-2</v>
      </c>
      <c r="AB86" t="s">
        <v>226</v>
      </c>
      <c r="AC86" t="s">
        <v>226</v>
      </c>
      <c r="AD86" t="s">
        <v>226</v>
      </c>
      <c r="AE86" s="229"/>
    </row>
    <row r="87" spans="21:31">
      <c r="U87">
        <v>45</v>
      </c>
      <c r="V87" t="s">
        <v>281</v>
      </c>
      <c r="W87" t="s">
        <v>668</v>
      </c>
      <c r="X87" t="s">
        <v>228</v>
      </c>
      <c r="Y87" t="s">
        <v>225</v>
      </c>
      <c r="Z87" s="229">
        <v>39.015953063964844</v>
      </c>
      <c r="AA87" s="229">
        <v>4.5828796923160553E-2</v>
      </c>
      <c r="AB87" t="s">
        <v>226</v>
      </c>
      <c r="AC87" t="s">
        <v>226</v>
      </c>
      <c r="AD87" t="s">
        <v>226</v>
      </c>
      <c r="AE87" s="229"/>
    </row>
    <row r="88" spans="21:31">
      <c r="U88">
        <v>46</v>
      </c>
      <c r="V88" t="s">
        <v>282</v>
      </c>
      <c r="W88" t="s">
        <v>668</v>
      </c>
      <c r="X88" t="s">
        <v>228</v>
      </c>
      <c r="Y88" t="s">
        <v>225</v>
      </c>
      <c r="Z88" s="229">
        <v>39.015953063964844</v>
      </c>
      <c r="AA88" s="229">
        <v>4.5828796923160553E-2</v>
      </c>
      <c r="AB88" t="s">
        <v>226</v>
      </c>
      <c r="AC88" t="s">
        <v>226</v>
      </c>
      <c r="AD88" t="s">
        <v>226</v>
      </c>
      <c r="AE88" s="229"/>
    </row>
    <row r="89" spans="21:31">
      <c r="U89">
        <v>47</v>
      </c>
      <c r="V89" t="s">
        <v>283</v>
      </c>
      <c r="W89" s="35" t="s">
        <v>668</v>
      </c>
      <c r="X89" s="35" t="s">
        <v>228</v>
      </c>
      <c r="Y89" s="35" t="s">
        <v>225</v>
      </c>
      <c r="Z89" s="348">
        <v>39.015953063964844</v>
      </c>
      <c r="AA89" s="348">
        <v>4.5828796923160553E-2</v>
      </c>
      <c r="AB89" s="35" t="s">
        <v>226</v>
      </c>
      <c r="AC89" s="35" t="s">
        <v>226</v>
      </c>
      <c r="AD89" s="35" t="s">
        <v>226</v>
      </c>
      <c r="AE89" s="229"/>
    </row>
    <row r="90" spans="21:31">
      <c r="U90">
        <v>57</v>
      </c>
      <c r="V90" t="s">
        <v>297</v>
      </c>
      <c r="W90" t="s">
        <v>669</v>
      </c>
      <c r="X90" t="s">
        <v>228</v>
      </c>
      <c r="Y90" t="s">
        <v>225</v>
      </c>
      <c r="Z90" t="s">
        <v>226</v>
      </c>
      <c r="AA90" t="s">
        <v>226</v>
      </c>
      <c r="AB90" t="s">
        <v>226</v>
      </c>
      <c r="AC90" t="s">
        <v>226</v>
      </c>
      <c r="AD90" t="s">
        <v>226</v>
      </c>
      <c r="AE90" s="229"/>
    </row>
    <row r="91" spans="21:31">
      <c r="U91">
        <v>58</v>
      </c>
      <c r="V91" t="s">
        <v>299</v>
      </c>
      <c r="W91" t="s">
        <v>669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  <c r="AE91" s="229"/>
    </row>
    <row r="92" spans="21:31">
      <c r="U92">
        <v>59</v>
      </c>
      <c r="V92" t="s">
        <v>300</v>
      </c>
      <c r="W92" t="s">
        <v>669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  <c r="AE92" s="229"/>
    </row>
    <row r="93" spans="21:31">
      <c r="U93">
        <v>69</v>
      </c>
      <c r="V93" t="s">
        <v>301</v>
      </c>
      <c r="W93" t="s">
        <v>669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  <c r="AE93" s="229"/>
    </row>
    <row r="94" spans="21:31">
      <c r="U94">
        <v>70</v>
      </c>
      <c r="V94" t="s">
        <v>302</v>
      </c>
      <c r="W94" t="s">
        <v>669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  <c r="AE94" s="229"/>
    </row>
    <row r="95" spans="21:31">
      <c r="U95">
        <v>71</v>
      </c>
      <c r="V95" t="s">
        <v>303</v>
      </c>
      <c r="W95" t="s">
        <v>669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  <c r="AE95" s="229"/>
    </row>
    <row r="96" spans="21:31">
      <c r="U96">
        <v>81</v>
      </c>
      <c r="V96" t="s">
        <v>304</v>
      </c>
      <c r="W96" t="s">
        <v>669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  <c r="AE96" s="229"/>
    </row>
    <row r="97" spans="21:31">
      <c r="U97">
        <v>82</v>
      </c>
      <c r="V97" t="s">
        <v>305</v>
      </c>
      <c r="W97" t="s">
        <v>669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  <c r="AE97" s="229"/>
    </row>
    <row r="98" spans="21:31">
      <c r="U98">
        <v>83</v>
      </c>
      <c r="V98" t="s">
        <v>306</v>
      </c>
      <c r="W98" t="s">
        <v>669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  <c r="AE98" s="229"/>
    </row>
    <row r="99" spans="21:31">
      <c r="U99">
        <v>93</v>
      </c>
      <c r="V99" t="s">
        <v>307</v>
      </c>
      <c r="W99" t="s">
        <v>669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  <c r="AE99" s="229"/>
    </row>
    <row r="100" spans="21:31">
      <c r="U100">
        <v>94</v>
      </c>
      <c r="V100" t="s">
        <v>308</v>
      </c>
      <c r="W100" t="s">
        <v>669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  <c r="AE100" s="229"/>
    </row>
    <row r="101" spans="21:31">
      <c r="U101">
        <v>95</v>
      </c>
      <c r="V101" t="s">
        <v>309</v>
      </c>
      <c r="W101" s="35" t="s">
        <v>669</v>
      </c>
      <c r="X101" s="35" t="s">
        <v>228</v>
      </c>
      <c r="Y101" s="35" t="s">
        <v>225</v>
      </c>
      <c r="Z101" s="35" t="s">
        <v>226</v>
      </c>
      <c r="AA101" s="35" t="s">
        <v>226</v>
      </c>
      <c r="AB101" s="35" t="s">
        <v>226</v>
      </c>
      <c r="AC101" s="35" t="s">
        <v>226</v>
      </c>
      <c r="AD101" s="35" t="s">
        <v>226</v>
      </c>
      <c r="AE101" s="229"/>
    </row>
    <row r="102" spans="21:31">
      <c r="U102">
        <v>60</v>
      </c>
      <c r="V102" t="s">
        <v>368</v>
      </c>
      <c r="W102" t="s">
        <v>670</v>
      </c>
      <c r="X102" t="s">
        <v>228</v>
      </c>
      <c r="Y102" s="229">
        <v>37.198585510253906</v>
      </c>
      <c r="Z102" s="229">
        <v>37.198585510253906</v>
      </c>
      <c r="AA102" t="s">
        <v>226</v>
      </c>
      <c r="AB102" s="229">
        <v>4.6224584579467773</v>
      </c>
      <c r="AC102" s="229">
        <v>4.6224584579467773</v>
      </c>
      <c r="AD102" t="s">
        <v>226</v>
      </c>
      <c r="AE102" s="229"/>
    </row>
    <row r="103" spans="21:31">
      <c r="U103">
        <v>48</v>
      </c>
      <c r="V103" t="s">
        <v>367</v>
      </c>
      <c r="W103" t="s">
        <v>671</v>
      </c>
      <c r="X103" t="s">
        <v>228</v>
      </c>
      <c r="Y103" s="229">
        <v>33.673946380615234</v>
      </c>
      <c r="Z103" s="229">
        <v>33.673946380615234</v>
      </c>
      <c r="AA103" t="s">
        <v>226</v>
      </c>
      <c r="AB103" s="229">
        <v>59.815910339355469</v>
      </c>
      <c r="AC103" s="229">
        <v>59.815910339355469</v>
      </c>
      <c r="AD103" t="s">
        <v>226</v>
      </c>
      <c r="AE103" s="229"/>
    </row>
    <row r="104" spans="21:31">
      <c r="U104">
        <v>36</v>
      </c>
      <c r="V104" t="s">
        <v>366</v>
      </c>
      <c r="W104" t="s">
        <v>672</v>
      </c>
      <c r="X104" t="s">
        <v>228</v>
      </c>
      <c r="Y104" s="229">
        <v>29.972127914428711</v>
      </c>
      <c r="Z104" s="229">
        <v>29.972127914428711</v>
      </c>
      <c r="AA104" t="s">
        <v>226</v>
      </c>
      <c r="AB104" s="229">
        <v>880.35223388671875</v>
      </c>
      <c r="AC104" s="229">
        <v>880.35223388671875</v>
      </c>
      <c r="AD104" t="s">
        <v>226</v>
      </c>
      <c r="AE104" s="229"/>
    </row>
    <row r="105" spans="21:31">
      <c r="U105">
        <v>24</v>
      </c>
      <c r="V105" t="s">
        <v>365</v>
      </c>
      <c r="W105" t="s">
        <v>673</v>
      </c>
      <c r="X105" t="s">
        <v>228</v>
      </c>
      <c r="Y105" s="229">
        <v>26.689481735229492</v>
      </c>
      <c r="Z105" s="229">
        <v>26.689481735229492</v>
      </c>
      <c r="AA105" t="s">
        <v>226</v>
      </c>
      <c r="AB105" s="229">
        <v>9555.576171875</v>
      </c>
      <c r="AC105" s="229">
        <v>9555.576171875</v>
      </c>
      <c r="AD105" t="s">
        <v>226</v>
      </c>
      <c r="AE105" s="229"/>
    </row>
    <row r="106" spans="21:31">
      <c r="U106">
        <v>12</v>
      </c>
      <c r="V106" t="s">
        <v>364</v>
      </c>
      <c r="W106" t="s">
        <v>674</v>
      </c>
      <c r="X106" t="s">
        <v>228</v>
      </c>
      <c r="Y106" s="229">
        <v>23.246639251708984</v>
      </c>
      <c r="Z106" s="229">
        <v>23.246639251708984</v>
      </c>
      <c r="AA106" t="s">
        <v>226</v>
      </c>
      <c r="AB106" s="229">
        <v>116518.6875</v>
      </c>
      <c r="AC106" s="229">
        <v>116518.6875</v>
      </c>
      <c r="AD106" t="s">
        <v>226</v>
      </c>
      <c r="AE106" s="229"/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A15:B19 D7:D26 B17:B26">
    <cfRule type="cellIs" dxfId="1792" priority="108" stopIfTrue="1" operator="equal">
      <formula>0</formula>
    </cfRule>
  </conditionalFormatting>
  <conditionalFormatting sqref="P5:Q5 P10">
    <cfRule type="cellIs" dxfId="1791" priority="107" stopIfTrue="1" operator="equal">
      <formula>0</formula>
    </cfRule>
  </conditionalFormatting>
  <conditionalFormatting sqref="O4">
    <cfRule type="cellIs" dxfId="1790" priority="104" stopIfTrue="1" operator="equal">
      <formula>0</formula>
    </cfRule>
  </conditionalFormatting>
  <conditionalFormatting sqref="O5 O14 P7:Q8 Q4 Q10 P12:Q14 Q6">
    <cfRule type="cellIs" dxfId="1789" priority="106" stopIfTrue="1" operator="equal">
      <formula>0</formula>
    </cfRule>
  </conditionalFormatting>
  <conditionalFormatting sqref="P14:Q14">
    <cfRule type="cellIs" dxfId="1788" priority="105" stopIfTrue="1" operator="equal">
      <formula>0</formula>
    </cfRule>
  </conditionalFormatting>
  <conditionalFormatting sqref="M5:N5 M11">
    <cfRule type="cellIs" dxfId="1787" priority="103" stopIfTrue="1" operator="equal">
      <formula>0</formula>
    </cfRule>
  </conditionalFormatting>
  <conditionalFormatting sqref="L4">
    <cfRule type="cellIs" dxfId="1786" priority="101" stopIfTrue="1" operator="equal">
      <formula>0</formula>
    </cfRule>
  </conditionalFormatting>
  <conditionalFormatting sqref="K5:L5 M7:N8 N4 K4 N11 M13:N14 N6">
    <cfRule type="cellIs" dxfId="1785" priority="102" stopIfTrue="1" operator="equal">
      <formula>0</formula>
    </cfRule>
  </conditionalFormatting>
  <conditionalFormatting sqref="B7:B10">
    <cfRule type="cellIs" dxfId="1784" priority="100" stopIfTrue="1" operator="equal">
      <formula>0</formula>
    </cfRule>
  </conditionalFormatting>
  <conditionalFormatting sqref="H6 G6:G12">
    <cfRule type="cellIs" dxfId="1783" priority="99" stopIfTrue="1" operator="equal">
      <formula>0</formula>
    </cfRule>
  </conditionalFormatting>
  <conditionalFormatting sqref="B20:B26">
    <cfRule type="cellIs" dxfId="1782" priority="98" stopIfTrue="1" operator="equal">
      <formula>0</formula>
    </cfRule>
  </conditionalFormatting>
  <conditionalFormatting sqref="B7:B26">
    <cfRule type="cellIs" dxfId="1781" priority="96" stopIfTrue="1" operator="equal">
      <formula>0</formula>
    </cfRule>
  </conditionalFormatting>
  <conditionalFormatting sqref="B7:B26">
    <cfRule type="cellIs" dxfId="1780" priority="95" stopIfTrue="1" operator="equal">
      <formula>0</formula>
    </cfRule>
  </conditionalFormatting>
  <conditionalFormatting sqref="C7:C14">
    <cfRule type="cellIs" dxfId="1779" priority="94" stopIfTrue="1" operator="equal">
      <formula>0</formula>
    </cfRule>
  </conditionalFormatting>
  <conditionalFormatting sqref="B9:B26">
    <cfRule type="cellIs" dxfId="1778" priority="93" stopIfTrue="1" operator="equal">
      <formula>0</formula>
    </cfRule>
  </conditionalFormatting>
  <conditionalFormatting sqref="B13:B26">
    <cfRule type="cellIs" dxfId="1777" priority="92" stopIfTrue="1" operator="equal">
      <formula>0</formula>
    </cfRule>
  </conditionalFormatting>
  <conditionalFormatting sqref="B7:B14">
    <cfRule type="cellIs" dxfId="1776" priority="91" stopIfTrue="1" operator="equal">
      <formula>0</formula>
    </cfRule>
  </conditionalFormatting>
  <conditionalFormatting sqref="B7:B22">
    <cfRule type="cellIs" dxfId="1775" priority="90" stopIfTrue="1" operator="equal">
      <formula>0</formula>
    </cfRule>
  </conditionalFormatting>
  <conditionalFormatting sqref="B8:B26">
    <cfRule type="cellIs" dxfId="1774" priority="89" stopIfTrue="1" operator="equal">
      <formula>0</formula>
    </cfRule>
  </conditionalFormatting>
  <conditionalFormatting sqref="B8:B26">
    <cfRule type="cellIs" dxfId="1773" priority="88" stopIfTrue="1" operator="equal">
      <formula>0</formula>
    </cfRule>
  </conditionalFormatting>
  <conditionalFormatting sqref="B10:B26">
    <cfRule type="cellIs" dxfId="1772" priority="87" stopIfTrue="1" operator="equal">
      <formula>0</formula>
    </cfRule>
  </conditionalFormatting>
  <conditionalFormatting sqref="B10:B26">
    <cfRule type="cellIs" dxfId="1771" priority="86" stopIfTrue="1" operator="equal">
      <formula>0</formula>
    </cfRule>
  </conditionalFormatting>
  <conditionalFormatting sqref="B12:B22">
    <cfRule type="cellIs" dxfId="1770" priority="85" stopIfTrue="1" operator="equal">
      <formula>0</formula>
    </cfRule>
  </conditionalFormatting>
  <conditionalFormatting sqref="C7:C14">
    <cfRule type="cellIs" dxfId="1769" priority="84" stopIfTrue="1" operator="equal">
      <formula>0</formula>
    </cfRule>
  </conditionalFormatting>
  <conditionalFormatting sqref="C7:C14">
    <cfRule type="cellIs" dxfId="1768" priority="83" stopIfTrue="1" operator="equal">
      <formula>0</formula>
    </cfRule>
  </conditionalFormatting>
  <conditionalFormatting sqref="C7:C14">
    <cfRule type="cellIs" dxfId="1767" priority="82" stopIfTrue="1" operator="equal">
      <formula>0</formula>
    </cfRule>
  </conditionalFormatting>
  <conditionalFormatting sqref="C7:C14">
    <cfRule type="cellIs" dxfId="1766" priority="81" stopIfTrue="1" operator="equal">
      <formula>0</formula>
    </cfRule>
  </conditionalFormatting>
  <conditionalFormatting sqref="D23:D26">
    <cfRule type="cellIs" dxfId="1765" priority="80" stopIfTrue="1" operator="equal">
      <formula>0</formula>
    </cfRule>
  </conditionalFormatting>
  <conditionalFormatting sqref="D21:D26">
    <cfRule type="cellIs" dxfId="1764" priority="79" stopIfTrue="1" operator="equal">
      <formula>0</formula>
    </cfRule>
  </conditionalFormatting>
  <conditionalFormatting sqref="D19:D26">
    <cfRule type="cellIs" dxfId="1763" priority="78" stopIfTrue="1" operator="equal">
      <formula>0</formula>
    </cfRule>
  </conditionalFormatting>
  <conditionalFormatting sqref="D15:D22">
    <cfRule type="cellIs" dxfId="1762" priority="77" stopIfTrue="1" operator="equal">
      <formula>0</formula>
    </cfRule>
  </conditionalFormatting>
  <conditionalFormatting sqref="D15:D22">
    <cfRule type="cellIs" dxfId="1761" priority="76" stopIfTrue="1" operator="equal">
      <formula>0</formula>
    </cfRule>
  </conditionalFormatting>
  <conditionalFormatting sqref="D13:D26">
    <cfRule type="cellIs" dxfId="1760" priority="75" stopIfTrue="1" operator="equal">
      <formula>0</formula>
    </cfRule>
  </conditionalFormatting>
  <conditionalFormatting sqref="D13:D26">
    <cfRule type="cellIs" dxfId="1759" priority="74" stopIfTrue="1" operator="equal">
      <formula>0</formula>
    </cfRule>
  </conditionalFormatting>
  <conditionalFormatting sqref="D12:D22">
    <cfRule type="cellIs" dxfId="1758" priority="73" stopIfTrue="1" operator="equal">
      <formula>0</formula>
    </cfRule>
  </conditionalFormatting>
  <conditionalFormatting sqref="D12:D22">
    <cfRule type="cellIs" dxfId="1757" priority="72" stopIfTrue="1" operator="equal">
      <formula>0</formula>
    </cfRule>
  </conditionalFormatting>
  <conditionalFormatting sqref="D10:D26">
    <cfRule type="cellIs" dxfId="1756" priority="71" stopIfTrue="1" operator="equal">
      <formula>0</formula>
    </cfRule>
  </conditionalFormatting>
  <conditionalFormatting sqref="D9:D26">
    <cfRule type="cellIs" dxfId="1755" priority="70" stopIfTrue="1" operator="equal">
      <formula>0</formula>
    </cfRule>
  </conditionalFormatting>
  <conditionalFormatting sqref="C15:C28">
    <cfRule type="cellIs" dxfId="1754" priority="69" stopIfTrue="1" operator="equal">
      <formula>0</formula>
    </cfRule>
  </conditionalFormatting>
  <conditionalFormatting sqref="C15:C28">
    <cfRule type="cellIs" dxfId="1753" priority="68" stopIfTrue="1" operator="equal">
      <formula>0</formula>
    </cfRule>
  </conditionalFormatting>
  <conditionalFormatting sqref="C15:C28">
    <cfRule type="cellIs" dxfId="1752" priority="67" stopIfTrue="1" operator="equal">
      <formula>0</formula>
    </cfRule>
  </conditionalFormatting>
  <conditionalFormatting sqref="C15:C28">
    <cfRule type="cellIs" dxfId="1751" priority="66" stopIfTrue="1" operator="equal">
      <formula>0</formula>
    </cfRule>
  </conditionalFormatting>
  <conditionalFormatting sqref="C15:C28">
    <cfRule type="cellIs" dxfId="1750" priority="65" stopIfTrue="1" operator="equal">
      <formula>0</formula>
    </cfRule>
  </conditionalFormatting>
  <conditionalFormatting sqref="D27:D28">
    <cfRule type="cellIs" dxfId="1749" priority="64" stopIfTrue="1" operator="equal">
      <formula>0</formula>
    </cfRule>
  </conditionalFormatting>
  <conditionalFormatting sqref="D7:D10">
    <cfRule type="cellIs" dxfId="1748" priority="63" stopIfTrue="1" operator="equal">
      <formula>0</formula>
    </cfRule>
  </conditionalFormatting>
  <conditionalFormatting sqref="C7:C26">
    <cfRule type="cellIs" dxfId="1747" priority="62" stopIfTrue="1" operator="equal">
      <formula>0</formula>
    </cfRule>
  </conditionalFormatting>
  <conditionalFormatting sqref="C7:C26">
    <cfRule type="cellIs" dxfId="1746" priority="61" stopIfTrue="1" operator="equal">
      <formula>0</formula>
    </cfRule>
  </conditionalFormatting>
  <conditionalFormatting sqref="C7:C26">
    <cfRule type="cellIs" dxfId="1745" priority="60" stopIfTrue="1" operator="equal">
      <formula>0</formula>
    </cfRule>
  </conditionalFormatting>
  <conditionalFormatting sqref="C7:C26">
    <cfRule type="cellIs" dxfId="1744" priority="59" stopIfTrue="1" operator="equal">
      <formula>0</formula>
    </cfRule>
  </conditionalFormatting>
  <conditionalFormatting sqref="C7:C26">
    <cfRule type="cellIs" dxfId="1743" priority="58" stopIfTrue="1" operator="equal">
      <formula>0</formula>
    </cfRule>
  </conditionalFormatting>
  <conditionalFormatting sqref="C19:C26">
    <cfRule type="cellIs" dxfId="1742" priority="57" stopIfTrue="1" operator="equal">
      <formula>0</formula>
    </cfRule>
  </conditionalFormatting>
  <conditionalFormatting sqref="C19:C26">
    <cfRule type="cellIs" dxfId="1741" priority="56" stopIfTrue="1" operator="equal">
      <formula>0</formula>
    </cfRule>
  </conditionalFormatting>
  <conditionalFormatting sqref="C19:C26">
    <cfRule type="cellIs" dxfId="1740" priority="55" stopIfTrue="1" operator="equal">
      <formula>0</formula>
    </cfRule>
  </conditionalFormatting>
  <conditionalFormatting sqref="C19:C26">
    <cfRule type="cellIs" dxfId="1739" priority="54" stopIfTrue="1" operator="equal">
      <formula>0</formula>
    </cfRule>
  </conditionalFormatting>
  <conditionalFormatting sqref="C19:C26">
    <cfRule type="cellIs" dxfId="1738" priority="53" stopIfTrue="1" operator="equal">
      <formula>0</formula>
    </cfRule>
  </conditionalFormatting>
  <conditionalFormatting sqref="D7:D14">
    <cfRule type="cellIs" dxfId="1737" priority="52" stopIfTrue="1" operator="equal">
      <formula>0</formula>
    </cfRule>
  </conditionalFormatting>
  <conditionalFormatting sqref="D7:D22">
    <cfRule type="cellIs" dxfId="1736" priority="51" stopIfTrue="1" operator="equal">
      <formula>0</formula>
    </cfRule>
  </conditionalFormatting>
  <conditionalFormatting sqref="D8:D26">
    <cfRule type="cellIs" dxfId="1735" priority="50" stopIfTrue="1" operator="equal">
      <formula>0</formula>
    </cfRule>
  </conditionalFormatting>
  <conditionalFormatting sqref="D16:D26">
    <cfRule type="cellIs" dxfId="1734" priority="49" stopIfTrue="1" operator="equal">
      <formula>0</formula>
    </cfRule>
  </conditionalFormatting>
  <conditionalFormatting sqref="D16:D26">
    <cfRule type="cellIs" dxfId="1733" priority="48" stopIfTrue="1" operator="equal">
      <formula>0</formula>
    </cfRule>
  </conditionalFormatting>
  <conditionalFormatting sqref="B14:B26">
    <cfRule type="cellIs" dxfId="1732" priority="47" stopIfTrue="1" operator="equal">
      <formula>0</formula>
    </cfRule>
  </conditionalFormatting>
  <conditionalFormatting sqref="D14:D26">
    <cfRule type="cellIs" dxfId="1731" priority="46" stopIfTrue="1" operator="equal">
      <formula>0</formula>
    </cfRule>
  </conditionalFormatting>
  <conditionalFormatting sqref="D14:D26">
    <cfRule type="cellIs" dxfId="1730" priority="45" stopIfTrue="1" operator="equal">
      <formula>0</formula>
    </cfRule>
  </conditionalFormatting>
  <conditionalFormatting sqref="D17:D26">
    <cfRule type="cellIs" dxfId="1729" priority="44" stopIfTrue="1" operator="equal">
      <formula>0</formula>
    </cfRule>
  </conditionalFormatting>
  <conditionalFormatting sqref="D17:D26">
    <cfRule type="cellIs" dxfId="1728" priority="43" stopIfTrue="1" operator="equal">
      <formula>0</formula>
    </cfRule>
  </conditionalFormatting>
  <conditionalFormatting sqref="B3:B6">
    <cfRule type="cellIs" dxfId="1727" priority="42" stopIfTrue="1" operator="equal">
      <formula>0</formula>
    </cfRule>
  </conditionalFormatting>
  <conditionalFormatting sqref="B3:B6">
    <cfRule type="cellIs" dxfId="1726" priority="41" stopIfTrue="1" operator="equal">
      <formula>0</formula>
    </cfRule>
  </conditionalFormatting>
  <conditionalFormatting sqref="B3:B6">
    <cfRule type="cellIs" dxfId="1725" priority="40" stopIfTrue="1" operator="equal">
      <formula>0</formula>
    </cfRule>
  </conditionalFormatting>
  <conditionalFormatting sqref="C3:C6">
    <cfRule type="cellIs" dxfId="1724" priority="39" stopIfTrue="1" operator="equal">
      <formula>0</formula>
    </cfRule>
  </conditionalFormatting>
  <conditionalFormatting sqref="B3:B6">
    <cfRule type="cellIs" dxfId="1723" priority="38" stopIfTrue="1" operator="equal">
      <formula>0</formula>
    </cfRule>
  </conditionalFormatting>
  <conditionalFormatting sqref="B3:B6">
    <cfRule type="cellIs" dxfId="1722" priority="37" stopIfTrue="1" operator="equal">
      <formula>0</formula>
    </cfRule>
  </conditionalFormatting>
  <conditionalFormatting sqref="B3:B6">
    <cfRule type="cellIs" dxfId="1721" priority="36" stopIfTrue="1" operator="equal">
      <formula>0</formula>
    </cfRule>
  </conditionalFormatting>
  <conditionalFormatting sqref="B3:B6">
    <cfRule type="cellIs" dxfId="1720" priority="35" stopIfTrue="1" operator="equal">
      <formula>0</formula>
    </cfRule>
  </conditionalFormatting>
  <conditionalFormatting sqref="C3:C6">
    <cfRule type="cellIs" dxfId="1719" priority="34" stopIfTrue="1" operator="equal">
      <formula>0</formula>
    </cfRule>
  </conditionalFormatting>
  <conditionalFormatting sqref="C3:C6">
    <cfRule type="cellIs" dxfId="1718" priority="33" stopIfTrue="1" operator="equal">
      <formula>0</formula>
    </cfRule>
  </conditionalFormatting>
  <conditionalFormatting sqref="C3:C6">
    <cfRule type="cellIs" dxfId="1717" priority="32" stopIfTrue="1" operator="equal">
      <formula>0</formula>
    </cfRule>
  </conditionalFormatting>
  <conditionalFormatting sqref="C3:C6">
    <cfRule type="cellIs" dxfId="1716" priority="31" stopIfTrue="1" operator="equal">
      <formula>0</formula>
    </cfRule>
  </conditionalFormatting>
  <conditionalFormatting sqref="D3:D6">
    <cfRule type="cellIs" dxfId="1715" priority="30" stopIfTrue="1" operator="equal">
      <formula>0</formula>
    </cfRule>
  </conditionalFormatting>
  <conditionalFormatting sqref="D3:D6">
    <cfRule type="cellIs" dxfId="1714" priority="29" stopIfTrue="1" operator="equal">
      <formula>0</formula>
    </cfRule>
  </conditionalFormatting>
  <conditionalFormatting sqref="D3:D6">
    <cfRule type="cellIs" dxfId="1713" priority="28" stopIfTrue="1" operator="equal">
      <formula>0</formula>
    </cfRule>
  </conditionalFormatting>
  <conditionalFormatting sqref="D3:D6">
    <cfRule type="cellIs" dxfId="1712" priority="27" stopIfTrue="1" operator="equal">
      <formula>0</formula>
    </cfRule>
  </conditionalFormatting>
  <conditionalFormatting sqref="D3:D6">
    <cfRule type="cellIs" dxfId="1711" priority="26" stopIfTrue="1" operator="equal">
      <formula>0</formula>
    </cfRule>
  </conditionalFormatting>
  <conditionalFormatting sqref="D3:D6">
    <cfRule type="cellIs" dxfId="1710" priority="25" stopIfTrue="1" operator="equal">
      <formula>0</formula>
    </cfRule>
  </conditionalFormatting>
  <conditionalFormatting sqref="D3:D6">
    <cfRule type="cellIs" dxfId="1709" priority="24" stopIfTrue="1" operator="equal">
      <formula>0</formula>
    </cfRule>
  </conditionalFormatting>
  <conditionalFormatting sqref="C3:C6">
    <cfRule type="cellIs" dxfId="1708" priority="23" stopIfTrue="1" operator="equal">
      <formula>0</formula>
    </cfRule>
  </conditionalFormatting>
  <conditionalFormatting sqref="C3:C6">
    <cfRule type="cellIs" dxfId="1707" priority="22" stopIfTrue="1" operator="equal">
      <formula>0</formula>
    </cfRule>
  </conditionalFormatting>
  <conditionalFormatting sqref="C3:C6">
    <cfRule type="cellIs" dxfId="1706" priority="21" stopIfTrue="1" operator="equal">
      <formula>0</formula>
    </cfRule>
  </conditionalFormatting>
  <conditionalFormatting sqref="C3:C6">
    <cfRule type="cellIs" dxfId="1705" priority="20" stopIfTrue="1" operator="equal">
      <formula>0</formula>
    </cfRule>
  </conditionalFormatting>
  <conditionalFormatting sqref="C3:C6">
    <cfRule type="cellIs" dxfId="1704" priority="19" stopIfTrue="1" operator="equal">
      <formula>0</formula>
    </cfRule>
  </conditionalFormatting>
  <conditionalFormatting sqref="C3:C6">
    <cfRule type="cellIs" dxfId="1703" priority="18" stopIfTrue="1" operator="equal">
      <formula>0</formula>
    </cfRule>
  </conditionalFormatting>
  <conditionalFormatting sqref="C3:C6">
    <cfRule type="cellIs" dxfId="1702" priority="17" stopIfTrue="1" operator="equal">
      <formula>0</formula>
    </cfRule>
  </conditionalFormatting>
  <conditionalFormatting sqref="C3:C6">
    <cfRule type="cellIs" dxfId="1701" priority="16" stopIfTrue="1" operator="equal">
      <formula>0</formula>
    </cfRule>
  </conditionalFormatting>
  <conditionalFormatting sqref="C3:C6">
    <cfRule type="cellIs" dxfId="1700" priority="15" stopIfTrue="1" operator="equal">
      <formula>0</formula>
    </cfRule>
  </conditionalFormatting>
  <conditionalFormatting sqref="C3:C6">
    <cfRule type="cellIs" dxfId="1699" priority="14" stopIfTrue="1" operator="equal">
      <formula>0</formula>
    </cfRule>
  </conditionalFormatting>
  <conditionalFormatting sqref="C3:C6">
    <cfRule type="cellIs" dxfId="1698" priority="13" stopIfTrue="1" operator="equal">
      <formula>0</formula>
    </cfRule>
  </conditionalFormatting>
  <conditionalFormatting sqref="C3:C6">
    <cfRule type="cellIs" dxfId="1697" priority="12" stopIfTrue="1" operator="equal">
      <formula>0</formula>
    </cfRule>
  </conditionalFormatting>
  <conditionalFormatting sqref="C3:C6">
    <cfRule type="cellIs" dxfId="1696" priority="11" stopIfTrue="1" operator="equal">
      <formula>0</formula>
    </cfRule>
  </conditionalFormatting>
  <conditionalFormatting sqref="C3:C6">
    <cfRule type="cellIs" dxfId="1695" priority="10" stopIfTrue="1" operator="equal">
      <formula>0</formula>
    </cfRule>
  </conditionalFormatting>
  <conditionalFormatting sqref="C3:C6">
    <cfRule type="cellIs" dxfId="1694" priority="9" stopIfTrue="1" operator="equal">
      <formula>0</formula>
    </cfRule>
  </conditionalFormatting>
  <conditionalFormatting sqref="D3:D6">
    <cfRule type="cellIs" dxfId="1693" priority="8" stopIfTrue="1" operator="equal">
      <formula>0</formula>
    </cfRule>
  </conditionalFormatting>
  <conditionalFormatting sqref="D3:D6">
    <cfRule type="cellIs" dxfId="1692" priority="7" stopIfTrue="1" operator="equal">
      <formula>0</formula>
    </cfRule>
  </conditionalFormatting>
  <conditionalFormatting sqref="D3:D6">
    <cfRule type="cellIs" dxfId="1691" priority="6" stopIfTrue="1" operator="equal">
      <formula>0</formula>
    </cfRule>
  </conditionalFormatting>
  <conditionalFormatting sqref="B3:B6">
    <cfRule type="cellIs" dxfId="1690" priority="5" stopIfTrue="1" operator="equal">
      <formula>0</formula>
    </cfRule>
  </conditionalFormatting>
  <conditionalFormatting sqref="D3:D6">
    <cfRule type="cellIs" dxfId="1689" priority="4" stopIfTrue="1" operator="equal">
      <formula>0</formula>
    </cfRule>
  </conditionalFormatting>
  <conditionalFormatting sqref="D3:D6">
    <cfRule type="cellIs" dxfId="1688" priority="3" stopIfTrue="1" operator="equal">
      <formula>0</formula>
    </cfRule>
  </conditionalFormatting>
  <conditionalFormatting sqref="D3:D6">
    <cfRule type="cellIs" dxfId="1687" priority="2" stopIfTrue="1" operator="equal">
      <formula>0</formula>
    </cfRule>
  </conditionalFormatting>
  <conditionalFormatting sqref="D3:D6">
    <cfRule type="cellIs" dxfId="1686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34F9-95A1-B84D-BD8D-A06330CDD2B4}">
  <sheetPr>
    <pageSetUpPr fitToPage="1"/>
  </sheetPr>
  <dimension ref="A1:AH102"/>
  <sheetViews>
    <sheetView workbookViewId="0">
      <selection activeCell="V2" sqref="V2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6.1640625" customWidth="1"/>
    <col min="24" max="30" width="8.83203125" customWidth="1"/>
    <col min="31" max="32" width="7.1640625" style="9" customWidth="1"/>
    <col min="33" max="34" width="7.1640625" customWidth="1"/>
  </cols>
  <sheetData>
    <row r="1" spans="1:30" ht="2" customHeight="1" thickBot="1">
      <c r="U1" t="s">
        <v>651</v>
      </c>
      <c r="V1" t="s">
        <v>652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181</v>
      </c>
      <c r="V2" t="s">
        <v>653</v>
      </c>
    </row>
    <row r="3" spans="1:30" ht="16.25" customHeight="1" thickTop="1" thickBot="1">
      <c r="A3" s="15">
        <v>1</v>
      </c>
      <c r="B3" s="16">
        <v>325</v>
      </c>
      <c r="C3" s="16" t="s">
        <v>162</v>
      </c>
      <c r="D3" s="17">
        <v>44616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182</v>
      </c>
      <c r="V3" t="s">
        <v>654</v>
      </c>
    </row>
    <row r="4" spans="1:30" ht="16.25" customHeight="1">
      <c r="A4" s="15">
        <v>2</v>
      </c>
      <c r="B4" s="16">
        <v>325</v>
      </c>
      <c r="C4" s="16" t="s">
        <v>162</v>
      </c>
      <c r="D4" s="17">
        <v>44616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184</v>
      </c>
      <c r="V4" t="s">
        <v>185</v>
      </c>
      <c r="Y4" t="s">
        <v>186</v>
      </c>
      <c r="Z4" t="s">
        <v>187</v>
      </c>
      <c r="AA4" t="s">
        <v>188</v>
      </c>
      <c r="AB4" t="s">
        <v>189</v>
      </c>
      <c r="AC4" t="s">
        <v>190</v>
      </c>
    </row>
    <row r="5" spans="1:30" ht="16.25" customHeight="1" thickBot="1">
      <c r="A5" s="15">
        <v>3</v>
      </c>
      <c r="B5" s="16">
        <v>325</v>
      </c>
      <c r="C5" s="16" t="s">
        <v>162</v>
      </c>
      <c r="D5" s="17">
        <v>44616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311</v>
      </c>
      <c r="V5" t="s">
        <v>312</v>
      </c>
      <c r="Y5" s="229">
        <v>0.1</v>
      </c>
      <c r="Z5" s="229">
        <v>39.341800689697266</v>
      </c>
      <c r="AA5" s="229">
        <v>0.99839997291564941</v>
      </c>
      <c r="AB5" s="229">
        <v>-3.1839001178741455</v>
      </c>
      <c r="AC5" s="229">
        <v>106.10105895996094</v>
      </c>
    </row>
    <row r="6" spans="1:30" ht="16.25" customHeight="1">
      <c r="A6" s="15">
        <v>4</v>
      </c>
      <c r="B6" s="16">
        <v>325</v>
      </c>
      <c r="C6" s="16" t="s">
        <v>162</v>
      </c>
      <c r="D6" s="17">
        <v>44616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313</v>
      </c>
      <c r="V6" t="s">
        <v>312</v>
      </c>
    </row>
    <row r="7" spans="1:30" ht="16.25" customHeight="1">
      <c r="A7" s="15">
        <v>5</v>
      </c>
      <c r="B7" s="16">
        <v>326</v>
      </c>
      <c r="C7" s="16" t="s">
        <v>162</v>
      </c>
      <c r="D7" s="17">
        <v>44623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314</v>
      </c>
      <c r="V7" t="s">
        <v>315</v>
      </c>
    </row>
    <row r="8" spans="1:30" ht="16.25" customHeight="1">
      <c r="A8" s="15">
        <v>6</v>
      </c>
      <c r="B8" s="16">
        <v>326</v>
      </c>
      <c r="C8" s="16" t="s">
        <v>162</v>
      </c>
      <c r="D8" s="17">
        <v>44623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191</v>
      </c>
      <c r="V8" t="s">
        <v>192</v>
      </c>
    </row>
    <row r="9" spans="1:30" ht="16.25" customHeight="1">
      <c r="A9" s="15">
        <v>7</v>
      </c>
      <c r="B9" s="16">
        <v>326</v>
      </c>
      <c r="C9" s="16" t="s">
        <v>162</v>
      </c>
      <c r="D9" s="17">
        <v>44623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193</v>
      </c>
      <c r="V9" t="s">
        <v>194</v>
      </c>
    </row>
    <row r="10" spans="1:30" ht="16.25" customHeight="1">
      <c r="A10" s="15">
        <v>8</v>
      </c>
      <c r="B10" s="16">
        <v>326</v>
      </c>
      <c r="C10" s="16" t="s">
        <v>162</v>
      </c>
      <c r="D10" s="17">
        <v>44623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316</v>
      </c>
      <c r="V10" t="s">
        <v>317</v>
      </c>
    </row>
    <row r="11" spans="1:30" ht="16.25" customHeight="1" thickBot="1">
      <c r="A11" s="15">
        <v>9</v>
      </c>
      <c r="B11" s="16">
        <v>327</v>
      </c>
      <c r="C11" s="16" t="s">
        <v>162</v>
      </c>
      <c r="D11" s="17">
        <v>44631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318</v>
      </c>
      <c r="V11" t="s">
        <v>319</v>
      </c>
    </row>
    <row r="12" spans="1:30" ht="16.25" customHeight="1">
      <c r="A12" s="15">
        <v>10</v>
      </c>
      <c r="B12" s="16">
        <v>327</v>
      </c>
      <c r="C12" s="16" t="s">
        <v>162</v>
      </c>
      <c r="D12" s="17">
        <v>44631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  <c r="U12" t="s">
        <v>195</v>
      </c>
    </row>
    <row r="13" spans="1:30" ht="16.25" customHeight="1" thickBot="1">
      <c r="A13" s="15">
        <v>11</v>
      </c>
      <c r="B13" s="16">
        <v>327</v>
      </c>
      <c r="C13" s="16" t="s">
        <v>162</v>
      </c>
      <c r="D13" s="17">
        <v>44631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</row>
    <row r="14" spans="1:30" ht="16.25" customHeight="1" thickBot="1">
      <c r="A14" s="15">
        <v>12</v>
      </c>
      <c r="B14" s="16">
        <v>327</v>
      </c>
      <c r="C14" s="16" t="s">
        <v>162</v>
      </c>
      <c r="D14" s="17">
        <v>44631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 t="s">
        <v>196</v>
      </c>
      <c r="V14" t="s">
        <v>197</v>
      </c>
      <c r="W14" t="s">
        <v>198</v>
      </c>
      <c r="X14" t="s">
        <v>199</v>
      </c>
      <c r="Y14" t="s">
        <v>200</v>
      </c>
      <c r="Z14" t="s">
        <v>201</v>
      </c>
      <c r="AA14" t="s">
        <v>202</v>
      </c>
      <c r="AB14" t="s">
        <v>203</v>
      </c>
      <c r="AC14" t="s">
        <v>204</v>
      </c>
      <c r="AD14" t="s">
        <v>205</v>
      </c>
    </row>
    <row r="15" spans="1:30" ht="16.25" customHeight="1">
      <c r="A15" s="15">
        <v>13</v>
      </c>
      <c r="B15" s="16">
        <v>328</v>
      </c>
      <c r="C15" s="16" t="s">
        <v>162</v>
      </c>
      <c r="D15" s="17">
        <v>44637</v>
      </c>
      <c r="E15" s="53"/>
      <c r="F15" s="9"/>
      <c r="G15" s="11"/>
      <c r="H15" s="9"/>
      <c r="I15" s="9"/>
      <c r="J15" s="9"/>
      <c r="K15" s="9"/>
      <c r="L15" s="9"/>
      <c r="U15">
        <v>85</v>
      </c>
      <c r="V15" t="s">
        <v>224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328</v>
      </c>
      <c r="C16" s="16" t="s">
        <v>162</v>
      </c>
      <c r="D16" s="17">
        <v>44637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86</v>
      </c>
      <c r="V16" t="s">
        <v>363</v>
      </c>
      <c r="W16" t="s">
        <v>46</v>
      </c>
      <c r="X16" t="s">
        <v>46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328</v>
      </c>
      <c r="C17" s="16" t="s">
        <v>162</v>
      </c>
      <c r="D17" s="17">
        <v>44637</v>
      </c>
      <c r="E17" s="452" t="s">
        <v>36</v>
      </c>
      <c r="F17" s="86"/>
      <c r="G17" s="87"/>
      <c r="H17" s="88"/>
      <c r="I17" s="89" t="str">
        <f>C3</f>
        <v>KH14 AF</v>
      </c>
      <c r="J17" s="90"/>
      <c r="K17" s="91"/>
      <c r="L17" s="92" t="str">
        <f>C11</f>
        <v>KH14 AF</v>
      </c>
      <c r="M17" s="93"/>
      <c r="N17" s="94"/>
      <c r="O17" s="89" t="str">
        <f>C19</f>
        <v>KH14 AF</v>
      </c>
      <c r="P17" s="95"/>
      <c r="Q17" s="463">
        <f>C27</f>
        <v>0</v>
      </c>
      <c r="R17" s="452" t="s">
        <v>36</v>
      </c>
      <c r="S17" s="58"/>
      <c r="T17" s="58"/>
      <c r="U17">
        <v>84</v>
      </c>
      <c r="V17" t="s">
        <v>227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E17" s="58"/>
      <c r="AF17" s="58"/>
      <c r="AG17" s="58"/>
      <c r="AH17" s="58"/>
    </row>
    <row r="18" spans="1:34" ht="15" customHeight="1">
      <c r="A18" s="15">
        <v>16</v>
      </c>
      <c r="B18" s="16">
        <v>328</v>
      </c>
      <c r="C18" s="16" t="s">
        <v>162</v>
      </c>
      <c r="D18" s="17">
        <v>44637</v>
      </c>
      <c r="E18" s="452"/>
      <c r="F18" s="454" t="s">
        <v>37</v>
      </c>
      <c r="G18" s="455"/>
      <c r="H18" s="456">
        <f>B3</f>
        <v>325</v>
      </c>
      <c r="I18" s="457"/>
      <c r="J18" s="458"/>
      <c r="K18" s="465">
        <f>B11</f>
        <v>327</v>
      </c>
      <c r="L18" s="466"/>
      <c r="M18" s="467"/>
      <c r="N18" s="456">
        <f>B19</f>
        <v>329</v>
      </c>
      <c r="O18" s="457"/>
      <c r="P18" s="458"/>
      <c r="Q18" s="464"/>
      <c r="R18" s="452"/>
      <c r="S18" s="58"/>
      <c r="T18" s="58"/>
      <c r="U18">
        <v>96</v>
      </c>
      <c r="V18" t="s">
        <v>229</v>
      </c>
      <c r="W18" t="s">
        <v>38</v>
      </c>
      <c r="X18" t="s">
        <v>228</v>
      </c>
      <c r="Y18" t="s">
        <v>225</v>
      </c>
      <c r="Z18" t="s">
        <v>226</v>
      </c>
      <c r="AA18" t="s">
        <v>226</v>
      </c>
      <c r="AB18" t="s">
        <v>226</v>
      </c>
      <c r="AC18" t="s">
        <v>226</v>
      </c>
      <c r="AD18" t="s">
        <v>226</v>
      </c>
      <c r="AE18" s="58"/>
      <c r="AF18" s="58"/>
      <c r="AG18" s="58"/>
      <c r="AH18" s="58"/>
    </row>
    <row r="19" spans="1:34" ht="15" customHeight="1" thickBot="1">
      <c r="A19" s="15">
        <v>17</v>
      </c>
      <c r="B19" s="16">
        <v>329</v>
      </c>
      <c r="C19" s="16" t="s">
        <v>162</v>
      </c>
      <c r="D19" s="17">
        <v>44644</v>
      </c>
      <c r="E19" s="453"/>
      <c r="F19" s="99"/>
      <c r="G19" s="100"/>
      <c r="H19" s="101">
        <v>1</v>
      </c>
      <c r="I19" s="102">
        <f>D3</f>
        <v>44616</v>
      </c>
      <c r="J19" s="103"/>
      <c r="K19" s="104">
        <v>9</v>
      </c>
      <c r="L19" s="105">
        <f>D11</f>
        <v>44631</v>
      </c>
      <c r="M19" s="106"/>
      <c r="N19" s="107"/>
      <c r="O19" s="108">
        <f>D19</f>
        <v>44644</v>
      </c>
      <c r="P19" s="109"/>
      <c r="Q19" s="464"/>
      <c r="R19" s="453"/>
      <c r="S19" s="58"/>
      <c r="T19" s="58"/>
      <c r="U19">
        <v>61</v>
      </c>
      <c r="V19" t="s">
        <v>221</v>
      </c>
      <c r="W19" t="s">
        <v>222</v>
      </c>
      <c r="X19" t="s">
        <v>208</v>
      </c>
      <c r="Y19" s="229">
        <v>39.160160064697266</v>
      </c>
      <c r="Z19" s="229">
        <v>39.116893768310547</v>
      </c>
      <c r="AA19" s="229">
        <v>6.1187781393527985E-2</v>
      </c>
      <c r="AB19" s="229">
        <v>1</v>
      </c>
      <c r="AC19" t="s">
        <v>226</v>
      </c>
      <c r="AD19" t="s">
        <v>226</v>
      </c>
      <c r="AE19" s="58"/>
      <c r="AF19" s="58"/>
      <c r="AG19" s="58"/>
      <c r="AH19" s="58"/>
    </row>
    <row r="20" spans="1:34" ht="15" customHeight="1">
      <c r="A20" s="15">
        <v>18</v>
      </c>
      <c r="B20" s="16">
        <v>329</v>
      </c>
      <c r="C20" s="16" t="s">
        <v>162</v>
      </c>
      <c r="D20" s="17">
        <v>44644</v>
      </c>
      <c r="E20" s="451" t="s">
        <v>39</v>
      </c>
      <c r="F20" s="110"/>
      <c r="G20" s="111"/>
      <c r="H20" s="112"/>
      <c r="I20" s="113" t="str">
        <f>C4</f>
        <v>KH14 AF</v>
      </c>
      <c r="J20" s="114"/>
      <c r="K20" s="115"/>
      <c r="L20" s="116" t="str">
        <f>C12</f>
        <v>KH14 AF</v>
      </c>
      <c r="M20" s="117"/>
      <c r="N20" s="118"/>
      <c r="O20" s="119" t="str">
        <f>C20</f>
        <v>KH14 AF</v>
      </c>
      <c r="P20" s="120"/>
      <c r="Q20" s="462">
        <f>B27</f>
        <v>0</v>
      </c>
      <c r="R20" s="451" t="s">
        <v>39</v>
      </c>
      <c r="S20" s="58"/>
      <c r="T20" s="58"/>
      <c r="U20">
        <v>62</v>
      </c>
      <c r="V20" t="s">
        <v>223</v>
      </c>
      <c r="W20" t="s">
        <v>222</v>
      </c>
      <c r="X20" t="s">
        <v>208</v>
      </c>
      <c r="Y20" s="229">
        <v>39.073627471923828</v>
      </c>
      <c r="Z20" s="229">
        <v>39.116893768310547</v>
      </c>
      <c r="AA20" s="229">
        <v>6.1187781393527985E-2</v>
      </c>
      <c r="AB20" s="229">
        <v>1</v>
      </c>
      <c r="AC20" t="s">
        <v>226</v>
      </c>
      <c r="AD20" t="s">
        <v>226</v>
      </c>
      <c r="AE20" s="58"/>
      <c r="AF20" s="58"/>
      <c r="AG20" s="58"/>
      <c r="AH20" s="58"/>
    </row>
    <row r="21" spans="1:34" ht="15" customHeight="1">
      <c r="A21" s="15">
        <v>19</v>
      </c>
      <c r="B21" s="16">
        <v>329</v>
      </c>
      <c r="C21" s="16" t="s">
        <v>162</v>
      </c>
      <c r="D21" s="17">
        <v>44644</v>
      </c>
      <c r="E21" s="452"/>
      <c r="F21" s="456" t="s">
        <v>40</v>
      </c>
      <c r="G21" s="458"/>
      <c r="H21" s="459">
        <f>B4</f>
        <v>325</v>
      </c>
      <c r="I21" s="460"/>
      <c r="J21" s="461"/>
      <c r="K21" s="456">
        <f>B12</f>
        <v>327</v>
      </c>
      <c r="L21" s="457"/>
      <c r="M21" s="458"/>
      <c r="N21" s="459">
        <f>B20</f>
        <v>329</v>
      </c>
      <c r="O21" s="460"/>
      <c r="P21" s="461"/>
      <c r="Q21" s="462"/>
      <c r="R21" s="452"/>
      <c r="S21" s="58"/>
      <c r="T21" s="58"/>
      <c r="U21">
        <v>49</v>
      </c>
      <c r="V21" t="s">
        <v>218</v>
      </c>
      <c r="W21" t="s">
        <v>219</v>
      </c>
      <c r="X21" t="s">
        <v>208</v>
      </c>
      <c r="Y21" s="229">
        <v>36.606914520263672</v>
      </c>
      <c r="Z21" s="229">
        <v>36.242366790771484</v>
      </c>
      <c r="AA21" s="229">
        <v>0.51554834842681885</v>
      </c>
      <c r="AB21" s="229">
        <v>10</v>
      </c>
      <c r="AC21" t="s">
        <v>226</v>
      </c>
      <c r="AD21" t="s">
        <v>226</v>
      </c>
      <c r="AE21" s="58"/>
      <c r="AF21" s="58"/>
      <c r="AG21" s="58"/>
      <c r="AH21" s="58"/>
    </row>
    <row r="22" spans="1:34" ht="15" customHeight="1" thickBot="1">
      <c r="A22" s="15">
        <v>20</v>
      </c>
      <c r="B22" s="16">
        <v>329</v>
      </c>
      <c r="C22" s="16" t="s">
        <v>162</v>
      </c>
      <c r="D22" s="17">
        <v>44644</v>
      </c>
      <c r="E22" s="453"/>
      <c r="F22" s="121"/>
      <c r="G22" s="122"/>
      <c r="H22" s="123">
        <v>2</v>
      </c>
      <c r="I22" s="124">
        <f>D4</f>
        <v>44616</v>
      </c>
      <c r="J22" s="125"/>
      <c r="K22" s="126">
        <v>10</v>
      </c>
      <c r="L22" s="127">
        <f>D12</f>
        <v>44631</v>
      </c>
      <c r="M22" s="128"/>
      <c r="N22" s="129">
        <v>18</v>
      </c>
      <c r="O22" s="130">
        <f>D20</f>
        <v>44644</v>
      </c>
      <c r="P22" s="131"/>
      <c r="Q22" s="462"/>
      <c r="R22" s="453"/>
      <c r="S22" s="58"/>
      <c r="T22" s="58"/>
      <c r="U22">
        <v>50</v>
      </c>
      <c r="V22" t="s">
        <v>220</v>
      </c>
      <c r="W22" t="s">
        <v>219</v>
      </c>
      <c r="X22" t="s">
        <v>208</v>
      </c>
      <c r="Y22" s="229">
        <v>35.877819061279297</v>
      </c>
      <c r="Z22" s="229">
        <v>36.242366790771484</v>
      </c>
      <c r="AA22" s="229">
        <v>0.51554834842681885</v>
      </c>
      <c r="AB22" s="229">
        <v>10</v>
      </c>
      <c r="AC22" t="s">
        <v>226</v>
      </c>
      <c r="AD22" t="s">
        <v>226</v>
      </c>
      <c r="AE22" s="58"/>
      <c r="AF22" s="58"/>
      <c r="AG22" s="58"/>
      <c r="AH22" s="58"/>
    </row>
    <row r="23" spans="1:34" ht="15" customHeight="1">
      <c r="A23" s="15">
        <v>21</v>
      </c>
      <c r="B23" s="16">
        <v>330</v>
      </c>
      <c r="C23" s="16" t="s">
        <v>162</v>
      </c>
      <c r="D23" s="17">
        <v>44657</v>
      </c>
      <c r="E23" s="451" t="s">
        <v>41</v>
      </c>
      <c r="F23" s="132"/>
      <c r="G23" s="133"/>
      <c r="H23" s="134"/>
      <c r="I23" s="47" t="str">
        <f>C5</f>
        <v>KH14 AF</v>
      </c>
      <c r="J23" s="135"/>
      <c r="K23" s="136"/>
      <c r="L23" s="137" t="str">
        <f>C13</f>
        <v>KH14 AF</v>
      </c>
      <c r="M23" s="138"/>
      <c r="N23" s="139"/>
      <c r="O23" s="140" t="str">
        <f>C21</f>
        <v>KH14 AF</v>
      </c>
      <c r="P23" s="141"/>
      <c r="Q23" s="142">
        <f>D27</f>
        <v>0</v>
      </c>
      <c r="R23" s="452" t="s">
        <v>41</v>
      </c>
      <c r="S23" s="58"/>
      <c r="T23" s="58"/>
      <c r="U23">
        <v>37</v>
      </c>
      <c r="V23" t="s">
        <v>216</v>
      </c>
      <c r="W23" t="s">
        <v>217</v>
      </c>
      <c r="X23" t="s">
        <v>208</v>
      </c>
      <c r="Y23" s="229">
        <v>33.317222595214844</v>
      </c>
      <c r="Z23" s="229">
        <v>33.203498840332031</v>
      </c>
      <c r="AA23" s="229">
        <v>0.16082698106765747</v>
      </c>
      <c r="AB23" s="229">
        <v>100</v>
      </c>
      <c r="AC23" t="s">
        <v>226</v>
      </c>
      <c r="AD23" t="s">
        <v>226</v>
      </c>
      <c r="AE23" s="58"/>
      <c r="AF23" s="58"/>
      <c r="AG23" s="58"/>
      <c r="AH23" s="58"/>
    </row>
    <row r="24" spans="1:34" ht="15" customHeight="1">
      <c r="A24" s="15">
        <v>22</v>
      </c>
      <c r="B24" s="16">
        <v>330</v>
      </c>
      <c r="C24" s="16" t="s">
        <v>162</v>
      </c>
      <c r="D24" s="17">
        <v>44657</v>
      </c>
      <c r="E24" s="452"/>
      <c r="F24" s="454" t="s">
        <v>42</v>
      </c>
      <c r="G24" s="455"/>
      <c r="H24" s="456">
        <f>B5</f>
        <v>325</v>
      </c>
      <c r="I24" s="457"/>
      <c r="J24" s="458"/>
      <c r="K24" s="459">
        <f>B13</f>
        <v>327</v>
      </c>
      <c r="L24" s="460"/>
      <c r="M24" s="461"/>
      <c r="N24" s="456">
        <f>B21</f>
        <v>329</v>
      </c>
      <c r="O24" s="457"/>
      <c r="P24" s="458"/>
      <c r="Q24" s="144"/>
      <c r="R24" s="452"/>
      <c r="S24" s="58"/>
      <c r="T24" s="58"/>
      <c r="U24">
        <v>38</v>
      </c>
      <c r="V24" t="s">
        <v>90</v>
      </c>
      <c r="W24" t="s">
        <v>217</v>
      </c>
      <c r="X24" t="s">
        <v>208</v>
      </c>
      <c r="Y24" s="229">
        <v>33.089778900146484</v>
      </c>
      <c r="Z24" s="229">
        <v>33.203498840332031</v>
      </c>
      <c r="AA24" s="229">
        <v>0.16082698106765747</v>
      </c>
      <c r="AB24" s="229">
        <v>100</v>
      </c>
      <c r="AC24" t="s">
        <v>226</v>
      </c>
      <c r="AD24" t="s">
        <v>226</v>
      </c>
      <c r="AE24" s="58"/>
      <c r="AF24" s="58"/>
      <c r="AG24" s="58"/>
      <c r="AH24" s="58"/>
    </row>
    <row r="25" spans="1:34" ht="15" customHeight="1" thickBot="1">
      <c r="A25" s="15">
        <v>23</v>
      </c>
      <c r="B25" s="16">
        <v>330</v>
      </c>
      <c r="C25" s="16" t="s">
        <v>162</v>
      </c>
      <c r="D25" s="17">
        <v>44657</v>
      </c>
      <c r="E25" s="453"/>
      <c r="F25" s="145"/>
      <c r="G25" s="146"/>
      <c r="H25" s="147">
        <v>3</v>
      </c>
      <c r="I25" s="148">
        <f>D5</f>
        <v>44616</v>
      </c>
      <c r="J25" s="103"/>
      <c r="K25" s="104">
        <v>11</v>
      </c>
      <c r="L25" s="105">
        <f>D13</f>
        <v>44631</v>
      </c>
      <c r="M25" s="149"/>
      <c r="N25" s="150">
        <v>19</v>
      </c>
      <c r="O25" s="148">
        <f>D21</f>
        <v>44644</v>
      </c>
      <c r="P25" s="151"/>
      <c r="Q25" s="152"/>
      <c r="R25" s="453"/>
      <c r="S25" s="58"/>
      <c r="T25" s="58"/>
      <c r="U25">
        <v>25</v>
      </c>
      <c r="V25" t="s">
        <v>213</v>
      </c>
      <c r="W25" t="s">
        <v>214</v>
      </c>
      <c r="X25" t="s">
        <v>208</v>
      </c>
      <c r="Y25" s="229">
        <v>29.800247192382812</v>
      </c>
      <c r="Z25" s="229">
        <v>29.834911346435547</v>
      </c>
      <c r="AA25" s="229">
        <v>4.902251809835434E-2</v>
      </c>
      <c r="AB25" s="229">
        <v>1000</v>
      </c>
      <c r="AC25" t="s">
        <v>226</v>
      </c>
      <c r="AD25" t="s">
        <v>226</v>
      </c>
      <c r="AE25" s="58"/>
      <c r="AF25" s="58"/>
      <c r="AG25" s="58"/>
      <c r="AH25" s="58"/>
    </row>
    <row r="26" spans="1:34" ht="15" customHeight="1">
      <c r="A26" s="15">
        <v>24</v>
      </c>
      <c r="B26" s="16">
        <v>330</v>
      </c>
      <c r="C26" s="16" t="s">
        <v>162</v>
      </c>
      <c r="D26" s="17">
        <v>44657</v>
      </c>
      <c r="E26" s="475" t="s">
        <v>44</v>
      </c>
      <c r="F26" s="153"/>
      <c r="G26" s="122"/>
      <c r="H26" s="112"/>
      <c r="I26" s="113" t="str">
        <f>C6</f>
        <v>KH14 AF</v>
      </c>
      <c r="J26" s="154"/>
      <c r="K26" s="115"/>
      <c r="L26" s="81" t="str">
        <f>C14</f>
        <v>KH14 AF</v>
      </c>
      <c r="M26" s="117"/>
      <c r="N26" s="155"/>
      <c r="O26" s="113" t="str">
        <f>C22</f>
        <v>KH14 AF</v>
      </c>
      <c r="P26" s="156"/>
      <c r="Q26" s="468">
        <f>C28</f>
        <v>0</v>
      </c>
      <c r="R26" s="452" t="s">
        <v>44</v>
      </c>
      <c r="S26" s="58"/>
      <c r="T26" s="58"/>
      <c r="U26">
        <v>26</v>
      </c>
      <c r="V26" t="s">
        <v>215</v>
      </c>
      <c r="W26" t="s">
        <v>214</v>
      </c>
      <c r="X26" t="s">
        <v>208</v>
      </c>
      <c r="Y26" s="229">
        <v>29.869575500488281</v>
      </c>
      <c r="Z26" s="229">
        <v>29.834911346435547</v>
      </c>
      <c r="AA26" s="229">
        <v>4.902251809835434E-2</v>
      </c>
      <c r="AB26" s="229">
        <v>1000</v>
      </c>
      <c r="AC26" t="s">
        <v>226</v>
      </c>
      <c r="AD26" t="s">
        <v>226</v>
      </c>
      <c r="AE26" s="58"/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325</v>
      </c>
      <c r="I27" s="460"/>
      <c r="J27" s="461"/>
      <c r="K27" s="456">
        <f>B14</f>
        <v>327</v>
      </c>
      <c r="L27" s="457"/>
      <c r="M27" s="458"/>
      <c r="N27" s="459">
        <f>B22</f>
        <v>329</v>
      </c>
      <c r="O27" s="460"/>
      <c r="P27" s="461"/>
      <c r="Q27" s="469"/>
      <c r="R27" s="452"/>
      <c r="S27" s="58"/>
      <c r="T27" s="58"/>
      <c r="U27">
        <v>13</v>
      </c>
      <c r="V27" t="s">
        <v>210</v>
      </c>
      <c r="W27" t="s">
        <v>211</v>
      </c>
      <c r="X27" t="s">
        <v>208</v>
      </c>
      <c r="Y27" s="229">
        <v>26.60517692565918</v>
      </c>
      <c r="Z27" s="229">
        <v>26.613765716552734</v>
      </c>
      <c r="AA27" s="229">
        <v>1.2145035900175571E-2</v>
      </c>
      <c r="AB27" s="229">
        <v>10000</v>
      </c>
      <c r="AC27" t="s">
        <v>226</v>
      </c>
      <c r="AD27" t="s">
        <v>226</v>
      </c>
      <c r="AE27" s="58"/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44616</v>
      </c>
      <c r="J28" s="161"/>
      <c r="K28" s="162">
        <v>12</v>
      </c>
      <c r="L28" s="127">
        <f>D14</f>
        <v>44631</v>
      </c>
      <c r="M28" s="163"/>
      <c r="N28" s="104">
        <v>20</v>
      </c>
      <c r="O28" s="160">
        <f>D22</f>
        <v>44644</v>
      </c>
      <c r="P28" s="131"/>
      <c r="Q28" s="469"/>
      <c r="R28" s="452"/>
      <c r="S28" s="58"/>
      <c r="T28" s="58"/>
      <c r="U28">
        <v>14</v>
      </c>
      <c r="V28" t="s">
        <v>212</v>
      </c>
      <c r="W28" t="s">
        <v>211</v>
      </c>
      <c r="X28" t="s">
        <v>208</v>
      </c>
      <c r="Y28" s="229">
        <v>26.622352600097656</v>
      </c>
      <c r="Z28" s="229">
        <v>26.613765716552734</v>
      </c>
      <c r="AA28" s="229">
        <v>1.2145035900175571E-2</v>
      </c>
      <c r="AB28" s="229">
        <v>10000</v>
      </c>
      <c r="AC28" t="s">
        <v>226</v>
      </c>
      <c r="AD28" t="s">
        <v>226</v>
      </c>
      <c r="AE28" s="58"/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KH14 AF</v>
      </c>
      <c r="J29" s="167"/>
      <c r="K29" s="168"/>
      <c r="L29" s="137" t="str">
        <f>C15</f>
        <v>KH14 AF</v>
      </c>
      <c r="M29" s="138"/>
      <c r="N29" s="139"/>
      <c r="O29" s="140" t="str">
        <f>C23</f>
        <v>KH14 AF</v>
      </c>
      <c r="P29" s="143"/>
      <c r="Q29" s="470">
        <f>B28</f>
        <v>0</v>
      </c>
      <c r="R29" s="471" t="s">
        <v>47</v>
      </c>
      <c r="S29" s="58"/>
      <c r="T29" s="58"/>
      <c r="U29">
        <v>1</v>
      </c>
      <c r="V29" t="s">
        <v>206</v>
      </c>
      <c r="W29" t="s">
        <v>207</v>
      </c>
      <c r="X29" t="s">
        <v>208</v>
      </c>
      <c r="Y29" s="229">
        <v>23.303661346435547</v>
      </c>
      <c r="Z29" s="229">
        <v>23.280061721801758</v>
      </c>
      <c r="AA29" s="229">
        <v>3.3374909311532974E-2</v>
      </c>
      <c r="AB29" s="229">
        <v>100000</v>
      </c>
      <c r="AC29" t="s">
        <v>226</v>
      </c>
      <c r="AD29" t="s">
        <v>226</v>
      </c>
      <c r="AE29" s="58"/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326</v>
      </c>
      <c r="I30" s="473"/>
      <c r="J30" s="474"/>
      <c r="K30" s="459">
        <f>B15</f>
        <v>328</v>
      </c>
      <c r="L30" s="460"/>
      <c r="M30" s="461"/>
      <c r="N30" s="456">
        <f>B23</f>
        <v>330</v>
      </c>
      <c r="O30" s="457"/>
      <c r="P30" s="458"/>
      <c r="Q30" s="470"/>
      <c r="R30" s="452"/>
      <c r="S30" s="58"/>
      <c r="T30" s="58"/>
      <c r="U30">
        <v>2</v>
      </c>
      <c r="V30" t="s">
        <v>209</v>
      </c>
      <c r="W30" t="s">
        <v>207</v>
      </c>
      <c r="X30" t="s">
        <v>208</v>
      </c>
      <c r="Y30" s="229">
        <v>23.256462097167969</v>
      </c>
      <c r="Z30" s="229">
        <v>23.280061721801758</v>
      </c>
      <c r="AA30" s="229">
        <v>3.3374909311532974E-2</v>
      </c>
      <c r="AB30" s="229">
        <v>100000</v>
      </c>
      <c r="AC30" t="s">
        <v>226</v>
      </c>
      <c r="AD30" t="s">
        <v>226</v>
      </c>
      <c r="AE30" s="58"/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44623</v>
      </c>
      <c r="J31" s="169"/>
      <c r="K31" s="170">
        <v>13</v>
      </c>
      <c r="L31" s="105">
        <f>D15</f>
        <v>44637</v>
      </c>
      <c r="M31" s="106"/>
      <c r="N31" s="150">
        <v>21</v>
      </c>
      <c r="O31" s="148">
        <f>D23</f>
        <v>44657</v>
      </c>
      <c r="P31" s="109"/>
      <c r="Q31" s="470"/>
      <c r="R31" s="453"/>
      <c r="S31" s="58"/>
      <c r="T31" s="58"/>
      <c r="U31">
        <v>3</v>
      </c>
      <c r="V31" t="s">
        <v>232</v>
      </c>
      <c r="W31" t="s">
        <v>655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  <c r="AE31" s="58"/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KH14 AF</v>
      </c>
      <c r="J32" s="172"/>
      <c r="K32" s="115"/>
      <c r="L32" s="81" t="str">
        <f>C16</f>
        <v>KH14 AF</v>
      </c>
      <c r="M32" s="117"/>
      <c r="N32" s="118"/>
      <c r="O32" s="119" t="str">
        <f>C24</f>
        <v>KH14 AF</v>
      </c>
      <c r="P32" s="173"/>
      <c r="Q32" s="174">
        <f>D28</f>
        <v>0</v>
      </c>
      <c r="R32" s="451" t="s">
        <v>49</v>
      </c>
      <c r="S32" s="58"/>
      <c r="T32" s="58"/>
      <c r="U32">
        <v>4</v>
      </c>
      <c r="V32" t="s">
        <v>234</v>
      </c>
      <c r="W32" t="s">
        <v>655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E32" s="58"/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326</v>
      </c>
      <c r="I33" s="460"/>
      <c r="J33" s="461"/>
      <c r="K33" s="456">
        <f>B16</f>
        <v>328</v>
      </c>
      <c r="L33" s="457"/>
      <c r="M33" s="458"/>
      <c r="N33" s="459">
        <f>B24</f>
        <v>330</v>
      </c>
      <c r="O33" s="460"/>
      <c r="P33" s="461"/>
      <c r="Q33" s="175"/>
      <c r="R33" s="452"/>
      <c r="S33" s="58"/>
      <c r="T33" s="58"/>
      <c r="U33">
        <v>5</v>
      </c>
      <c r="V33" t="s">
        <v>235</v>
      </c>
      <c r="W33" t="s">
        <v>655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E33" s="58"/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44623</v>
      </c>
      <c r="J34" s="125"/>
      <c r="K34" s="126">
        <v>14</v>
      </c>
      <c r="L34" s="127">
        <f>D16</f>
        <v>44637</v>
      </c>
      <c r="M34" s="178"/>
      <c r="N34" s="129">
        <v>22</v>
      </c>
      <c r="O34" s="130">
        <f>D24</f>
        <v>44657</v>
      </c>
      <c r="P34" s="179"/>
      <c r="Q34" s="180"/>
      <c r="R34" s="452"/>
      <c r="S34" s="58"/>
      <c r="T34" s="58"/>
      <c r="U34">
        <v>15</v>
      </c>
      <c r="V34" t="s">
        <v>236</v>
      </c>
      <c r="W34" t="s">
        <v>655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  <c r="AE34" s="58"/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KH14 AF</v>
      </c>
      <c r="J35" s="183"/>
      <c r="K35" s="136"/>
      <c r="L35" s="137" t="str">
        <f>C17</f>
        <v>KH14 AF</v>
      </c>
      <c r="M35" s="138"/>
      <c r="N35" s="139"/>
      <c r="O35" s="140" t="str">
        <f>C25</f>
        <v>KH14 AF</v>
      </c>
      <c r="P35" s="143"/>
      <c r="Q35" s="184"/>
      <c r="R35" s="451" t="s">
        <v>51</v>
      </c>
      <c r="S35" s="58"/>
      <c r="T35" s="58"/>
      <c r="U35">
        <v>16</v>
      </c>
      <c r="V35" t="s">
        <v>237</v>
      </c>
      <c r="W35" t="s">
        <v>655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  <c r="AE35" s="58"/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326</v>
      </c>
      <c r="I36" s="457"/>
      <c r="J36" s="458"/>
      <c r="K36" s="465">
        <f>B17</f>
        <v>328</v>
      </c>
      <c r="L36" s="466"/>
      <c r="M36" s="467"/>
      <c r="N36" s="456">
        <f>B25</f>
        <v>330</v>
      </c>
      <c r="O36" s="457"/>
      <c r="P36" s="458"/>
      <c r="Q36" s="185" t="s">
        <v>38</v>
      </c>
      <c r="R36" s="452"/>
      <c r="S36" s="58"/>
      <c r="T36" s="58"/>
      <c r="U36">
        <v>17</v>
      </c>
      <c r="V36" t="s">
        <v>238</v>
      </c>
      <c r="W36" t="s">
        <v>655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  <c r="AE36" s="58"/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44623</v>
      </c>
      <c r="J37" s="169"/>
      <c r="K37" s="170">
        <v>15</v>
      </c>
      <c r="L37" s="105">
        <f>D17</f>
        <v>44637</v>
      </c>
      <c r="M37" s="106"/>
      <c r="N37" s="187">
        <v>23</v>
      </c>
      <c r="O37" s="108">
        <f>D25</f>
        <v>44657</v>
      </c>
      <c r="P37" s="109"/>
      <c r="Q37" s="188"/>
      <c r="R37" s="453"/>
      <c r="S37" s="58"/>
      <c r="T37" s="58"/>
      <c r="U37">
        <v>27</v>
      </c>
      <c r="V37" t="s">
        <v>239</v>
      </c>
      <c r="W37" t="s">
        <v>655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  <c r="AE37" s="58"/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KH14 AF</v>
      </c>
      <c r="J38" s="114"/>
      <c r="K38" s="115"/>
      <c r="L38" s="81" t="str">
        <f>C18</f>
        <v>KH14 AF</v>
      </c>
      <c r="M38" s="117"/>
      <c r="N38" s="118"/>
      <c r="O38" s="119" t="str">
        <f>C26</f>
        <v>KH14 AF</v>
      </c>
      <c r="P38" s="173"/>
      <c r="Q38" s="192"/>
      <c r="R38" s="452" t="s">
        <v>52</v>
      </c>
      <c r="S38" s="58"/>
      <c r="T38" s="58"/>
      <c r="U38">
        <v>28</v>
      </c>
      <c r="V38" t="s">
        <v>240</v>
      </c>
      <c r="W38" t="s">
        <v>655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  <c r="AE38" s="58"/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326</v>
      </c>
      <c r="I39" s="460"/>
      <c r="J39" s="461"/>
      <c r="K39" s="456">
        <f>B18</f>
        <v>328</v>
      </c>
      <c r="L39" s="457"/>
      <c r="M39" s="458"/>
      <c r="N39" s="480">
        <f>B26</f>
        <v>330</v>
      </c>
      <c r="O39" s="481"/>
      <c r="P39" s="482"/>
      <c r="Q39" s="196" t="s">
        <v>38</v>
      </c>
      <c r="R39" s="452"/>
      <c r="S39" s="58"/>
      <c r="T39" s="58"/>
      <c r="U39">
        <v>29</v>
      </c>
      <c r="V39" t="s">
        <v>241</v>
      </c>
      <c r="W39" t="s">
        <v>655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  <c r="AE39" s="58"/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44623</v>
      </c>
      <c r="J40" s="201"/>
      <c r="K40" s="202">
        <v>16</v>
      </c>
      <c r="L40" s="203">
        <f>D18</f>
        <v>44637</v>
      </c>
      <c r="M40" s="204"/>
      <c r="N40" s="205">
        <v>24</v>
      </c>
      <c r="O40" s="200">
        <f>D26</f>
        <v>44657</v>
      </c>
      <c r="P40" s="201"/>
      <c r="Q40" s="206"/>
      <c r="R40" s="452"/>
      <c r="S40" s="58"/>
      <c r="T40" s="58"/>
      <c r="U40">
        <v>39</v>
      </c>
      <c r="V40" t="s">
        <v>242</v>
      </c>
      <c r="W40" t="s">
        <v>655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  <c r="AE40" s="58"/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40</v>
      </c>
      <c r="V41" t="s">
        <v>243</v>
      </c>
      <c r="W41" t="s">
        <v>655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41</v>
      </c>
      <c r="V42" t="s">
        <v>244</v>
      </c>
      <c r="W42" s="35" t="s">
        <v>655</v>
      </c>
      <c r="X42" s="35" t="s">
        <v>228</v>
      </c>
      <c r="Y42" s="35" t="s">
        <v>225</v>
      </c>
      <c r="Z42" s="35" t="s">
        <v>226</v>
      </c>
      <c r="AA42" s="35" t="s">
        <v>226</v>
      </c>
      <c r="AB42" s="35" t="s">
        <v>226</v>
      </c>
      <c r="AC42" s="35" t="s">
        <v>226</v>
      </c>
      <c r="AD42" s="35" t="s">
        <v>226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t="s">
        <v>245</v>
      </c>
      <c r="W43" t="s">
        <v>656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t="s">
        <v>656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t="s">
        <v>656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t="s">
        <v>656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t="s">
        <v>656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t="s">
        <v>252</v>
      </c>
      <c r="W48" t="s">
        <v>656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t="s">
        <v>253</v>
      </c>
      <c r="W49" t="s">
        <v>656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t="s">
        <v>656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t="s">
        <v>656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t="s">
        <v>656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t="s">
        <v>656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89</v>
      </c>
      <c r="V54" t="s">
        <v>258</v>
      </c>
      <c r="W54" s="35" t="s">
        <v>656</v>
      </c>
      <c r="X54" s="35" t="s">
        <v>228</v>
      </c>
      <c r="Y54" s="35" t="s">
        <v>225</v>
      </c>
      <c r="Z54" s="35" t="s">
        <v>226</v>
      </c>
      <c r="AA54" s="35" t="s">
        <v>226</v>
      </c>
      <c r="AB54" s="35" t="s">
        <v>226</v>
      </c>
      <c r="AC54" s="35" t="s">
        <v>226</v>
      </c>
      <c r="AD54" s="35" t="s">
        <v>226</v>
      </c>
    </row>
    <row r="55" spans="1:30">
      <c r="U55">
        <v>6</v>
      </c>
      <c r="V55" t="s">
        <v>259</v>
      </c>
      <c r="W55" t="s">
        <v>657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7</v>
      </c>
      <c r="V56" t="s">
        <v>261</v>
      </c>
      <c r="W56" t="s">
        <v>657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8</v>
      </c>
      <c r="V57" t="s">
        <v>262</v>
      </c>
      <c r="W57" t="s">
        <v>657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18</v>
      </c>
      <c r="V58" t="s">
        <v>263</v>
      </c>
      <c r="W58" t="s">
        <v>657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19</v>
      </c>
      <c r="V59" t="s">
        <v>264</v>
      </c>
      <c r="W59" t="s">
        <v>657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20</v>
      </c>
      <c r="V60" t="s">
        <v>265</v>
      </c>
      <c r="W60" t="s">
        <v>657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30</v>
      </c>
      <c r="V61" t="s">
        <v>266</v>
      </c>
      <c r="W61" t="s">
        <v>657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31</v>
      </c>
      <c r="V62" t="s">
        <v>267</v>
      </c>
      <c r="W62" t="s">
        <v>657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32</v>
      </c>
      <c r="V63" t="s">
        <v>268</v>
      </c>
      <c r="W63" t="s">
        <v>657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42</v>
      </c>
      <c r="V64" t="s">
        <v>269</v>
      </c>
      <c r="W64" t="s">
        <v>657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:30">
      <c r="U65">
        <v>43</v>
      </c>
      <c r="V65" t="s">
        <v>91</v>
      </c>
      <c r="W65" t="s">
        <v>657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44</v>
      </c>
      <c r="V66" t="s">
        <v>270</v>
      </c>
      <c r="W66" s="35" t="s">
        <v>657</v>
      </c>
      <c r="X66" s="35" t="s">
        <v>228</v>
      </c>
      <c r="Y66" s="35" t="s">
        <v>225</v>
      </c>
      <c r="Z66" s="35" t="s">
        <v>226</v>
      </c>
      <c r="AA66" s="35" t="s">
        <v>226</v>
      </c>
      <c r="AB66" s="35" t="s">
        <v>226</v>
      </c>
      <c r="AC66" s="35" t="s">
        <v>226</v>
      </c>
      <c r="AD66" s="35" t="s">
        <v>226</v>
      </c>
    </row>
    <row r="67" spans="2:30">
      <c r="U67">
        <v>54</v>
      </c>
      <c r="V67" t="s">
        <v>284</v>
      </c>
      <c r="W67" t="s">
        <v>658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55</v>
      </c>
      <c r="V68" t="s">
        <v>286</v>
      </c>
      <c r="W68" t="s">
        <v>658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56</v>
      </c>
      <c r="V69" t="s">
        <v>287</v>
      </c>
      <c r="W69" t="s">
        <v>658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66</v>
      </c>
      <c r="V70" t="s">
        <v>288</v>
      </c>
      <c r="W70" t="s">
        <v>658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67</v>
      </c>
      <c r="V71" t="s">
        <v>289</v>
      </c>
      <c r="W71" t="s">
        <v>658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68</v>
      </c>
      <c r="V72" t="s">
        <v>290</v>
      </c>
      <c r="W72" t="s">
        <v>658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:30">
      <c r="U73">
        <v>78</v>
      </c>
      <c r="V73" t="s">
        <v>291</v>
      </c>
      <c r="W73" t="s">
        <v>658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:30">
      <c r="U74">
        <v>79</v>
      </c>
      <c r="V74" t="s">
        <v>292</v>
      </c>
      <c r="W74" t="s">
        <v>658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80</v>
      </c>
      <c r="V75" t="s">
        <v>293</v>
      </c>
      <c r="W75" t="s">
        <v>658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90</v>
      </c>
      <c r="V76" t="s">
        <v>294</v>
      </c>
      <c r="W76" t="s">
        <v>658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:30">
      <c r="U77">
        <v>91</v>
      </c>
      <c r="V77" t="s">
        <v>295</v>
      </c>
      <c r="W77" t="s">
        <v>658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92</v>
      </c>
      <c r="V78" t="s">
        <v>296</v>
      </c>
      <c r="W78" s="35" t="s">
        <v>658</v>
      </c>
      <c r="X78" s="35" t="s">
        <v>228</v>
      </c>
      <c r="Y78" s="35" t="s">
        <v>225</v>
      </c>
      <c r="Z78" s="35" t="s">
        <v>226</v>
      </c>
      <c r="AA78" s="35" t="s">
        <v>226</v>
      </c>
      <c r="AB78" s="35" t="s">
        <v>226</v>
      </c>
      <c r="AC78" s="35" t="s">
        <v>226</v>
      </c>
      <c r="AD78" s="35" t="s">
        <v>226</v>
      </c>
    </row>
    <row r="79" spans="2:30">
      <c r="U79">
        <v>9</v>
      </c>
      <c r="V79" t="s">
        <v>271</v>
      </c>
      <c r="W79" t="s">
        <v>659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10</v>
      </c>
      <c r="V80" t="s">
        <v>273</v>
      </c>
      <c r="W80" t="s">
        <v>659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11</v>
      </c>
      <c r="V81" t="s">
        <v>274</v>
      </c>
      <c r="W81" t="s">
        <v>659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21</v>
      </c>
      <c r="V82" t="s">
        <v>275</v>
      </c>
      <c r="W82" t="s">
        <v>659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22</v>
      </c>
      <c r="V83" t="s">
        <v>276</v>
      </c>
      <c r="W83" t="s">
        <v>659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23</v>
      </c>
      <c r="V84" t="s">
        <v>277</v>
      </c>
      <c r="W84" t="s">
        <v>659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33</v>
      </c>
      <c r="V85" t="s">
        <v>278</v>
      </c>
      <c r="W85" t="s">
        <v>659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34</v>
      </c>
      <c r="V86" t="s">
        <v>279</v>
      </c>
      <c r="W86" t="s">
        <v>659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35</v>
      </c>
      <c r="V87" t="s">
        <v>280</v>
      </c>
      <c r="W87" t="s">
        <v>659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45</v>
      </c>
      <c r="V88" t="s">
        <v>281</v>
      </c>
      <c r="W88" t="s">
        <v>659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46</v>
      </c>
      <c r="V89" t="s">
        <v>282</v>
      </c>
      <c r="W89" t="s">
        <v>659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47</v>
      </c>
      <c r="V90" t="s">
        <v>283</v>
      </c>
      <c r="W90" s="35" t="s">
        <v>659</v>
      </c>
      <c r="X90" s="35" t="s">
        <v>228</v>
      </c>
      <c r="Y90" s="35" t="s">
        <v>225</v>
      </c>
      <c r="Z90" s="35" t="s">
        <v>226</v>
      </c>
      <c r="AA90" s="35" t="s">
        <v>226</v>
      </c>
      <c r="AB90" s="35" t="s">
        <v>226</v>
      </c>
      <c r="AC90" s="35" t="s">
        <v>226</v>
      </c>
      <c r="AD90" s="35" t="s">
        <v>226</v>
      </c>
    </row>
    <row r="91" spans="21:30">
      <c r="U91">
        <v>57</v>
      </c>
      <c r="V91" t="s">
        <v>297</v>
      </c>
      <c r="W91" t="s">
        <v>660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58</v>
      </c>
      <c r="V92" t="s">
        <v>299</v>
      </c>
      <c r="W92" t="s">
        <v>660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59</v>
      </c>
      <c r="V93" t="s">
        <v>300</v>
      </c>
      <c r="W93" t="s">
        <v>660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69</v>
      </c>
      <c r="V94" t="s">
        <v>301</v>
      </c>
      <c r="W94" t="s">
        <v>660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70</v>
      </c>
      <c r="V95" t="s">
        <v>302</v>
      </c>
      <c r="W95" t="s">
        <v>660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71</v>
      </c>
      <c r="V96" t="s">
        <v>303</v>
      </c>
      <c r="W96" t="s">
        <v>660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81</v>
      </c>
      <c r="V97" t="s">
        <v>304</v>
      </c>
      <c r="W97" t="s">
        <v>660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82</v>
      </c>
      <c r="V98" t="s">
        <v>305</v>
      </c>
      <c r="W98" t="s">
        <v>660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83</v>
      </c>
      <c r="V99" t="s">
        <v>306</v>
      </c>
      <c r="W99" t="s">
        <v>660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93</v>
      </c>
      <c r="V100" t="s">
        <v>307</v>
      </c>
      <c r="W100" t="s">
        <v>660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</row>
    <row r="101" spans="21:30">
      <c r="U101">
        <v>94</v>
      </c>
      <c r="V101" t="s">
        <v>308</v>
      </c>
      <c r="W101" t="s">
        <v>660</v>
      </c>
      <c r="X101" t="s">
        <v>228</v>
      </c>
      <c r="Y101" t="s">
        <v>225</v>
      </c>
      <c r="Z101" t="s">
        <v>226</v>
      </c>
      <c r="AA101" t="s">
        <v>226</v>
      </c>
      <c r="AB101" t="s">
        <v>226</v>
      </c>
      <c r="AC101" t="s">
        <v>226</v>
      </c>
      <c r="AD101" t="s">
        <v>226</v>
      </c>
    </row>
    <row r="102" spans="21:30">
      <c r="U102">
        <v>95</v>
      </c>
      <c r="V102" t="s">
        <v>309</v>
      </c>
      <c r="W102" t="s">
        <v>660</v>
      </c>
      <c r="X102" t="s">
        <v>228</v>
      </c>
      <c r="Y102" t="s">
        <v>225</v>
      </c>
      <c r="Z102" t="s">
        <v>226</v>
      </c>
      <c r="AA102" t="s">
        <v>226</v>
      </c>
      <c r="AB102" t="s">
        <v>226</v>
      </c>
      <c r="AC102" t="s">
        <v>226</v>
      </c>
      <c r="AD102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A15:B19 D7:D26 B17:B26">
    <cfRule type="cellIs" dxfId="1685" priority="103" stopIfTrue="1" operator="equal">
      <formula>0</formula>
    </cfRule>
  </conditionalFormatting>
  <conditionalFormatting sqref="P5:Q5 P10">
    <cfRule type="cellIs" dxfId="1684" priority="102" stopIfTrue="1" operator="equal">
      <formula>0</formula>
    </cfRule>
  </conditionalFormatting>
  <conditionalFormatting sqref="O4">
    <cfRule type="cellIs" dxfId="1683" priority="99" stopIfTrue="1" operator="equal">
      <formula>0</formula>
    </cfRule>
  </conditionalFormatting>
  <conditionalFormatting sqref="O5 O14 P7:Q8 Q4 Q10 P12:Q14 Q6">
    <cfRule type="cellIs" dxfId="1682" priority="101" stopIfTrue="1" operator="equal">
      <formula>0</formula>
    </cfRule>
  </conditionalFormatting>
  <conditionalFormatting sqref="P14:Q14">
    <cfRule type="cellIs" dxfId="1681" priority="100" stopIfTrue="1" operator="equal">
      <formula>0</formula>
    </cfRule>
  </conditionalFormatting>
  <conditionalFormatting sqref="M5:N5 M11">
    <cfRule type="cellIs" dxfId="1680" priority="98" stopIfTrue="1" operator="equal">
      <formula>0</formula>
    </cfRule>
  </conditionalFormatting>
  <conditionalFormatting sqref="L4">
    <cfRule type="cellIs" dxfId="1679" priority="96" stopIfTrue="1" operator="equal">
      <formula>0</formula>
    </cfRule>
  </conditionalFormatting>
  <conditionalFormatting sqref="K5:L5 M7:N8 N4 K4 N11 M13:N14 N6">
    <cfRule type="cellIs" dxfId="1678" priority="97" stopIfTrue="1" operator="equal">
      <formula>0</formula>
    </cfRule>
  </conditionalFormatting>
  <conditionalFormatting sqref="B7:B10">
    <cfRule type="cellIs" dxfId="1677" priority="95" stopIfTrue="1" operator="equal">
      <formula>0</formula>
    </cfRule>
  </conditionalFormatting>
  <conditionalFormatting sqref="H6 G6:G12">
    <cfRule type="cellIs" dxfId="1676" priority="94" stopIfTrue="1" operator="equal">
      <formula>0</formula>
    </cfRule>
  </conditionalFormatting>
  <conditionalFormatting sqref="B20:B26">
    <cfRule type="cellIs" dxfId="1675" priority="93" stopIfTrue="1" operator="equal">
      <formula>0</formula>
    </cfRule>
  </conditionalFormatting>
  <conditionalFormatting sqref="B7:B26">
    <cfRule type="cellIs" dxfId="1674" priority="91" stopIfTrue="1" operator="equal">
      <formula>0</formula>
    </cfRule>
  </conditionalFormatting>
  <conditionalFormatting sqref="B7:B26">
    <cfRule type="cellIs" dxfId="1673" priority="90" stopIfTrue="1" operator="equal">
      <formula>0</formula>
    </cfRule>
  </conditionalFormatting>
  <conditionalFormatting sqref="C7:C26">
    <cfRule type="cellIs" dxfId="1672" priority="89" stopIfTrue="1" operator="equal">
      <formula>0</formula>
    </cfRule>
  </conditionalFormatting>
  <conditionalFormatting sqref="B9:B26">
    <cfRule type="cellIs" dxfId="1671" priority="88" stopIfTrue="1" operator="equal">
      <formula>0</formula>
    </cfRule>
  </conditionalFormatting>
  <conditionalFormatting sqref="B13:B26">
    <cfRule type="cellIs" dxfId="1670" priority="87" stopIfTrue="1" operator="equal">
      <formula>0</formula>
    </cfRule>
  </conditionalFormatting>
  <conditionalFormatting sqref="B7:B14">
    <cfRule type="cellIs" dxfId="1669" priority="86" stopIfTrue="1" operator="equal">
      <formula>0</formula>
    </cfRule>
  </conditionalFormatting>
  <conditionalFormatting sqref="B7:B22">
    <cfRule type="cellIs" dxfId="1668" priority="85" stopIfTrue="1" operator="equal">
      <formula>0</formula>
    </cfRule>
  </conditionalFormatting>
  <conditionalFormatting sqref="B8:B26">
    <cfRule type="cellIs" dxfId="1667" priority="84" stopIfTrue="1" operator="equal">
      <formula>0</formula>
    </cfRule>
  </conditionalFormatting>
  <conditionalFormatting sqref="B8:B26">
    <cfRule type="cellIs" dxfId="1666" priority="83" stopIfTrue="1" operator="equal">
      <formula>0</formula>
    </cfRule>
  </conditionalFormatting>
  <conditionalFormatting sqref="B10:B26">
    <cfRule type="cellIs" dxfId="1665" priority="82" stopIfTrue="1" operator="equal">
      <formula>0</formula>
    </cfRule>
  </conditionalFormatting>
  <conditionalFormatting sqref="B10:B26">
    <cfRule type="cellIs" dxfId="1664" priority="81" stopIfTrue="1" operator="equal">
      <formula>0</formula>
    </cfRule>
  </conditionalFormatting>
  <conditionalFormatting sqref="B12:B22">
    <cfRule type="cellIs" dxfId="1663" priority="80" stopIfTrue="1" operator="equal">
      <formula>0</formula>
    </cfRule>
  </conditionalFormatting>
  <conditionalFormatting sqref="C7:C26">
    <cfRule type="cellIs" dxfId="1662" priority="79" stopIfTrue="1" operator="equal">
      <formula>0</formula>
    </cfRule>
  </conditionalFormatting>
  <conditionalFormatting sqref="C7:C26">
    <cfRule type="cellIs" dxfId="1661" priority="78" stopIfTrue="1" operator="equal">
      <formula>0</formula>
    </cfRule>
  </conditionalFormatting>
  <conditionalFormatting sqref="C7:C26">
    <cfRule type="cellIs" dxfId="1660" priority="77" stopIfTrue="1" operator="equal">
      <formula>0</formula>
    </cfRule>
  </conditionalFormatting>
  <conditionalFormatting sqref="C7:C26">
    <cfRule type="cellIs" dxfId="1659" priority="76" stopIfTrue="1" operator="equal">
      <formula>0</formula>
    </cfRule>
  </conditionalFormatting>
  <conditionalFormatting sqref="D23:D26">
    <cfRule type="cellIs" dxfId="1658" priority="75" stopIfTrue="1" operator="equal">
      <formula>0</formula>
    </cfRule>
  </conditionalFormatting>
  <conditionalFormatting sqref="D21:D26">
    <cfRule type="cellIs" dxfId="1657" priority="74" stopIfTrue="1" operator="equal">
      <formula>0</formula>
    </cfRule>
  </conditionalFormatting>
  <conditionalFormatting sqref="D19:D26">
    <cfRule type="cellIs" dxfId="1656" priority="73" stopIfTrue="1" operator="equal">
      <formula>0</formula>
    </cfRule>
  </conditionalFormatting>
  <conditionalFormatting sqref="D15:D22">
    <cfRule type="cellIs" dxfId="1655" priority="72" stopIfTrue="1" operator="equal">
      <formula>0</formula>
    </cfRule>
  </conditionalFormatting>
  <conditionalFormatting sqref="D15:D22">
    <cfRule type="cellIs" dxfId="1654" priority="71" stopIfTrue="1" operator="equal">
      <formula>0</formula>
    </cfRule>
  </conditionalFormatting>
  <conditionalFormatting sqref="D13:D26">
    <cfRule type="cellIs" dxfId="1653" priority="70" stopIfTrue="1" operator="equal">
      <formula>0</formula>
    </cfRule>
  </conditionalFormatting>
  <conditionalFormatting sqref="D13:D26">
    <cfRule type="cellIs" dxfId="1652" priority="69" stopIfTrue="1" operator="equal">
      <formula>0</formula>
    </cfRule>
  </conditionalFormatting>
  <conditionalFormatting sqref="D12:D22">
    <cfRule type="cellIs" dxfId="1651" priority="68" stopIfTrue="1" operator="equal">
      <formula>0</formula>
    </cfRule>
  </conditionalFormatting>
  <conditionalFormatting sqref="D12:D22">
    <cfRule type="cellIs" dxfId="1650" priority="67" stopIfTrue="1" operator="equal">
      <formula>0</formula>
    </cfRule>
  </conditionalFormatting>
  <conditionalFormatting sqref="D10:D26">
    <cfRule type="cellIs" dxfId="1649" priority="66" stopIfTrue="1" operator="equal">
      <formula>0</formula>
    </cfRule>
  </conditionalFormatting>
  <conditionalFormatting sqref="D9:D26">
    <cfRule type="cellIs" dxfId="1648" priority="65" stopIfTrue="1" operator="equal">
      <formula>0</formula>
    </cfRule>
  </conditionalFormatting>
  <conditionalFormatting sqref="C15:C28">
    <cfRule type="cellIs" dxfId="1647" priority="64" stopIfTrue="1" operator="equal">
      <formula>0</formula>
    </cfRule>
  </conditionalFormatting>
  <conditionalFormatting sqref="C15:C28">
    <cfRule type="cellIs" dxfId="1646" priority="63" stopIfTrue="1" operator="equal">
      <formula>0</formula>
    </cfRule>
  </conditionalFormatting>
  <conditionalFormatting sqref="C15:C28">
    <cfRule type="cellIs" dxfId="1645" priority="62" stopIfTrue="1" operator="equal">
      <formula>0</formula>
    </cfRule>
  </conditionalFormatting>
  <conditionalFormatting sqref="C15:C28">
    <cfRule type="cellIs" dxfId="1644" priority="61" stopIfTrue="1" operator="equal">
      <formula>0</formula>
    </cfRule>
  </conditionalFormatting>
  <conditionalFormatting sqref="C15:C28">
    <cfRule type="cellIs" dxfId="1643" priority="60" stopIfTrue="1" operator="equal">
      <formula>0</formula>
    </cfRule>
  </conditionalFormatting>
  <conditionalFormatting sqref="D27:D28">
    <cfRule type="cellIs" dxfId="1642" priority="59" stopIfTrue="1" operator="equal">
      <formula>0</formula>
    </cfRule>
  </conditionalFormatting>
  <conditionalFormatting sqref="D7:D10">
    <cfRule type="cellIs" dxfId="1641" priority="58" stopIfTrue="1" operator="equal">
      <formula>0</formula>
    </cfRule>
  </conditionalFormatting>
  <conditionalFormatting sqref="C9:C26">
    <cfRule type="cellIs" dxfId="1640" priority="57" stopIfTrue="1" operator="equal">
      <formula>0</formula>
    </cfRule>
  </conditionalFormatting>
  <conditionalFormatting sqref="C9:C26">
    <cfRule type="cellIs" dxfId="1639" priority="56" stopIfTrue="1" operator="equal">
      <formula>0</formula>
    </cfRule>
  </conditionalFormatting>
  <conditionalFormatting sqref="C9:C26">
    <cfRule type="cellIs" dxfId="1638" priority="55" stopIfTrue="1" operator="equal">
      <formula>0</formula>
    </cfRule>
  </conditionalFormatting>
  <conditionalFormatting sqref="C9:C26">
    <cfRule type="cellIs" dxfId="1637" priority="54" stopIfTrue="1" operator="equal">
      <formula>0</formula>
    </cfRule>
  </conditionalFormatting>
  <conditionalFormatting sqref="C9:C26">
    <cfRule type="cellIs" dxfId="1636" priority="53" stopIfTrue="1" operator="equal">
      <formula>0</formula>
    </cfRule>
  </conditionalFormatting>
  <conditionalFormatting sqref="C19:C26">
    <cfRule type="cellIs" dxfId="1635" priority="52" stopIfTrue="1" operator="equal">
      <formula>0</formula>
    </cfRule>
  </conditionalFormatting>
  <conditionalFormatting sqref="C19:C26">
    <cfRule type="cellIs" dxfId="1634" priority="51" stopIfTrue="1" operator="equal">
      <formula>0</formula>
    </cfRule>
  </conditionalFormatting>
  <conditionalFormatting sqref="C19:C26">
    <cfRule type="cellIs" dxfId="1633" priority="50" stopIfTrue="1" operator="equal">
      <formula>0</formula>
    </cfRule>
  </conditionalFormatting>
  <conditionalFormatting sqref="C19:C26">
    <cfRule type="cellIs" dxfId="1632" priority="49" stopIfTrue="1" operator="equal">
      <formula>0</formula>
    </cfRule>
  </conditionalFormatting>
  <conditionalFormatting sqref="C19:C26">
    <cfRule type="cellIs" dxfId="1631" priority="48" stopIfTrue="1" operator="equal">
      <formula>0</formula>
    </cfRule>
  </conditionalFormatting>
  <conditionalFormatting sqref="D7:D14">
    <cfRule type="cellIs" dxfId="1630" priority="47" stopIfTrue="1" operator="equal">
      <formula>0</formula>
    </cfRule>
  </conditionalFormatting>
  <conditionalFormatting sqref="D7:D22">
    <cfRule type="cellIs" dxfId="1629" priority="46" stopIfTrue="1" operator="equal">
      <formula>0</formula>
    </cfRule>
  </conditionalFormatting>
  <conditionalFormatting sqref="D8:D26">
    <cfRule type="cellIs" dxfId="1628" priority="45" stopIfTrue="1" operator="equal">
      <formula>0</formula>
    </cfRule>
  </conditionalFormatting>
  <conditionalFormatting sqref="D16:D26">
    <cfRule type="cellIs" dxfId="1627" priority="44" stopIfTrue="1" operator="equal">
      <formula>0</formula>
    </cfRule>
  </conditionalFormatting>
  <conditionalFormatting sqref="D16:D26">
    <cfRule type="cellIs" dxfId="1626" priority="43" stopIfTrue="1" operator="equal">
      <formula>0</formula>
    </cfRule>
  </conditionalFormatting>
  <conditionalFormatting sqref="B14:B26">
    <cfRule type="cellIs" dxfId="1625" priority="42" stopIfTrue="1" operator="equal">
      <formula>0</formula>
    </cfRule>
  </conditionalFormatting>
  <conditionalFormatting sqref="D14:D26">
    <cfRule type="cellIs" dxfId="1624" priority="41" stopIfTrue="1" operator="equal">
      <formula>0</formula>
    </cfRule>
  </conditionalFormatting>
  <conditionalFormatting sqref="D14:D26">
    <cfRule type="cellIs" dxfId="1623" priority="40" stopIfTrue="1" operator="equal">
      <formula>0</formula>
    </cfRule>
  </conditionalFormatting>
  <conditionalFormatting sqref="D17:D26">
    <cfRule type="cellIs" dxfId="1622" priority="39" stopIfTrue="1" operator="equal">
      <formula>0</formula>
    </cfRule>
  </conditionalFormatting>
  <conditionalFormatting sqref="D17:D26">
    <cfRule type="cellIs" dxfId="1621" priority="38" stopIfTrue="1" operator="equal">
      <formula>0</formula>
    </cfRule>
  </conditionalFormatting>
  <conditionalFormatting sqref="B3:B6">
    <cfRule type="cellIs" dxfId="1620" priority="37" stopIfTrue="1" operator="equal">
      <formula>0</formula>
    </cfRule>
  </conditionalFormatting>
  <conditionalFormatting sqref="B3:B6">
    <cfRule type="cellIs" dxfId="1619" priority="36" stopIfTrue="1" operator="equal">
      <formula>0</formula>
    </cfRule>
  </conditionalFormatting>
  <conditionalFormatting sqref="B3:B6">
    <cfRule type="cellIs" dxfId="1618" priority="35" stopIfTrue="1" operator="equal">
      <formula>0</formula>
    </cfRule>
  </conditionalFormatting>
  <conditionalFormatting sqref="B3:B6">
    <cfRule type="cellIs" dxfId="1617" priority="34" stopIfTrue="1" operator="equal">
      <formula>0</formula>
    </cfRule>
  </conditionalFormatting>
  <conditionalFormatting sqref="B3:B6">
    <cfRule type="cellIs" dxfId="1616" priority="33" stopIfTrue="1" operator="equal">
      <formula>0</formula>
    </cfRule>
  </conditionalFormatting>
  <conditionalFormatting sqref="B3:B6">
    <cfRule type="cellIs" dxfId="1615" priority="32" stopIfTrue="1" operator="equal">
      <formula>0</formula>
    </cfRule>
  </conditionalFormatting>
  <conditionalFormatting sqref="B3:B6">
    <cfRule type="cellIs" dxfId="1614" priority="31" stopIfTrue="1" operator="equal">
      <formula>0</formula>
    </cfRule>
  </conditionalFormatting>
  <conditionalFormatting sqref="D3:D6">
    <cfRule type="cellIs" dxfId="1613" priority="30" stopIfTrue="1" operator="equal">
      <formula>0</formula>
    </cfRule>
  </conditionalFormatting>
  <conditionalFormatting sqref="D3:D6">
    <cfRule type="cellIs" dxfId="1612" priority="29" stopIfTrue="1" operator="equal">
      <formula>0</formula>
    </cfRule>
  </conditionalFormatting>
  <conditionalFormatting sqref="D3:D6">
    <cfRule type="cellIs" dxfId="1611" priority="28" stopIfTrue="1" operator="equal">
      <formula>0</formula>
    </cfRule>
  </conditionalFormatting>
  <conditionalFormatting sqref="D3:D6">
    <cfRule type="cellIs" dxfId="1610" priority="27" stopIfTrue="1" operator="equal">
      <formula>0</formula>
    </cfRule>
  </conditionalFormatting>
  <conditionalFormatting sqref="D3:D6">
    <cfRule type="cellIs" dxfId="1609" priority="26" stopIfTrue="1" operator="equal">
      <formula>0</formula>
    </cfRule>
  </conditionalFormatting>
  <conditionalFormatting sqref="D3:D6">
    <cfRule type="cellIs" dxfId="1608" priority="25" stopIfTrue="1" operator="equal">
      <formula>0</formula>
    </cfRule>
  </conditionalFormatting>
  <conditionalFormatting sqref="D3:D6">
    <cfRule type="cellIs" dxfId="1607" priority="24" stopIfTrue="1" operator="equal">
      <formula>0</formula>
    </cfRule>
  </conditionalFormatting>
  <conditionalFormatting sqref="C3:C6">
    <cfRule type="cellIs" dxfId="1606" priority="23" stopIfTrue="1" operator="equal">
      <formula>0</formula>
    </cfRule>
  </conditionalFormatting>
  <conditionalFormatting sqref="C3:C6">
    <cfRule type="cellIs" dxfId="1605" priority="22" stopIfTrue="1" operator="equal">
      <formula>0</formula>
    </cfRule>
  </conditionalFormatting>
  <conditionalFormatting sqref="C3:C6">
    <cfRule type="cellIs" dxfId="1604" priority="21" stopIfTrue="1" operator="equal">
      <formula>0</formula>
    </cfRule>
  </conditionalFormatting>
  <conditionalFormatting sqref="C3:C6">
    <cfRule type="cellIs" dxfId="1603" priority="20" stopIfTrue="1" operator="equal">
      <formula>0</formula>
    </cfRule>
  </conditionalFormatting>
  <conditionalFormatting sqref="C3:C6">
    <cfRule type="cellIs" dxfId="1602" priority="19" stopIfTrue="1" operator="equal">
      <formula>0</formula>
    </cfRule>
  </conditionalFormatting>
  <conditionalFormatting sqref="C3:C6">
    <cfRule type="cellIs" dxfId="1601" priority="18" stopIfTrue="1" operator="equal">
      <formula>0</formula>
    </cfRule>
  </conditionalFormatting>
  <conditionalFormatting sqref="C3:C6">
    <cfRule type="cellIs" dxfId="1600" priority="17" stopIfTrue="1" operator="equal">
      <formula>0</formula>
    </cfRule>
  </conditionalFormatting>
  <conditionalFormatting sqref="C3:C6">
    <cfRule type="cellIs" dxfId="1599" priority="16" stopIfTrue="1" operator="equal">
      <formula>0</formula>
    </cfRule>
  </conditionalFormatting>
  <conditionalFormatting sqref="C3:C6">
    <cfRule type="cellIs" dxfId="1598" priority="15" stopIfTrue="1" operator="equal">
      <formula>0</formula>
    </cfRule>
  </conditionalFormatting>
  <conditionalFormatting sqref="C3:C6">
    <cfRule type="cellIs" dxfId="1597" priority="14" stopIfTrue="1" operator="equal">
      <formula>0</formula>
    </cfRule>
  </conditionalFormatting>
  <conditionalFormatting sqref="C3:C6">
    <cfRule type="cellIs" dxfId="1596" priority="13" stopIfTrue="1" operator="equal">
      <formula>0</formula>
    </cfRule>
  </conditionalFormatting>
  <conditionalFormatting sqref="C3:C6">
    <cfRule type="cellIs" dxfId="1595" priority="12" stopIfTrue="1" operator="equal">
      <formula>0</formula>
    </cfRule>
  </conditionalFormatting>
  <conditionalFormatting sqref="C3:C6">
    <cfRule type="cellIs" dxfId="1594" priority="11" stopIfTrue="1" operator="equal">
      <formula>0</formula>
    </cfRule>
  </conditionalFormatting>
  <conditionalFormatting sqref="C3:C6">
    <cfRule type="cellIs" dxfId="1593" priority="10" stopIfTrue="1" operator="equal">
      <formula>0</formula>
    </cfRule>
  </conditionalFormatting>
  <conditionalFormatting sqref="C3:C6">
    <cfRule type="cellIs" dxfId="1592" priority="9" stopIfTrue="1" operator="equal">
      <formula>0</formula>
    </cfRule>
  </conditionalFormatting>
  <conditionalFormatting sqref="D3:D6">
    <cfRule type="cellIs" dxfId="1591" priority="8" stopIfTrue="1" operator="equal">
      <formula>0</formula>
    </cfRule>
  </conditionalFormatting>
  <conditionalFormatting sqref="D3:D6">
    <cfRule type="cellIs" dxfId="1590" priority="7" stopIfTrue="1" operator="equal">
      <formula>0</formula>
    </cfRule>
  </conditionalFormatting>
  <conditionalFormatting sqref="D3:D6">
    <cfRule type="cellIs" dxfId="1589" priority="6" stopIfTrue="1" operator="equal">
      <formula>0</formula>
    </cfRule>
  </conditionalFormatting>
  <conditionalFormatting sqref="B3:B6">
    <cfRule type="cellIs" dxfId="1588" priority="5" stopIfTrue="1" operator="equal">
      <formula>0</formula>
    </cfRule>
  </conditionalFormatting>
  <conditionalFormatting sqref="D3:D6">
    <cfRule type="cellIs" dxfId="1587" priority="4" stopIfTrue="1" operator="equal">
      <formula>0</formula>
    </cfRule>
  </conditionalFormatting>
  <conditionalFormatting sqref="D3:D6">
    <cfRule type="cellIs" dxfId="1586" priority="3" stopIfTrue="1" operator="equal">
      <formula>0</formula>
    </cfRule>
  </conditionalFormatting>
  <conditionalFormatting sqref="D3:D6">
    <cfRule type="cellIs" dxfId="1585" priority="2" stopIfTrue="1" operator="equal">
      <formula>0</formula>
    </cfRule>
  </conditionalFormatting>
  <conditionalFormatting sqref="D3:D6">
    <cfRule type="cellIs" dxfId="1584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8CA0-E5E7-7844-8768-4AFE7F890870}">
  <sheetPr codeName="Sheet4">
    <tabColor rgb="FF92D050"/>
  </sheetPr>
  <dimension ref="A1:AC844"/>
  <sheetViews>
    <sheetView zoomScale="90" zoomScaleNormal="90" workbookViewId="0">
      <pane ySplit="1" topLeftCell="A2" activePane="bottomLeft" state="frozen"/>
      <selection pane="bottomLeft" activeCell="A32" sqref="A32"/>
    </sheetView>
  </sheetViews>
  <sheetFormatPr baseColWidth="10" defaultRowHeight="16"/>
  <cols>
    <col min="1" max="1" width="23.83203125" customWidth="1"/>
  </cols>
  <sheetData>
    <row r="1" spans="1:29" s="249" customFormat="1" ht="95">
      <c r="A1" s="242" t="s">
        <v>56</v>
      </c>
      <c r="B1" s="242" t="s">
        <v>57</v>
      </c>
      <c r="C1" s="243" t="s">
        <v>58</v>
      </c>
      <c r="D1" s="244" t="s">
        <v>59</v>
      </c>
      <c r="E1" s="243" t="s">
        <v>60</v>
      </c>
      <c r="F1" s="243" t="s">
        <v>61</v>
      </c>
      <c r="G1" s="243" t="s">
        <v>62</v>
      </c>
      <c r="H1" s="243" t="s">
        <v>63</v>
      </c>
      <c r="I1" s="243" t="s">
        <v>64</v>
      </c>
      <c r="J1" s="243" t="s">
        <v>65</v>
      </c>
      <c r="K1" s="245" t="s">
        <v>66</v>
      </c>
      <c r="L1" s="246"/>
      <c r="M1" s="246"/>
      <c r="N1" s="247"/>
      <c r="O1" s="247"/>
      <c r="P1" s="247"/>
      <c r="Q1" s="247"/>
      <c r="R1" s="246" t="s">
        <v>67</v>
      </c>
      <c r="S1" s="246" t="s">
        <v>68</v>
      </c>
      <c r="T1" s="246" t="s">
        <v>69</v>
      </c>
      <c r="U1" s="246" t="s">
        <v>70</v>
      </c>
      <c r="V1" s="246" t="s">
        <v>71</v>
      </c>
      <c r="W1" s="248" t="s">
        <v>72</v>
      </c>
      <c r="X1" s="249" t="s">
        <v>709</v>
      </c>
    </row>
    <row r="2" spans="1:29" s="222" customFormat="1" ht="18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4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6"/>
    </row>
    <row r="3" spans="1:29" s="222" customFormat="1" ht="18">
      <c r="A3" s="237"/>
      <c r="B3" s="237"/>
      <c r="C3" s="237"/>
      <c r="D3" s="238"/>
      <c r="E3" s="238"/>
      <c r="F3" s="238"/>
      <c r="G3" s="238"/>
      <c r="H3" s="238"/>
      <c r="I3" s="238"/>
      <c r="J3" s="239"/>
      <c r="K3" s="238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1"/>
    </row>
    <row r="4" spans="1:29" s="222" customFormat="1" ht="38">
      <c r="A4" s="223" t="s">
        <v>93</v>
      </c>
      <c r="B4" s="224" t="s">
        <v>94</v>
      </c>
      <c r="C4" s="224" t="s">
        <v>9</v>
      </c>
      <c r="D4" s="225">
        <v>44210</v>
      </c>
      <c r="E4" s="224">
        <v>7</v>
      </c>
      <c r="F4" s="224"/>
      <c r="G4" s="224"/>
      <c r="H4" s="224">
        <v>200</v>
      </c>
      <c r="I4" s="224">
        <v>100</v>
      </c>
      <c r="J4" s="224">
        <v>5</v>
      </c>
      <c r="K4" s="226">
        <f>(J4*H4)/I4</f>
        <v>10</v>
      </c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>
        <v>12</v>
      </c>
      <c r="Y4" s="221">
        <v>12</v>
      </c>
      <c r="Z4" s="221">
        <f>AVERAGE(L6:W6)</f>
        <v>36243.69684855143</v>
      </c>
      <c r="AA4" s="221">
        <f>STDEV(L6:W6)</f>
        <v>2745.4638912655537</v>
      </c>
      <c r="AB4" s="221">
        <f>MEDIAN(L6:W6)</f>
        <v>36286.555480957031</v>
      </c>
      <c r="AC4" s="227">
        <f>Y4/X4</f>
        <v>1</v>
      </c>
    </row>
    <row r="5" spans="1:29" s="222" customFormat="1" ht="18">
      <c r="A5" s="224"/>
      <c r="B5" s="224"/>
      <c r="C5" s="224"/>
      <c r="D5" s="224"/>
      <c r="E5" s="224"/>
      <c r="F5" s="224"/>
      <c r="G5" s="224"/>
      <c r="K5" s="228" t="s">
        <v>73</v>
      </c>
      <c r="L5" s="229">
        <v>412.8389892578125</v>
      </c>
      <c r="M5" s="229">
        <v>322.61135864257812</v>
      </c>
      <c r="N5" s="229">
        <v>307.85443115234375</v>
      </c>
      <c r="O5" s="229">
        <v>363.03204345703125</v>
      </c>
      <c r="P5" s="229">
        <v>358.49456787109375</v>
      </c>
      <c r="Q5" s="229">
        <v>357.02072143554688</v>
      </c>
      <c r="R5" s="229">
        <v>368.74050903320312</v>
      </c>
      <c r="S5" s="229">
        <v>362.69906616210938</v>
      </c>
      <c r="T5" s="229">
        <v>372.57949829101562</v>
      </c>
      <c r="U5" s="229">
        <v>371.63543701171875</v>
      </c>
      <c r="V5" s="229">
        <v>392.48629760742188</v>
      </c>
      <c r="W5" s="229">
        <v>359.25070190429688</v>
      </c>
      <c r="X5" s="230"/>
      <c r="Y5" s="231"/>
      <c r="Z5" s="231"/>
      <c r="AA5" s="231"/>
      <c r="AB5" s="231"/>
      <c r="AC5" s="232"/>
    </row>
    <row r="6" spans="1:29" s="222" customFormat="1" ht="18">
      <c r="A6" s="285" t="s">
        <v>97</v>
      </c>
      <c r="B6" s="286"/>
      <c r="C6" s="286"/>
      <c r="D6" s="286"/>
      <c r="E6" s="286"/>
      <c r="F6" s="286"/>
      <c r="G6" s="224"/>
      <c r="K6" s="228" t="s">
        <v>74</v>
      </c>
      <c r="L6" s="221">
        <f>1000*L5/$K4</f>
        <v>41283.89892578125</v>
      </c>
      <c r="M6" s="221">
        <f>1000*M5/$K4</f>
        <v>32261.135864257812</v>
      </c>
      <c r="N6" s="221">
        <f>1000*N5/$K4</f>
        <v>30785.443115234375</v>
      </c>
      <c r="O6" s="221">
        <f t="shared" ref="O6:Q6" si="0">1000*O5/$K4</f>
        <v>36303.204345703125</v>
      </c>
      <c r="P6" s="221">
        <f t="shared" si="0"/>
        <v>35849.456787109375</v>
      </c>
      <c r="Q6" s="221">
        <f t="shared" si="0"/>
        <v>35702.072143554688</v>
      </c>
      <c r="R6" s="221">
        <f>1000*R5/$K4</f>
        <v>36874.050903320312</v>
      </c>
      <c r="S6" s="221">
        <f>1000*S5/$K4</f>
        <v>36269.906616210938</v>
      </c>
      <c r="T6" s="221">
        <f>1000*T5/$K4</f>
        <v>37257.949829101562</v>
      </c>
      <c r="U6" s="221">
        <f t="shared" ref="U6:W6" si="1">1000*U5/$K4</f>
        <v>37163.543701171875</v>
      </c>
      <c r="V6" s="221">
        <f t="shared" si="1"/>
        <v>39248.629760742188</v>
      </c>
      <c r="W6" s="221">
        <f t="shared" si="1"/>
        <v>35925.070190429688</v>
      </c>
      <c r="X6" s="230"/>
      <c r="Y6" s="231"/>
      <c r="Z6" s="231"/>
      <c r="AA6" s="231"/>
      <c r="AB6" s="231"/>
      <c r="AC6" s="232"/>
    </row>
    <row r="7" spans="1:29" s="222" customFormat="1" ht="18">
      <c r="A7" s="224"/>
      <c r="B7" s="224"/>
      <c r="C7" s="224"/>
      <c r="D7" s="224"/>
      <c r="E7" s="224"/>
      <c r="F7" s="224"/>
      <c r="G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AC7" s="232"/>
    </row>
    <row r="8" spans="1:29" s="222" customFormat="1" ht="38">
      <c r="A8" s="223" t="s">
        <v>95</v>
      </c>
      <c r="B8" s="224" t="s">
        <v>96</v>
      </c>
      <c r="C8" s="224" t="s">
        <v>9</v>
      </c>
      <c r="D8" s="225">
        <v>44232</v>
      </c>
      <c r="E8" s="224">
        <v>1</v>
      </c>
      <c r="F8" s="224"/>
      <c r="G8" s="224"/>
      <c r="H8" s="224">
        <v>200</v>
      </c>
      <c r="I8" s="224">
        <v>100</v>
      </c>
      <c r="J8" s="224">
        <v>5</v>
      </c>
      <c r="K8" s="226">
        <f>(J8*H8)/I8</f>
        <v>10</v>
      </c>
      <c r="L8" s="221"/>
      <c r="M8" s="221"/>
      <c r="N8" s="221"/>
      <c r="O8" s="221"/>
      <c r="P8" s="221"/>
      <c r="Q8" s="221"/>
      <c r="R8" s="221"/>
      <c r="S8" s="221"/>
      <c r="T8" s="221"/>
      <c r="U8" s="221"/>
      <c r="V8" s="221"/>
      <c r="W8" s="221"/>
      <c r="X8" s="221">
        <v>12</v>
      </c>
      <c r="Y8" s="221">
        <v>9</v>
      </c>
      <c r="Z8" s="221">
        <f>AVERAGE(L10:Q10)</f>
        <v>436.16112073262531</v>
      </c>
      <c r="AA8" s="221">
        <f>STDEV(L10:Q10)</f>
        <v>300.76296820067694</v>
      </c>
      <c r="AB8" s="221">
        <f>MEDIAN(L10:Q10)</f>
        <v>378.8938045501709</v>
      </c>
      <c r="AC8" s="227">
        <f>Y8/X8</f>
        <v>0.75</v>
      </c>
    </row>
    <row r="9" spans="1:29" s="222" customFormat="1" ht="18">
      <c r="A9" s="224"/>
      <c r="B9" s="224"/>
      <c r="C9" s="224"/>
      <c r="D9" s="224"/>
      <c r="E9" s="224"/>
      <c r="F9" s="224"/>
      <c r="G9" s="224"/>
      <c r="K9" s="228" t="s">
        <v>73</v>
      </c>
      <c r="L9" s="221">
        <v>0</v>
      </c>
      <c r="M9" s="221">
        <v>6.1452631950378418</v>
      </c>
      <c r="N9" s="221">
        <v>3.9368546009063721</v>
      </c>
      <c r="O9" s="221">
        <v>3.6410214900970459</v>
      </c>
      <c r="P9" s="221">
        <v>3.449012279510498</v>
      </c>
      <c r="Q9" s="221">
        <v>8.9975156784057617</v>
      </c>
      <c r="R9" s="221">
        <v>10.585698127746582</v>
      </c>
      <c r="S9" s="221">
        <v>2.6681888103485107</v>
      </c>
      <c r="T9" s="221">
        <v>0</v>
      </c>
      <c r="U9" s="221">
        <v>9.1773900985717773</v>
      </c>
      <c r="V9" s="221">
        <v>0</v>
      </c>
      <c r="W9" s="221">
        <v>1.7630237340927124</v>
      </c>
      <c r="X9" s="230"/>
      <c r="Y9" s="231"/>
      <c r="Z9" s="231"/>
      <c r="AA9" s="231"/>
      <c r="AB9" s="231"/>
      <c r="AC9" s="232"/>
    </row>
    <row r="10" spans="1:29" s="222" customFormat="1" ht="18">
      <c r="A10" s="224"/>
      <c r="B10" s="224"/>
      <c r="C10" s="224"/>
      <c r="D10" s="224"/>
      <c r="E10" s="224"/>
      <c r="F10" s="224"/>
      <c r="G10" s="224"/>
      <c r="K10" s="228" t="s">
        <v>74</v>
      </c>
      <c r="L10" s="221">
        <f>1000*L9/$K8</f>
        <v>0</v>
      </c>
      <c r="M10" s="221">
        <f>1000*M9/$K8</f>
        <v>614.52631950378418</v>
      </c>
      <c r="N10" s="221">
        <f>1000*N9/$K8</f>
        <v>393.68546009063721</v>
      </c>
      <c r="O10" s="221">
        <f t="shared" ref="O10:Q10" si="2">1000*O9/$K8</f>
        <v>364.10214900970459</v>
      </c>
      <c r="P10" s="221">
        <f t="shared" si="2"/>
        <v>344.9012279510498</v>
      </c>
      <c r="Q10" s="221">
        <f t="shared" si="2"/>
        <v>899.75156784057617</v>
      </c>
      <c r="R10" s="221">
        <f>1000*R9/$K8</f>
        <v>1058.5698127746582</v>
      </c>
      <c r="S10" s="221">
        <f>1000*S9/$K8</f>
        <v>266.81888103485107</v>
      </c>
      <c r="T10" s="221">
        <f>1000*T9/$K8</f>
        <v>0</v>
      </c>
      <c r="U10" s="221">
        <f t="shared" ref="U10:W10" si="3">1000*U9/$K8</f>
        <v>917.73900985717773</v>
      </c>
      <c r="V10" s="221">
        <f t="shared" si="3"/>
        <v>0</v>
      </c>
      <c r="W10" s="221">
        <f t="shared" si="3"/>
        <v>176.30237340927124</v>
      </c>
      <c r="X10" s="230"/>
      <c r="Y10" s="231"/>
      <c r="Z10" s="231"/>
      <c r="AA10" s="231"/>
      <c r="AB10" s="231"/>
      <c r="AC10" s="232"/>
    </row>
    <row r="11" spans="1:29" s="222" customFormat="1" ht="18">
      <c r="A11" s="224"/>
      <c r="B11" s="224"/>
      <c r="C11" s="224"/>
      <c r="D11" s="224"/>
      <c r="E11" s="224"/>
      <c r="F11" s="224"/>
      <c r="G11" s="224"/>
      <c r="L11" s="224"/>
      <c r="M11" s="224"/>
      <c r="N11" s="224"/>
      <c r="O11" s="224"/>
      <c r="P11" s="224"/>
      <c r="Q11" s="224"/>
      <c r="W11" s="232"/>
    </row>
    <row r="12" spans="1:29" s="222" customFormat="1" ht="18">
      <c r="A12" s="233"/>
      <c r="B12" s="233"/>
      <c r="C12" s="233"/>
      <c r="D12" s="233"/>
      <c r="E12" s="233"/>
      <c r="F12" s="233"/>
      <c r="G12" s="233"/>
      <c r="H12" s="233"/>
      <c r="I12" s="233"/>
      <c r="J12" s="233"/>
      <c r="K12" s="234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6"/>
    </row>
    <row r="13" spans="1:29" s="222" customFormat="1" ht="18">
      <c r="A13" s="237"/>
      <c r="B13" s="237"/>
      <c r="C13" s="237"/>
      <c r="D13" s="238"/>
      <c r="E13" s="238"/>
      <c r="F13" s="238"/>
      <c r="G13" s="238"/>
      <c r="H13" s="238"/>
      <c r="I13" s="238"/>
      <c r="J13" s="239"/>
      <c r="K13" s="238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1"/>
    </row>
    <row r="14" spans="1:29" s="222" customFormat="1" ht="18">
      <c r="A14" s="224"/>
      <c r="B14" s="224"/>
      <c r="C14" s="224"/>
      <c r="D14" s="224"/>
      <c r="E14" s="224"/>
      <c r="F14" s="224"/>
      <c r="G14" s="224"/>
      <c r="L14" s="224"/>
      <c r="M14" s="224"/>
      <c r="N14" s="224"/>
      <c r="O14" s="224"/>
      <c r="P14" s="224"/>
      <c r="Q14" s="224"/>
      <c r="W14" s="232"/>
      <c r="X14" s="374"/>
    </row>
    <row r="15" spans="1:29" s="222" customFormat="1" ht="38">
      <c r="A15" s="223" t="s">
        <v>99</v>
      </c>
      <c r="B15" s="224" t="s">
        <v>94</v>
      </c>
      <c r="C15" s="224" t="s">
        <v>9</v>
      </c>
      <c r="D15" s="225">
        <v>44181</v>
      </c>
      <c r="E15" s="224" t="s">
        <v>100</v>
      </c>
      <c r="F15" s="224"/>
      <c r="G15" s="224"/>
      <c r="H15" s="224">
        <v>200</v>
      </c>
      <c r="I15" s="224">
        <v>150</v>
      </c>
      <c r="J15" s="224">
        <v>5</v>
      </c>
      <c r="K15" s="226">
        <f>(J15*H15)/I15</f>
        <v>6.666666666666667</v>
      </c>
      <c r="L15" s="221"/>
      <c r="M15" s="221"/>
      <c r="N15" s="221"/>
      <c r="O15" s="221"/>
      <c r="P15" s="221"/>
      <c r="Q15" s="221"/>
      <c r="R15" s="221">
        <v>6</v>
      </c>
      <c r="S15" s="221">
        <v>0</v>
      </c>
      <c r="T15" s="221">
        <f>AVERAGE(L17:Q17)</f>
        <v>0</v>
      </c>
      <c r="U15" s="221">
        <f>STDEV(L17:Q17)</f>
        <v>0</v>
      </c>
      <c r="V15" s="221">
        <f>MEDIAN(L17:Q17)</f>
        <v>0</v>
      </c>
      <c r="W15" s="227">
        <f>S15/R15</f>
        <v>0</v>
      </c>
      <c r="X15" s="374"/>
    </row>
    <row r="16" spans="1:29" s="222" customFormat="1" ht="18">
      <c r="A16" s="224"/>
      <c r="B16" s="224"/>
      <c r="C16" s="224"/>
      <c r="D16" s="224"/>
      <c r="E16" s="224"/>
      <c r="F16" s="224"/>
      <c r="G16" s="224"/>
      <c r="K16" s="228" t="s">
        <v>73</v>
      </c>
      <c r="L16" s="221">
        <v>0</v>
      </c>
      <c r="M16" s="221">
        <v>0</v>
      </c>
      <c r="N16" s="221">
        <v>0</v>
      </c>
      <c r="O16" s="221">
        <v>0</v>
      </c>
      <c r="P16" s="221">
        <v>0</v>
      </c>
      <c r="Q16" s="221">
        <v>0</v>
      </c>
      <c r="R16" s="230"/>
      <c r="S16" s="231"/>
      <c r="T16" s="231"/>
      <c r="U16" s="231"/>
      <c r="V16" s="231"/>
      <c r="W16" s="232"/>
      <c r="X16" s="374"/>
    </row>
    <row r="17" spans="1:24" s="222" customFormat="1" ht="18">
      <c r="A17" s="224"/>
      <c r="B17" s="224"/>
      <c r="C17" s="224"/>
      <c r="D17" s="224"/>
      <c r="E17" s="224"/>
      <c r="F17" s="224"/>
      <c r="G17" s="224"/>
      <c r="K17" s="228" t="s">
        <v>74</v>
      </c>
      <c r="L17" s="221">
        <f>1000*L16/$K15</f>
        <v>0</v>
      </c>
      <c r="M17" s="221">
        <f>1000*M16/$K15</f>
        <v>0</v>
      </c>
      <c r="N17" s="221">
        <f>1000*N16/$K15</f>
        <v>0</v>
      </c>
      <c r="O17" s="221">
        <f t="shared" ref="O17:Q17" si="4">1000*O16/$K15</f>
        <v>0</v>
      </c>
      <c r="P17" s="221">
        <f t="shared" si="4"/>
        <v>0</v>
      </c>
      <c r="Q17" s="221">
        <f t="shared" si="4"/>
        <v>0</v>
      </c>
      <c r="R17" s="230"/>
      <c r="S17" s="231"/>
      <c r="T17" s="231"/>
      <c r="U17" s="231"/>
      <c r="V17" s="231"/>
      <c r="W17" s="232"/>
      <c r="X17" s="374"/>
    </row>
    <row r="18" spans="1:24" s="222" customFormat="1" ht="18">
      <c r="A18" s="224"/>
      <c r="B18" s="224"/>
      <c r="C18" s="224"/>
      <c r="D18" s="224"/>
      <c r="E18" s="224"/>
      <c r="F18" s="224"/>
      <c r="G18" s="224"/>
      <c r="L18" s="224"/>
      <c r="M18" s="224"/>
      <c r="N18" s="224"/>
      <c r="O18" s="224"/>
      <c r="P18" s="224"/>
      <c r="Q18" s="224"/>
      <c r="W18" s="232"/>
      <c r="X18" s="374"/>
    </row>
    <row r="19" spans="1:24" s="222" customFormat="1" ht="18">
      <c r="A19" s="224"/>
      <c r="B19" s="224" t="s">
        <v>94</v>
      </c>
      <c r="C19" s="224" t="s">
        <v>9</v>
      </c>
      <c r="D19" s="225">
        <v>44203</v>
      </c>
      <c r="E19" s="224">
        <v>0</v>
      </c>
      <c r="F19" s="224"/>
      <c r="G19" s="224"/>
      <c r="H19" s="224">
        <v>200</v>
      </c>
      <c r="I19" s="224">
        <v>150</v>
      </c>
      <c r="J19" s="224">
        <v>5</v>
      </c>
      <c r="K19" s="226">
        <f>(J19*H19)/I19</f>
        <v>6.666666666666667</v>
      </c>
      <c r="L19" s="221"/>
      <c r="M19" s="221"/>
      <c r="N19" s="221"/>
      <c r="O19" s="221"/>
      <c r="P19" s="221"/>
      <c r="Q19" s="221"/>
      <c r="R19" s="221">
        <v>6</v>
      </c>
      <c r="S19" s="221">
        <v>0</v>
      </c>
      <c r="T19" s="221">
        <f>AVERAGE(L21:Q21)</f>
        <v>0</v>
      </c>
      <c r="U19" s="221">
        <f>STDEV(L21:Q21)</f>
        <v>0</v>
      </c>
      <c r="V19" s="221">
        <f>MEDIAN(L21:Q21)</f>
        <v>0</v>
      </c>
      <c r="W19" s="227">
        <f>S19/R19</f>
        <v>0</v>
      </c>
      <c r="X19" s="374"/>
    </row>
    <row r="20" spans="1:24" s="222" customFormat="1" ht="18">
      <c r="A20" s="224"/>
      <c r="B20" s="224"/>
      <c r="C20" s="224"/>
      <c r="D20" s="224"/>
      <c r="E20" s="224"/>
      <c r="F20" s="224"/>
      <c r="G20" s="224"/>
      <c r="K20" s="228" t="s">
        <v>73</v>
      </c>
      <c r="L20" s="221">
        <v>0</v>
      </c>
      <c r="M20" s="221">
        <v>0</v>
      </c>
      <c r="N20" s="221">
        <v>0</v>
      </c>
      <c r="O20" s="221">
        <v>0</v>
      </c>
      <c r="P20" s="221">
        <v>0</v>
      </c>
      <c r="Q20" s="221">
        <v>0</v>
      </c>
      <c r="R20" s="230"/>
      <c r="S20" s="231"/>
      <c r="T20" s="231"/>
      <c r="U20" s="231"/>
      <c r="V20" s="231"/>
      <c r="W20" s="232"/>
      <c r="X20" s="374"/>
    </row>
    <row r="21" spans="1:24" s="222" customFormat="1" ht="18">
      <c r="A21" s="224"/>
      <c r="B21" s="224"/>
      <c r="C21" s="224"/>
      <c r="D21" s="224"/>
      <c r="E21" s="224"/>
      <c r="F21" s="224"/>
      <c r="G21" s="224"/>
      <c r="K21" s="228" t="s">
        <v>74</v>
      </c>
      <c r="L21" s="221">
        <f>1000*L20/$K19</f>
        <v>0</v>
      </c>
      <c r="M21" s="221">
        <f>1000*M20/$K19</f>
        <v>0</v>
      </c>
      <c r="N21" s="221">
        <f>1000*N20/$K19</f>
        <v>0</v>
      </c>
      <c r="O21" s="221">
        <f t="shared" ref="O21:Q21" si="5">1000*O20/$K19</f>
        <v>0</v>
      </c>
      <c r="P21" s="221">
        <f t="shared" si="5"/>
        <v>0</v>
      </c>
      <c r="Q21" s="221">
        <f t="shared" si="5"/>
        <v>0</v>
      </c>
      <c r="R21" s="230"/>
      <c r="S21" s="231"/>
      <c r="T21" s="231"/>
      <c r="U21" s="231"/>
      <c r="V21" s="231"/>
      <c r="W21" s="232"/>
      <c r="X21" s="374"/>
    </row>
    <row r="22" spans="1:24" s="222" customFormat="1" ht="18">
      <c r="A22" s="224"/>
      <c r="B22" s="224"/>
      <c r="C22" s="224"/>
      <c r="D22" s="224"/>
      <c r="E22" s="224"/>
      <c r="F22" s="224"/>
      <c r="G22" s="224"/>
      <c r="L22" s="224"/>
      <c r="M22" s="224"/>
      <c r="N22" s="224"/>
      <c r="O22" s="224"/>
      <c r="P22" s="224"/>
      <c r="Q22" s="224"/>
      <c r="W22" s="232"/>
      <c r="X22" s="374"/>
    </row>
    <row r="23" spans="1:24" s="222" customFormat="1" ht="18">
      <c r="A23" s="224"/>
      <c r="B23" s="224" t="s">
        <v>94</v>
      </c>
      <c r="C23" s="224" t="s">
        <v>9</v>
      </c>
      <c r="D23" s="225">
        <v>44204</v>
      </c>
      <c r="E23" s="224">
        <v>1</v>
      </c>
      <c r="F23" s="224"/>
      <c r="G23" s="224"/>
      <c r="H23" s="224">
        <v>200</v>
      </c>
      <c r="I23" s="224">
        <v>150</v>
      </c>
      <c r="J23" s="224">
        <v>5</v>
      </c>
      <c r="K23" s="226">
        <f>(J23*H23)/I23</f>
        <v>6.666666666666667</v>
      </c>
      <c r="L23" s="221"/>
      <c r="M23" s="221"/>
      <c r="N23" s="221"/>
      <c r="O23" s="221"/>
      <c r="P23" s="221"/>
      <c r="Q23" s="221"/>
      <c r="R23" s="221">
        <v>6</v>
      </c>
      <c r="S23" s="221">
        <v>5</v>
      </c>
      <c r="T23" s="221">
        <f>AVERAGE(L25:Q25)</f>
        <v>248.87070059776306</v>
      </c>
      <c r="U23" s="221">
        <f>STDEV(L25:Q25)</f>
        <v>165.40901235126287</v>
      </c>
      <c r="V23" s="221">
        <f>MEDIAN(L25:Q25)</f>
        <v>247.5277841091156</v>
      </c>
      <c r="W23" s="227">
        <f>S23/R23</f>
        <v>0.83333333333333337</v>
      </c>
      <c r="X23" s="374"/>
    </row>
    <row r="24" spans="1:24" s="222" customFormat="1" ht="18">
      <c r="A24" s="224"/>
      <c r="B24" s="224"/>
      <c r="C24" s="224"/>
      <c r="D24" s="224"/>
      <c r="E24" s="224"/>
      <c r="F24" s="224"/>
      <c r="G24" s="224"/>
      <c r="K24" s="228" t="s">
        <v>73</v>
      </c>
      <c r="L24" s="221">
        <v>1.9340382814407349</v>
      </c>
      <c r="M24" s="221">
        <v>2.012277364730835</v>
      </c>
      <c r="N24" s="221">
        <v>1.2806770801544189</v>
      </c>
      <c r="O24" s="221">
        <v>1.3663321733474731</v>
      </c>
      <c r="P24" s="221">
        <v>3.3615031242370605</v>
      </c>
      <c r="Q24" s="221">
        <v>0</v>
      </c>
      <c r="R24" s="230"/>
      <c r="S24" s="231"/>
      <c r="T24" s="231"/>
      <c r="U24" s="231"/>
      <c r="V24" s="231"/>
      <c r="W24" s="232"/>
      <c r="X24" s="374">
        <f t="shared" ref="X24:X83" si="6">(AVERAGE(L24:Q24))/5</f>
        <v>0.33182760079701745</v>
      </c>
    </row>
    <row r="25" spans="1:24" s="222" customFormat="1" ht="18">
      <c r="A25" s="224"/>
      <c r="B25" s="224"/>
      <c r="C25" s="224"/>
      <c r="D25" s="224"/>
      <c r="E25" s="224"/>
      <c r="F25" s="224"/>
      <c r="G25" s="224"/>
      <c r="K25" s="228" t="s">
        <v>74</v>
      </c>
      <c r="L25" s="221">
        <f>1000*L24/$K23</f>
        <v>290.10574221611023</v>
      </c>
      <c r="M25" s="221">
        <f>1000*M24/$K23</f>
        <v>301.84160470962524</v>
      </c>
      <c r="N25" s="221">
        <f>1000*N24/$K23</f>
        <v>192.10156202316284</v>
      </c>
      <c r="O25" s="221">
        <f t="shared" ref="O25:Q25" si="7">1000*O24/$K23</f>
        <v>204.94982600212097</v>
      </c>
      <c r="P25" s="221">
        <f t="shared" si="7"/>
        <v>504.22546863555908</v>
      </c>
      <c r="Q25" s="221">
        <f t="shared" si="7"/>
        <v>0</v>
      </c>
      <c r="R25" s="230"/>
      <c r="S25" s="231"/>
      <c r="T25" s="231"/>
      <c r="U25" s="231"/>
      <c r="V25" s="231"/>
      <c r="W25" s="232"/>
      <c r="X25" s="374"/>
    </row>
    <row r="26" spans="1:24" s="222" customFormat="1" ht="18">
      <c r="A26" s="224"/>
      <c r="B26" s="224"/>
      <c r="C26" s="224"/>
      <c r="D26" s="224"/>
      <c r="E26" s="224"/>
      <c r="F26" s="224"/>
      <c r="G26" s="224"/>
      <c r="L26" s="224"/>
      <c r="M26" s="224"/>
      <c r="N26" s="224"/>
      <c r="O26" s="224"/>
      <c r="P26" s="224"/>
      <c r="Q26" s="224"/>
      <c r="W26" s="232"/>
      <c r="X26" s="374"/>
    </row>
    <row r="27" spans="1:24" s="222" customFormat="1" ht="18">
      <c r="A27" s="224"/>
      <c r="B27" s="224" t="s">
        <v>94</v>
      </c>
      <c r="C27" s="224" t="s">
        <v>9</v>
      </c>
      <c r="D27" s="225">
        <v>44207</v>
      </c>
      <c r="E27" s="224">
        <v>4</v>
      </c>
      <c r="F27" s="224"/>
      <c r="G27" s="224"/>
      <c r="H27" s="224">
        <v>200</v>
      </c>
      <c r="I27" s="224">
        <v>150</v>
      </c>
      <c r="J27" s="224">
        <v>5</v>
      </c>
      <c r="K27" s="226">
        <f>(J27*H27)/I27</f>
        <v>6.666666666666667</v>
      </c>
      <c r="L27" s="221"/>
      <c r="M27" s="221"/>
      <c r="N27" s="221"/>
      <c r="O27" s="221"/>
      <c r="P27" s="221"/>
      <c r="Q27" s="221"/>
      <c r="R27" s="221">
        <v>6</v>
      </c>
      <c r="S27" s="221">
        <v>6</v>
      </c>
      <c r="T27" s="221">
        <f>AVERAGE(L29:Q29)</f>
        <v>13834.231758117676</v>
      </c>
      <c r="U27" s="221">
        <f>STDEV(L29:Q29)</f>
        <v>2217.3524161685073</v>
      </c>
      <c r="V27" s="221">
        <f>MEDIAN(L29:Q29)</f>
        <v>14242.777061462402</v>
      </c>
      <c r="W27" s="227">
        <f>S27/R27</f>
        <v>1</v>
      </c>
      <c r="X27" s="374"/>
    </row>
    <row r="28" spans="1:24" s="222" customFormat="1" ht="18">
      <c r="A28" s="224"/>
      <c r="B28" s="224"/>
      <c r="C28" s="224"/>
      <c r="D28" s="224"/>
      <c r="E28" s="224"/>
      <c r="F28" s="224"/>
      <c r="G28" s="224"/>
      <c r="K28" s="228" t="s">
        <v>73</v>
      </c>
      <c r="L28" s="221">
        <v>102.54358673095703</v>
      </c>
      <c r="M28" s="221">
        <v>66.791709899902344</v>
      </c>
      <c r="N28" s="221">
        <v>85.315177917480469</v>
      </c>
      <c r="O28" s="221">
        <v>94.110610961914062</v>
      </c>
      <c r="P28" s="221">
        <v>108.81510162353516</v>
      </c>
      <c r="Q28" s="221">
        <v>95.793083190917969</v>
      </c>
      <c r="R28" s="230"/>
      <c r="S28" s="231"/>
      <c r="T28" s="231"/>
      <c r="U28" s="231"/>
      <c r="V28" s="231"/>
      <c r="W28" s="232"/>
      <c r="X28" s="374">
        <f t="shared" si="6"/>
        <v>18.445642344156902</v>
      </c>
    </row>
    <row r="29" spans="1:24" s="222" customFormat="1" ht="18">
      <c r="A29" s="224"/>
      <c r="B29" s="224"/>
      <c r="C29" s="224"/>
      <c r="D29" s="224"/>
      <c r="E29" s="224"/>
      <c r="F29" s="224"/>
      <c r="G29" s="224"/>
      <c r="K29" s="228" t="s">
        <v>74</v>
      </c>
      <c r="L29" s="221">
        <f>1000*L28/$K27</f>
        <v>15381.538009643555</v>
      </c>
      <c r="M29" s="221">
        <f>1000*M28/$K27</f>
        <v>10018.756484985352</v>
      </c>
      <c r="N29" s="221">
        <f>1000*N28/$K27</f>
        <v>12797.27668762207</v>
      </c>
      <c r="O29" s="221">
        <f t="shared" ref="O29:Q29" si="8">1000*O28/$K27</f>
        <v>14116.591644287109</v>
      </c>
      <c r="P29" s="221">
        <f t="shared" si="8"/>
        <v>16322.265243530273</v>
      </c>
      <c r="Q29" s="221">
        <f t="shared" si="8"/>
        <v>14368.962478637695</v>
      </c>
      <c r="R29" s="230"/>
      <c r="S29" s="231"/>
      <c r="T29" s="231"/>
      <c r="U29" s="231"/>
      <c r="V29" s="231"/>
      <c r="W29" s="232"/>
      <c r="X29" s="374"/>
    </row>
    <row r="30" spans="1:24" s="222" customFormat="1" ht="18">
      <c r="A30" s="224"/>
      <c r="B30" s="224"/>
      <c r="C30" s="224"/>
      <c r="E30" s="224"/>
      <c r="F30" s="224"/>
      <c r="G30" s="224"/>
      <c r="L30" s="224"/>
      <c r="M30" s="224"/>
      <c r="N30" s="224"/>
      <c r="O30" s="224"/>
      <c r="P30" s="224"/>
      <c r="Q30" s="224"/>
      <c r="W30" s="232"/>
      <c r="X30" s="374"/>
    </row>
    <row r="31" spans="1:24" s="222" customFormat="1" ht="18">
      <c r="A31" s="224"/>
      <c r="B31" s="224" t="s">
        <v>94</v>
      </c>
      <c r="C31" s="224" t="s">
        <v>9</v>
      </c>
      <c r="D31" s="225">
        <v>44217</v>
      </c>
      <c r="E31" s="224">
        <v>14</v>
      </c>
      <c r="F31" s="224"/>
      <c r="G31" s="224"/>
      <c r="H31" s="224">
        <v>200</v>
      </c>
      <c r="I31" s="224">
        <v>150</v>
      </c>
      <c r="J31" s="224">
        <v>5</v>
      </c>
      <c r="K31" s="226">
        <f>(J31*H31)/I31</f>
        <v>6.666666666666667</v>
      </c>
      <c r="L31" s="221"/>
      <c r="M31" s="221"/>
      <c r="N31" s="221"/>
      <c r="O31" s="221"/>
      <c r="P31" s="221"/>
      <c r="Q31" s="221"/>
      <c r="R31" s="221">
        <v>6</v>
      </c>
      <c r="S31" s="221">
        <v>6</v>
      </c>
      <c r="T31" s="221">
        <f>AVERAGE(L33:Q33)</f>
        <v>36751.116943359375</v>
      </c>
      <c r="U31" s="221">
        <f>STDEV(L33:Q33)</f>
        <v>5901.5324038962617</v>
      </c>
      <c r="V31" s="221">
        <f>MEDIAN(L33:Q33)</f>
        <v>35954.135513305664</v>
      </c>
      <c r="W31" s="227">
        <f>S31/R31</f>
        <v>1</v>
      </c>
      <c r="X31" s="374"/>
    </row>
    <row r="32" spans="1:24" s="222" customFormat="1" ht="18">
      <c r="A32" s="224"/>
      <c r="B32" s="224"/>
      <c r="C32" s="224"/>
      <c r="D32" s="224"/>
      <c r="E32" s="224"/>
      <c r="F32" s="224"/>
      <c r="G32" s="224"/>
      <c r="K32" s="228" t="s">
        <v>73</v>
      </c>
      <c r="L32" s="221">
        <v>194.43836975097656</v>
      </c>
      <c r="M32" s="221">
        <v>231.11555480957031</v>
      </c>
      <c r="N32" s="221">
        <v>314.5928955078125</v>
      </c>
      <c r="O32" s="221">
        <v>245.19386291503906</v>
      </c>
      <c r="P32" s="221">
        <v>250.50938415527344</v>
      </c>
      <c r="Q32" s="221">
        <v>234.19461059570312</v>
      </c>
      <c r="R32" s="230"/>
      <c r="S32" s="231"/>
      <c r="T32" s="231"/>
      <c r="U32" s="231"/>
      <c r="V32" s="231"/>
      <c r="W32" s="232"/>
      <c r="X32" s="374">
        <f t="shared" si="6"/>
        <v>49.001489257812501</v>
      </c>
    </row>
    <row r="33" spans="1:24" s="222" customFormat="1" ht="18">
      <c r="A33" s="224"/>
      <c r="B33" s="224"/>
      <c r="C33" s="224"/>
      <c r="D33" s="224"/>
      <c r="E33" s="224"/>
      <c r="F33" s="224"/>
      <c r="G33" s="224"/>
      <c r="K33" s="228" t="s">
        <v>74</v>
      </c>
      <c r="L33" s="221">
        <f>1000*L32/$K31</f>
        <v>29165.755462646484</v>
      </c>
      <c r="M33" s="221">
        <f>1000*M32/$K31</f>
        <v>34667.333221435547</v>
      </c>
      <c r="N33" s="221">
        <f>1000*N32/$K31</f>
        <v>47188.934326171875</v>
      </c>
      <c r="O33" s="221">
        <f t="shared" ref="O33:Q33" si="9">1000*O32/$K31</f>
        <v>36779.079437255859</v>
      </c>
      <c r="P33" s="221">
        <f t="shared" si="9"/>
        <v>37576.407623291016</v>
      </c>
      <c r="Q33" s="221">
        <f t="shared" si="9"/>
        <v>35129.191589355469</v>
      </c>
      <c r="R33" s="230"/>
      <c r="S33" s="231"/>
      <c r="T33" s="231"/>
      <c r="U33" s="231"/>
      <c r="V33" s="231"/>
      <c r="W33" s="232"/>
      <c r="X33" s="374"/>
    </row>
    <row r="34" spans="1:24" s="222" customFormat="1" ht="18">
      <c r="A34" s="224"/>
      <c r="B34" s="224"/>
      <c r="C34" s="224"/>
      <c r="D34" s="224"/>
      <c r="E34" s="224"/>
      <c r="F34" s="224"/>
      <c r="G34" s="224"/>
      <c r="L34" s="224"/>
      <c r="M34" s="224"/>
      <c r="N34" s="224"/>
      <c r="O34" s="224"/>
      <c r="P34" s="224"/>
      <c r="Q34" s="224"/>
      <c r="W34" s="232"/>
      <c r="X34" s="374"/>
    </row>
    <row r="35" spans="1:24" s="222" customFormat="1" ht="18">
      <c r="A35" s="224"/>
      <c r="B35" s="224" t="s">
        <v>94</v>
      </c>
      <c r="C35" s="224" t="s">
        <v>9</v>
      </c>
      <c r="D35" s="225">
        <v>44224</v>
      </c>
      <c r="E35" s="224">
        <v>21</v>
      </c>
      <c r="F35" s="224"/>
      <c r="G35" s="224"/>
      <c r="H35" s="224">
        <v>200</v>
      </c>
      <c r="I35" s="224">
        <v>150</v>
      </c>
      <c r="J35" s="224">
        <v>5</v>
      </c>
      <c r="K35" s="226">
        <f>(J35*H35)/I35</f>
        <v>6.666666666666667</v>
      </c>
      <c r="L35" s="221"/>
      <c r="M35" s="221"/>
      <c r="N35" s="221"/>
      <c r="O35" s="221"/>
      <c r="P35" s="221"/>
      <c r="Q35" s="221"/>
      <c r="R35" s="221">
        <v>6</v>
      </c>
      <c r="S35" s="221">
        <v>6</v>
      </c>
      <c r="T35" s="221">
        <f>AVERAGE(L37:Q37)</f>
        <v>3809.3350410461426</v>
      </c>
      <c r="U35" s="221">
        <f>STDEV(L37:Q37)</f>
        <v>1134.2786398835008</v>
      </c>
      <c r="V35" s="221">
        <f>MEDIAN(L37:Q37)</f>
        <v>3397.5830554962158</v>
      </c>
      <c r="W35" s="227">
        <f>S35/R35</f>
        <v>1</v>
      </c>
      <c r="X35" s="374"/>
    </row>
    <row r="36" spans="1:24" s="222" customFormat="1" ht="18">
      <c r="A36" s="224"/>
      <c r="B36" s="224"/>
      <c r="C36" s="224"/>
      <c r="D36" s="224"/>
      <c r="E36" s="224"/>
      <c r="F36" s="224"/>
      <c r="G36" s="224"/>
      <c r="K36" s="228" t="s">
        <v>73</v>
      </c>
      <c r="L36" s="221">
        <v>38.316070556640625</v>
      </c>
      <c r="M36" s="221">
        <v>17.600841522216797</v>
      </c>
      <c r="N36" s="221">
        <v>30.2159423828125</v>
      </c>
      <c r="O36" s="221">
        <v>20.93943977355957</v>
      </c>
      <c r="P36" s="221">
        <v>22.805488586425781</v>
      </c>
      <c r="Q36" s="221">
        <v>22.49561882019043</v>
      </c>
      <c r="R36" s="230"/>
      <c r="S36" s="231"/>
      <c r="T36" s="231"/>
      <c r="U36" s="231"/>
      <c r="V36" s="231"/>
      <c r="W36" s="232"/>
      <c r="X36" s="374">
        <f t="shared" si="6"/>
        <v>5.0791133880615238</v>
      </c>
    </row>
    <row r="37" spans="1:24" s="222" customFormat="1" ht="18">
      <c r="A37" s="224"/>
      <c r="B37" s="224"/>
      <c r="C37" s="224"/>
      <c r="D37" s="224"/>
      <c r="E37" s="224"/>
      <c r="F37" s="224"/>
      <c r="G37" s="224"/>
      <c r="K37" s="228" t="s">
        <v>74</v>
      </c>
      <c r="L37" s="221">
        <f>1000*L36/$K35</f>
        <v>5747.4105834960938</v>
      </c>
      <c r="M37" s="221">
        <f>1000*M36/$K35</f>
        <v>2640.1262283325195</v>
      </c>
      <c r="N37" s="221">
        <f>1000*N36/$K35</f>
        <v>4532.391357421875</v>
      </c>
      <c r="O37" s="221">
        <f t="shared" ref="O37:Q37" si="10">1000*O36/$K35</f>
        <v>3140.9159660339355</v>
      </c>
      <c r="P37" s="221">
        <f t="shared" si="10"/>
        <v>3420.8232879638672</v>
      </c>
      <c r="Q37" s="221">
        <f t="shared" si="10"/>
        <v>3374.3428230285645</v>
      </c>
      <c r="R37" s="230"/>
      <c r="S37" s="231"/>
      <c r="T37" s="231"/>
      <c r="U37" s="231"/>
      <c r="V37" s="231"/>
      <c r="W37" s="232"/>
      <c r="X37" s="374"/>
    </row>
    <row r="38" spans="1:24" s="222" customFormat="1" ht="18">
      <c r="A38" s="224"/>
      <c r="B38" s="224"/>
      <c r="C38" s="224"/>
      <c r="E38" s="224"/>
      <c r="F38" s="224"/>
      <c r="G38" s="224"/>
      <c r="L38" s="224"/>
      <c r="M38" s="224"/>
      <c r="N38" s="224"/>
      <c r="O38" s="224"/>
      <c r="P38" s="224"/>
      <c r="Q38" s="224"/>
      <c r="W38" s="232"/>
      <c r="X38" s="374"/>
    </row>
    <row r="39" spans="1:24" s="222" customFormat="1" ht="18">
      <c r="A39" s="224"/>
      <c r="B39" s="224" t="s">
        <v>94</v>
      </c>
      <c r="C39" s="224" t="s">
        <v>9</v>
      </c>
      <c r="D39" s="225">
        <v>44231</v>
      </c>
      <c r="E39" s="224">
        <v>28</v>
      </c>
      <c r="F39" s="224"/>
      <c r="G39" s="224"/>
      <c r="H39" s="224">
        <v>200</v>
      </c>
      <c r="I39" s="224">
        <v>150</v>
      </c>
      <c r="J39" s="224">
        <v>5</v>
      </c>
      <c r="K39" s="226">
        <f>(J39*H39)/I39</f>
        <v>6.666666666666667</v>
      </c>
      <c r="L39" s="221"/>
      <c r="M39" s="221"/>
      <c r="N39" s="221"/>
      <c r="O39" s="221"/>
      <c r="P39" s="221"/>
      <c r="Q39" s="221"/>
      <c r="R39" s="221">
        <v>6</v>
      </c>
      <c r="S39" s="221">
        <v>6</v>
      </c>
      <c r="T39" s="221">
        <f>AVERAGE(L41:Q41)</f>
        <v>1096.5681791305542</v>
      </c>
      <c r="U39" s="221">
        <f>STDEV(L41:Q41)</f>
        <v>892.40182223216755</v>
      </c>
      <c r="V39" s="221">
        <f>MEDIAN(L41:Q41)</f>
        <v>743.20864677429199</v>
      </c>
      <c r="W39" s="227">
        <f>S39/R39</f>
        <v>1</v>
      </c>
      <c r="X39" s="374"/>
    </row>
    <row r="40" spans="1:24" s="222" customFormat="1" ht="18">
      <c r="A40" s="224"/>
      <c r="B40" s="224"/>
      <c r="C40" s="224"/>
      <c r="D40" s="224"/>
      <c r="E40" s="224"/>
      <c r="F40" s="224"/>
      <c r="G40" s="224"/>
      <c r="K40" s="228" t="s">
        <v>73</v>
      </c>
      <c r="L40" s="221">
        <v>1.6155340671539307</v>
      </c>
      <c r="M40" s="221">
        <v>16.794286727905273</v>
      </c>
      <c r="N40" s="221">
        <v>3.143355131149292</v>
      </c>
      <c r="O40" s="221">
        <v>4.6154594421386719</v>
      </c>
      <c r="P40" s="221">
        <v>12.400102615356445</v>
      </c>
      <c r="Q40" s="221">
        <v>5.2939891815185547</v>
      </c>
      <c r="R40" s="230"/>
      <c r="S40" s="231"/>
      <c r="T40" s="231"/>
      <c r="U40" s="231"/>
      <c r="V40" s="231"/>
      <c r="W40" s="232"/>
      <c r="X40" s="374">
        <f t="shared" si="6"/>
        <v>1.4620909055074056</v>
      </c>
    </row>
    <row r="41" spans="1:24" s="222" customFormat="1" ht="18">
      <c r="A41" s="224"/>
      <c r="B41" s="224"/>
      <c r="C41" s="224"/>
      <c r="D41" s="224"/>
      <c r="E41" s="224"/>
      <c r="F41" s="224"/>
      <c r="G41" s="224"/>
      <c r="K41" s="228" t="s">
        <v>74</v>
      </c>
      <c r="L41" s="221">
        <f>1000*L40/$K39</f>
        <v>242.3301100730896</v>
      </c>
      <c r="M41" s="221">
        <f>1000*M40/$K39</f>
        <v>2519.143009185791</v>
      </c>
      <c r="N41" s="221">
        <f>1000*N40/$K39</f>
        <v>471.5032696723938</v>
      </c>
      <c r="O41" s="221">
        <f t="shared" ref="O41:Q41" si="11">1000*O40/$K39</f>
        <v>692.31891632080078</v>
      </c>
      <c r="P41" s="221">
        <f t="shared" si="11"/>
        <v>1860.0153923034668</v>
      </c>
      <c r="Q41" s="221">
        <f t="shared" si="11"/>
        <v>794.0983772277832</v>
      </c>
      <c r="R41" s="230"/>
      <c r="S41" s="231"/>
      <c r="T41" s="231"/>
      <c r="U41" s="231"/>
      <c r="V41" s="231"/>
      <c r="W41" s="232"/>
      <c r="X41" s="374"/>
    </row>
    <row r="42" spans="1:24" s="222" customFormat="1" ht="18">
      <c r="A42" s="224"/>
      <c r="B42" s="224"/>
      <c r="C42" s="224"/>
      <c r="D42" s="225"/>
      <c r="E42" s="224"/>
      <c r="F42" s="224"/>
      <c r="G42" s="224"/>
      <c r="L42" s="224"/>
      <c r="M42" s="224"/>
      <c r="N42" s="224"/>
      <c r="O42" s="224"/>
      <c r="P42" s="224"/>
      <c r="Q42" s="224"/>
      <c r="W42" s="232"/>
      <c r="X42" s="374"/>
    </row>
    <row r="43" spans="1:24" s="222" customFormat="1" ht="18">
      <c r="A43" s="224"/>
      <c r="B43" s="224" t="s">
        <v>94</v>
      </c>
      <c r="C43" s="224" t="s">
        <v>9</v>
      </c>
      <c r="D43" s="225">
        <v>44238</v>
      </c>
      <c r="E43" s="224">
        <v>35</v>
      </c>
      <c r="F43" s="224"/>
      <c r="G43" s="224"/>
      <c r="H43" s="224">
        <v>200</v>
      </c>
      <c r="I43" s="224">
        <v>150</v>
      </c>
      <c r="J43" s="224">
        <v>5</v>
      </c>
      <c r="K43" s="226">
        <f>(J43*H43)/I43</f>
        <v>6.666666666666667</v>
      </c>
      <c r="L43" s="221"/>
      <c r="M43" s="221"/>
      <c r="N43" s="221"/>
      <c r="O43" s="221"/>
      <c r="P43" s="221"/>
      <c r="Q43" s="221"/>
      <c r="R43" s="221">
        <v>6</v>
      </c>
      <c r="S43" s="221">
        <v>4</v>
      </c>
      <c r="T43" s="221">
        <f>AVERAGE(L45:Q45)</f>
        <v>245.07316499948502</v>
      </c>
      <c r="U43" s="221">
        <f>STDEV(L45:Q45)</f>
        <v>255.48916766079864</v>
      </c>
      <c r="V43" s="221">
        <f>MEDIAN(L45:Q45)</f>
        <v>229.93405312299728</v>
      </c>
      <c r="W43" s="227">
        <f>S43/R43</f>
        <v>0.66666666666666663</v>
      </c>
      <c r="X43" s="374"/>
    </row>
    <row r="44" spans="1:24" s="222" customFormat="1" ht="18">
      <c r="A44" s="224"/>
      <c r="B44" s="224"/>
      <c r="C44" s="224"/>
      <c r="D44" s="224"/>
      <c r="E44" s="224"/>
      <c r="F44" s="224"/>
      <c r="G44" s="224"/>
      <c r="K44" s="228" t="s">
        <v>73</v>
      </c>
      <c r="L44" s="221">
        <v>2.1562793254852295</v>
      </c>
      <c r="M44" s="221">
        <v>2.2844910621643066</v>
      </c>
      <c r="N44" s="221">
        <v>0</v>
      </c>
      <c r="O44" s="221">
        <v>4.4526481628417969</v>
      </c>
      <c r="P44" s="221">
        <v>0.90950804948806763</v>
      </c>
      <c r="Q44" s="221">
        <v>0</v>
      </c>
      <c r="R44" s="230"/>
      <c r="S44" s="231"/>
      <c r="T44" s="231"/>
      <c r="U44" s="231"/>
      <c r="V44" s="231"/>
      <c r="W44" s="232"/>
      <c r="X44" s="374">
        <f t="shared" si="6"/>
        <v>0.32676421999931338</v>
      </c>
    </row>
    <row r="45" spans="1:24" s="222" customFormat="1" ht="18">
      <c r="A45" s="224"/>
      <c r="B45" s="224"/>
      <c r="C45" s="224"/>
      <c r="D45" s="224"/>
      <c r="E45" s="224"/>
      <c r="F45" s="224"/>
      <c r="G45" s="224"/>
      <c r="K45" s="228" t="s">
        <v>74</v>
      </c>
      <c r="L45" s="221">
        <f>1000*L44/$K43</f>
        <v>323.44189882278442</v>
      </c>
      <c r="M45" s="221">
        <f>1000*M44/$K43</f>
        <v>342.673659324646</v>
      </c>
      <c r="N45" s="221">
        <f>1000*N44/$K43</f>
        <v>0</v>
      </c>
      <c r="O45" s="221">
        <f t="shared" ref="O45:Q45" si="12">1000*O44/$K43</f>
        <v>667.89722442626953</v>
      </c>
      <c r="P45" s="221">
        <f t="shared" si="12"/>
        <v>136.42620742321014</v>
      </c>
      <c r="Q45" s="221">
        <f t="shared" si="12"/>
        <v>0</v>
      </c>
      <c r="R45" s="230"/>
      <c r="S45" s="231"/>
      <c r="T45" s="231"/>
      <c r="U45" s="231"/>
      <c r="V45" s="231"/>
      <c r="W45" s="232"/>
      <c r="X45" s="374"/>
    </row>
    <row r="46" spans="1:24" s="222" customFormat="1" ht="18">
      <c r="A46" s="224"/>
      <c r="B46" s="224"/>
      <c r="C46" s="224"/>
      <c r="D46" s="225"/>
      <c r="E46" s="224"/>
      <c r="F46" s="224"/>
      <c r="G46" s="224"/>
      <c r="L46" s="224"/>
      <c r="M46" s="224"/>
      <c r="N46" s="224"/>
      <c r="O46" s="224"/>
      <c r="P46" s="224"/>
      <c r="Q46" s="224"/>
      <c r="W46" s="232"/>
      <c r="X46" s="374"/>
    </row>
    <row r="47" spans="1:24" s="222" customFormat="1" ht="18">
      <c r="A47" s="224"/>
      <c r="B47" s="224" t="s">
        <v>94</v>
      </c>
      <c r="C47" s="224" t="s">
        <v>9</v>
      </c>
      <c r="D47" s="225">
        <v>44245</v>
      </c>
      <c r="E47" s="224">
        <v>42</v>
      </c>
      <c r="F47" s="224"/>
      <c r="G47" s="224"/>
      <c r="H47" s="224">
        <v>200</v>
      </c>
      <c r="I47" s="224">
        <v>150</v>
      </c>
      <c r="J47" s="224">
        <v>5</v>
      </c>
      <c r="K47" s="226">
        <f>(J47*H47)/I47</f>
        <v>6.666666666666667</v>
      </c>
      <c r="L47" s="221"/>
      <c r="M47" s="221"/>
      <c r="N47" s="221"/>
      <c r="O47" s="221"/>
      <c r="P47" s="221"/>
      <c r="Q47" s="221"/>
      <c r="R47" s="221">
        <v>6</v>
      </c>
      <c r="S47" s="221">
        <v>2</v>
      </c>
      <c r="T47" s="221">
        <f>AVERAGE(L49:Q49)</f>
        <v>43.547560274600983</v>
      </c>
      <c r="U47" s="221">
        <f>STDEV(L49:Q49)</f>
        <v>67.46688261131743</v>
      </c>
      <c r="V47" s="221">
        <f>MEDIAN(L49:Q49)</f>
        <v>0</v>
      </c>
      <c r="W47" s="227">
        <f>S47/R47</f>
        <v>0.33333333333333331</v>
      </c>
      <c r="X47" s="374"/>
    </row>
    <row r="48" spans="1:24" s="222" customFormat="1" ht="18">
      <c r="A48" s="224"/>
      <c r="B48" s="224"/>
      <c r="C48" s="224"/>
      <c r="D48" s="224"/>
      <c r="E48" s="224"/>
      <c r="F48" s="224"/>
      <c r="G48" s="224"/>
      <c r="K48" s="228" t="s">
        <v>73</v>
      </c>
      <c r="L48" s="221">
        <v>0</v>
      </c>
      <c r="M48" s="221">
        <v>0.86392557621002197</v>
      </c>
      <c r="N48" s="221">
        <v>0</v>
      </c>
      <c r="O48" s="221">
        <v>0.87797683477401733</v>
      </c>
      <c r="P48" s="221">
        <v>0</v>
      </c>
      <c r="Q48" s="221">
        <v>0</v>
      </c>
      <c r="R48" s="230"/>
      <c r="S48" s="231"/>
      <c r="T48" s="231"/>
      <c r="U48" s="231"/>
      <c r="V48" s="231"/>
      <c r="W48" s="232"/>
      <c r="X48" s="374">
        <f t="shared" si="6"/>
        <v>5.8063413699467978E-2</v>
      </c>
    </row>
    <row r="49" spans="1:24" s="222" customFormat="1" ht="18">
      <c r="A49" s="224"/>
      <c r="B49" s="224"/>
      <c r="C49" s="224"/>
      <c r="D49" s="224"/>
      <c r="E49" s="224"/>
      <c r="F49" s="224"/>
      <c r="G49" s="224"/>
      <c r="K49" s="228" t="s">
        <v>74</v>
      </c>
      <c r="L49" s="221">
        <f>1000*L48/$K47</f>
        <v>0</v>
      </c>
      <c r="M49" s="221">
        <f>1000*M48/$K47</f>
        <v>129.5888364315033</v>
      </c>
      <c r="N49" s="221">
        <f>1000*N48/$K47</f>
        <v>0</v>
      </c>
      <c r="O49" s="221">
        <f t="shared" ref="O49:Q49" si="13">1000*O48/$K47</f>
        <v>131.6965252161026</v>
      </c>
      <c r="P49" s="221">
        <f t="shared" si="13"/>
        <v>0</v>
      </c>
      <c r="Q49" s="221">
        <f t="shared" si="13"/>
        <v>0</v>
      </c>
      <c r="R49" s="230"/>
      <c r="S49" s="231"/>
      <c r="T49" s="231"/>
      <c r="U49" s="231"/>
      <c r="V49" s="231"/>
      <c r="W49" s="232"/>
      <c r="X49" s="374"/>
    </row>
    <row r="50" spans="1:24" s="222" customFormat="1" ht="18">
      <c r="A50" s="224"/>
      <c r="B50" s="224"/>
      <c r="C50" s="224"/>
      <c r="D50" s="224"/>
      <c r="E50" s="224"/>
      <c r="F50" s="224"/>
      <c r="G50" s="224"/>
      <c r="L50" s="224"/>
      <c r="M50" s="224"/>
      <c r="N50" s="224"/>
      <c r="O50" s="224"/>
      <c r="P50" s="224"/>
      <c r="Q50" s="224"/>
      <c r="W50" s="232"/>
      <c r="X50" s="374"/>
    </row>
    <row r="51" spans="1:24" s="222" customFormat="1" ht="18">
      <c r="A51" s="224"/>
      <c r="B51" s="224" t="s">
        <v>94</v>
      </c>
      <c r="C51" s="224" t="s">
        <v>9</v>
      </c>
      <c r="D51" s="225">
        <v>44252</v>
      </c>
      <c r="E51" s="224">
        <v>49</v>
      </c>
      <c r="F51" s="224"/>
      <c r="G51" s="224"/>
      <c r="H51" s="224">
        <v>200</v>
      </c>
      <c r="I51" s="224">
        <v>150</v>
      </c>
      <c r="J51" s="224">
        <v>5</v>
      </c>
      <c r="K51" s="226">
        <f>(J51*H51)/I51</f>
        <v>6.666666666666667</v>
      </c>
      <c r="L51" s="221"/>
      <c r="M51" s="221"/>
      <c r="N51" s="221"/>
      <c r="O51" s="221"/>
      <c r="P51" s="221"/>
      <c r="Q51" s="221"/>
      <c r="R51" s="221">
        <v>6</v>
      </c>
      <c r="S51" s="221">
        <v>1</v>
      </c>
      <c r="T51" s="221">
        <f>AVERAGE(L53:Q53)</f>
        <v>36.299999999999997</v>
      </c>
      <c r="U51" s="221">
        <f>STDEV(L53:Q53)</f>
        <v>88.916477663029355</v>
      </c>
      <c r="V51" s="221">
        <f>MEDIAN(L53:Q53)</f>
        <v>0</v>
      </c>
      <c r="W51" s="227">
        <f>S51/R51</f>
        <v>0.16666666666666666</v>
      </c>
      <c r="X51" s="374"/>
    </row>
    <row r="52" spans="1:24" s="222" customFormat="1" ht="18">
      <c r="A52" s="224"/>
      <c r="B52" s="224"/>
      <c r="C52" s="224"/>
      <c r="D52" s="224"/>
      <c r="E52" s="224"/>
      <c r="F52" s="224"/>
      <c r="G52" s="224"/>
      <c r="K52" s="228" t="s">
        <v>73</v>
      </c>
      <c r="L52" s="221">
        <v>0</v>
      </c>
      <c r="M52" s="221">
        <v>0</v>
      </c>
      <c r="N52" s="221">
        <v>1.452</v>
      </c>
      <c r="O52" s="221">
        <v>0</v>
      </c>
      <c r="P52" s="221">
        <v>0</v>
      </c>
      <c r="Q52" s="221">
        <v>0</v>
      </c>
      <c r="R52" s="230"/>
      <c r="S52" s="231"/>
      <c r="T52" s="231"/>
      <c r="U52" s="231"/>
      <c r="V52" s="231"/>
      <c r="W52" s="232"/>
      <c r="X52" s="374">
        <f t="shared" si="6"/>
        <v>4.8399999999999999E-2</v>
      </c>
    </row>
    <row r="53" spans="1:24" s="222" customFormat="1" ht="18">
      <c r="A53" s="224"/>
      <c r="B53" s="224"/>
      <c r="C53" s="224"/>
      <c r="D53" s="224"/>
      <c r="E53" s="224"/>
      <c r="F53" s="224"/>
      <c r="G53" s="224"/>
      <c r="K53" s="228" t="s">
        <v>74</v>
      </c>
      <c r="L53" s="221">
        <f>1000*L52/$K51</f>
        <v>0</v>
      </c>
      <c r="M53" s="221">
        <f>1000*M52/$K51</f>
        <v>0</v>
      </c>
      <c r="N53" s="221">
        <f>1000*N52/$K51</f>
        <v>217.79999999999998</v>
      </c>
      <c r="O53" s="221">
        <f t="shared" ref="O53:Q53" si="14">1000*O52/$K51</f>
        <v>0</v>
      </c>
      <c r="P53" s="221">
        <f t="shared" si="14"/>
        <v>0</v>
      </c>
      <c r="Q53" s="221">
        <f t="shared" si="14"/>
        <v>0</v>
      </c>
      <c r="R53" s="230"/>
      <c r="S53" s="231"/>
      <c r="T53" s="231"/>
      <c r="U53" s="231"/>
      <c r="V53" s="231"/>
      <c r="W53" s="232"/>
      <c r="X53" s="374"/>
    </row>
    <row r="54" spans="1:24" s="222" customFormat="1" ht="18">
      <c r="A54" s="233"/>
      <c r="B54" s="233"/>
      <c r="C54" s="233"/>
      <c r="D54" s="233"/>
      <c r="E54" s="233"/>
      <c r="F54" s="233"/>
      <c r="G54" s="233"/>
      <c r="H54" s="233"/>
      <c r="I54" s="233"/>
      <c r="J54" s="233"/>
      <c r="K54" s="234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6"/>
      <c r="X54" s="374"/>
    </row>
    <row r="55" spans="1:24" s="222" customFormat="1" ht="18">
      <c r="A55" s="237"/>
      <c r="B55" s="237"/>
      <c r="C55" s="237"/>
      <c r="D55" s="238"/>
      <c r="E55" s="238"/>
      <c r="F55" s="238"/>
      <c r="G55" s="238"/>
      <c r="H55" s="238"/>
      <c r="I55" s="238"/>
      <c r="J55" s="239"/>
      <c r="K55" s="238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1"/>
      <c r="X55" s="374"/>
    </row>
    <row r="56" spans="1:24" s="222" customFormat="1" ht="38">
      <c r="A56" s="223" t="s">
        <v>101</v>
      </c>
      <c r="B56" s="224" t="s">
        <v>94</v>
      </c>
      <c r="C56" s="224" t="s">
        <v>9</v>
      </c>
      <c r="D56" s="225">
        <v>44259</v>
      </c>
      <c r="E56" s="224">
        <v>56</v>
      </c>
      <c r="F56" s="224"/>
      <c r="G56" s="224"/>
      <c r="H56" s="224">
        <v>200</v>
      </c>
      <c r="I56" s="224">
        <v>150</v>
      </c>
      <c r="J56" s="224">
        <v>5</v>
      </c>
      <c r="K56" s="226">
        <f>(J56*H56)/I56</f>
        <v>6.666666666666667</v>
      </c>
      <c r="L56" s="221"/>
      <c r="M56" s="221"/>
      <c r="N56" s="221"/>
      <c r="O56" s="221"/>
      <c r="P56" s="221"/>
      <c r="Q56" s="221"/>
      <c r="R56" s="221">
        <v>6</v>
      </c>
      <c r="S56" s="221">
        <v>3</v>
      </c>
      <c r="T56" s="221">
        <f>AVERAGE(L58:Q58)</f>
        <v>445.87080478668213</v>
      </c>
      <c r="U56" s="221">
        <f>STDEV(L58:Q58)</f>
        <v>688.34562627331036</v>
      </c>
      <c r="V56" s="221">
        <f>MEDIAN(L58:Q58)</f>
        <v>123.35150241851807</v>
      </c>
      <c r="W56" s="227">
        <f>S56/R56</f>
        <v>0.5</v>
      </c>
      <c r="X56" s="374"/>
    </row>
    <row r="57" spans="1:24" s="222" customFormat="1" ht="18">
      <c r="A57" s="224"/>
      <c r="B57" s="224"/>
      <c r="C57" s="224"/>
      <c r="D57" s="224"/>
      <c r="E57" s="224"/>
      <c r="F57" s="224"/>
      <c r="G57" s="224"/>
      <c r="K57" s="228" t="s">
        <v>73</v>
      </c>
      <c r="L57" s="221">
        <v>0</v>
      </c>
      <c r="M57" s="221">
        <v>0</v>
      </c>
      <c r="N57" s="221">
        <v>1.6446866989135742</v>
      </c>
      <c r="O57" s="221">
        <v>0</v>
      </c>
      <c r="P57" s="221">
        <v>4.5921163558959961</v>
      </c>
      <c r="Q57" s="221">
        <v>11.598029136657715</v>
      </c>
      <c r="R57" s="230"/>
      <c r="S57" s="231"/>
      <c r="T57" s="231"/>
      <c r="U57" s="231"/>
      <c r="V57" s="231"/>
      <c r="W57" s="232"/>
      <c r="X57" s="374">
        <f t="shared" si="6"/>
        <v>0.59449440638224282</v>
      </c>
    </row>
    <row r="58" spans="1:24" s="222" customFormat="1" ht="18">
      <c r="A58" s="224"/>
      <c r="B58" s="224"/>
      <c r="C58" s="224"/>
      <c r="D58" s="224"/>
      <c r="E58" s="224"/>
      <c r="F58" s="224"/>
      <c r="G58" s="224"/>
      <c r="K58" s="228" t="s">
        <v>74</v>
      </c>
      <c r="L58" s="221">
        <f>1000*L57/$K56</f>
        <v>0</v>
      </c>
      <c r="M58" s="221">
        <f>1000*M57/$K56</f>
        <v>0</v>
      </c>
      <c r="N58" s="221">
        <f>1000*N57/$K56</f>
        <v>246.70300483703613</v>
      </c>
      <c r="O58" s="221">
        <f t="shared" ref="O58:Q58" si="15">1000*O57/$K56</f>
        <v>0</v>
      </c>
      <c r="P58" s="221">
        <f t="shared" si="15"/>
        <v>688.81745338439941</v>
      </c>
      <c r="Q58" s="221">
        <f t="shared" si="15"/>
        <v>1739.7043704986572</v>
      </c>
      <c r="R58" s="230"/>
      <c r="S58" s="231"/>
      <c r="T58" s="231"/>
      <c r="U58" s="231"/>
      <c r="V58" s="231"/>
      <c r="W58" s="232"/>
      <c r="X58" s="374">
        <f t="shared" si="6"/>
        <v>89.174160957336426</v>
      </c>
    </row>
    <row r="59" spans="1:24" s="222" customFormat="1" ht="18">
      <c r="A59" s="224"/>
      <c r="B59" s="224"/>
      <c r="C59" s="224"/>
      <c r="D59" s="224"/>
      <c r="E59" s="224"/>
      <c r="F59" s="224"/>
      <c r="G59" s="224"/>
      <c r="L59" s="224"/>
      <c r="M59" s="224"/>
      <c r="N59" s="224"/>
      <c r="O59" s="224"/>
      <c r="P59" s="224"/>
      <c r="Q59" s="224"/>
      <c r="W59" s="232"/>
      <c r="X59" s="374" t="e">
        <f t="shared" si="6"/>
        <v>#DIV/0!</v>
      </c>
    </row>
    <row r="60" spans="1:24" s="222" customFormat="1" ht="18">
      <c r="A60" s="224"/>
      <c r="B60" s="224" t="s">
        <v>94</v>
      </c>
      <c r="C60" s="224" t="s">
        <v>9</v>
      </c>
      <c r="D60" s="225">
        <v>44266</v>
      </c>
      <c r="E60" s="224">
        <v>63</v>
      </c>
      <c r="F60" s="224"/>
      <c r="G60" s="224"/>
      <c r="H60" s="224">
        <v>200</v>
      </c>
      <c r="I60" s="224">
        <v>150</v>
      </c>
      <c r="J60" s="224">
        <v>5</v>
      </c>
      <c r="K60" s="226">
        <f>(J60*H60)/I60</f>
        <v>6.666666666666667</v>
      </c>
      <c r="L60" s="221"/>
      <c r="M60" s="221"/>
      <c r="N60" s="221"/>
      <c r="O60" s="221"/>
      <c r="P60" s="221"/>
      <c r="Q60" s="221"/>
      <c r="R60" s="221">
        <v>6</v>
      </c>
      <c r="S60" s="221">
        <v>2</v>
      </c>
      <c r="T60" s="221">
        <f>AVERAGE(L62:Q62)</f>
        <v>337.06825971603394</v>
      </c>
      <c r="U60" s="221">
        <f>STDEV(L62:Q62)</f>
        <v>522.23307735370111</v>
      </c>
      <c r="V60" s="221">
        <f>MEDIAN(L62:Q62)</f>
        <v>0</v>
      </c>
      <c r="W60" s="227">
        <f>S60/R60</f>
        <v>0.33333333333333331</v>
      </c>
      <c r="X60" s="374" t="e">
        <f t="shared" si="6"/>
        <v>#DIV/0!</v>
      </c>
    </row>
    <row r="61" spans="1:24" s="222" customFormat="1" ht="18">
      <c r="A61" s="224"/>
      <c r="B61" s="224"/>
      <c r="C61" s="224"/>
      <c r="D61" s="224"/>
      <c r="E61" s="224"/>
      <c r="F61" s="224"/>
      <c r="G61" s="224"/>
      <c r="K61" s="228" t="s">
        <v>73</v>
      </c>
      <c r="L61" s="221">
        <v>0</v>
      </c>
      <c r="M61" s="221">
        <v>6.8169069290161133</v>
      </c>
      <c r="N61" s="221">
        <v>6.6658234596252441</v>
      </c>
      <c r="O61" s="221">
        <v>0</v>
      </c>
      <c r="P61" s="221">
        <v>0</v>
      </c>
      <c r="Q61" s="221">
        <v>0</v>
      </c>
      <c r="R61" s="230"/>
      <c r="S61" s="231"/>
      <c r="T61" s="231"/>
      <c r="U61" s="231"/>
      <c r="V61" s="231"/>
      <c r="W61" s="232"/>
      <c r="X61" s="374">
        <f t="shared" si="6"/>
        <v>0.44942434628804523</v>
      </c>
    </row>
    <row r="62" spans="1:24" s="222" customFormat="1" ht="18">
      <c r="A62" s="224"/>
      <c r="B62" s="224"/>
      <c r="C62" s="224"/>
      <c r="D62" s="224"/>
      <c r="E62" s="224"/>
      <c r="F62" s="224"/>
      <c r="G62" s="224"/>
      <c r="K62" s="228" t="s">
        <v>74</v>
      </c>
      <c r="L62" s="221">
        <f>1000*L61/$K60</f>
        <v>0</v>
      </c>
      <c r="M62" s="221">
        <f>1000*M61/$K60</f>
        <v>1022.536039352417</v>
      </c>
      <c r="N62" s="221">
        <f>1000*N61/$K60</f>
        <v>999.87351894378662</v>
      </c>
      <c r="O62" s="221">
        <f t="shared" ref="O62:Q62" si="16">1000*O61/$K60</f>
        <v>0</v>
      </c>
      <c r="P62" s="221">
        <f t="shared" si="16"/>
        <v>0</v>
      </c>
      <c r="Q62" s="221">
        <f t="shared" si="16"/>
        <v>0</v>
      </c>
      <c r="R62" s="230"/>
      <c r="S62" s="231"/>
      <c r="T62" s="231"/>
      <c r="U62" s="231"/>
      <c r="V62" s="231"/>
      <c r="W62" s="232"/>
      <c r="X62" s="374">
        <f t="shared" si="6"/>
        <v>67.413651943206787</v>
      </c>
    </row>
    <row r="63" spans="1:24" s="222" customFormat="1" ht="18">
      <c r="A63" s="224"/>
      <c r="B63" s="224"/>
      <c r="C63" s="224"/>
      <c r="D63" s="224"/>
      <c r="E63" s="224"/>
      <c r="F63" s="224"/>
      <c r="G63" s="224"/>
      <c r="L63" s="224"/>
      <c r="M63" s="224"/>
      <c r="N63" s="224"/>
      <c r="O63" s="224"/>
      <c r="P63" s="224"/>
      <c r="Q63" s="224"/>
      <c r="W63" s="232"/>
      <c r="X63" s="374" t="e">
        <f t="shared" si="6"/>
        <v>#DIV/0!</v>
      </c>
    </row>
    <row r="64" spans="1:24" s="222" customFormat="1" ht="18">
      <c r="A64" s="224"/>
      <c r="B64" s="224" t="s">
        <v>94</v>
      </c>
      <c r="C64" s="224" t="s">
        <v>9</v>
      </c>
      <c r="D64" s="225">
        <v>44273</v>
      </c>
      <c r="E64" s="224">
        <v>70</v>
      </c>
      <c r="F64" s="224"/>
      <c r="G64" s="224"/>
      <c r="H64" s="224">
        <v>200</v>
      </c>
      <c r="I64" s="224">
        <v>150</v>
      </c>
      <c r="J64" s="224">
        <v>5</v>
      </c>
      <c r="K64" s="226">
        <f>(J64*H64)/I64</f>
        <v>6.666666666666667</v>
      </c>
      <c r="L64" s="221"/>
      <c r="M64" s="221"/>
      <c r="N64" s="221"/>
      <c r="O64" s="221"/>
      <c r="P64" s="221"/>
      <c r="Q64" s="221"/>
      <c r="R64" s="221">
        <v>6</v>
      </c>
      <c r="S64" s="221">
        <v>1</v>
      </c>
      <c r="T64" s="221">
        <f>AVERAGE(L66:Q66)</f>
        <v>80.575000000000003</v>
      </c>
      <c r="U64" s="221">
        <f>STDEV(L66:Q66)</f>
        <v>197.36763602475457</v>
      </c>
      <c r="V64" s="221">
        <f>MEDIAN(L66:Q66)</f>
        <v>0</v>
      </c>
      <c r="W64" s="227">
        <f>S64/R64</f>
        <v>0.16666666666666666</v>
      </c>
      <c r="X64" s="374" t="e">
        <f t="shared" si="6"/>
        <v>#DIV/0!</v>
      </c>
    </row>
    <row r="65" spans="1:24" s="222" customFormat="1" ht="18">
      <c r="A65" s="224"/>
      <c r="B65" s="224"/>
      <c r="C65" s="224"/>
      <c r="D65" s="224"/>
      <c r="E65" s="224"/>
      <c r="F65" s="224"/>
      <c r="G65" s="224"/>
      <c r="K65" s="228" t="s">
        <v>73</v>
      </c>
      <c r="L65" s="221">
        <v>3.2229999999999999</v>
      </c>
      <c r="M65" s="221">
        <v>0</v>
      </c>
      <c r="N65" s="221">
        <v>0</v>
      </c>
      <c r="O65" s="221">
        <v>0</v>
      </c>
      <c r="P65" s="221">
        <v>0</v>
      </c>
      <c r="Q65" s="221">
        <v>0</v>
      </c>
      <c r="R65" s="230"/>
      <c r="S65" s="231"/>
      <c r="T65" s="231"/>
      <c r="U65" s="231"/>
      <c r="V65" s="231"/>
      <c r="W65" s="232"/>
      <c r="X65" s="374">
        <f t="shared" si="6"/>
        <v>0.10743333333333334</v>
      </c>
    </row>
    <row r="66" spans="1:24" s="222" customFormat="1" ht="18">
      <c r="A66" s="224"/>
      <c r="B66" s="224"/>
      <c r="C66" s="224"/>
      <c r="D66" s="224"/>
      <c r="E66" s="224"/>
      <c r="F66" s="224"/>
      <c r="G66" s="224"/>
      <c r="K66" s="228" t="s">
        <v>74</v>
      </c>
      <c r="L66" s="221">
        <f>1000*L65/$K64</f>
        <v>483.45</v>
      </c>
      <c r="M66" s="221">
        <f>1000*M65/$K64</f>
        <v>0</v>
      </c>
      <c r="N66" s="221">
        <f>1000*N65/$K64</f>
        <v>0</v>
      </c>
      <c r="O66" s="221">
        <f t="shared" ref="O66:Q66" si="17">1000*O65/$K64</f>
        <v>0</v>
      </c>
      <c r="P66" s="221">
        <f t="shared" si="17"/>
        <v>0</v>
      </c>
      <c r="Q66" s="221">
        <f t="shared" si="17"/>
        <v>0</v>
      </c>
      <c r="R66" s="230"/>
      <c r="S66" s="231"/>
      <c r="T66" s="231"/>
      <c r="U66" s="231"/>
      <c r="V66" s="231"/>
      <c r="W66" s="232"/>
      <c r="X66" s="374">
        <f t="shared" si="6"/>
        <v>16.115000000000002</v>
      </c>
    </row>
    <row r="67" spans="1:24" s="222" customFormat="1" ht="18">
      <c r="A67" s="224"/>
      <c r="B67" s="224"/>
      <c r="C67" s="224"/>
      <c r="D67" s="224"/>
      <c r="E67" s="224"/>
      <c r="F67" s="224"/>
      <c r="G67" s="224"/>
      <c r="L67" s="224"/>
      <c r="M67" s="224"/>
      <c r="N67" s="224"/>
      <c r="O67" s="224"/>
      <c r="P67" s="224"/>
      <c r="Q67" s="224"/>
      <c r="W67" s="232"/>
      <c r="X67" s="374" t="e">
        <f t="shared" si="6"/>
        <v>#DIV/0!</v>
      </c>
    </row>
    <row r="68" spans="1:24" s="222" customFormat="1" ht="18">
      <c r="A68" s="224"/>
      <c r="B68" s="224" t="s">
        <v>94</v>
      </c>
      <c r="C68" s="224" t="s">
        <v>9</v>
      </c>
      <c r="D68" s="225">
        <v>44280</v>
      </c>
      <c r="E68" s="224">
        <v>77</v>
      </c>
      <c r="F68" s="224"/>
      <c r="G68" s="224"/>
      <c r="H68" s="224">
        <v>200</v>
      </c>
      <c r="I68" s="224">
        <v>150</v>
      </c>
      <c r="J68" s="224">
        <v>5</v>
      </c>
      <c r="K68" s="226">
        <f>(J68*H68)/I68</f>
        <v>6.666666666666667</v>
      </c>
      <c r="L68" s="221"/>
      <c r="M68" s="221"/>
      <c r="N68" s="221"/>
      <c r="O68" s="221"/>
      <c r="P68" s="221"/>
      <c r="Q68" s="221"/>
      <c r="R68" s="221">
        <v>6</v>
      </c>
      <c r="S68" s="221">
        <v>1</v>
      </c>
      <c r="T68" s="221">
        <f>AVERAGE(L70:Q70)</f>
        <v>38.049999999999997</v>
      </c>
      <c r="U68" s="221">
        <f>STDEV(L70:Q70)</f>
        <v>93.203084712899923</v>
      </c>
      <c r="V68" s="221">
        <f>MEDIAN(L70:Q70)</f>
        <v>0</v>
      </c>
      <c r="W68" s="227">
        <f>S68/R68</f>
        <v>0.16666666666666666</v>
      </c>
      <c r="X68" s="374" t="e">
        <f t="shared" si="6"/>
        <v>#DIV/0!</v>
      </c>
    </row>
    <row r="69" spans="1:24" s="222" customFormat="1" ht="18">
      <c r="A69" s="224"/>
      <c r="B69" s="224"/>
      <c r="C69" s="224"/>
      <c r="D69" s="224"/>
      <c r="E69" s="224"/>
      <c r="F69" s="224"/>
      <c r="G69" s="224"/>
      <c r="K69" s="228" t="s">
        <v>73</v>
      </c>
      <c r="L69" s="221">
        <v>0</v>
      </c>
      <c r="M69" s="221">
        <v>0</v>
      </c>
      <c r="N69" s="221">
        <v>0</v>
      </c>
      <c r="O69" s="221">
        <v>0</v>
      </c>
      <c r="P69" s="221">
        <v>0</v>
      </c>
      <c r="Q69" s="221">
        <v>1.522</v>
      </c>
      <c r="R69" s="230"/>
      <c r="S69" s="231"/>
      <c r="T69" s="231"/>
      <c r="U69" s="231"/>
      <c r="V69" s="231"/>
      <c r="W69" s="232"/>
      <c r="X69" s="374">
        <f t="shared" si="6"/>
        <v>5.0733333333333332E-2</v>
      </c>
    </row>
    <row r="70" spans="1:24" s="222" customFormat="1" ht="18">
      <c r="A70" s="224"/>
      <c r="B70" s="224"/>
      <c r="C70" s="224"/>
      <c r="D70" s="224"/>
      <c r="E70" s="224"/>
      <c r="F70" s="224"/>
      <c r="G70" s="224"/>
      <c r="K70" s="228" t="s">
        <v>74</v>
      </c>
      <c r="L70" s="221">
        <f>1000*L69/$K68</f>
        <v>0</v>
      </c>
      <c r="M70" s="221">
        <f>1000*M69/$K68</f>
        <v>0</v>
      </c>
      <c r="N70" s="221">
        <f>1000*N69/$K68</f>
        <v>0</v>
      </c>
      <c r="O70" s="221">
        <f t="shared" ref="O70:Q70" si="18">1000*O69/$K68</f>
        <v>0</v>
      </c>
      <c r="P70" s="221">
        <f t="shared" si="18"/>
        <v>0</v>
      </c>
      <c r="Q70" s="221">
        <f t="shared" si="18"/>
        <v>228.29999999999998</v>
      </c>
      <c r="R70" s="230"/>
      <c r="S70" s="231"/>
      <c r="T70" s="231"/>
      <c r="U70" s="231"/>
      <c r="V70" s="231"/>
      <c r="W70" s="232"/>
      <c r="X70" s="374">
        <f t="shared" si="6"/>
        <v>7.6099999999999994</v>
      </c>
    </row>
    <row r="71" spans="1:24" s="222" customFormat="1" ht="18">
      <c r="A71" s="224"/>
      <c r="B71" s="224"/>
      <c r="C71" s="224"/>
      <c r="D71" s="224"/>
      <c r="E71" s="224"/>
      <c r="F71" s="224"/>
      <c r="G71" s="224"/>
      <c r="L71" s="224"/>
      <c r="M71" s="224"/>
      <c r="N71" s="224"/>
      <c r="O71" s="224"/>
      <c r="P71" s="224"/>
      <c r="Q71" s="224"/>
      <c r="W71" s="232"/>
      <c r="X71" s="374" t="e">
        <f t="shared" si="6"/>
        <v>#DIV/0!</v>
      </c>
    </row>
    <row r="72" spans="1:24" s="222" customFormat="1" ht="18">
      <c r="A72" s="224"/>
      <c r="B72" s="224" t="s">
        <v>94</v>
      </c>
      <c r="C72" s="224" t="s">
        <v>9</v>
      </c>
      <c r="D72" s="225">
        <v>44285</v>
      </c>
      <c r="E72" s="224">
        <v>82</v>
      </c>
      <c r="F72" s="224"/>
      <c r="G72" s="224"/>
      <c r="H72" s="224">
        <v>200</v>
      </c>
      <c r="I72" s="224">
        <v>150</v>
      </c>
      <c r="J72" s="224">
        <v>5</v>
      </c>
      <c r="K72" s="226">
        <f>(J72*H72)/I72</f>
        <v>6.666666666666667</v>
      </c>
      <c r="L72" s="221"/>
      <c r="M72" s="221"/>
      <c r="N72" s="221"/>
      <c r="O72" s="221"/>
      <c r="P72" s="221"/>
      <c r="Q72" s="221"/>
      <c r="R72" s="221">
        <v>6</v>
      </c>
      <c r="S72" s="221">
        <v>1</v>
      </c>
      <c r="T72" s="221">
        <f>AVERAGE(L74:Q74)</f>
        <v>26.5</v>
      </c>
      <c r="U72" s="221">
        <f>STDEV(L74:Q74)</f>
        <v>64.911478183754213</v>
      </c>
      <c r="V72" s="221">
        <f>MEDIAN(L74:Q74)</f>
        <v>0</v>
      </c>
      <c r="W72" s="227">
        <f>S72/R72</f>
        <v>0.16666666666666666</v>
      </c>
      <c r="X72" s="374" t="e">
        <f t="shared" si="6"/>
        <v>#DIV/0!</v>
      </c>
    </row>
    <row r="73" spans="1:24" s="222" customFormat="1" ht="18">
      <c r="A73" s="224"/>
      <c r="B73" s="224"/>
      <c r="C73" s="224"/>
      <c r="D73" s="224"/>
      <c r="E73" s="224"/>
      <c r="F73" s="224"/>
      <c r="G73" s="224"/>
      <c r="K73" s="228" t="s">
        <v>73</v>
      </c>
      <c r="L73" s="221">
        <v>0</v>
      </c>
      <c r="M73" s="221">
        <v>1.06</v>
      </c>
      <c r="N73" s="221">
        <v>0</v>
      </c>
      <c r="O73" s="221">
        <v>0</v>
      </c>
      <c r="P73" s="221">
        <v>0</v>
      </c>
      <c r="Q73" s="221">
        <v>0</v>
      </c>
      <c r="R73" s="230"/>
      <c r="S73" s="231"/>
      <c r="T73" s="231"/>
      <c r="U73" s="231"/>
      <c r="V73" s="231"/>
      <c r="W73" s="232"/>
      <c r="X73" s="374">
        <f t="shared" si="6"/>
        <v>3.5333333333333335E-2</v>
      </c>
    </row>
    <row r="74" spans="1:24" s="222" customFormat="1" ht="18">
      <c r="A74" s="224"/>
      <c r="B74" s="224"/>
      <c r="C74" s="224"/>
      <c r="D74" s="224"/>
      <c r="E74" s="224"/>
      <c r="F74" s="224"/>
      <c r="G74" s="224"/>
      <c r="K74" s="228" t="s">
        <v>74</v>
      </c>
      <c r="L74" s="221">
        <f>1000*L73/$K72</f>
        <v>0</v>
      </c>
      <c r="M74" s="221">
        <f>1000*M73/$K72</f>
        <v>159</v>
      </c>
      <c r="N74" s="221">
        <f>1000*N73/$K72</f>
        <v>0</v>
      </c>
      <c r="O74" s="221">
        <f t="shared" ref="O74:Q74" si="19">1000*O73/$K72</f>
        <v>0</v>
      </c>
      <c r="P74" s="221">
        <f t="shared" si="19"/>
        <v>0</v>
      </c>
      <c r="Q74" s="221">
        <f t="shared" si="19"/>
        <v>0</v>
      </c>
      <c r="R74" s="230"/>
      <c r="S74" s="231"/>
      <c r="T74" s="231"/>
      <c r="U74" s="231"/>
      <c r="V74" s="231"/>
      <c r="W74" s="232"/>
      <c r="X74" s="374">
        <f t="shared" si="6"/>
        <v>5.3</v>
      </c>
    </row>
    <row r="75" spans="1:24" s="222" customFormat="1" ht="18">
      <c r="A75" s="224"/>
      <c r="B75" s="224"/>
      <c r="C75" s="224"/>
      <c r="D75" s="224"/>
      <c r="E75" s="224"/>
      <c r="F75" s="224"/>
      <c r="G75" s="224"/>
      <c r="L75" s="224"/>
      <c r="M75" s="224"/>
      <c r="N75" s="224"/>
      <c r="O75" s="224"/>
      <c r="P75" s="224"/>
      <c r="Q75" s="224"/>
      <c r="W75" s="232"/>
      <c r="X75" s="374" t="e">
        <f t="shared" si="6"/>
        <v>#DIV/0!</v>
      </c>
    </row>
    <row r="76" spans="1:24" s="222" customFormat="1" ht="18">
      <c r="A76" s="224"/>
      <c r="B76" s="224" t="s">
        <v>102</v>
      </c>
      <c r="C76" s="224" t="s">
        <v>9</v>
      </c>
      <c r="D76" s="225">
        <v>44285</v>
      </c>
      <c r="E76" s="224">
        <v>82</v>
      </c>
      <c r="F76" s="224"/>
      <c r="G76" s="224"/>
      <c r="H76" s="224">
        <v>200</v>
      </c>
      <c r="I76" s="224">
        <v>150</v>
      </c>
      <c r="J76" s="224">
        <v>5</v>
      </c>
      <c r="K76" s="226">
        <f>(J76*H76)/I76</f>
        <v>6.666666666666667</v>
      </c>
      <c r="L76" s="221"/>
      <c r="M76" s="221"/>
      <c r="N76" s="221"/>
      <c r="O76" s="221"/>
      <c r="P76" s="221"/>
      <c r="Q76" s="221"/>
      <c r="R76" s="221">
        <v>6</v>
      </c>
      <c r="S76" s="221">
        <v>0</v>
      </c>
      <c r="T76" s="221">
        <f>AVERAGE(L78:Q78)</f>
        <v>0</v>
      </c>
      <c r="U76" s="221">
        <f>STDEV(L78:Q78)</f>
        <v>0</v>
      </c>
      <c r="V76" s="221">
        <f>MEDIAN(L78:Q78)</f>
        <v>0</v>
      </c>
      <c r="W76" s="227">
        <f>S76/R76</f>
        <v>0</v>
      </c>
      <c r="X76" s="374" t="e">
        <f t="shared" si="6"/>
        <v>#DIV/0!</v>
      </c>
    </row>
    <row r="77" spans="1:24" s="222" customFormat="1" ht="18">
      <c r="A77" s="224"/>
      <c r="B77" s="224"/>
      <c r="C77" s="224"/>
      <c r="D77" s="224"/>
      <c r="E77" s="224"/>
      <c r="F77" s="224"/>
      <c r="G77" s="224"/>
      <c r="K77" s="228" t="s">
        <v>73</v>
      </c>
      <c r="L77" s="221">
        <v>0</v>
      </c>
      <c r="M77" s="221">
        <v>0</v>
      </c>
      <c r="N77" s="221">
        <v>0</v>
      </c>
      <c r="O77" s="221">
        <v>0</v>
      </c>
      <c r="P77" s="221">
        <v>0</v>
      </c>
      <c r="Q77" s="221">
        <v>0</v>
      </c>
      <c r="R77" s="230"/>
      <c r="S77" s="231"/>
      <c r="T77" s="231"/>
      <c r="U77" s="231"/>
      <c r="V77" s="231"/>
      <c r="W77" s="232"/>
      <c r="X77" s="374">
        <f t="shared" si="6"/>
        <v>0</v>
      </c>
    </row>
    <row r="78" spans="1:24" s="222" customFormat="1" ht="18">
      <c r="A78" s="224"/>
      <c r="B78" s="224"/>
      <c r="C78" s="224"/>
      <c r="D78" s="224"/>
      <c r="E78" s="224"/>
      <c r="F78" s="224"/>
      <c r="G78" s="224"/>
      <c r="K78" s="228" t="s">
        <v>74</v>
      </c>
      <c r="L78" s="221">
        <f>1000*L77/$K76</f>
        <v>0</v>
      </c>
      <c r="M78" s="221">
        <f>1000*M77/$K76</f>
        <v>0</v>
      </c>
      <c r="N78" s="221">
        <f>1000*N77/$K76</f>
        <v>0</v>
      </c>
      <c r="O78" s="221">
        <f t="shared" ref="O78:Q78" si="20">1000*O77/$K76</f>
        <v>0</v>
      </c>
      <c r="P78" s="221">
        <f t="shared" si="20"/>
        <v>0</v>
      </c>
      <c r="Q78" s="221">
        <f t="shared" si="20"/>
        <v>0</v>
      </c>
      <c r="R78" s="230"/>
      <c r="S78" s="231"/>
      <c r="T78" s="231"/>
      <c r="U78" s="231"/>
      <c r="V78" s="231"/>
      <c r="W78" s="232"/>
      <c r="X78" s="374">
        <f t="shared" si="6"/>
        <v>0</v>
      </c>
    </row>
    <row r="79" spans="1:24" s="222" customFormat="1" ht="18">
      <c r="A79" s="224"/>
      <c r="B79" s="224"/>
      <c r="C79" s="224"/>
      <c r="D79" s="224"/>
      <c r="E79" s="224"/>
      <c r="F79" s="224"/>
      <c r="G79" s="224"/>
      <c r="L79" s="224"/>
      <c r="M79" s="224"/>
      <c r="N79" s="224"/>
      <c r="O79" s="224"/>
      <c r="P79" s="224"/>
      <c r="Q79" s="224"/>
      <c r="W79" s="232"/>
      <c r="X79" s="374" t="e">
        <f t="shared" si="6"/>
        <v>#DIV/0!</v>
      </c>
    </row>
    <row r="80" spans="1:24" s="222" customFormat="1" ht="18">
      <c r="A80" s="224"/>
      <c r="B80" s="224" t="s">
        <v>103</v>
      </c>
      <c r="C80" s="224" t="s">
        <v>9</v>
      </c>
      <c r="D80" s="225">
        <v>44285</v>
      </c>
      <c r="E80" s="224">
        <v>82</v>
      </c>
      <c r="F80" s="224"/>
      <c r="G80" s="224"/>
      <c r="H80" s="224">
        <v>200</v>
      </c>
      <c r="I80" s="224">
        <v>150</v>
      </c>
      <c r="J80" s="224">
        <v>5</v>
      </c>
      <c r="K80" s="226">
        <f>(J80*H80)/I80</f>
        <v>6.666666666666667</v>
      </c>
      <c r="L80" s="221"/>
      <c r="M80" s="221"/>
      <c r="N80" s="221"/>
      <c r="O80" s="221"/>
      <c r="P80" s="221"/>
      <c r="Q80" s="221"/>
      <c r="R80" s="221">
        <v>6</v>
      </c>
      <c r="S80" s="221">
        <v>0</v>
      </c>
      <c r="T80" s="221">
        <f>AVERAGE(L82:Q82)</f>
        <v>0</v>
      </c>
      <c r="U80" s="221">
        <f>STDEV(L82:Q82)</f>
        <v>0</v>
      </c>
      <c r="V80" s="221">
        <f>MEDIAN(L82:Q82)</f>
        <v>0</v>
      </c>
      <c r="W80" s="227">
        <f>S80/R80</f>
        <v>0</v>
      </c>
      <c r="X80" s="374" t="e">
        <f t="shared" si="6"/>
        <v>#DIV/0!</v>
      </c>
    </row>
    <row r="81" spans="1:24" s="222" customFormat="1" ht="18">
      <c r="A81" s="224"/>
      <c r="B81" s="224"/>
      <c r="C81" s="224"/>
      <c r="D81" s="224"/>
      <c r="E81" s="224"/>
      <c r="F81" s="224"/>
      <c r="G81" s="224"/>
      <c r="K81" s="228" t="s">
        <v>73</v>
      </c>
      <c r="L81" s="221">
        <v>0</v>
      </c>
      <c r="M81" s="221">
        <v>0</v>
      </c>
      <c r="N81" s="221">
        <v>0</v>
      </c>
      <c r="O81" s="221">
        <v>0</v>
      </c>
      <c r="P81" s="221">
        <v>0</v>
      </c>
      <c r="Q81" s="221">
        <v>0</v>
      </c>
      <c r="R81" s="230"/>
      <c r="S81" s="231"/>
      <c r="T81" s="231"/>
      <c r="U81" s="231"/>
      <c r="V81" s="231"/>
      <c r="W81" s="232"/>
      <c r="X81" s="374">
        <f t="shared" si="6"/>
        <v>0</v>
      </c>
    </row>
    <row r="82" spans="1:24" s="222" customFormat="1" ht="18">
      <c r="A82" s="224"/>
      <c r="B82" s="224"/>
      <c r="C82" s="224"/>
      <c r="D82" s="224"/>
      <c r="E82" s="224"/>
      <c r="F82" s="224"/>
      <c r="G82" s="224"/>
      <c r="K82" s="228" t="s">
        <v>74</v>
      </c>
      <c r="L82" s="221">
        <f>1000*L81/$K80</f>
        <v>0</v>
      </c>
      <c r="M82" s="221">
        <f>1000*M81/$K80</f>
        <v>0</v>
      </c>
      <c r="N82" s="221">
        <f>1000*N81/$K80</f>
        <v>0</v>
      </c>
      <c r="O82" s="221">
        <f t="shared" ref="O82:Q82" si="21">1000*O81/$K80</f>
        <v>0</v>
      </c>
      <c r="P82" s="221">
        <f t="shared" si="21"/>
        <v>0</v>
      </c>
      <c r="Q82" s="221">
        <f t="shared" si="21"/>
        <v>0</v>
      </c>
      <c r="R82" s="230"/>
      <c r="S82" s="231"/>
      <c r="T82" s="231"/>
      <c r="U82" s="231"/>
      <c r="V82" s="231"/>
      <c r="W82" s="232"/>
      <c r="X82" s="374">
        <f t="shared" si="6"/>
        <v>0</v>
      </c>
    </row>
    <row r="83" spans="1:24" s="222" customFormat="1" ht="18">
      <c r="A83" s="224"/>
      <c r="B83" s="224"/>
      <c r="C83" s="224"/>
      <c r="E83" s="224"/>
      <c r="F83" s="224"/>
      <c r="G83" s="224"/>
      <c r="L83" s="224"/>
      <c r="M83" s="224"/>
      <c r="N83" s="224"/>
      <c r="O83" s="224"/>
      <c r="P83" s="224"/>
      <c r="Q83" s="224"/>
      <c r="W83" s="232"/>
      <c r="X83" s="374" t="e">
        <f t="shared" si="6"/>
        <v>#DIV/0!</v>
      </c>
    </row>
    <row r="84" spans="1:24" s="222" customFormat="1" ht="18">
      <c r="A84" s="224"/>
      <c r="B84" s="224" t="s">
        <v>94</v>
      </c>
      <c r="C84" s="224" t="s">
        <v>9</v>
      </c>
      <c r="D84" s="225">
        <v>44294</v>
      </c>
      <c r="E84" s="224">
        <v>91</v>
      </c>
      <c r="F84" s="224"/>
      <c r="G84" s="224"/>
      <c r="H84" s="224">
        <v>200</v>
      </c>
      <c r="I84" s="224">
        <v>150</v>
      </c>
      <c r="J84" s="224">
        <v>5</v>
      </c>
      <c r="K84" s="226">
        <f>(J84*H84)/I84</f>
        <v>6.666666666666667</v>
      </c>
      <c r="L84" s="221"/>
      <c r="M84" s="221"/>
      <c r="N84" s="221"/>
      <c r="O84" s="221"/>
      <c r="P84" s="221"/>
      <c r="Q84" s="221"/>
      <c r="R84" s="221">
        <v>6</v>
      </c>
      <c r="S84" s="221">
        <v>1</v>
      </c>
      <c r="T84" s="221">
        <f>AVERAGE(L86:Q86)</f>
        <v>72.349999999999994</v>
      </c>
      <c r="U84" s="221">
        <f>STDEV(L86:Q86)</f>
        <v>177.22058289036292</v>
      </c>
      <c r="V84" s="221">
        <f>MEDIAN(L86:Q86)</f>
        <v>0</v>
      </c>
      <c r="W84" s="227">
        <f>S84/R84</f>
        <v>0.16666666666666666</v>
      </c>
      <c r="X84" s="374" t="e">
        <f t="shared" ref="X84:X147" si="22">(AVERAGE(L84:Q84))/5</f>
        <v>#DIV/0!</v>
      </c>
    </row>
    <row r="85" spans="1:24" s="222" customFormat="1" ht="18">
      <c r="A85" s="224"/>
      <c r="B85" s="224"/>
      <c r="C85" s="224"/>
      <c r="D85" s="224"/>
      <c r="E85" s="224"/>
      <c r="F85" s="224"/>
      <c r="G85" s="224"/>
      <c r="K85" s="228" t="s">
        <v>73</v>
      </c>
      <c r="L85" s="221">
        <v>0</v>
      </c>
      <c r="M85" s="221">
        <v>0</v>
      </c>
      <c r="N85" s="221">
        <v>0</v>
      </c>
      <c r="O85" s="221">
        <v>2.8940000000000001</v>
      </c>
      <c r="P85" s="221">
        <v>0</v>
      </c>
      <c r="Q85" s="221">
        <v>0</v>
      </c>
      <c r="R85" s="230"/>
      <c r="S85" s="231"/>
      <c r="T85" s="231"/>
      <c r="U85" s="231"/>
      <c r="V85" s="231"/>
      <c r="W85" s="232"/>
      <c r="X85" s="374">
        <f t="shared" si="22"/>
        <v>9.6466666666666673E-2</v>
      </c>
    </row>
    <row r="86" spans="1:24" s="222" customFormat="1" ht="18">
      <c r="A86" s="224"/>
      <c r="B86" s="224"/>
      <c r="C86" s="224"/>
      <c r="D86" s="224"/>
      <c r="E86" s="224"/>
      <c r="F86" s="224"/>
      <c r="G86" s="224"/>
      <c r="K86" s="228" t="s">
        <v>74</v>
      </c>
      <c r="L86" s="221">
        <f>1000*L85/$K84</f>
        <v>0</v>
      </c>
      <c r="M86" s="221">
        <f>1000*M85/$K84</f>
        <v>0</v>
      </c>
      <c r="N86" s="221">
        <f>1000*N85/$K84</f>
        <v>0</v>
      </c>
      <c r="O86" s="221">
        <f t="shared" ref="O86:Q86" si="23">1000*O85/$K84</f>
        <v>434.09999999999997</v>
      </c>
      <c r="P86" s="221">
        <f t="shared" si="23"/>
        <v>0</v>
      </c>
      <c r="Q86" s="221">
        <f t="shared" si="23"/>
        <v>0</v>
      </c>
      <c r="R86" s="230"/>
      <c r="S86" s="231"/>
      <c r="T86" s="231"/>
      <c r="U86" s="231"/>
      <c r="V86" s="231"/>
      <c r="W86" s="232"/>
      <c r="X86" s="374">
        <f t="shared" si="22"/>
        <v>14.469999999999999</v>
      </c>
    </row>
    <row r="87" spans="1:24" s="222" customFormat="1" ht="18">
      <c r="A87" s="224"/>
      <c r="B87" s="224"/>
      <c r="C87" s="224"/>
      <c r="D87" s="224"/>
      <c r="E87" s="224"/>
      <c r="F87" s="224"/>
      <c r="G87" s="224"/>
      <c r="L87" s="224"/>
      <c r="M87" s="224"/>
      <c r="N87" s="224"/>
      <c r="O87" s="224"/>
      <c r="P87" s="224"/>
      <c r="Q87" s="224"/>
      <c r="W87" s="232"/>
      <c r="X87" s="374" t="e">
        <f t="shared" si="22"/>
        <v>#DIV/0!</v>
      </c>
    </row>
    <row r="88" spans="1:24" s="222" customFormat="1" ht="18">
      <c r="A88" s="224"/>
      <c r="B88" s="224" t="s">
        <v>94</v>
      </c>
      <c r="C88" s="224" t="s">
        <v>9</v>
      </c>
      <c r="D88" s="225">
        <v>44301</v>
      </c>
      <c r="E88" s="224">
        <v>98</v>
      </c>
      <c r="F88" s="224"/>
      <c r="G88" s="224"/>
      <c r="H88" s="224">
        <v>200</v>
      </c>
      <c r="I88" s="224">
        <v>150</v>
      </c>
      <c r="J88" s="224">
        <v>5</v>
      </c>
      <c r="K88" s="226">
        <f>(J88*H88)/I88</f>
        <v>6.666666666666667</v>
      </c>
      <c r="L88" s="221"/>
      <c r="M88" s="221"/>
      <c r="N88" s="221"/>
      <c r="O88" s="221"/>
      <c r="P88" s="221"/>
      <c r="Q88" s="221"/>
      <c r="R88" s="221">
        <v>6</v>
      </c>
      <c r="S88" s="221">
        <v>1</v>
      </c>
      <c r="T88" s="221">
        <f>AVERAGE(L90:Q90)</f>
        <v>75.2</v>
      </c>
      <c r="U88" s="221">
        <f>STDEV(L90:Q90)</f>
        <v>184.201628657295</v>
      </c>
      <c r="V88" s="221">
        <f>MEDIAN(L90:Q90)</f>
        <v>0</v>
      </c>
      <c r="W88" s="227">
        <f>S88/R88</f>
        <v>0.16666666666666666</v>
      </c>
      <c r="X88" s="374" t="e">
        <f t="shared" si="22"/>
        <v>#DIV/0!</v>
      </c>
    </row>
    <row r="89" spans="1:24" s="222" customFormat="1" ht="18">
      <c r="A89" s="224"/>
      <c r="B89" s="224"/>
      <c r="C89" s="224"/>
      <c r="D89" s="224"/>
      <c r="E89" s="224"/>
      <c r="F89" s="224"/>
      <c r="G89" s="224"/>
      <c r="K89" s="228" t="s">
        <v>73</v>
      </c>
      <c r="L89" s="221">
        <v>0</v>
      </c>
      <c r="M89" s="221">
        <v>0</v>
      </c>
      <c r="N89" s="221">
        <v>3.008</v>
      </c>
      <c r="O89" s="221">
        <v>0</v>
      </c>
      <c r="P89" s="221">
        <v>0</v>
      </c>
      <c r="Q89" s="221">
        <v>0</v>
      </c>
      <c r="R89" s="230"/>
      <c r="S89" s="231"/>
      <c r="T89" s="231"/>
      <c r="U89" s="231"/>
      <c r="V89" s="231"/>
      <c r="W89" s="232"/>
      <c r="X89" s="374">
        <f t="shared" si="22"/>
        <v>0.10026666666666666</v>
      </c>
    </row>
    <row r="90" spans="1:24" s="222" customFormat="1" ht="18">
      <c r="A90" s="224"/>
      <c r="B90" s="224"/>
      <c r="C90" s="224"/>
      <c r="D90" s="224"/>
      <c r="E90" s="224"/>
      <c r="F90" s="224"/>
      <c r="G90" s="224"/>
      <c r="K90" s="228" t="s">
        <v>74</v>
      </c>
      <c r="L90" s="221">
        <f>1000*L89/$K88</f>
        <v>0</v>
      </c>
      <c r="M90" s="221">
        <f>1000*M89/$K88</f>
        <v>0</v>
      </c>
      <c r="N90" s="221">
        <f>1000*N89/$K88</f>
        <v>451.2</v>
      </c>
      <c r="O90" s="221">
        <f t="shared" ref="O90:Q90" si="24">1000*O89/$K88</f>
        <v>0</v>
      </c>
      <c r="P90" s="221">
        <f t="shared" si="24"/>
        <v>0</v>
      </c>
      <c r="Q90" s="221">
        <f t="shared" si="24"/>
        <v>0</v>
      </c>
      <c r="R90" s="230"/>
      <c r="S90" s="231"/>
      <c r="T90" s="231"/>
      <c r="U90" s="231"/>
      <c r="V90" s="231"/>
      <c r="W90" s="232"/>
      <c r="X90" s="374">
        <f t="shared" si="22"/>
        <v>15.040000000000001</v>
      </c>
    </row>
    <row r="91" spans="1:24" s="222" customFormat="1" ht="18">
      <c r="A91" s="224"/>
      <c r="B91" s="224"/>
      <c r="C91" s="224"/>
      <c r="E91" s="224"/>
      <c r="F91" s="224"/>
      <c r="G91" s="224"/>
      <c r="L91" s="224"/>
      <c r="M91" s="224"/>
      <c r="N91" s="224"/>
      <c r="O91" s="224"/>
      <c r="P91" s="224"/>
      <c r="Q91" s="224"/>
      <c r="W91" s="232"/>
      <c r="X91" s="374" t="e">
        <f t="shared" si="22"/>
        <v>#DIV/0!</v>
      </c>
    </row>
    <row r="92" spans="1:24" s="222" customFormat="1" ht="18">
      <c r="A92" s="224"/>
      <c r="B92" s="224" t="s">
        <v>104</v>
      </c>
      <c r="C92" s="224" t="s">
        <v>9</v>
      </c>
      <c r="D92" s="225">
        <v>44203</v>
      </c>
      <c r="E92" s="224">
        <v>0</v>
      </c>
      <c r="F92" s="224"/>
      <c r="G92" s="224"/>
      <c r="H92" s="224">
        <v>200</v>
      </c>
      <c r="I92" s="224">
        <v>150</v>
      </c>
      <c r="J92" s="224">
        <v>5</v>
      </c>
      <c r="K92" s="226">
        <f>(J92*H92)/I92</f>
        <v>6.666666666666667</v>
      </c>
      <c r="L92" s="221"/>
      <c r="M92" s="221"/>
      <c r="N92" s="221"/>
      <c r="O92" s="221"/>
      <c r="P92" s="221"/>
      <c r="Q92" s="221"/>
      <c r="R92" s="221">
        <v>6</v>
      </c>
      <c r="S92" s="221">
        <v>0</v>
      </c>
      <c r="T92" s="221">
        <f>AVERAGE(L94:Q94)</f>
        <v>0</v>
      </c>
      <c r="U92" s="221">
        <f>STDEV(L94:Q94)</f>
        <v>0</v>
      </c>
      <c r="V92" s="221">
        <f>MEDIAN(L94:Q94)</f>
        <v>0</v>
      </c>
      <c r="W92" s="227">
        <f>S92/R92</f>
        <v>0</v>
      </c>
      <c r="X92" s="374" t="e">
        <f t="shared" si="22"/>
        <v>#DIV/0!</v>
      </c>
    </row>
    <row r="93" spans="1:24" s="222" customFormat="1" ht="18">
      <c r="A93" s="224"/>
      <c r="B93" s="224"/>
      <c r="C93" s="224"/>
      <c r="D93" s="224"/>
      <c r="E93" s="224"/>
      <c r="F93" s="224"/>
      <c r="G93" s="224"/>
      <c r="K93" s="228" t="s">
        <v>73</v>
      </c>
      <c r="L93" s="221">
        <v>0</v>
      </c>
      <c r="M93" s="221">
        <v>0</v>
      </c>
      <c r="N93" s="221">
        <v>0</v>
      </c>
      <c r="O93" s="221">
        <v>0</v>
      </c>
      <c r="P93" s="221">
        <v>0</v>
      </c>
      <c r="Q93" s="221">
        <v>0</v>
      </c>
      <c r="R93" s="230"/>
      <c r="S93" s="231"/>
      <c r="T93" s="231"/>
      <c r="U93" s="231"/>
      <c r="V93" s="231"/>
      <c r="W93" s="232"/>
      <c r="X93" s="374">
        <f t="shared" si="22"/>
        <v>0</v>
      </c>
    </row>
    <row r="94" spans="1:24" s="222" customFormat="1" ht="18">
      <c r="A94" s="224"/>
      <c r="B94" s="224"/>
      <c r="C94" s="224"/>
      <c r="D94" s="224"/>
      <c r="E94" s="224"/>
      <c r="F94" s="224"/>
      <c r="G94" s="224"/>
      <c r="K94" s="228" t="s">
        <v>74</v>
      </c>
      <c r="L94" s="221">
        <f>1000*L93/$K92</f>
        <v>0</v>
      </c>
      <c r="M94" s="221">
        <f>1000*M93/$K92</f>
        <v>0</v>
      </c>
      <c r="N94" s="221">
        <f>1000*N93/$K92</f>
        <v>0</v>
      </c>
      <c r="O94" s="221">
        <f t="shared" ref="O94:Q94" si="25">1000*O93/$K92</f>
        <v>0</v>
      </c>
      <c r="P94" s="221">
        <f t="shared" si="25"/>
        <v>0</v>
      </c>
      <c r="Q94" s="221">
        <f t="shared" si="25"/>
        <v>0</v>
      </c>
      <c r="R94" s="230"/>
      <c r="S94" s="231"/>
      <c r="T94" s="231"/>
      <c r="U94" s="231"/>
      <c r="V94" s="231"/>
      <c r="W94" s="232"/>
      <c r="X94" s="374">
        <f t="shared" si="22"/>
        <v>0</v>
      </c>
    </row>
    <row r="95" spans="1:24" s="222" customFormat="1" ht="18">
      <c r="A95" s="224"/>
      <c r="B95" s="224"/>
      <c r="C95" s="224"/>
      <c r="D95" s="225"/>
      <c r="E95" s="224"/>
      <c r="F95" s="224"/>
      <c r="G95" s="224"/>
      <c r="L95" s="224"/>
      <c r="M95" s="224"/>
      <c r="N95" s="224"/>
      <c r="O95" s="224"/>
      <c r="P95" s="224"/>
      <c r="Q95" s="224"/>
      <c r="W95" s="232"/>
      <c r="X95" s="374" t="e">
        <f t="shared" si="22"/>
        <v>#DIV/0!</v>
      </c>
    </row>
    <row r="96" spans="1:24" s="222" customFormat="1" ht="18">
      <c r="A96" s="224"/>
      <c r="B96" s="224" t="s">
        <v>104</v>
      </c>
      <c r="C96" s="224" t="s">
        <v>9</v>
      </c>
      <c r="D96" s="225">
        <v>44204</v>
      </c>
      <c r="E96" s="224">
        <v>1</v>
      </c>
      <c r="F96" s="224"/>
      <c r="G96" s="224"/>
      <c r="H96" s="224">
        <v>200</v>
      </c>
      <c r="I96" s="224">
        <v>150</v>
      </c>
      <c r="J96" s="224">
        <v>5</v>
      </c>
      <c r="K96" s="226">
        <f>(J96*H96)/I96</f>
        <v>6.666666666666667</v>
      </c>
      <c r="L96" s="221"/>
      <c r="M96" s="221"/>
      <c r="N96" s="221"/>
      <c r="O96" s="221"/>
      <c r="P96" s="221"/>
      <c r="Q96" s="221"/>
      <c r="R96" s="221">
        <v>6</v>
      </c>
      <c r="S96" s="221">
        <v>3</v>
      </c>
      <c r="T96" s="221">
        <f>AVERAGE(L98:Q98)</f>
        <v>552.3750901222229</v>
      </c>
      <c r="U96" s="221">
        <f>STDEV(L98:Q98)</f>
        <v>701.26045318687113</v>
      </c>
      <c r="V96" s="221">
        <f>MEDIAN(L98:Q98)</f>
        <v>270.87585926055908</v>
      </c>
      <c r="W96" s="227">
        <f>S96/R96</f>
        <v>0.5</v>
      </c>
      <c r="X96" s="374" t="e">
        <f t="shared" si="22"/>
        <v>#DIV/0!</v>
      </c>
    </row>
    <row r="97" spans="1:24" s="222" customFormat="1" ht="18">
      <c r="A97" s="224"/>
      <c r="B97" s="224"/>
      <c r="C97" s="224"/>
      <c r="D97" s="224"/>
      <c r="E97" s="224"/>
      <c r="F97" s="224"/>
      <c r="G97" s="224"/>
      <c r="K97" s="228" t="s">
        <v>73</v>
      </c>
      <c r="L97" s="221">
        <v>11.083586692810059</v>
      </c>
      <c r="M97" s="221">
        <v>0</v>
      </c>
      <c r="N97" s="221">
        <v>0</v>
      </c>
      <c r="O97" s="221">
        <v>7.3997387886047363</v>
      </c>
      <c r="P97" s="221">
        <v>0</v>
      </c>
      <c r="Q97" s="221">
        <v>3.6116781234741211</v>
      </c>
      <c r="R97" s="230"/>
      <c r="S97" s="231"/>
      <c r="T97" s="231"/>
      <c r="U97" s="231"/>
      <c r="V97" s="231"/>
      <c r="W97" s="232"/>
      <c r="X97" s="374">
        <f t="shared" si="22"/>
        <v>0.73650012016296384</v>
      </c>
    </row>
    <row r="98" spans="1:24" s="222" customFormat="1" ht="18">
      <c r="A98" s="224"/>
      <c r="B98" s="224"/>
      <c r="C98" s="224"/>
      <c r="D98" s="224"/>
      <c r="E98" s="224"/>
      <c r="F98" s="224"/>
      <c r="G98" s="224"/>
      <c r="K98" s="228" t="s">
        <v>74</v>
      </c>
      <c r="L98" s="221">
        <f>1000*L97/$K96</f>
        <v>1662.5380039215088</v>
      </c>
      <c r="M98" s="221">
        <f>1000*M97/$K96</f>
        <v>0</v>
      </c>
      <c r="N98" s="221">
        <f>1000*N97/$K96</f>
        <v>0</v>
      </c>
      <c r="O98" s="221">
        <f t="shared" ref="O98:Q98" si="26">1000*O97/$K96</f>
        <v>1109.9608182907104</v>
      </c>
      <c r="P98" s="221">
        <f t="shared" si="26"/>
        <v>0</v>
      </c>
      <c r="Q98" s="221">
        <f t="shared" si="26"/>
        <v>541.75171852111816</v>
      </c>
      <c r="R98" s="230"/>
      <c r="S98" s="231"/>
      <c r="T98" s="231"/>
      <c r="U98" s="231"/>
      <c r="V98" s="231"/>
      <c r="W98" s="232"/>
      <c r="X98" s="374">
        <f t="shared" si="22"/>
        <v>110.47501802444458</v>
      </c>
    </row>
    <row r="99" spans="1:24" s="222" customFormat="1" ht="18">
      <c r="A99" s="224"/>
      <c r="B99" s="224"/>
      <c r="C99" s="224"/>
      <c r="D99" s="225"/>
      <c r="E99" s="224"/>
      <c r="F99" s="224"/>
      <c r="G99" s="224"/>
      <c r="L99" s="224"/>
      <c r="M99" s="224"/>
      <c r="N99" s="224"/>
      <c r="O99" s="224"/>
      <c r="P99" s="224"/>
      <c r="Q99" s="224"/>
      <c r="W99" s="232"/>
      <c r="X99" s="374" t="e">
        <f t="shared" si="22"/>
        <v>#DIV/0!</v>
      </c>
    </row>
    <row r="100" spans="1:24" s="222" customFormat="1" ht="18">
      <c r="A100" s="224"/>
      <c r="B100" s="224" t="s">
        <v>104</v>
      </c>
      <c r="C100" s="224" t="s">
        <v>9</v>
      </c>
      <c r="D100" s="225">
        <v>44207</v>
      </c>
      <c r="E100" s="224">
        <v>4</v>
      </c>
      <c r="F100" s="224"/>
      <c r="G100" s="224"/>
      <c r="H100" s="224">
        <v>200</v>
      </c>
      <c r="I100" s="224">
        <v>150</v>
      </c>
      <c r="J100" s="224">
        <v>5</v>
      </c>
      <c r="K100" s="226">
        <f>(J100*H100)/I100</f>
        <v>6.666666666666667</v>
      </c>
      <c r="L100" s="221"/>
      <c r="M100" s="221"/>
      <c r="N100" s="221"/>
      <c r="O100" s="221"/>
      <c r="P100" s="221"/>
      <c r="Q100" s="221"/>
      <c r="R100" s="221">
        <v>6</v>
      </c>
      <c r="S100" s="221">
        <v>6</v>
      </c>
      <c r="T100" s="221">
        <f>AVERAGE(L102:Q102)</f>
        <v>11416.898345947266</v>
      </c>
      <c r="U100" s="221">
        <f>STDEV(L102:Q102)</f>
        <v>2318.3359861302702</v>
      </c>
      <c r="V100" s="221">
        <f>MEDIAN(L102:Q102)</f>
        <v>12234.994125366211</v>
      </c>
      <c r="W100" s="227">
        <f>S100/R100</f>
        <v>1</v>
      </c>
      <c r="X100" s="374" t="e">
        <f t="shared" si="22"/>
        <v>#DIV/0!</v>
      </c>
    </row>
    <row r="101" spans="1:24" s="222" customFormat="1" ht="18">
      <c r="A101" s="224"/>
      <c r="B101" s="224"/>
      <c r="C101" s="224"/>
      <c r="D101" s="224"/>
      <c r="E101" s="224"/>
      <c r="F101" s="224"/>
      <c r="G101" s="224"/>
      <c r="K101" s="228" t="s">
        <v>73</v>
      </c>
      <c r="L101" s="221">
        <v>84.657325744628906</v>
      </c>
      <c r="M101" s="221">
        <v>90.649765014648438</v>
      </c>
      <c r="N101" s="221">
        <v>70.658065795898438</v>
      </c>
      <c r="O101" s="221">
        <v>79.758758544921875</v>
      </c>
      <c r="P101" s="221">
        <v>83.374496459960938</v>
      </c>
      <c r="Q101" s="221">
        <v>47.577522277832031</v>
      </c>
      <c r="R101" s="230"/>
      <c r="S101" s="231"/>
      <c r="T101" s="231"/>
      <c r="U101" s="231"/>
      <c r="V101" s="231"/>
      <c r="W101" s="232"/>
      <c r="X101" s="374">
        <f t="shared" si="22"/>
        <v>15.222531127929688</v>
      </c>
    </row>
    <row r="102" spans="1:24" s="222" customFormat="1" ht="18">
      <c r="A102" s="224"/>
      <c r="B102" s="224"/>
      <c r="C102" s="224"/>
      <c r="D102" s="224"/>
      <c r="E102" s="224"/>
      <c r="F102" s="224"/>
      <c r="G102" s="224"/>
      <c r="K102" s="228" t="s">
        <v>74</v>
      </c>
      <c r="L102" s="221">
        <f>1000*L101/$K100</f>
        <v>12698.598861694336</v>
      </c>
      <c r="M102" s="221">
        <f>1000*M101/$K100</f>
        <v>13597.464752197266</v>
      </c>
      <c r="N102" s="221">
        <f>1000*N101/$K100</f>
        <v>10598.709869384766</v>
      </c>
      <c r="O102" s="221">
        <f t="shared" ref="O102:Q102" si="27">1000*O101/$K100</f>
        <v>11963.813781738281</v>
      </c>
      <c r="P102" s="221">
        <f t="shared" si="27"/>
        <v>12506.174468994141</v>
      </c>
      <c r="Q102" s="221">
        <f t="shared" si="27"/>
        <v>7136.6283416748047</v>
      </c>
      <c r="R102" s="230"/>
      <c r="S102" s="231"/>
      <c r="T102" s="231"/>
      <c r="U102" s="231"/>
      <c r="V102" s="231"/>
      <c r="W102" s="232"/>
      <c r="X102" s="374">
        <f t="shared" si="22"/>
        <v>2283.3796691894531</v>
      </c>
    </row>
    <row r="103" spans="1:24" s="222" customFormat="1" ht="18">
      <c r="A103" s="224"/>
      <c r="B103" s="224"/>
      <c r="C103" s="224"/>
      <c r="D103" s="224"/>
      <c r="E103" s="224"/>
      <c r="F103" s="224"/>
      <c r="G103" s="224"/>
      <c r="L103" s="224"/>
      <c r="M103" s="224"/>
      <c r="N103" s="224"/>
      <c r="O103" s="224"/>
      <c r="P103" s="224"/>
      <c r="Q103" s="224"/>
      <c r="W103" s="232"/>
      <c r="X103" s="374" t="e">
        <f t="shared" si="22"/>
        <v>#DIV/0!</v>
      </c>
    </row>
    <row r="104" spans="1:24" s="222" customFormat="1" ht="18">
      <c r="A104" s="224"/>
      <c r="B104" s="224" t="s">
        <v>104</v>
      </c>
      <c r="C104" s="224" t="s">
        <v>9</v>
      </c>
      <c r="D104" s="225">
        <v>44210</v>
      </c>
      <c r="E104" s="224">
        <v>7</v>
      </c>
      <c r="F104" s="224"/>
      <c r="G104" s="224"/>
      <c r="H104" s="224">
        <v>200</v>
      </c>
      <c r="I104" s="224">
        <v>150</v>
      </c>
      <c r="J104" s="224">
        <v>5</v>
      </c>
      <c r="K104" s="226">
        <f>(J104*H104)/I104</f>
        <v>6.666666666666667</v>
      </c>
      <c r="L104" s="221"/>
      <c r="M104" s="221"/>
      <c r="N104" s="221"/>
      <c r="O104" s="221"/>
      <c r="P104" s="221"/>
      <c r="Q104" s="221"/>
      <c r="R104" s="221">
        <v>6</v>
      </c>
      <c r="S104" s="221">
        <v>6</v>
      </c>
      <c r="T104" s="221">
        <f>AVERAGE(L106:Q106)</f>
        <v>17452.997970581055</v>
      </c>
      <c r="U104" s="221">
        <f>STDEV(L106:Q106)</f>
        <v>4114.5208723588285</v>
      </c>
      <c r="V104" s="221">
        <f>MEDIAN(L106:Q106)</f>
        <v>17509.441566467285</v>
      </c>
      <c r="W104" s="227">
        <f>S104/R104</f>
        <v>1</v>
      </c>
      <c r="X104" s="374" t="e">
        <f t="shared" si="22"/>
        <v>#DIV/0!</v>
      </c>
    </row>
    <row r="105" spans="1:24" s="222" customFormat="1" ht="18">
      <c r="A105" s="224"/>
      <c r="B105" s="224"/>
      <c r="C105" s="224"/>
      <c r="D105" s="224"/>
      <c r="E105" s="224"/>
      <c r="F105" s="224"/>
      <c r="G105" s="224"/>
      <c r="K105" s="228" t="s">
        <v>73</v>
      </c>
      <c r="L105" s="221">
        <v>126.08827972412109</v>
      </c>
      <c r="M105" s="221">
        <v>87.697181701660156</v>
      </c>
      <c r="N105" s="221">
        <v>113.44520568847656</v>
      </c>
      <c r="O105" s="221">
        <v>161.90138244628906</v>
      </c>
      <c r="P105" s="221">
        <v>120.01401519775391</v>
      </c>
      <c r="Q105" s="221">
        <v>88.973854064941406</v>
      </c>
      <c r="R105" s="230"/>
      <c r="S105" s="231"/>
      <c r="T105" s="231"/>
      <c r="U105" s="231"/>
      <c r="V105" s="231"/>
      <c r="W105" s="232"/>
      <c r="X105" s="374">
        <f t="shared" si="22"/>
        <v>23.270663960774741</v>
      </c>
    </row>
    <row r="106" spans="1:24" s="222" customFormat="1" ht="18">
      <c r="A106" s="224"/>
      <c r="B106" s="224"/>
      <c r="C106" s="224"/>
      <c r="D106" s="224"/>
      <c r="E106" s="224"/>
      <c r="F106" s="224"/>
      <c r="G106" s="224"/>
      <c r="K106" s="228" t="s">
        <v>74</v>
      </c>
      <c r="L106" s="221">
        <f>1000*L105/$K104</f>
        <v>18913.241958618164</v>
      </c>
      <c r="M106" s="221">
        <f>1000*M105/$K104</f>
        <v>13154.577255249023</v>
      </c>
      <c r="N106" s="221">
        <f>1000*N105/$K104</f>
        <v>17016.780853271484</v>
      </c>
      <c r="O106" s="221">
        <f t="shared" ref="O106:Q106" si="28">1000*O105/$K104</f>
        <v>24285.207366943359</v>
      </c>
      <c r="P106" s="221">
        <f t="shared" si="28"/>
        <v>18002.102279663086</v>
      </c>
      <c r="Q106" s="221">
        <f t="shared" si="28"/>
        <v>13346.078109741211</v>
      </c>
      <c r="R106" s="230"/>
      <c r="S106" s="231"/>
      <c r="T106" s="231"/>
      <c r="U106" s="231"/>
      <c r="V106" s="231"/>
      <c r="W106" s="232"/>
      <c r="X106" s="374">
        <f t="shared" si="22"/>
        <v>3490.5995941162109</v>
      </c>
    </row>
    <row r="107" spans="1:24" s="222" customFormat="1" ht="18">
      <c r="A107" s="233"/>
      <c r="B107" s="233"/>
      <c r="C107" s="233"/>
      <c r="D107" s="233"/>
      <c r="E107" s="233"/>
      <c r="F107" s="233"/>
      <c r="G107" s="233"/>
      <c r="H107" s="233"/>
      <c r="I107" s="233"/>
      <c r="J107" s="233"/>
      <c r="K107" s="234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6"/>
      <c r="X107" s="374" t="e">
        <f t="shared" si="22"/>
        <v>#DIV/0!</v>
      </c>
    </row>
    <row r="108" spans="1:24" s="222" customFormat="1" ht="18">
      <c r="A108" s="237"/>
      <c r="B108" s="237"/>
      <c r="C108" s="237"/>
      <c r="D108" s="238"/>
      <c r="E108" s="238"/>
      <c r="F108" s="238"/>
      <c r="G108" s="238"/>
      <c r="H108" s="238"/>
      <c r="I108" s="238"/>
      <c r="J108" s="239"/>
      <c r="K108" s="238"/>
      <c r="L108" s="240"/>
      <c r="M108" s="240"/>
      <c r="N108" s="240"/>
      <c r="O108" s="240"/>
      <c r="P108" s="240"/>
      <c r="Q108" s="240"/>
      <c r="R108" s="240"/>
      <c r="S108" s="240"/>
      <c r="T108" s="240"/>
      <c r="U108" s="240"/>
      <c r="V108" s="240"/>
      <c r="W108" s="241"/>
      <c r="X108" s="374" t="e">
        <f t="shared" si="22"/>
        <v>#DIV/0!</v>
      </c>
    </row>
    <row r="109" spans="1:24" s="222" customFormat="1" ht="38">
      <c r="A109" s="223" t="s">
        <v>105</v>
      </c>
      <c r="B109" s="224" t="s">
        <v>104</v>
      </c>
      <c r="C109" s="224" t="s">
        <v>9</v>
      </c>
      <c r="D109" s="225">
        <v>44217</v>
      </c>
      <c r="E109" s="224">
        <v>14</v>
      </c>
      <c r="F109" s="224"/>
      <c r="G109" s="224"/>
      <c r="H109" s="224">
        <v>200</v>
      </c>
      <c r="I109" s="224">
        <v>150</v>
      </c>
      <c r="J109" s="224">
        <v>5</v>
      </c>
      <c r="K109" s="226">
        <f>(J109*H109)/I109</f>
        <v>6.666666666666667</v>
      </c>
      <c r="L109" s="221"/>
      <c r="M109" s="221"/>
      <c r="N109" s="221"/>
      <c r="O109" s="221"/>
      <c r="P109" s="221"/>
      <c r="Q109" s="221"/>
      <c r="R109" s="221">
        <v>6</v>
      </c>
      <c r="S109" s="221">
        <v>6</v>
      </c>
      <c r="T109" s="221">
        <f>AVERAGE(L111:Q111)</f>
        <v>14287.278175354004</v>
      </c>
      <c r="U109" s="221">
        <f>STDEV(L111:Q111)</f>
        <v>2491.7034285227855</v>
      </c>
      <c r="V109" s="221">
        <f>MEDIAN(L111:Q111)</f>
        <v>13823.760795593262</v>
      </c>
      <c r="W109" s="227">
        <f>S109/R109</f>
        <v>1</v>
      </c>
      <c r="X109" s="374" t="e">
        <f t="shared" si="22"/>
        <v>#DIV/0!</v>
      </c>
    </row>
    <row r="110" spans="1:24" s="222" customFormat="1" ht="18">
      <c r="A110" s="224"/>
      <c r="B110" s="224"/>
      <c r="C110" s="224"/>
      <c r="D110" s="224"/>
      <c r="E110" s="224"/>
      <c r="F110" s="224"/>
      <c r="G110" s="224"/>
      <c r="K110" s="228" t="s">
        <v>73</v>
      </c>
      <c r="L110" s="221">
        <v>93.904029846191406</v>
      </c>
      <c r="M110" s="221">
        <v>90.41278076171875</v>
      </c>
      <c r="N110" s="221">
        <v>73.150276184082031</v>
      </c>
      <c r="O110" s="221">
        <v>102.11448669433594</v>
      </c>
      <c r="P110" s="221">
        <v>88.78253173828125</v>
      </c>
      <c r="Q110" s="221">
        <v>123.12702178955078</v>
      </c>
      <c r="R110" s="230"/>
      <c r="S110" s="231"/>
      <c r="T110" s="231"/>
      <c r="U110" s="231"/>
      <c r="V110" s="231"/>
      <c r="W110" s="232"/>
      <c r="X110" s="374">
        <f t="shared" si="22"/>
        <v>19.049704233805336</v>
      </c>
    </row>
    <row r="111" spans="1:24" s="222" customFormat="1" ht="18">
      <c r="A111" s="224"/>
      <c r="B111" s="224"/>
      <c r="C111" s="224"/>
      <c r="D111" s="224"/>
      <c r="E111" s="224"/>
      <c r="F111" s="224"/>
      <c r="G111" s="224"/>
      <c r="K111" s="228" t="s">
        <v>74</v>
      </c>
      <c r="L111" s="221">
        <f>1000*L110/$K109</f>
        <v>14085.604476928711</v>
      </c>
      <c r="M111" s="221">
        <f>1000*M110/$K109</f>
        <v>13561.917114257812</v>
      </c>
      <c r="N111" s="221">
        <f>1000*N110/$K109</f>
        <v>10972.541427612305</v>
      </c>
      <c r="O111" s="221">
        <f t="shared" ref="O111:Q111" si="29">1000*O110/$K109</f>
        <v>15317.173004150391</v>
      </c>
      <c r="P111" s="221">
        <f t="shared" si="29"/>
        <v>13317.379760742188</v>
      </c>
      <c r="Q111" s="221">
        <f t="shared" si="29"/>
        <v>18469.053268432617</v>
      </c>
      <c r="R111" s="230"/>
      <c r="S111" s="231"/>
      <c r="T111" s="231"/>
      <c r="U111" s="231"/>
      <c r="V111" s="231"/>
      <c r="W111" s="232"/>
      <c r="X111" s="374">
        <f t="shared" si="22"/>
        <v>2857.4556350708008</v>
      </c>
    </row>
    <row r="112" spans="1:24" s="222" customFormat="1" ht="18">
      <c r="A112" s="224"/>
      <c r="B112" s="224"/>
      <c r="C112" s="224"/>
      <c r="D112" s="224"/>
      <c r="E112" s="224"/>
      <c r="F112" s="224"/>
      <c r="G112" s="224"/>
      <c r="L112" s="224"/>
      <c r="M112" s="224"/>
      <c r="N112" s="224"/>
      <c r="O112" s="224"/>
      <c r="P112" s="224"/>
      <c r="Q112" s="224"/>
      <c r="W112" s="232"/>
      <c r="X112" s="374" t="e">
        <f t="shared" si="22"/>
        <v>#DIV/0!</v>
      </c>
    </row>
    <row r="113" spans="1:24" s="222" customFormat="1" ht="18">
      <c r="A113" s="224"/>
      <c r="B113" s="224" t="s">
        <v>104</v>
      </c>
      <c r="C113" s="224" t="s">
        <v>9</v>
      </c>
      <c r="D113" s="225">
        <v>44224</v>
      </c>
      <c r="E113" s="224">
        <v>21</v>
      </c>
      <c r="F113" s="224"/>
      <c r="G113" s="224"/>
      <c r="H113" s="224">
        <v>200</v>
      </c>
      <c r="I113" s="224">
        <v>150</v>
      </c>
      <c r="J113" s="224">
        <v>5</v>
      </c>
      <c r="K113" s="226">
        <f>(J113*H113)/I113</f>
        <v>6.666666666666667</v>
      </c>
      <c r="L113" s="221"/>
      <c r="M113" s="221"/>
      <c r="N113" s="221"/>
      <c r="O113" s="221"/>
      <c r="P113" s="221"/>
      <c r="Q113" s="221"/>
      <c r="R113" s="221">
        <v>6</v>
      </c>
      <c r="S113" s="221">
        <v>6</v>
      </c>
      <c r="T113" s="221">
        <f>AVERAGE(L115:Q115)</f>
        <v>3491.6131019592285</v>
      </c>
      <c r="U113" s="221">
        <f>STDEV(L115:Q115)</f>
        <v>1447.709496282032</v>
      </c>
      <c r="V113" s="221">
        <f>MEDIAN(L115:Q115)</f>
        <v>3338.476037979126</v>
      </c>
      <c r="W113" s="227">
        <f>S113/R113</f>
        <v>1</v>
      </c>
      <c r="X113" s="374" t="e">
        <f t="shared" si="22"/>
        <v>#DIV/0!</v>
      </c>
    </row>
    <row r="114" spans="1:24" s="222" customFormat="1" ht="18">
      <c r="A114" s="224"/>
      <c r="B114" s="224"/>
      <c r="C114" s="224"/>
      <c r="D114" s="224"/>
      <c r="E114" s="224"/>
      <c r="F114" s="224"/>
      <c r="G114" s="224"/>
      <c r="K114" s="228" t="s">
        <v>73</v>
      </c>
      <c r="L114" s="221">
        <v>20.120861053466797</v>
      </c>
      <c r="M114" s="221">
        <v>40.681232452392578</v>
      </c>
      <c r="N114" s="221">
        <v>15.222939491271973</v>
      </c>
      <c r="O114" s="221">
        <v>14.143082618713379</v>
      </c>
      <c r="P114" s="221">
        <v>24.392152786254883</v>
      </c>
      <c r="Q114" s="221">
        <v>25.104255676269531</v>
      </c>
      <c r="R114" s="230"/>
      <c r="S114" s="231"/>
      <c r="T114" s="231"/>
      <c r="U114" s="231"/>
      <c r="V114" s="231"/>
      <c r="W114" s="232"/>
      <c r="X114" s="374">
        <f t="shared" si="22"/>
        <v>4.6554841359456383</v>
      </c>
    </row>
    <row r="115" spans="1:24" s="222" customFormat="1" ht="18">
      <c r="A115" s="224"/>
      <c r="B115" s="224"/>
      <c r="C115" s="224"/>
      <c r="D115" s="224"/>
      <c r="E115" s="224"/>
      <c r="F115" s="224"/>
      <c r="G115" s="224"/>
      <c r="K115" s="228" t="s">
        <v>74</v>
      </c>
      <c r="L115" s="221">
        <f>1000*L114/$K113</f>
        <v>3018.1291580200195</v>
      </c>
      <c r="M115" s="221">
        <f>1000*M114/$K113</f>
        <v>6102.1848678588867</v>
      </c>
      <c r="N115" s="221">
        <f>1000*N114/$K113</f>
        <v>2283.4409236907959</v>
      </c>
      <c r="O115" s="221">
        <f t="shared" ref="O115:Q115" si="30">1000*O114/$K113</f>
        <v>2121.4623928070068</v>
      </c>
      <c r="P115" s="221">
        <f t="shared" si="30"/>
        <v>3658.8229179382324</v>
      </c>
      <c r="Q115" s="221">
        <f t="shared" si="30"/>
        <v>3765.6383514404297</v>
      </c>
      <c r="R115" s="230"/>
      <c r="S115" s="231"/>
      <c r="T115" s="231"/>
      <c r="U115" s="231"/>
      <c r="V115" s="231"/>
      <c r="W115" s="232"/>
      <c r="X115" s="374">
        <f t="shared" si="22"/>
        <v>698.3226203918457</v>
      </c>
    </row>
    <row r="116" spans="1:24" s="222" customFormat="1" ht="18">
      <c r="A116" s="224"/>
      <c r="B116" s="224"/>
      <c r="C116" s="224"/>
      <c r="D116" s="224"/>
      <c r="E116" s="224"/>
      <c r="F116" s="224"/>
      <c r="G116" s="224"/>
      <c r="L116" s="224"/>
      <c r="M116" s="224"/>
      <c r="N116" s="224"/>
      <c r="O116" s="224"/>
      <c r="P116" s="224"/>
      <c r="Q116" s="224"/>
      <c r="W116" s="232"/>
      <c r="X116" s="374" t="e">
        <f t="shared" si="22"/>
        <v>#DIV/0!</v>
      </c>
    </row>
    <row r="117" spans="1:24" s="222" customFormat="1" ht="18">
      <c r="A117" s="224"/>
      <c r="B117" s="224" t="s">
        <v>104</v>
      </c>
      <c r="C117" s="224" t="s">
        <v>9</v>
      </c>
      <c r="D117" s="225">
        <v>44231</v>
      </c>
      <c r="E117" s="224">
        <v>28</v>
      </c>
      <c r="F117" s="224"/>
      <c r="G117" s="224"/>
      <c r="H117" s="224">
        <v>200</v>
      </c>
      <c r="I117" s="224">
        <v>150</v>
      </c>
      <c r="J117" s="224">
        <v>5</v>
      </c>
      <c r="K117" s="226">
        <f>(J117*H117)/I117</f>
        <v>6.666666666666667</v>
      </c>
      <c r="L117" s="221"/>
      <c r="M117" s="221"/>
      <c r="N117" s="221"/>
      <c r="O117" s="221"/>
      <c r="P117" s="221"/>
      <c r="Q117" s="221"/>
      <c r="R117" s="221">
        <v>6</v>
      </c>
      <c r="S117" s="221">
        <v>5</v>
      </c>
      <c r="T117" s="221">
        <f>AVERAGE(L119:Q119)</f>
        <v>2415.4690027236938</v>
      </c>
      <c r="U117" s="221">
        <f>STDEV(L119:Q119)</f>
        <v>1756.6223163617533</v>
      </c>
      <c r="V117" s="221">
        <f>MEDIAN(L119:Q119)</f>
        <v>2163.426661491394</v>
      </c>
      <c r="W117" s="227">
        <f>S117/R117</f>
        <v>0.83333333333333337</v>
      </c>
      <c r="X117" s="374" t="e">
        <f t="shared" si="22"/>
        <v>#DIV/0!</v>
      </c>
    </row>
    <row r="118" spans="1:24" s="222" customFormat="1" ht="18">
      <c r="A118" s="224"/>
      <c r="B118" s="224"/>
      <c r="C118" s="224"/>
      <c r="D118" s="224"/>
      <c r="E118" s="224"/>
      <c r="F118" s="224"/>
      <c r="G118" s="224"/>
      <c r="K118" s="228" t="s">
        <v>73</v>
      </c>
      <c r="L118" s="221">
        <v>30.823083877563477</v>
      </c>
      <c r="M118" s="221">
        <v>0</v>
      </c>
      <c r="N118" s="221">
        <v>28.126312255859375</v>
      </c>
      <c r="O118" s="221">
        <v>16.230337142944336</v>
      </c>
      <c r="P118" s="221">
        <v>8.8236751556396484</v>
      </c>
      <c r="Q118" s="221">
        <v>12.615351676940918</v>
      </c>
      <c r="R118" s="230"/>
      <c r="S118" s="231"/>
      <c r="T118" s="231"/>
      <c r="U118" s="231"/>
      <c r="V118" s="231"/>
      <c r="W118" s="232"/>
      <c r="X118" s="374">
        <f t="shared" si="22"/>
        <v>3.2206253369649254</v>
      </c>
    </row>
    <row r="119" spans="1:24" s="222" customFormat="1" ht="18">
      <c r="A119" s="224"/>
      <c r="B119" s="224"/>
      <c r="C119" s="224"/>
      <c r="D119" s="224"/>
      <c r="E119" s="224"/>
      <c r="F119" s="224"/>
      <c r="G119" s="224"/>
      <c r="K119" s="228" t="s">
        <v>74</v>
      </c>
      <c r="L119" s="221">
        <f>1000*L118/$K117</f>
        <v>4623.4625816345215</v>
      </c>
      <c r="M119" s="221">
        <f>1000*M118/$K117</f>
        <v>0</v>
      </c>
      <c r="N119" s="221">
        <f>1000*N118/$K117</f>
        <v>4218.9468383789062</v>
      </c>
      <c r="O119" s="221">
        <f t="shared" ref="O119:Q119" si="31">1000*O118/$K117</f>
        <v>2434.5505714416504</v>
      </c>
      <c r="P119" s="221">
        <f t="shared" si="31"/>
        <v>1323.5512733459473</v>
      </c>
      <c r="Q119" s="221">
        <f t="shared" si="31"/>
        <v>1892.3027515411377</v>
      </c>
      <c r="R119" s="230"/>
      <c r="S119" s="231"/>
      <c r="T119" s="231"/>
      <c r="U119" s="231"/>
      <c r="V119" s="231"/>
      <c r="W119" s="232"/>
      <c r="X119" s="374">
        <f t="shared" si="22"/>
        <v>483.09380054473877</v>
      </c>
    </row>
    <row r="120" spans="1:24" s="222" customFormat="1" ht="18">
      <c r="A120" s="224"/>
      <c r="B120" s="224"/>
      <c r="C120" s="224"/>
      <c r="D120" s="224"/>
      <c r="E120" s="224"/>
      <c r="F120" s="224"/>
      <c r="G120" s="224"/>
      <c r="L120" s="224"/>
      <c r="M120" s="224"/>
      <c r="N120" s="224"/>
      <c r="O120" s="224"/>
      <c r="P120" s="224"/>
      <c r="Q120" s="224"/>
      <c r="W120" s="232"/>
      <c r="X120" s="374" t="e">
        <f t="shared" si="22"/>
        <v>#DIV/0!</v>
      </c>
    </row>
    <row r="121" spans="1:24" s="222" customFormat="1" ht="18">
      <c r="A121" s="224"/>
      <c r="B121" s="224" t="s">
        <v>104</v>
      </c>
      <c r="C121" s="224" t="s">
        <v>9</v>
      </c>
      <c r="D121" s="225">
        <v>44238</v>
      </c>
      <c r="E121" s="224">
        <v>35</v>
      </c>
      <c r="F121" s="224"/>
      <c r="G121" s="224"/>
      <c r="H121" s="224">
        <v>200</v>
      </c>
      <c r="I121" s="224">
        <v>150</v>
      </c>
      <c r="J121" s="224">
        <v>5</v>
      </c>
      <c r="K121" s="226">
        <f>(J121*H121)/I121</f>
        <v>6.666666666666667</v>
      </c>
      <c r="L121" s="221"/>
      <c r="M121" s="221"/>
      <c r="N121" s="221"/>
      <c r="O121" s="221"/>
      <c r="P121" s="221"/>
      <c r="Q121" s="221"/>
      <c r="R121" s="221">
        <v>6</v>
      </c>
      <c r="S121" s="221">
        <v>4</v>
      </c>
      <c r="T121" s="221">
        <f>AVERAGE(L123:Q123)</f>
        <v>592.77054667472839</v>
      </c>
      <c r="U121" s="221">
        <f>STDEV(L123:Q123)</f>
        <v>570.5448085610816</v>
      </c>
      <c r="V121" s="221">
        <f>MEDIAN(L123:Q123)</f>
        <v>535.93184351921082</v>
      </c>
      <c r="W121" s="227">
        <f>S121/R121</f>
        <v>0.66666666666666663</v>
      </c>
      <c r="X121" s="374" t="e">
        <f t="shared" si="22"/>
        <v>#DIV/0!</v>
      </c>
    </row>
    <row r="122" spans="1:24" s="222" customFormat="1" ht="18">
      <c r="A122" s="224"/>
      <c r="B122" s="224"/>
      <c r="C122" s="224"/>
      <c r="D122" s="224"/>
      <c r="E122" s="224"/>
      <c r="F122" s="224"/>
      <c r="G122" s="224"/>
      <c r="K122" s="228" t="s">
        <v>73</v>
      </c>
      <c r="L122" s="221">
        <v>2.6132819652557373</v>
      </c>
      <c r="M122" s="221">
        <v>9.1384944915771484</v>
      </c>
      <c r="N122" s="221">
        <v>0</v>
      </c>
      <c r="O122" s="221">
        <v>7.4265694618225098</v>
      </c>
      <c r="P122" s="221">
        <v>0</v>
      </c>
      <c r="Q122" s="221">
        <v>4.5324759483337402</v>
      </c>
      <c r="R122" s="230"/>
      <c r="S122" s="231"/>
      <c r="T122" s="231"/>
      <c r="U122" s="231"/>
      <c r="V122" s="231"/>
      <c r="W122" s="232"/>
      <c r="X122" s="374">
        <f t="shared" si="22"/>
        <v>0.79036072889963793</v>
      </c>
    </row>
    <row r="123" spans="1:24" s="222" customFormat="1" ht="18">
      <c r="A123" s="224"/>
      <c r="B123" s="224"/>
      <c r="C123" s="224"/>
      <c r="D123" s="224"/>
      <c r="E123" s="224"/>
      <c r="F123" s="224"/>
      <c r="G123" s="224"/>
      <c r="K123" s="228" t="s">
        <v>74</v>
      </c>
      <c r="L123" s="221">
        <f>1000*L122/$K121</f>
        <v>391.9922947883606</v>
      </c>
      <c r="M123" s="221">
        <f>1000*M122/$K121</f>
        <v>1370.7741737365723</v>
      </c>
      <c r="N123" s="221">
        <f>1000*N122/$K121</f>
        <v>0</v>
      </c>
      <c r="O123" s="221">
        <f t="shared" ref="O123:Q123" si="32">1000*O122/$K121</f>
        <v>1113.9854192733765</v>
      </c>
      <c r="P123" s="221">
        <f t="shared" si="32"/>
        <v>0</v>
      </c>
      <c r="Q123" s="221">
        <f t="shared" si="32"/>
        <v>679.87139225006104</v>
      </c>
      <c r="R123" s="230"/>
      <c r="S123" s="231"/>
      <c r="T123" s="231"/>
      <c r="U123" s="231"/>
      <c r="V123" s="231"/>
      <c r="W123" s="232"/>
      <c r="X123" s="374">
        <f t="shared" si="22"/>
        <v>118.55410933494568</v>
      </c>
    </row>
    <row r="124" spans="1:24" s="222" customFormat="1" ht="18">
      <c r="A124" s="224"/>
      <c r="B124" s="224"/>
      <c r="C124" s="224"/>
      <c r="D124" s="224"/>
      <c r="E124" s="224"/>
      <c r="F124" s="224"/>
      <c r="G124" s="224"/>
      <c r="L124" s="224"/>
      <c r="M124" s="224"/>
      <c r="N124" s="224"/>
      <c r="O124" s="224"/>
      <c r="P124" s="224"/>
      <c r="Q124" s="224"/>
      <c r="W124" s="232"/>
      <c r="X124" s="374" t="e">
        <f t="shared" si="22"/>
        <v>#DIV/0!</v>
      </c>
    </row>
    <row r="125" spans="1:24" s="222" customFormat="1" ht="18">
      <c r="A125" s="224"/>
      <c r="B125" s="224" t="s">
        <v>104</v>
      </c>
      <c r="C125" s="224" t="s">
        <v>9</v>
      </c>
      <c r="D125" s="225">
        <v>44245</v>
      </c>
      <c r="E125" s="224">
        <v>42</v>
      </c>
      <c r="F125" s="224"/>
      <c r="G125" s="224"/>
      <c r="H125" s="224">
        <v>200</v>
      </c>
      <c r="I125" s="224">
        <v>150</v>
      </c>
      <c r="J125" s="224">
        <v>5</v>
      </c>
      <c r="K125" s="226">
        <f>(J125*H125)/I125</f>
        <v>6.666666666666667</v>
      </c>
      <c r="L125" s="221"/>
      <c r="M125" s="221"/>
      <c r="N125" s="221"/>
      <c r="O125" s="221"/>
      <c r="P125" s="221"/>
      <c r="Q125" s="221"/>
      <c r="R125" s="221">
        <v>6</v>
      </c>
      <c r="S125" s="221">
        <v>6</v>
      </c>
      <c r="T125" s="221">
        <f>AVERAGE(L127:Q127)</f>
        <v>1366.0064578056335</v>
      </c>
      <c r="U125" s="221">
        <f>STDEV(L127:Q127)</f>
        <v>408.70046359396025</v>
      </c>
      <c r="V125" s="221">
        <f>MEDIAN(L127:Q127)</f>
        <v>1427.0058631896973</v>
      </c>
      <c r="W125" s="227">
        <f>S125/R125</f>
        <v>1</v>
      </c>
      <c r="X125" s="374" t="e">
        <f t="shared" si="22"/>
        <v>#DIV/0!</v>
      </c>
    </row>
    <row r="126" spans="1:24" s="222" customFormat="1" ht="18">
      <c r="A126" s="224"/>
      <c r="B126" s="224"/>
      <c r="C126" s="224"/>
      <c r="D126" s="224"/>
      <c r="E126" s="224"/>
      <c r="F126" s="224"/>
      <c r="G126" s="224"/>
      <c r="K126" s="228" t="s">
        <v>73</v>
      </c>
      <c r="L126" s="221">
        <v>6.3228087425231934</v>
      </c>
      <c r="M126" s="221">
        <v>10.189068794250488</v>
      </c>
      <c r="N126" s="221">
        <v>13.24842357635498</v>
      </c>
      <c r="O126" s="221">
        <v>9.7660903930664062</v>
      </c>
      <c r="P126" s="221">
        <v>9.2606544494628906</v>
      </c>
      <c r="Q126" s="221">
        <v>5.8532123565673828</v>
      </c>
      <c r="R126" s="230"/>
      <c r="S126" s="231"/>
      <c r="T126" s="231"/>
      <c r="U126" s="231"/>
      <c r="V126" s="231"/>
      <c r="W126" s="232"/>
      <c r="X126" s="374">
        <f t="shared" si="22"/>
        <v>1.8213419437408447</v>
      </c>
    </row>
    <row r="127" spans="1:24" s="222" customFormat="1" ht="18">
      <c r="A127" s="224"/>
      <c r="B127" s="224"/>
      <c r="C127" s="224"/>
      <c r="D127" s="224"/>
      <c r="E127" s="224"/>
      <c r="F127" s="224"/>
      <c r="G127" s="224"/>
      <c r="K127" s="228" t="s">
        <v>74</v>
      </c>
      <c r="L127" s="221">
        <f>1000*L126/$K125</f>
        <v>948.421311378479</v>
      </c>
      <c r="M127" s="221">
        <f>1000*M126/$K125</f>
        <v>1528.3603191375732</v>
      </c>
      <c r="N127" s="221">
        <f>1000*N126/$K125</f>
        <v>1987.2635364532471</v>
      </c>
      <c r="O127" s="221">
        <f t="shared" ref="O127:Q127" si="33">1000*O126/$K125</f>
        <v>1464.9135589599609</v>
      </c>
      <c r="P127" s="221">
        <f t="shared" si="33"/>
        <v>1389.0981674194336</v>
      </c>
      <c r="Q127" s="221">
        <f t="shared" si="33"/>
        <v>877.98185348510742</v>
      </c>
      <c r="R127" s="230"/>
      <c r="S127" s="231"/>
      <c r="T127" s="231"/>
      <c r="U127" s="231"/>
      <c r="V127" s="231"/>
      <c r="W127" s="232"/>
      <c r="X127" s="374">
        <f t="shared" si="22"/>
        <v>273.20129156112671</v>
      </c>
    </row>
    <row r="128" spans="1:24" s="222" customFormat="1" ht="18">
      <c r="A128" s="224"/>
      <c r="B128" s="224"/>
      <c r="C128" s="224"/>
      <c r="D128" s="224"/>
      <c r="E128" s="224"/>
      <c r="F128" s="224"/>
      <c r="G128" s="224"/>
      <c r="L128" s="224"/>
      <c r="M128" s="224"/>
      <c r="N128" s="224"/>
      <c r="O128" s="224"/>
      <c r="P128" s="224"/>
      <c r="Q128" s="224"/>
      <c r="W128" s="232"/>
      <c r="X128" s="374" t="e">
        <f t="shared" si="22"/>
        <v>#DIV/0!</v>
      </c>
    </row>
    <row r="129" spans="1:24" s="222" customFormat="1" ht="18">
      <c r="A129" s="224"/>
      <c r="B129" s="224" t="s">
        <v>104</v>
      </c>
      <c r="C129" s="224" t="s">
        <v>9</v>
      </c>
      <c r="D129" s="225">
        <v>44252</v>
      </c>
      <c r="E129" s="224">
        <v>49</v>
      </c>
      <c r="F129" s="224"/>
      <c r="G129" s="224"/>
      <c r="H129" s="224">
        <v>200</v>
      </c>
      <c r="I129" s="224">
        <v>150</v>
      </c>
      <c r="J129" s="224">
        <v>5</v>
      </c>
      <c r="K129" s="226">
        <f>(J129*H129)/I129</f>
        <v>6.666666666666667</v>
      </c>
      <c r="L129" s="221"/>
      <c r="M129" s="221"/>
      <c r="N129" s="221"/>
      <c r="O129" s="221"/>
      <c r="P129" s="221"/>
      <c r="Q129" s="221"/>
      <c r="R129" s="221">
        <v>6</v>
      </c>
      <c r="S129" s="221">
        <v>4</v>
      </c>
      <c r="T129" s="221">
        <f>AVERAGE(L131:Q131)</f>
        <v>695.4042911529541</v>
      </c>
      <c r="U129" s="221">
        <f>STDEV(L131:Q131)</f>
        <v>579.70674535298645</v>
      </c>
      <c r="V129" s="221">
        <f>MEDIAN(L131:Q131)</f>
        <v>866.97045564651489</v>
      </c>
      <c r="W129" s="227">
        <f>S129/R129</f>
        <v>0.66666666666666663</v>
      </c>
      <c r="X129" s="374" t="e">
        <f t="shared" si="22"/>
        <v>#DIV/0!</v>
      </c>
    </row>
    <row r="130" spans="1:24" s="222" customFormat="1" ht="18">
      <c r="A130" s="224"/>
      <c r="B130" s="224"/>
      <c r="C130" s="224"/>
      <c r="D130" s="224"/>
      <c r="E130" s="224"/>
      <c r="F130" s="224"/>
      <c r="G130" s="224"/>
      <c r="K130" s="228" t="s">
        <v>73</v>
      </c>
      <c r="L130" s="221">
        <v>6.876859188079834</v>
      </c>
      <c r="M130" s="221">
        <v>0</v>
      </c>
      <c r="N130" s="221">
        <v>0</v>
      </c>
      <c r="O130" s="221">
        <v>9.1958208084106445</v>
      </c>
      <c r="P130" s="221">
        <v>7.0607447624206543</v>
      </c>
      <c r="Q130" s="221">
        <v>4.6827468872070312</v>
      </c>
      <c r="R130" s="230"/>
      <c r="S130" s="231"/>
      <c r="T130" s="231"/>
      <c r="U130" s="231"/>
      <c r="V130" s="231"/>
      <c r="W130" s="232"/>
      <c r="X130" s="374">
        <f t="shared" si="22"/>
        <v>0.9272057215372721</v>
      </c>
    </row>
    <row r="131" spans="1:24" s="222" customFormat="1" ht="18">
      <c r="A131" s="224"/>
      <c r="B131" s="224"/>
      <c r="C131" s="224"/>
      <c r="D131" s="224"/>
      <c r="E131" s="224"/>
      <c r="F131" s="224"/>
      <c r="G131" s="224"/>
      <c r="K131" s="228" t="s">
        <v>74</v>
      </c>
      <c r="L131" s="221">
        <f>1000*L130/$K129</f>
        <v>1031.5288782119751</v>
      </c>
      <c r="M131" s="221">
        <f>1000*M130/$K129</f>
        <v>0</v>
      </c>
      <c r="N131" s="221">
        <f>1000*N130/$K129</f>
        <v>0</v>
      </c>
      <c r="O131" s="221">
        <f t="shared" ref="O131:Q131" si="34">1000*O130/$K129</f>
        <v>1379.3731212615967</v>
      </c>
      <c r="P131" s="221">
        <f t="shared" si="34"/>
        <v>1059.1117143630981</v>
      </c>
      <c r="Q131" s="221">
        <f t="shared" si="34"/>
        <v>702.41203308105469</v>
      </c>
      <c r="R131" s="230"/>
      <c r="S131" s="231"/>
      <c r="T131" s="231"/>
      <c r="U131" s="231"/>
      <c r="V131" s="231"/>
      <c r="W131" s="232"/>
      <c r="X131" s="374">
        <f t="shared" si="22"/>
        <v>139.08085823059082</v>
      </c>
    </row>
    <row r="132" spans="1:24" s="222" customFormat="1" ht="18">
      <c r="A132" s="224"/>
      <c r="B132" s="224"/>
      <c r="C132" s="224"/>
      <c r="D132" s="224"/>
      <c r="E132" s="224"/>
      <c r="F132" s="224"/>
      <c r="G132" s="224"/>
      <c r="L132" s="224"/>
      <c r="M132" s="224"/>
      <c r="N132" s="224"/>
      <c r="O132" s="224"/>
      <c r="P132" s="224"/>
      <c r="Q132" s="224"/>
      <c r="W132" s="232"/>
      <c r="X132" s="374" t="e">
        <f t="shared" si="22"/>
        <v>#DIV/0!</v>
      </c>
    </row>
    <row r="133" spans="1:24" s="222" customFormat="1" ht="18">
      <c r="A133" s="224"/>
      <c r="B133" s="224" t="s">
        <v>104</v>
      </c>
      <c r="C133" s="224" t="s">
        <v>9</v>
      </c>
      <c r="D133" s="225">
        <v>44259</v>
      </c>
      <c r="E133" s="224">
        <v>56</v>
      </c>
      <c r="F133" s="224"/>
      <c r="G133" s="224"/>
      <c r="H133" s="224">
        <v>200</v>
      </c>
      <c r="I133" s="224">
        <v>150</v>
      </c>
      <c r="J133" s="224">
        <v>5</v>
      </c>
      <c r="K133" s="226">
        <f>(J133*H133)/I133</f>
        <v>6.666666666666667</v>
      </c>
      <c r="L133" s="221"/>
      <c r="M133" s="221"/>
      <c r="N133" s="221"/>
      <c r="O133" s="221"/>
      <c r="P133" s="221"/>
      <c r="Q133" s="221"/>
      <c r="R133" s="221">
        <v>6</v>
      </c>
      <c r="S133" s="221">
        <v>2</v>
      </c>
      <c r="T133" s="221">
        <f>AVERAGE(L135:Q135)</f>
        <v>148.58448505401611</v>
      </c>
      <c r="U133" s="221">
        <f>STDEV(L135:Q135)</f>
        <v>235.12047985992419</v>
      </c>
      <c r="V133" s="221">
        <f>MEDIAN(L135:Q135)</f>
        <v>0</v>
      </c>
      <c r="W133" s="227">
        <f>S133/R133</f>
        <v>0.33333333333333331</v>
      </c>
      <c r="X133" s="374" t="e">
        <f t="shared" si="22"/>
        <v>#DIV/0!</v>
      </c>
    </row>
    <row r="134" spans="1:24" s="222" customFormat="1" ht="18">
      <c r="A134" s="224"/>
      <c r="B134" s="224"/>
      <c r="C134" s="224"/>
      <c r="D134" s="224"/>
      <c r="E134" s="224"/>
      <c r="F134" s="224"/>
      <c r="G134" s="224"/>
      <c r="K134" s="228" t="s">
        <v>73</v>
      </c>
      <c r="L134" s="221">
        <v>2.4666042327880859</v>
      </c>
      <c r="M134" s="221">
        <v>0</v>
      </c>
      <c r="N134" s="221">
        <v>3.4767751693725586</v>
      </c>
      <c r="O134" s="221">
        <v>0</v>
      </c>
      <c r="P134" s="221">
        <v>0</v>
      </c>
      <c r="Q134" s="221">
        <v>0</v>
      </c>
      <c r="R134" s="230"/>
      <c r="S134" s="231"/>
      <c r="T134" s="231"/>
      <c r="U134" s="231"/>
      <c r="V134" s="231"/>
      <c r="W134" s="232"/>
      <c r="X134" s="374">
        <f t="shared" si="22"/>
        <v>0.19811264673868817</v>
      </c>
    </row>
    <row r="135" spans="1:24" s="222" customFormat="1" ht="18">
      <c r="A135" s="224"/>
      <c r="B135" s="224"/>
      <c r="C135" s="224"/>
      <c r="D135" s="224"/>
      <c r="E135" s="224"/>
      <c r="F135" s="224"/>
      <c r="G135" s="224"/>
      <c r="K135" s="228" t="s">
        <v>74</v>
      </c>
      <c r="L135" s="221">
        <f>1000*L134/$K133</f>
        <v>369.99063491821289</v>
      </c>
      <c r="M135" s="221">
        <f>1000*M134/$K133</f>
        <v>0</v>
      </c>
      <c r="N135" s="221">
        <f>1000*N134/$K133</f>
        <v>521.51627540588379</v>
      </c>
      <c r="O135" s="221">
        <f t="shared" ref="O135:Q135" si="35">1000*O134/$K133</f>
        <v>0</v>
      </c>
      <c r="P135" s="221">
        <f t="shared" si="35"/>
        <v>0</v>
      </c>
      <c r="Q135" s="221">
        <f t="shared" si="35"/>
        <v>0</v>
      </c>
      <c r="R135" s="230"/>
      <c r="S135" s="231"/>
      <c r="T135" s="231"/>
      <c r="U135" s="231"/>
      <c r="V135" s="231"/>
      <c r="W135" s="232"/>
      <c r="X135" s="374">
        <f t="shared" si="22"/>
        <v>29.716897010803223</v>
      </c>
    </row>
    <row r="136" spans="1:24" s="222" customFormat="1" ht="18">
      <c r="A136" s="224"/>
      <c r="B136" s="224"/>
      <c r="C136" s="224"/>
      <c r="E136" s="224"/>
      <c r="F136" s="224"/>
      <c r="G136" s="224"/>
      <c r="L136" s="224"/>
      <c r="M136" s="224"/>
      <c r="N136" s="224"/>
      <c r="O136" s="224"/>
      <c r="P136" s="224"/>
      <c r="Q136" s="224"/>
      <c r="W136" s="232"/>
      <c r="X136" s="374" t="e">
        <f t="shared" si="22"/>
        <v>#DIV/0!</v>
      </c>
    </row>
    <row r="137" spans="1:24" s="222" customFormat="1" ht="18">
      <c r="A137" s="224"/>
      <c r="B137" s="224" t="s">
        <v>104</v>
      </c>
      <c r="C137" s="224" t="s">
        <v>9</v>
      </c>
      <c r="D137" s="225">
        <v>44266</v>
      </c>
      <c r="E137" s="224">
        <v>63</v>
      </c>
      <c r="F137" s="224"/>
      <c r="G137" s="224"/>
      <c r="H137" s="224">
        <v>200</v>
      </c>
      <c r="I137" s="224">
        <v>150</v>
      </c>
      <c r="J137" s="224">
        <v>5</v>
      </c>
      <c r="K137" s="226">
        <f>(J137*H137)/I137</f>
        <v>6.666666666666667</v>
      </c>
      <c r="L137" s="221"/>
      <c r="M137" s="221"/>
      <c r="N137" s="221"/>
      <c r="O137" s="221"/>
      <c r="P137" s="221"/>
      <c r="Q137" s="221"/>
      <c r="R137" s="221">
        <v>6</v>
      </c>
      <c r="S137" s="221">
        <v>2</v>
      </c>
      <c r="T137" s="221">
        <f>AVERAGE(L139:Q139)</f>
        <v>231.08479976654053</v>
      </c>
      <c r="U137" s="221">
        <f>STDEV(L139:Q139)</f>
        <v>358.61312980216894</v>
      </c>
      <c r="V137" s="221">
        <f>MEDIAN(L139:Q139)</f>
        <v>0</v>
      </c>
      <c r="W137" s="227">
        <f>S137/R137</f>
        <v>0.33333333333333331</v>
      </c>
      <c r="X137" s="374" t="e">
        <f t="shared" si="22"/>
        <v>#DIV/0!</v>
      </c>
    </row>
    <row r="138" spans="1:24" s="222" customFormat="1" ht="18">
      <c r="A138" s="224"/>
      <c r="B138" s="224"/>
      <c r="C138" s="224"/>
      <c r="D138" s="224"/>
      <c r="E138" s="224"/>
      <c r="F138" s="224"/>
      <c r="G138" s="224"/>
      <c r="K138" s="228" t="s">
        <v>73</v>
      </c>
      <c r="L138" s="221">
        <v>0</v>
      </c>
      <c r="M138" s="221">
        <v>0</v>
      </c>
      <c r="N138" s="221">
        <v>0</v>
      </c>
      <c r="O138" s="221">
        <v>4.3998517990112305</v>
      </c>
      <c r="P138" s="221">
        <v>4.8435401916503906</v>
      </c>
      <c r="Q138" s="221">
        <v>0</v>
      </c>
      <c r="R138" s="230"/>
      <c r="S138" s="231"/>
      <c r="T138" s="231"/>
      <c r="U138" s="231"/>
      <c r="V138" s="231"/>
      <c r="W138" s="232"/>
      <c r="X138" s="374">
        <f t="shared" si="22"/>
        <v>0.30811306635538738</v>
      </c>
    </row>
    <row r="139" spans="1:24" s="222" customFormat="1" ht="18">
      <c r="A139" s="224"/>
      <c r="B139" s="224"/>
      <c r="C139" s="224"/>
      <c r="D139" s="224"/>
      <c r="E139" s="224"/>
      <c r="F139" s="224"/>
      <c r="G139" s="224"/>
      <c r="K139" s="228" t="s">
        <v>74</v>
      </c>
      <c r="L139" s="221">
        <f>1000*L138/$K137</f>
        <v>0</v>
      </c>
      <c r="M139" s="221">
        <f>1000*M138/$K137</f>
        <v>0</v>
      </c>
      <c r="N139" s="221">
        <f>1000*N138/$K137</f>
        <v>0</v>
      </c>
      <c r="O139" s="221">
        <f t="shared" ref="O139:Q139" si="36">1000*O138/$K137</f>
        <v>659.97776985168457</v>
      </c>
      <c r="P139" s="221">
        <f t="shared" si="36"/>
        <v>726.53102874755859</v>
      </c>
      <c r="Q139" s="221">
        <f t="shared" si="36"/>
        <v>0</v>
      </c>
      <c r="R139" s="230"/>
      <c r="S139" s="231"/>
      <c r="T139" s="231"/>
      <c r="U139" s="231"/>
      <c r="V139" s="231"/>
      <c r="W139" s="232"/>
      <c r="X139" s="374">
        <f t="shared" si="22"/>
        <v>46.216959953308105</v>
      </c>
    </row>
    <row r="140" spans="1:24" s="222" customFormat="1" ht="18">
      <c r="A140" s="224"/>
      <c r="B140" s="224"/>
      <c r="C140" s="224"/>
      <c r="D140" s="224"/>
      <c r="E140" s="224"/>
      <c r="F140" s="224"/>
      <c r="G140" s="224"/>
      <c r="L140" s="224"/>
      <c r="M140" s="224"/>
      <c r="N140" s="224"/>
      <c r="O140" s="224"/>
      <c r="P140" s="224"/>
      <c r="Q140" s="224"/>
      <c r="W140" s="232"/>
      <c r="X140" s="374" t="e">
        <f t="shared" si="22"/>
        <v>#DIV/0!</v>
      </c>
    </row>
    <row r="141" spans="1:24" s="222" customFormat="1" ht="18">
      <c r="A141" s="224"/>
      <c r="B141" s="224" t="s">
        <v>104</v>
      </c>
      <c r="C141" s="224" t="s">
        <v>9</v>
      </c>
      <c r="D141" s="225">
        <v>44273</v>
      </c>
      <c r="E141" s="224">
        <v>70</v>
      </c>
      <c r="F141" s="224"/>
      <c r="G141" s="224"/>
      <c r="H141" s="224">
        <v>200</v>
      </c>
      <c r="I141" s="224">
        <v>150</v>
      </c>
      <c r="J141" s="224">
        <v>5</v>
      </c>
      <c r="K141" s="226">
        <f>(J141*H141)/I141</f>
        <v>6.666666666666667</v>
      </c>
      <c r="L141" s="221"/>
      <c r="M141" s="221"/>
      <c r="N141" s="221"/>
      <c r="O141" s="221"/>
      <c r="P141" s="221"/>
      <c r="Q141" s="221"/>
      <c r="R141" s="221">
        <v>6</v>
      </c>
      <c r="S141" s="221">
        <v>2</v>
      </c>
      <c r="T141" s="221">
        <f>AVERAGE(L143:Q143)</f>
        <v>187.18271851539612</v>
      </c>
      <c r="U141" s="221">
        <f>STDEV(L143:Q143)</f>
        <v>350.61065745570329</v>
      </c>
      <c r="V141" s="221">
        <f>MEDIAN(L143:Q143)</f>
        <v>0</v>
      </c>
      <c r="W141" s="227">
        <f>S141/R141</f>
        <v>0.33333333333333331</v>
      </c>
      <c r="X141" s="374" t="e">
        <f t="shared" si="22"/>
        <v>#DIV/0!</v>
      </c>
    </row>
    <row r="142" spans="1:24" s="222" customFormat="1" ht="18">
      <c r="A142" s="224"/>
      <c r="B142" s="224"/>
      <c r="C142" s="224"/>
      <c r="D142" s="224"/>
      <c r="E142" s="224"/>
      <c r="F142" s="224"/>
      <c r="G142" s="224"/>
      <c r="K142" s="228" t="s">
        <v>73</v>
      </c>
      <c r="L142" s="221">
        <v>5.8209962844848633</v>
      </c>
      <c r="M142" s="221">
        <v>0</v>
      </c>
      <c r="N142" s="221">
        <v>0</v>
      </c>
      <c r="O142" s="221">
        <v>0</v>
      </c>
      <c r="P142" s="221">
        <v>0</v>
      </c>
      <c r="Q142" s="221">
        <v>1.6663124561309814</v>
      </c>
      <c r="R142" s="230"/>
      <c r="S142" s="231"/>
      <c r="T142" s="231"/>
      <c r="U142" s="231"/>
      <c r="V142" s="231"/>
      <c r="W142" s="232"/>
      <c r="X142" s="374">
        <f t="shared" si="22"/>
        <v>0.24957695802052818</v>
      </c>
    </row>
    <row r="143" spans="1:24" s="222" customFormat="1" ht="18">
      <c r="A143" s="224"/>
      <c r="B143" s="224"/>
      <c r="C143" s="224"/>
      <c r="D143" s="224"/>
      <c r="E143" s="224"/>
      <c r="F143" s="224"/>
      <c r="G143" s="224"/>
      <c r="K143" s="228" t="s">
        <v>74</v>
      </c>
      <c r="L143" s="221">
        <f>1000*L142/$K141</f>
        <v>873.14944267272949</v>
      </c>
      <c r="M143" s="221">
        <f>1000*M142/$K141</f>
        <v>0</v>
      </c>
      <c r="N143" s="221">
        <f>1000*N142/$K141</f>
        <v>0</v>
      </c>
      <c r="O143" s="221">
        <f t="shared" ref="O143:Q143" si="37">1000*O142/$K141</f>
        <v>0</v>
      </c>
      <c r="P143" s="221">
        <f t="shared" si="37"/>
        <v>0</v>
      </c>
      <c r="Q143" s="221">
        <f t="shared" si="37"/>
        <v>249.94686841964722</v>
      </c>
      <c r="R143" s="230"/>
      <c r="S143" s="231"/>
      <c r="T143" s="231"/>
      <c r="U143" s="231"/>
      <c r="V143" s="231"/>
      <c r="W143" s="232"/>
      <c r="X143" s="374">
        <f t="shared" si="22"/>
        <v>37.436543703079224</v>
      </c>
    </row>
    <row r="144" spans="1:24" s="222" customFormat="1" ht="18">
      <c r="A144" s="224"/>
      <c r="B144" s="224"/>
      <c r="C144" s="224"/>
      <c r="E144" s="224"/>
      <c r="F144" s="224"/>
      <c r="G144" s="224"/>
      <c r="L144" s="224"/>
      <c r="M144" s="224"/>
      <c r="N144" s="224"/>
      <c r="O144" s="224"/>
      <c r="P144" s="224"/>
      <c r="Q144" s="224"/>
      <c r="W144" s="232"/>
      <c r="X144" s="374" t="e">
        <f t="shared" si="22"/>
        <v>#DIV/0!</v>
      </c>
    </row>
    <row r="145" spans="1:24" s="222" customFormat="1" ht="18">
      <c r="A145" s="224"/>
      <c r="B145" s="224" t="s">
        <v>104</v>
      </c>
      <c r="C145" s="224" t="s">
        <v>9</v>
      </c>
      <c r="D145" s="225">
        <v>44280</v>
      </c>
      <c r="E145" s="224">
        <v>77</v>
      </c>
      <c r="F145" s="224"/>
      <c r="G145" s="224"/>
      <c r="H145" s="224">
        <v>200</v>
      </c>
      <c r="I145" s="224">
        <v>150</v>
      </c>
      <c r="J145" s="224">
        <v>5</v>
      </c>
      <c r="K145" s="226">
        <f>(J145*H145)/I145</f>
        <v>6.666666666666667</v>
      </c>
      <c r="L145" s="221"/>
      <c r="M145" s="221"/>
      <c r="N145" s="221"/>
      <c r="O145" s="221"/>
      <c r="P145" s="221"/>
      <c r="Q145" s="221"/>
      <c r="R145" s="221">
        <v>6</v>
      </c>
      <c r="S145" s="221">
        <v>2</v>
      </c>
      <c r="T145" s="221">
        <f>AVERAGE(L147:Q147)</f>
        <v>236.28510236740112</v>
      </c>
      <c r="U145" s="221">
        <f>STDEV(L147:Q147)</f>
        <v>423.71035473216762</v>
      </c>
      <c r="V145" s="221">
        <f>MEDIAN(L147:Q147)</f>
        <v>0</v>
      </c>
      <c r="W145" s="227">
        <f>S145/R145</f>
        <v>0.33333333333333331</v>
      </c>
      <c r="X145" s="374" t="e">
        <f t="shared" si="22"/>
        <v>#DIV/0!</v>
      </c>
    </row>
    <row r="146" spans="1:24" s="222" customFormat="1" ht="18">
      <c r="A146" s="224"/>
      <c r="B146" s="224"/>
      <c r="C146" s="224"/>
      <c r="D146" s="224"/>
      <c r="E146" s="224"/>
      <c r="F146" s="224"/>
      <c r="G146" s="224"/>
      <c r="K146" s="228" t="s">
        <v>73</v>
      </c>
      <c r="L146" s="221">
        <v>0</v>
      </c>
      <c r="M146" s="221">
        <v>6.9750699996948242</v>
      </c>
      <c r="N146" s="221">
        <v>2.4763340950012207</v>
      </c>
      <c r="O146" s="221">
        <v>0</v>
      </c>
      <c r="P146" s="221">
        <v>0</v>
      </c>
      <c r="Q146" s="221">
        <v>0</v>
      </c>
      <c r="R146" s="230"/>
      <c r="S146" s="231"/>
      <c r="T146" s="231"/>
      <c r="U146" s="231"/>
      <c r="V146" s="231"/>
      <c r="W146" s="232"/>
      <c r="X146" s="374">
        <f t="shared" si="22"/>
        <v>0.31504680315653483</v>
      </c>
    </row>
    <row r="147" spans="1:24" s="222" customFormat="1" ht="18">
      <c r="A147" s="224"/>
      <c r="B147" s="224"/>
      <c r="C147" s="224"/>
      <c r="D147" s="224"/>
      <c r="E147" s="224"/>
      <c r="F147" s="224"/>
      <c r="G147" s="224"/>
      <c r="K147" s="228" t="s">
        <v>74</v>
      </c>
      <c r="L147" s="221">
        <f>1000*L146/$K145</f>
        <v>0</v>
      </c>
      <c r="M147" s="221">
        <f>1000*M146/$K145</f>
        <v>1046.2604999542236</v>
      </c>
      <c r="N147" s="221">
        <f>1000*N146/$K145</f>
        <v>371.45011425018311</v>
      </c>
      <c r="O147" s="221">
        <f t="shared" ref="O147:Q147" si="38">1000*O146/$K145</f>
        <v>0</v>
      </c>
      <c r="P147" s="221">
        <f t="shared" si="38"/>
        <v>0</v>
      </c>
      <c r="Q147" s="221">
        <f t="shared" si="38"/>
        <v>0</v>
      </c>
      <c r="R147" s="230"/>
      <c r="S147" s="231"/>
      <c r="T147" s="231"/>
      <c r="U147" s="231"/>
      <c r="V147" s="231"/>
      <c r="W147" s="232"/>
      <c r="X147" s="374">
        <f t="shared" si="22"/>
        <v>47.257020473480225</v>
      </c>
    </row>
    <row r="148" spans="1:24" s="222" customFormat="1" ht="18">
      <c r="A148" s="224"/>
      <c r="B148" s="224"/>
      <c r="C148" s="224"/>
      <c r="D148" s="225"/>
      <c r="E148" s="224"/>
      <c r="F148" s="224"/>
      <c r="G148" s="224"/>
      <c r="L148" s="224"/>
      <c r="M148" s="224"/>
      <c r="N148" s="224"/>
      <c r="O148" s="224"/>
      <c r="P148" s="224"/>
      <c r="Q148" s="224"/>
      <c r="W148" s="232"/>
      <c r="X148" s="374" t="e">
        <f t="shared" ref="X148:X211" si="39">(AVERAGE(L148:Q148))/5</f>
        <v>#DIV/0!</v>
      </c>
    </row>
    <row r="149" spans="1:24" s="222" customFormat="1" ht="18">
      <c r="A149" s="224"/>
      <c r="B149" s="224" t="s">
        <v>104</v>
      </c>
      <c r="C149" s="224" t="s">
        <v>9</v>
      </c>
      <c r="D149" s="225">
        <v>44286</v>
      </c>
      <c r="E149" s="224">
        <v>83</v>
      </c>
      <c r="F149" s="224"/>
      <c r="G149" s="224"/>
      <c r="H149" s="224">
        <v>200</v>
      </c>
      <c r="I149" s="224">
        <v>150</v>
      </c>
      <c r="J149" s="224">
        <v>5</v>
      </c>
      <c r="K149" s="226">
        <f>(J149*H149)/I149</f>
        <v>6.666666666666667</v>
      </c>
      <c r="L149" s="221"/>
      <c r="M149" s="221"/>
      <c r="N149" s="221"/>
      <c r="O149" s="221"/>
      <c r="P149" s="221"/>
      <c r="Q149" s="221"/>
      <c r="R149" s="221">
        <v>6</v>
      </c>
      <c r="S149" s="221">
        <v>2</v>
      </c>
      <c r="T149" s="221">
        <f>AVERAGE(L151:Q151)</f>
        <v>278.8082480430603</v>
      </c>
      <c r="U149" s="221">
        <f>STDEV(L151:Q151)</f>
        <v>433.59349718773416</v>
      </c>
      <c r="V149" s="221">
        <f>MEDIAN(L151:Q151)</f>
        <v>0</v>
      </c>
      <c r="W149" s="227">
        <f>S149/R149</f>
        <v>0.33333333333333331</v>
      </c>
      <c r="X149" s="374" t="e">
        <f t="shared" si="39"/>
        <v>#DIV/0!</v>
      </c>
    </row>
    <row r="150" spans="1:24" s="222" customFormat="1" ht="18">
      <c r="A150" s="224"/>
      <c r="B150" s="224"/>
      <c r="C150" s="224"/>
      <c r="D150" s="224"/>
      <c r="E150" s="224"/>
      <c r="F150" s="224"/>
      <c r="G150" s="224"/>
      <c r="K150" s="228" t="s">
        <v>73</v>
      </c>
      <c r="L150" s="221">
        <v>0</v>
      </c>
      <c r="M150" s="221">
        <v>5.1759390830993652</v>
      </c>
      <c r="N150" s="221">
        <v>5.9763908386230469</v>
      </c>
      <c r="O150" s="221">
        <v>0</v>
      </c>
      <c r="P150" s="221">
        <v>0</v>
      </c>
      <c r="Q150" s="221">
        <v>0</v>
      </c>
      <c r="R150" s="230"/>
      <c r="S150" s="231"/>
      <c r="T150" s="231"/>
      <c r="U150" s="231"/>
      <c r="V150" s="231"/>
      <c r="W150" s="232"/>
      <c r="X150" s="374">
        <f t="shared" si="39"/>
        <v>0.37174433072408042</v>
      </c>
    </row>
    <row r="151" spans="1:24" s="222" customFormat="1" ht="18">
      <c r="A151" s="224"/>
      <c r="B151" s="224"/>
      <c r="C151" s="224"/>
      <c r="D151" s="224"/>
      <c r="E151" s="224"/>
      <c r="F151" s="224"/>
      <c r="G151" s="224"/>
      <c r="K151" s="228" t="s">
        <v>74</v>
      </c>
      <c r="L151" s="221">
        <f>1000*L150/$K149</f>
        <v>0</v>
      </c>
      <c r="M151" s="221">
        <f>1000*M150/$K149</f>
        <v>776.39086246490479</v>
      </c>
      <c r="N151" s="221">
        <f>1000*N150/$K149</f>
        <v>896.45862579345703</v>
      </c>
      <c r="O151" s="221">
        <f t="shared" ref="O151:Q151" si="40">1000*O150/$K149</f>
        <v>0</v>
      </c>
      <c r="P151" s="221">
        <f t="shared" si="40"/>
        <v>0</v>
      </c>
      <c r="Q151" s="221">
        <f t="shared" si="40"/>
        <v>0</v>
      </c>
      <c r="R151" s="230"/>
      <c r="S151" s="231"/>
      <c r="T151" s="231"/>
      <c r="U151" s="231"/>
      <c r="V151" s="231"/>
      <c r="W151" s="232"/>
      <c r="X151" s="374">
        <f t="shared" si="39"/>
        <v>55.761649608612061</v>
      </c>
    </row>
    <row r="152" spans="1:24" s="222" customFormat="1" ht="18">
      <c r="A152" s="224"/>
      <c r="B152" s="224"/>
      <c r="C152" s="224"/>
      <c r="D152" s="225"/>
      <c r="E152" s="224"/>
      <c r="F152" s="224"/>
      <c r="G152" s="224"/>
      <c r="L152" s="224"/>
      <c r="M152" s="224"/>
      <c r="N152" s="224"/>
      <c r="O152" s="224"/>
      <c r="P152" s="224"/>
      <c r="Q152" s="224"/>
      <c r="W152" s="232"/>
      <c r="X152" s="374" t="e">
        <f t="shared" si="39"/>
        <v>#DIV/0!</v>
      </c>
    </row>
    <row r="153" spans="1:24" s="222" customFormat="1" ht="18">
      <c r="A153" s="224"/>
      <c r="B153" s="224" t="s">
        <v>104</v>
      </c>
      <c r="C153" s="224" t="s">
        <v>9</v>
      </c>
      <c r="D153" s="225">
        <v>44294</v>
      </c>
      <c r="E153" s="224">
        <v>91</v>
      </c>
      <c r="F153" s="224"/>
      <c r="G153" s="224"/>
      <c r="H153" s="224">
        <v>200</v>
      </c>
      <c r="I153" s="224">
        <v>150</v>
      </c>
      <c r="J153" s="224">
        <v>5</v>
      </c>
      <c r="K153" s="226">
        <f>(J153*H153)/I153</f>
        <v>6.666666666666667</v>
      </c>
      <c r="L153" s="221"/>
      <c r="M153" s="221"/>
      <c r="N153" s="221"/>
      <c r="O153" s="221"/>
      <c r="P153" s="221"/>
      <c r="Q153" s="221"/>
      <c r="R153" s="221">
        <v>6</v>
      </c>
      <c r="S153" s="221">
        <v>1</v>
      </c>
      <c r="T153" s="221">
        <f>AVERAGE(L155:Q155)</f>
        <v>45.574999999999996</v>
      </c>
      <c r="U153" s="221">
        <f>STDEV(L155:Q155)</f>
        <v>111.63549502734334</v>
      </c>
      <c r="V153" s="221">
        <f>MEDIAN(L155:Q155)</f>
        <v>0</v>
      </c>
      <c r="W153" s="227">
        <f>S153/R153</f>
        <v>0.16666666666666666</v>
      </c>
      <c r="X153" s="374" t="e">
        <f t="shared" si="39"/>
        <v>#DIV/0!</v>
      </c>
    </row>
    <row r="154" spans="1:24" s="222" customFormat="1" ht="18">
      <c r="A154" s="224"/>
      <c r="B154" s="224"/>
      <c r="C154" s="224"/>
      <c r="D154" s="224"/>
      <c r="E154" s="224"/>
      <c r="F154" s="224"/>
      <c r="G154" s="224"/>
      <c r="K154" s="228" t="s">
        <v>73</v>
      </c>
      <c r="L154" s="221">
        <v>0</v>
      </c>
      <c r="M154" s="221">
        <v>0</v>
      </c>
      <c r="N154" s="221">
        <v>0</v>
      </c>
      <c r="O154" s="221">
        <v>0</v>
      </c>
      <c r="P154" s="221">
        <v>1.823</v>
      </c>
      <c r="Q154" s="221">
        <v>0</v>
      </c>
      <c r="R154" s="230"/>
      <c r="S154" s="231"/>
      <c r="T154" s="231"/>
      <c r="U154" s="231"/>
      <c r="V154" s="231"/>
      <c r="W154" s="232"/>
      <c r="X154" s="374">
        <f t="shared" si="39"/>
        <v>6.076666666666667E-2</v>
      </c>
    </row>
    <row r="155" spans="1:24" s="222" customFormat="1" ht="18">
      <c r="A155" s="224"/>
      <c r="B155" s="224"/>
      <c r="C155" s="224"/>
      <c r="D155" s="224"/>
      <c r="E155" s="224"/>
      <c r="F155" s="224"/>
      <c r="G155" s="224"/>
      <c r="K155" s="228" t="s">
        <v>74</v>
      </c>
      <c r="L155" s="221">
        <f>1000*L154/$K153</f>
        <v>0</v>
      </c>
      <c r="M155" s="221">
        <f>1000*M154/$K153</f>
        <v>0</v>
      </c>
      <c r="N155" s="221">
        <f>1000*N154/$K153</f>
        <v>0</v>
      </c>
      <c r="O155" s="221">
        <f t="shared" ref="O155:Q155" si="41">1000*O154/$K153</f>
        <v>0</v>
      </c>
      <c r="P155" s="221">
        <f t="shared" si="41"/>
        <v>273.45</v>
      </c>
      <c r="Q155" s="221">
        <f t="shared" si="41"/>
        <v>0</v>
      </c>
      <c r="R155" s="230"/>
      <c r="S155" s="231"/>
      <c r="T155" s="231"/>
      <c r="U155" s="231"/>
      <c r="V155" s="231"/>
      <c r="W155" s="232"/>
      <c r="X155" s="374">
        <f t="shared" si="39"/>
        <v>9.1149999999999984</v>
      </c>
    </row>
    <row r="156" spans="1:24" s="222" customFormat="1" ht="18">
      <c r="A156" s="224"/>
      <c r="B156" s="224"/>
      <c r="C156" s="224"/>
      <c r="D156" s="224"/>
      <c r="E156" s="224"/>
      <c r="F156" s="224"/>
      <c r="G156" s="224"/>
      <c r="L156" s="224"/>
      <c r="M156" s="224"/>
      <c r="N156" s="224"/>
      <c r="O156" s="224"/>
      <c r="P156" s="224"/>
      <c r="Q156" s="224"/>
      <c r="W156" s="232"/>
      <c r="X156" s="374" t="e">
        <f t="shared" si="39"/>
        <v>#DIV/0!</v>
      </c>
    </row>
    <row r="157" spans="1:24" s="222" customFormat="1" ht="18">
      <c r="A157" s="224"/>
      <c r="B157" s="224" t="s">
        <v>104</v>
      </c>
      <c r="C157" s="224" t="s">
        <v>9</v>
      </c>
      <c r="D157" s="225">
        <v>44301</v>
      </c>
      <c r="E157" s="224">
        <v>98</v>
      </c>
      <c r="F157" s="224"/>
      <c r="G157" s="224"/>
      <c r="H157" s="224">
        <v>200</v>
      </c>
      <c r="I157" s="224">
        <v>150</v>
      </c>
      <c r="J157" s="224">
        <v>5</v>
      </c>
      <c r="K157" s="226">
        <f>(J157*H157)/I157</f>
        <v>6.666666666666667</v>
      </c>
      <c r="L157" s="221"/>
      <c r="M157" s="221"/>
      <c r="N157" s="221"/>
      <c r="O157" s="221"/>
      <c r="P157" s="221"/>
      <c r="Q157" s="221"/>
      <c r="R157" s="221">
        <v>6</v>
      </c>
      <c r="S157" s="221">
        <v>1</v>
      </c>
      <c r="T157" s="221">
        <f>AVERAGE(L159:Q159)</f>
        <v>53.849999999999994</v>
      </c>
      <c r="U157" s="221">
        <f>STDEV(L159:Q159)</f>
        <v>131.90502264887411</v>
      </c>
      <c r="V157" s="221">
        <f>MEDIAN(L159:Q159)</f>
        <v>0</v>
      </c>
      <c r="W157" s="227">
        <f>S157/R157</f>
        <v>0.16666666666666666</v>
      </c>
      <c r="X157" s="374" t="e">
        <f t="shared" si="39"/>
        <v>#DIV/0!</v>
      </c>
    </row>
    <row r="158" spans="1:24" s="222" customFormat="1" ht="18">
      <c r="A158" s="224"/>
      <c r="B158" s="224"/>
      <c r="C158" s="224"/>
      <c r="D158" s="224"/>
      <c r="E158" s="224"/>
      <c r="F158" s="224"/>
      <c r="G158" s="224"/>
      <c r="K158" s="228" t="s">
        <v>73</v>
      </c>
      <c r="L158" s="221">
        <v>0</v>
      </c>
      <c r="M158" s="221">
        <v>0</v>
      </c>
      <c r="N158" s="221">
        <v>0</v>
      </c>
      <c r="O158" s="221">
        <v>0</v>
      </c>
      <c r="P158" s="221">
        <v>0</v>
      </c>
      <c r="Q158" s="221">
        <v>2.1539999999999999</v>
      </c>
      <c r="R158" s="230"/>
      <c r="S158" s="231"/>
      <c r="T158" s="231"/>
      <c r="U158" s="231"/>
      <c r="V158" s="231"/>
      <c r="W158" s="232"/>
      <c r="X158" s="374">
        <f t="shared" si="39"/>
        <v>7.1800000000000003E-2</v>
      </c>
    </row>
    <row r="159" spans="1:24" s="222" customFormat="1" ht="18">
      <c r="A159" s="224"/>
      <c r="B159" s="224"/>
      <c r="C159" s="224"/>
      <c r="D159" s="224"/>
      <c r="E159" s="224"/>
      <c r="F159" s="224"/>
      <c r="G159" s="224"/>
      <c r="K159" s="228" t="s">
        <v>74</v>
      </c>
      <c r="L159" s="221">
        <f>1000*L158/$K157</f>
        <v>0</v>
      </c>
      <c r="M159" s="221">
        <f>1000*M158/$K157</f>
        <v>0</v>
      </c>
      <c r="N159" s="221">
        <f>1000*N158/$K157</f>
        <v>0</v>
      </c>
      <c r="O159" s="221">
        <f t="shared" ref="O159:Q159" si="42">1000*O158/$K157</f>
        <v>0</v>
      </c>
      <c r="P159" s="221">
        <f t="shared" si="42"/>
        <v>0</v>
      </c>
      <c r="Q159" s="221">
        <f t="shared" si="42"/>
        <v>323.09999999999997</v>
      </c>
      <c r="R159" s="230"/>
      <c r="S159" s="231"/>
      <c r="T159" s="231"/>
      <c r="U159" s="231"/>
      <c r="V159" s="231"/>
      <c r="W159" s="232"/>
      <c r="X159" s="374">
        <f t="shared" si="39"/>
        <v>10.77</v>
      </c>
    </row>
    <row r="160" spans="1:24" s="222" customFormat="1" ht="18">
      <c r="A160" s="233"/>
      <c r="B160" s="233"/>
      <c r="C160" s="233"/>
      <c r="D160" s="233"/>
      <c r="E160" s="233"/>
      <c r="F160" s="233"/>
      <c r="G160" s="233"/>
      <c r="H160" s="233"/>
      <c r="I160" s="233"/>
      <c r="J160" s="233"/>
      <c r="K160" s="234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6"/>
      <c r="X160" s="374" t="e">
        <f t="shared" si="39"/>
        <v>#DIV/0!</v>
      </c>
    </row>
    <row r="161" spans="1:24" s="222" customFormat="1" ht="18">
      <c r="A161" s="237"/>
      <c r="B161" s="237"/>
      <c r="C161" s="237"/>
      <c r="D161" s="238"/>
      <c r="E161" s="238"/>
      <c r="F161" s="238"/>
      <c r="G161" s="238"/>
      <c r="H161" s="238"/>
      <c r="I161" s="238"/>
      <c r="J161" s="239"/>
      <c r="K161" s="238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1"/>
      <c r="X161" s="374" t="e">
        <f t="shared" si="39"/>
        <v>#DIV/0!</v>
      </c>
    </row>
    <row r="162" spans="1:24" s="222" customFormat="1" ht="38">
      <c r="A162" s="223" t="s">
        <v>106</v>
      </c>
      <c r="B162" s="224" t="s">
        <v>107</v>
      </c>
      <c r="C162" s="224" t="s">
        <v>9</v>
      </c>
      <c r="D162" s="225">
        <v>44286</v>
      </c>
      <c r="E162" s="224">
        <v>83</v>
      </c>
      <c r="F162" s="224"/>
      <c r="G162" s="224"/>
      <c r="H162" s="224">
        <v>200</v>
      </c>
      <c r="I162" s="224">
        <v>150</v>
      </c>
      <c r="J162" s="224">
        <v>5</v>
      </c>
      <c r="K162" s="226">
        <f>(J162*H162)/I162</f>
        <v>6.666666666666667</v>
      </c>
      <c r="L162" s="221"/>
      <c r="M162" s="221"/>
      <c r="N162" s="221"/>
      <c r="O162" s="221"/>
      <c r="P162" s="221"/>
      <c r="Q162" s="221"/>
      <c r="R162" s="221">
        <v>6</v>
      </c>
      <c r="S162" s="221">
        <v>0</v>
      </c>
      <c r="T162" s="221">
        <f>AVERAGE(L164:Q164)</f>
        <v>0</v>
      </c>
      <c r="U162" s="221">
        <f>STDEV(L164:Q164)</f>
        <v>0</v>
      </c>
      <c r="V162" s="221">
        <f>MEDIAN(L164:Q164)</f>
        <v>0</v>
      </c>
      <c r="W162" s="227">
        <f>S162/R162</f>
        <v>0</v>
      </c>
      <c r="X162" s="374" t="e">
        <f t="shared" si="39"/>
        <v>#DIV/0!</v>
      </c>
    </row>
    <row r="163" spans="1:24" s="222" customFormat="1" ht="18">
      <c r="A163" s="224"/>
      <c r="B163" s="224"/>
      <c r="C163" s="224"/>
      <c r="D163" s="224"/>
      <c r="E163" s="224"/>
      <c r="F163" s="224"/>
      <c r="G163" s="224"/>
      <c r="K163" s="228" t="s">
        <v>73</v>
      </c>
      <c r="L163" s="221">
        <v>0</v>
      </c>
      <c r="M163" s="221">
        <v>0</v>
      </c>
      <c r="N163" s="221">
        <v>0</v>
      </c>
      <c r="O163" s="221">
        <v>0</v>
      </c>
      <c r="P163" s="221">
        <v>0</v>
      </c>
      <c r="Q163" s="221">
        <v>0</v>
      </c>
      <c r="R163" s="230"/>
      <c r="S163" s="231"/>
      <c r="T163" s="231"/>
      <c r="U163" s="231"/>
      <c r="V163" s="231"/>
      <c r="W163" s="232"/>
      <c r="X163" s="374">
        <f t="shared" si="39"/>
        <v>0</v>
      </c>
    </row>
    <row r="164" spans="1:24" s="222" customFormat="1" ht="18">
      <c r="A164" s="224"/>
      <c r="B164" s="224"/>
      <c r="C164" s="224"/>
      <c r="D164" s="224"/>
      <c r="E164" s="224"/>
      <c r="F164" s="224"/>
      <c r="G164" s="224"/>
      <c r="K164" s="228" t="s">
        <v>74</v>
      </c>
      <c r="L164" s="221">
        <f>1000*L163/$K162</f>
        <v>0</v>
      </c>
      <c r="M164" s="221">
        <f>1000*M163/$K162</f>
        <v>0</v>
      </c>
      <c r="N164" s="221">
        <f>1000*N163/$K162</f>
        <v>0</v>
      </c>
      <c r="O164" s="221">
        <f t="shared" ref="O164:Q164" si="43">1000*O163/$K162</f>
        <v>0</v>
      </c>
      <c r="P164" s="221">
        <f t="shared" si="43"/>
        <v>0</v>
      </c>
      <c r="Q164" s="221">
        <f t="shared" si="43"/>
        <v>0</v>
      </c>
      <c r="R164" s="230"/>
      <c r="S164" s="231"/>
      <c r="T164" s="231"/>
      <c r="U164" s="231"/>
      <c r="V164" s="231"/>
      <c r="W164" s="232"/>
      <c r="X164" s="374">
        <f t="shared" si="39"/>
        <v>0</v>
      </c>
    </row>
    <row r="165" spans="1:24" s="222" customFormat="1" ht="18">
      <c r="A165" s="224"/>
      <c r="B165" s="224"/>
      <c r="C165" s="224"/>
      <c r="D165" s="224"/>
      <c r="E165" s="224"/>
      <c r="F165" s="224"/>
      <c r="G165" s="224"/>
      <c r="L165" s="224"/>
      <c r="M165" s="224"/>
      <c r="N165" s="224"/>
      <c r="O165" s="224"/>
      <c r="P165" s="224"/>
      <c r="Q165" s="224"/>
      <c r="W165" s="232"/>
      <c r="X165" s="374" t="e">
        <f t="shared" si="39"/>
        <v>#DIV/0!</v>
      </c>
    </row>
    <row r="166" spans="1:24" s="222" customFormat="1" ht="18">
      <c r="A166" s="224"/>
      <c r="B166" s="224" t="s">
        <v>108</v>
      </c>
      <c r="C166" s="224" t="s">
        <v>9</v>
      </c>
      <c r="D166" s="225">
        <v>44286</v>
      </c>
      <c r="E166" s="224">
        <v>83</v>
      </c>
      <c r="F166" s="224"/>
      <c r="G166" s="224"/>
      <c r="H166" s="224">
        <v>200</v>
      </c>
      <c r="I166" s="224">
        <v>150</v>
      </c>
      <c r="J166" s="224">
        <v>5</v>
      </c>
      <c r="K166" s="226">
        <f>(J166*H166)/I166</f>
        <v>6.666666666666667</v>
      </c>
      <c r="L166" s="221"/>
      <c r="M166" s="221"/>
      <c r="N166" s="221"/>
      <c r="O166" s="221"/>
      <c r="P166" s="221"/>
      <c r="Q166" s="221"/>
      <c r="R166" s="221">
        <v>6</v>
      </c>
      <c r="S166" s="221">
        <v>0</v>
      </c>
      <c r="T166" s="221">
        <f>AVERAGE(L168:Q168)</f>
        <v>0</v>
      </c>
      <c r="U166" s="221">
        <f>STDEV(L168:Q168)</f>
        <v>0</v>
      </c>
      <c r="V166" s="221">
        <f>MEDIAN(L168:Q168)</f>
        <v>0</v>
      </c>
      <c r="W166" s="227">
        <f>S166/R166</f>
        <v>0</v>
      </c>
      <c r="X166" s="374" t="e">
        <f t="shared" si="39"/>
        <v>#DIV/0!</v>
      </c>
    </row>
    <row r="167" spans="1:24" s="222" customFormat="1" ht="18">
      <c r="A167" s="224"/>
      <c r="B167" s="224"/>
      <c r="C167" s="224"/>
      <c r="D167" s="224"/>
      <c r="E167" s="224"/>
      <c r="F167" s="224"/>
      <c r="G167" s="224"/>
      <c r="K167" s="228" t="s">
        <v>73</v>
      </c>
      <c r="L167" s="221">
        <v>0</v>
      </c>
      <c r="M167" s="221">
        <v>0</v>
      </c>
      <c r="N167" s="221">
        <v>0</v>
      </c>
      <c r="O167" s="221">
        <v>0</v>
      </c>
      <c r="P167" s="221">
        <v>0</v>
      </c>
      <c r="Q167" s="221">
        <v>0</v>
      </c>
      <c r="R167" s="230"/>
      <c r="S167" s="231"/>
      <c r="T167" s="231"/>
      <c r="U167" s="231"/>
      <c r="V167" s="231"/>
      <c r="W167" s="232"/>
      <c r="X167" s="374">
        <f t="shared" si="39"/>
        <v>0</v>
      </c>
    </row>
    <row r="168" spans="1:24" s="222" customFormat="1" ht="18">
      <c r="A168" s="224"/>
      <c r="B168" s="224"/>
      <c r="C168" s="224"/>
      <c r="D168" s="224"/>
      <c r="E168" s="224"/>
      <c r="F168" s="224"/>
      <c r="G168" s="224"/>
      <c r="K168" s="228" t="s">
        <v>74</v>
      </c>
      <c r="L168" s="221">
        <f>1000*L167/$K166</f>
        <v>0</v>
      </c>
      <c r="M168" s="221">
        <f>1000*M167/$K166</f>
        <v>0</v>
      </c>
      <c r="N168" s="221">
        <f>1000*N167/$K166</f>
        <v>0</v>
      </c>
      <c r="O168" s="221">
        <f t="shared" ref="O168:Q168" si="44">1000*O167/$K166</f>
        <v>0</v>
      </c>
      <c r="P168" s="221">
        <f t="shared" si="44"/>
        <v>0</v>
      </c>
      <c r="Q168" s="221">
        <f t="shared" si="44"/>
        <v>0</v>
      </c>
      <c r="R168" s="230"/>
      <c r="S168" s="231"/>
      <c r="T168" s="231"/>
      <c r="U168" s="231"/>
      <c r="V168" s="231"/>
      <c r="W168" s="232"/>
      <c r="X168" s="374">
        <f t="shared" si="39"/>
        <v>0</v>
      </c>
    </row>
    <row r="169" spans="1:24" s="222" customFormat="1" ht="18">
      <c r="A169" s="224"/>
      <c r="B169" s="224"/>
      <c r="C169" s="224"/>
      <c r="D169" s="224"/>
      <c r="E169" s="224"/>
      <c r="F169" s="224"/>
      <c r="G169" s="224"/>
      <c r="L169" s="224"/>
      <c r="M169" s="224"/>
      <c r="N169" s="224"/>
      <c r="O169" s="224"/>
      <c r="P169" s="224"/>
      <c r="Q169" s="224"/>
      <c r="W169" s="232"/>
      <c r="X169" s="374" t="e">
        <f t="shared" si="39"/>
        <v>#DIV/0!</v>
      </c>
    </row>
    <row r="170" spans="1:24" s="222" customFormat="1" ht="18">
      <c r="A170" s="224"/>
      <c r="B170" s="224" t="s">
        <v>109</v>
      </c>
      <c r="C170" s="224" t="s">
        <v>9</v>
      </c>
      <c r="D170" s="225">
        <v>44181</v>
      </c>
      <c r="E170" s="224" t="s">
        <v>100</v>
      </c>
      <c r="F170" s="224"/>
      <c r="G170" s="224"/>
      <c r="H170" s="224">
        <v>200</v>
      </c>
      <c r="I170" s="224">
        <v>150</v>
      </c>
      <c r="J170" s="224">
        <v>5</v>
      </c>
      <c r="K170" s="226">
        <f>(J170*H170)/I170</f>
        <v>6.666666666666667</v>
      </c>
      <c r="L170" s="221"/>
      <c r="M170" s="221"/>
      <c r="N170" s="221"/>
      <c r="O170" s="221"/>
      <c r="P170" s="221"/>
      <c r="Q170" s="221"/>
      <c r="R170" s="221">
        <v>6</v>
      </c>
      <c r="S170" s="221">
        <v>0</v>
      </c>
      <c r="T170" s="221">
        <f>AVERAGE(L172:Q172)</f>
        <v>0</v>
      </c>
      <c r="U170" s="221">
        <f>STDEV(L172:Q172)</f>
        <v>0</v>
      </c>
      <c r="V170" s="221">
        <f>MEDIAN(L172:Q172)</f>
        <v>0</v>
      </c>
      <c r="W170" s="227">
        <f>S170/R170</f>
        <v>0</v>
      </c>
      <c r="X170" s="374" t="e">
        <f t="shared" si="39"/>
        <v>#DIV/0!</v>
      </c>
    </row>
    <row r="171" spans="1:24" s="222" customFormat="1" ht="18">
      <c r="A171" s="224"/>
      <c r="B171" s="224"/>
      <c r="C171" s="224"/>
      <c r="D171" s="224"/>
      <c r="E171" s="224"/>
      <c r="F171" s="224"/>
      <c r="G171" s="224"/>
      <c r="K171" s="228" t="s">
        <v>73</v>
      </c>
      <c r="L171" s="221">
        <v>0</v>
      </c>
      <c r="M171" s="221">
        <v>0</v>
      </c>
      <c r="N171" s="221">
        <v>0</v>
      </c>
      <c r="O171" s="221">
        <v>0</v>
      </c>
      <c r="P171" s="221">
        <v>0</v>
      </c>
      <c r="Q171" s="221">
        <v>0</v>
      </c>
      <c r="R171" s="230"/>
      <c r="S171" s="231"/>
      <c r="T171" s="231"/>
      <c r="U171" s="231"/>
      <c r="V171" s="231"/>
      <c r="W171" s="232"/>
      <c r="X171" s="374">
        <f t="shared" si="39"/>
        <v>0</v>
      </c>
    </row>
    <row r="172" spans="1:24" s="222" customFormat="1" ht="18">
      <c r="A172" s="224"/>
      <c r="B172" s="224"/>
      <c r="C172" s="224"/>
      <c r="D172" s="224"/>
      <c r="E172" s="224"/>
      <c r="F172" s="224"/>
      <c r="G172" s="224"/>
      <c r="K172" s="228" t="s">
        <v>74</v>
      </c>
      <c r="L172" s="221">
        <f>1000*L171/$K170</f>
        <v>0</v>
      </c>
      <c r="M172" s="221">
        <f>1000*M171/$K170</f>
        <v>0</v>
      </c>
      <c r="N172" s="221">
        <f>1000*N171/$K170</f>
        <v>0</v>
      </c>
      <c r="O172" s="221">
        <f t="shared" ref="O172:Q172" si="45">1000*O171/$K170</f>
        <v>0</v>
      </c>
      <c r="P172" s="221">
        <f t="shared" si="45"/>
        <v>0</v>
      </c>
      <c r="Q172" s="221">
        <f t="shared" si="45"/>
        <v>0</v>
      </c>
      <c r="R172" s="230"/>
      <c r="S172" s="231"/>
      <c r="T172" s="231"/>
      <c r="U172" s="231"/>
      <c r="V172" s="231"/>
      <c r="W172" s="232"/>
      <c r="X172" s="374">
        <f t="shared" si="39"/>
        <v>0</v>
      </c>
    </row>
    <row r="173" spans="1:24" s="222" customFormat="1" ht="18">
      <c r="A173" s="224"/>
      <c r="B173" s="224"/>
      <c r="C173" s="224"/>
      <c r="D173" s="224"/>
      <c r="E173" s="224"/>
      <c r="F173" s="224"/>
      <c r="G173" s="224"/>
      <c r="L173" s="224"/>
      <c r="M173" s="224"/>
      <c r="N173" s="224"/>
      <c r="O173" s="224"/>
      <c r="P173" s="224"/>
      <c r="Q173" s="224"/>
      <c r="W173" s="232"/>
      <c r="X173" s="374" t="e">
        <f t="shared" si="39"/>
        <v>#DIV/0!</v>
      </c>
    </row>
    <row r="174" spans="1:24" s="222" customFormat="1" ht="18">
      <c r="A174" s="224"/>
      <c r="B174" s="224" t="s">
        <v>109</v>
      </c>
      <c r="C174" s="224" t="s">
        <v>9</v>
      </c>
      <c r="D174" s="225">
        <v>44217</v>
      </c>
      <c r="E174" s="224">
        <v>0</v>
      </c>
      <c r="F174" s="224"/>
      <c r="G174" s="224"/>
      <c r="H174" s="224">
        <v>200</v>
      </c>
      <c r="I174" s="224">
        <v>150</v>
      </c>
      <c r="J174" s="224">
        <v>5</v>
      </c>
      <c r="K174" s="226">
        <f>(J174*H174)/I174</f>
        <v>6.666666666666667</v>
      </c>
      <c r="L174" s="221"/>
      <c r="M174" s="221"/>
      <c r="N174" s="221"/>
      <c r="O174" s="221"/>
      <c r="P174" s="221"/>
      <c r="Q174" s="221"/>
      <c r="R174" s="221">
        <v>6</v>
      </c>
      <c r="S174" s="221">
        <v>0</v>
      </c>
      <c r="T174" s="221">
        <f>AVERAGE(L176:Q176)</f>
        <v>0</v>
      </c>
      <c r="U174" s="221">
        <f>STDEV(L176:Q176)</f>
        <v>0</v>
      </c>
      <c r="V174" s="221">
        <f>MEDIAN(L176:Q176)</f>
        <v>0</v>
      </c>
      <c r="W174" s="227">
        <f>S174/R174</f>
        <v>0</v>
      </c>
      <c r="X174" s="374" t="e">
        <f t="shared" si="39"/>
        <v>#DIV/0!</v>
      </c>
    </row>
    <row r="175" spans="1:24" s="222" customFormat="1" ht="18">
      <c r="A175" s="224"/>
      <c r="B175" s="224"/>
      <c r="C175" s="224"/>
      <c r="D175" s="224"/>
      <c r="E175" s="224"/>
      <c r="F175" s="224"/>
      <c r="G175" s="224"/>
      <c r="K175" s="228" t="s">
        <v>73</v>
      </c>
      <c r="L175" s="221">
        <v>0</v>
      </c>
      <c r="M175" s="221">
        <v>0</v>
      </c>
      <c r="N175" s="221">
        <v>0</v>
      </c>
      <c r="O175" s="221">
        <v>0</v>
      </c>
      <c r="P175" s="221">
        <v>0</v>
      </c>
      <c r="Q175" s="221">
        <v>0</v>
      </c>
      <c r="R175" s="230"/>
      <c r="S175" s="231"/>
      <c r="T175" s="231"/>
      <c r="U175" s="231"/>
      <c r="V175" s="231"/>
      <c r="W175" s="232"/>
      <c r="X175" s="374">
        <f t="shared" si="39"/>
        <v>0</v>
      </c>
    </row>
    <row r="176" spans="1:24" s="222" customFormat="1" ht="18">
      <c r="A176" s="224"/>
      <c r="B176" s="224"/>
      <c r="C176" s="224"/>
      <c r="D176" s="224"/>
      <c r="E176" s="224"/>
      <c r="F176" s="224"/>
      <c r="G176" s="224"/>
      <c r="K176" s="228" t="s">
        <v>74</v>
      </c>
      <c r="L176" s="221">
        <f>1000*L175/$K174</f>
        <v>0</v>
      </c>
      <c r="M176" s="221">
        <f>1000*M175/$K174</f>
        <v>0</v>
      </c>
      <c r="N176" s="221">
        <f>1000*N175/$K174</f>
        <v>0</v>
      </c>
      <c r="O176" s="221">
        <f t="shared" ref="O176:Q176" si="46">1000*O175/$K174</f>
        <v>0</v>
      </c>
      <c r="P176" s="221">
        <f t="shared" si="46"/>
        <v>0</v>
      </c>
      <c r="Q176" s="221">
        <f t="shared" si="46"/>
        <v>0</v>
      </c>
      <c r="R176" s="230"/>
      <c r="S176" s="231"/>
      <c r="T176" s="231"/>
      <c r="U176" s="231"/>
      <c r="V176" s="231"/>
      <c r="W176" s="232"/>
      <c r="X176" s="374">
        <f t="shared" si="39"/>
        <v>0</v>
      </c>
    </row>
    <row r="177" spans="1:24" s="222" customFormat="1" ht="18">
      <c r="A177" s="224"/>
      <c r="B177" s="224"/>
      <c r="C177" s="224"/>
      <c r="D177" s="224"/>
      <c r="E177" s="224"/>
      <c r="F177" s="224"/>
      <c r="G177" s="224"/>
      <c r="L177" s="224"/>
      <c r="M177" s="224"/>
      <c r="N177" s="224"/>
      <c r="O177" s="224"/>
      <c r="P177" s="224"/>
      <c r="Q177" s="224"/>
      <c r="W177" s="232"/>
      <c r="X177" s="374" t="e">
        <f t="shared" si="39"/>
        <v>#DIV/0!</v>
      </c>
    </row>
    <row r="178" spans="1:24" s="222" customFormat="1" ht="18">
      <c r="A178" s="224"/>
      <c r="B178" s="224" t="s">
        <v>109</v>
      </c>
      <c r="C178" s="224" t="s">
        <v>9</v>
      </c>
      <c r="D178" s="225">
        <v>44218</v>
      </c>
      <c r="E178" s="224">
        <v>1</v>
      </c>
      <c r="F178" s="224"/>
      <c r="G178" s="224"/>
      <c r="H178" s="224">
        <v>200</v>
      </c>
      <c r="I178" s="224">
        <v>150</v>
      </c>
      <c r="J178" s="224">
        <v>5</v>
      </c>
      <c r="K178" s="226">
        <f>(J178*H178)/I178</f>
        <v>6.666666666666667</v>
      </c>
      <c r="L178" s="221"/>
      <c r="M178" s="221"/>
      <c r="N178" s="221"/>
      <c r="O178" s="221"/>
      <c r="P178" s="221"/>
      <c r="Q178" s="221"/>
      <c r="R178" s="221">
        <v>6</v>
      </c>
      <c r="S178" s="221">
        <v>4</v>
      </c>
      <c r="T178" s="221">
        <f>AVERAGE(L180:Q180)</f>
        <v>492.07659363746643</v>
      </c>
      <c r="U178" s="221">
        <f>STDEV(L180:Q180)</f>
        <v>500.83817726631906</v>
      </c>
      <c r="V178" s="221">
        <f>MEDIAN(L180:Q180)</f>
        <v>477.88780331611633</v>
      </c>
      <c r="W178" s="227">
        <f>S178/R178</f>
        <v>0.66666666666666663</v>
      </c>
      <c r="X178" s="374" t="e">
        <f t="shared" si="39"/>
        <v>#DIV/0!</v>
      </c>
    </row>
    <row r="179" spans="1:24" s="222" customFormat="1" ht="18">
      <c r="A179" s="224"/>
      <c r="B179" s="224"/>
      <c r="C179" s="224"/>
      <c r="D179" s="224"/>
      <c r="E179" s="224"/>
      <c r="F179" s="224"/>
      <c r="G179" s="224"/>
      <c r="K179" s="228" t="s">
        <v>73</v>
      </c>
      <c r="L179" s="221">
        <v>4.0834841728210449</v>
      </c>
      <c r="M179" s="221">
        <v>4.4412627220153809</v>
      </c>
      <c r="N179" s="221">
        <v>0</v>
      </c>
      <c r="O179" s="221">
        <v>0</v>
      </c>
      <c r="P179" s="221">
        <v>2.2883532047271729</v>
      </c>
      <c r="Q179" s="221">
        <v>8.8699636459350586</v>
      </c>
      <c r="R179" s="230"/>
      <c r="S179" s="231"/>
      <c r="T179" s="231"/>
      <c r="U179" s="231"/>
      <c r="V179" s="231"/>
      <c r="W179" s="232"/>
      <c r="X179" s="374">
        <f t="shared" si="39"/>
        <v>0.65610212484995523</v>
      </c>
    </row>
    <row r="180" spans="1:24" s="222" customFormat="1" ht="18">
      <c r="A180" s="224"/>
      <c r="B180" s="224"/>
      <c r="C180" s="224"/>
      <c r="D180" s="224"/>
      <c r="E180" s="224"/>
      <c r="F180" s="224"/>
      <c r="G180" s="224"/>
      <c r="K180" s="228" t="s">
        <v>74</v>
      </c>
      <c r="L180" s="221">
        <f>1000*L179/$K178</f>
        <v>612.52262592315674</v>
      </c>
      <c r="M180" s="221">
        <f>1000*M179/$K178</f>
        <v>666.18940830230713</v>
      </c>
      <c r="N180" s="221">
        <f>1000*N179/$K178</f>
        <v>0</v>
      </c>
      <c r="O180" s="221">
        <f t="shared" ref="O180:Q180" si="47">1000*O179/$K178</f>
        <v>0</v>
      </c>
      <c r="P180" s="221">
        <f t="shared" si="47"/>
        <v>343.25298070907593</v>
      </c>
      <c r="Q180" s="221">
        <f t="shared" si="47"/>
        <v>1330.4945468902588</v>
      </c>
      <c r="R180" s="230"/>
      <c r="S180" s="231"/>
      <c r="T180" s="231"/>
      <c r="U180" s="231"/>
      <c r="V180" s="231"/>
      <c r="W180" s="232"/>
      <c r="X180" s="374">
        <f t="shared" si="39"/>
        <v>98.415318727493286</v>
      </c>
    </row>
    <row r="181" spans="1:24" s="222" customFormat="1" ht="18">
      <c r="A181" s="224"/>
      <c r="B181" s="224"/>
      <c r="C181" s="224"/>
      <c r="D181" s="224"/>
      <c r="E181" s="224"/>
      <c r="F181" s="224"/>
      <c r="G181" s="224"/>
      <c r="L181" s="224"/>
      <c r="M181" s="224"/>
      <c r="N181" s="224"/>
      <c r="O181" s="224"/>
      <c r="P181" s="224"/>
      <c r="Q181" s="224"/>
      <c r="W181" s="232"/>
      <c r="X181" s="374" t="e">
        <f t="shared" si="39"/>
        <v>#DIV/0!</v>
      </c>
    </row>
    <row r="182" spans="1:24" s="222" customFormat="1" ht="18">
      <c r="A182" s="224"/>
      <c r="B182" s="224" t="s">
        <v>109</v>
      </c>
      <c r="C182" s="224" t="s">
        <v>9</v>
      </c>
      <c r="D182" s="225">
        <v>44221</v>
      </c>
      <c r="E182" s="224">
        <v>4</v>
      </c>
      <c r="F182" s="224"/>
      <c r="G182" s="224"/>
      <c r="H182" s="224">
        <v>200</v>
      </c>
      <c r="I182" s="224">
        <v>150</v>
      </c>
      <c r="J182" s="224">
        <v>5</v>
      </c>
      <c r="K182" s="226">
        <f>(J182*H182)/I182</f>
        <v>6.666666666666667</v>
      </c>
      <c r="L182" s="221"/>
      <c r="M182" s="221"/>
      <c r="N182" s="221"/>
      <c r="O182" s="221"/>
      <c r="P182" s="221"/>
      <c r="Q182" s="221"/>
      <c r="R182" s="221">
        <v>6</v>
      </c>
      <c r="S182" s="221">
        <v>6</v>
      </c>
      <c r="T182" s="221">
        <f>AVERAGE(L184:Q184)</f>
        <v>15768.981742858887</v>
      </c>
      <c r="U182" s="221">
        <f>STDEV(L184:Q184)</f>
        <v>1606.6542687548149</v>
      </c>
      <c r="V182" s="221">
        <f>MEDIAN(L184:Q184)</f>
        <v>15383.635139465332</v>
      </c>
      <c r="W182" s="227">
        <f>S182/R182</f>
        <v>1</v>
      </c>
      <c r="X182" s="374" t="e">
        <f t="shared" si="39"/>
        <v>#DIV/0!</v>
      </c>
    </row>
    <row r="183" spans="1:24" s="222" customFormat="1" ht="18">
      <c r="A183" s="224"/>
      <c r="B183" s="224"/>
      <c r="C183" s="224"/>
      <c r="D183" s="224"/>
      <c r="E183" s="224"/>
      <c r="F183" s="224"/>
      <c r="G183" s="224"/>
      <c r="K183" s="228" t="s">
        <v>73</v>
      </c>
      <c r="L183" s="221">
        <v>102.64690399169922</v>
      </c>
      <c r="M183" s="221">
        <v>114.09958648681641</v>
      </c>
      <c r="N183" s="221">
        <v>119.99989318847656</v>
      </c>
      <c r="O183" s="221">
        <v>89.303916931152344</v>
      </c>
      <c r="P183" s="221">
        <v>102.24073791503906</v>
      </c>
      <c r="Q183" s="221">
        <v>102.46823120117188</v>
      </c>
      <c r="R183" s="230"/>
      <c r="S183" s="231"/>
      <c r="T183" s="231"/>
      <c r="U183" s="231"/>
      <c r="V183" s="231"/>
      <c r="W183" s="232"/>
      <c r="X183" s="374">
        <f t="shared" si="39"/>
        <v>21.025308990478514</v>
      </c>
    </row>
    <row r="184" spans="1:24" s="222" customFormat="1" ht="18">
      <c r="A184" s="224"/>
      <c r="B184" s="224"/>
      <c r="C184" s="224"/>
      <c r="D184" s="224"/>
      <c r="E184" s="224"/>
      <c r="F184" s="224"/>
      <c r="G184" s="224"/>
      <c r="K184" s="228" t="s">
        <v>74</v>
      </c>
      <c r="L184" s="221">
        <f>1000*L183/$K182</f>
        <v>15397.035598754883</v>
      </c>
      <c r="M184" s="221">
        <f>1000*M183/$K182</f>
        <v>17114.937973022461</v>
      </c>
      <c r="N184" s="221">
        <f>1000*N183/$K182</f>
        <v>17999.983978271484</v>
      </c>
      <c r="O184" s="221">
        <f t="shared" ref="O184:Q184" si="48">1000*O183/$K182</f>
        <v>13395.587539672852</v>
      </c>
      <c r="P184" s="221">
        <f t="shared" si="48"/>
        <v>15336.110687255859</v>
      </c>
      <c r="Q184" s="221">
        <f t="shared" si="48"/>
        <v>15370.234680175781</v>
      </c>
      <c r="R184" s="230"/>
      <c r="S184" s="231"/>
      <c r="T184" s="231"/>
      <c r="U184" s="231"/>
      <c r="V184" s="231"/>
      <c r="W184" s="232"/>
      <c r="X184" s="374">
        <f t="shared" si="39"/>
        <v>3153.7963485717773</v>
      </c>
    </row>
    <row r="185" spans="1:24" s="222" customFormat="1" ht="18">
      <c r="A185" s="224"/>
      <c r="B185" s="224"/>
      <c r="C185" s="224"/>
      <c r="D185" s="224"/>
      <c r="E185" s="224"/>
      <c r="F185" s="224"/>
      <c r="G185" s="224"/>
      <c r="L185" s="224"/>
      <c r="M185" s="224"/>
      <c r="N185" s="224"/>
      <c r="O185" s="224"/>
      <c r="P185" s="224"/>
      <c r="Q185" s="224"/>
      <c r="W185" s="232"/>
      <c r="X185" s="374" t="e">
        <f t="shared" si="39"/>
        <v>#DIV/0!</v>
      </c>
    </row>
    <row r="186" spans="1:24" s="222" customFormat="1" ht="18">
      <c r="A186" s="224"/>
      <c r="B186" s="224" t="s">
        <v>109</v>
      </c>
      <c r="C186" s="224" t="s">
        <v>9</v>
      </c>
      <c r="D186" s="225">
        <v>44224</v>
      </c>
      <c r="E186" s="224">
        <v>7</v>
      </c>
      <c r="F186" s="224"/>
      <c r="G186" s="224"/>
      <c r="H186" s="224">
        <v>200</v>
      </c>
      <c r="I186" s="224">
        <v>150</v>
      </c>
      <c r="J186" s="224">
        <v>5</v>
      </c>
      <c r="K186" s="226">
        <f>(J186*H186)/I186</f>
        <v>6.666666666666667</v>
      </c>
      <c r="L186" s="221"/>
      <c r="M186" s="221"/>
      <c r="N186" s="221"/>
      <c r="O186" s="221"/>
      <c r="P186" s="221"/>
      <c r="Q186" s="221"/>
      <c r="R186" s="221">
        <v>6</v>
      </c>
      <c r="S186" s="221">
        <v>6</v>
      </c>
      <c r="T186" s="221">
        <f>AVERAGE(L188:Q188)</f>
        <v>38594.785690307617</v>
      </c>
      <c r="U186" s="221">
        <f>STDEV(L188:Q188)</f>
        <v>3641.4406895031225</v>
      </c>
      <c r="V186" s="221">
        <f>MEDIAN(L188:Q188)</f>
        <v>39605.992126464844</v>
      </c>
      <c r="W186" s="227">
        <f>S186/R186</f>
        <v>1</v>
      </c>
      <c r="X186" s="374" t="e">
        <f t="shared" si="39"/>
        <v>#DIV/0!</v>
      </c>
    </row>
    <row r="187" spans="1:24" s="222" customFormat="1" ht="18">
      <c r="A187" s="224"/>
      <c r="B187" s="224"/>
      <c r="C187" s="224"/>
      <c r="D187" s="224"/>
      <c r="E187" s="224"/>
      <c r="F187" s="224"/>
      <c r="G187" s="224"/>
      <c r="K187" s="228" t="s">
        <v>73</v>
      </c>
      <c r="L187" s="221">
        <v>265.58868408203125</v>
      </c>
      <c r="M187" s="221">
        <v>223.58213806152344</v>
      </c>
      <c r="N187" s="221">
        <v>271.07647705078125</v>
      </c>
      <c r="O187" s="221">
        <v>233.10812377929688</v>
      </c>
      <c r="P187" s="221">
        <v>262.4912109375</v>
      </c>
      <c r="Q187" s="221">
        <v>287.94479370117188</v>
      </c>
      <c r="R187" s="230"/>
      <c r="S187" s="231"/>
      <c r="T187" s="231"/>
      <c r="U187" s="231"/>
      <c r="V187" s="231"/>
      <c r="W187" s="232"/>
      <c r="X187" s="374">
        <f t="shared" si="39"/>
        <v>51.459714253743492</v>
      </c>
    </row>
    <row r="188" spans="1:24" s="222" customFormat="1" ht="18">
      <c r="A188" s="224"/>
      <c r="B188" s="224"/>
      <c r="C188" s="224"/>
      <c r="D188" s="224"/>
      <c r="E188" s="224"/>
      <c r="F188" s="224"/>
      <c r="G188" s="224"/>
      <c r="K188" s="228" t="s">
        <v>74</v>
      </c>
      <c r="L188" s="221">
        <f>1000*L187/$K186</f>
        <v>39838.302612304688</v>
      </c>
      <c r="M188" s="221">
        <f>1000*M187/$K186</f>
        <v>33537.320709228516</v>
      </c>
      <c r="N188" s="221">
        <f>1000*N187/$K186</f>
        <v>40661.471557617188</v>
      </c>
      <c r="O188" s="221">
        <f t="shared" ref="O188:Q188" si="49">1000*O187/$K186</f>
        <v>34966.218566894531</v>
      </c>
      <c r="P188" s="221">
        <f t="shared" si="49"/>
        <v>39373.681640625</v>
      </c>
      <c r="Q188" s="221">
        <f t="shared" si="49"/>
        <v>43191.719055175781</v>
      </c>
      <c r="R188" s="230"/>
      <c r="S188" s="231"/>
      <c r="T188" s="231"/>
      <c r="U188" s="231"/>
      <c r="V188" s="231"/>
      <c r="W188" s="232"/>
      <c r="X188" s="374">
        <f t="shared" si="39"/>
        <v>7718.9571380615234</v>
      </c>
    </row>
    <row r="189" spans="1:24" s="222" customFormat="1" ht="18">
      <c r="A189" s="224"/>
      <c r="B189" s="224"/>
      <c r="C189" s="224"/>
      <c r="E189" s="224"/>
      <c r="F189" s="224"/>
      <c r="G189" s="224"/>
      <c r="L189" s="224"/>
      <c r="M189" s="224"/>
      <c r="N189" s="224"/>
      <c r="O189" s="224"/>
      <c r="P189" s="224"/>
      <c r="Q189" s="224"/>
      <c r="W189" s="232"/>
      <c r="X189" s="374" t="e">
        <f t="shared" si="39"/>
        <v>#DIV/0!</v>
      </c>
    </row>
    <row r="190" spans="1:24" s="222" customFormat="1" ht="18">
      <c r="A190" s="224"/>
      <c r="B190" s="224" t="s">
        <v>109</v>
      </c>
      <c r="C190" s="224" t="s">
        <v>9</v>
      </c>
      <c r="D190" s="225">
        <v>44231</v>
      </c>
      <c r="E190" s="224">
        <v>14</v>
      </c>
      <c r="F190" s="224"/>
      <c r="G190" s="224"/>
      <c r="H190" s="224">
        <v>200</v>
      </c>
      <c r="I190" s="224">
        <v>150</v>
      </c>
      <c r="J190" s="224">
        <v>5</v>
      </c>
      <c r="K190" s="226">
        <f>(J190*H190)/I190</f>
        <v>6.666666666666667</v>
      </c>
      <c r="L190" s="221"/>
      <c r="M190" s="221"/>
      <c r="N190" s="221"/>
      <c r="O190" s="221"/>
      <c r="P190" s="221"/>
      <c r="Q190" s="221"/>
      <c r="R190" s="221">
        <v>6</v>
      </c>
      <c r="S190" s="221">
        <v>6</v>
      </c>
      <c r="T190" s="221">
        <f>AVERAGE(L192:Q192)</f>
        <v>67117.411804199219</v>
      </c>
      <c r="U190" s="221">
        <f>STDEV(L192:Q192)</f>
        <v>6311.5059659272792</v>
      </c>
      <c r="V190" s="221">
        <f>MEDIAN(L192:Q192)</f>
        <v>66306.772613525391</v>
      </c>
      <c r="W190" s="227">
        <f>S190/R190</f>
        <v>1</v>
      </c>
      <c r="X190" s="374" t="e">
        <f t="shared" si="39"/>
        <v>#DIV/0!</v>
      </c>
    </row>
    <row r="191" spans="1:24" s="222" customFormat="1" ht="18">
      <c r="A191" s="224"/>
      <c r="B191" s="224"/>
      <c r="C191" s="224"/>
      <c r="D191" s="224"/>
      <c r="E191" s="224"/>
      <c r="F191" s="224"/>
      <c r="G191" s="224"/>
      <c r="K191" s="228" t="s">
        <v>73</v>
      </c>
      <c r="L191" s="221">
        <v>499.4715576171875</v>
      </c>
      <c r="M191" s="221">
        <v>442.96755981445312</v>
      </c>
      <c r="N191" s="221">
        <v>441.12274169921875</v>
      </c>
      <c r="O191" s="221">
        <v>409.84194946289062</v>
      </c>
      <c r="P191" s="221">
        <v>493.94232177734375</v>
      </c>
      <c r="Q191" s="221">
        <v>397.350341796875</v>
      </c>
      <c r="R191" s="230"/>
      <c r="S191" s="231"/>
      <c r="T191" s="231"/>
      <c r="U191" s="231"/>
      <c r="V191" s="231"/>
      <c r="W191" s="232"/>
      <c r="X191" s="374">
        <f t="shared" si="39"/>
        <v>89.489882405598962</v>
      </c>
    </row>
    <row r="192" spans="1:24" s="222" customFormat="1" ht="18">
      <c r="A192" s="224"/>
      <c r="B192" s="224"/>
      <c r="C192" s="224"/>
      <c r="D192" s="224"/>
      <c r="E192" s="224"/>
      <c r="F192" s="224"/>
      <c r="G192" s="224"/>
      <c r="K192" s="228" t="s">
        <v>74</v>
      </c>
      <c r="L192" s="221">
        <f>1000*L191/$K190</f>
        <v>74920.733642578125</v>
      </c>
      <c r="M192" s="221">
        <f>1000*M191/$K190</f>
        <v>66445.133972167969</v>
      </c>
      <c r="N192" s="221">
        <f>1000*N191/$K190</f>
        <v>66168.411254882812</v>
      </c>
      <c r="O192" s="221">
        <f t="shared" ref="O192:Q192" si="50">1000*O191/$K190</f>
        <v>61476.292419433594</v>
      </c>
      <c r="P192" s="221">
        <f t="shared" si="50"/>
        <v>74091.348266601562</v>
      </c>
      <c r="Q192" s="221">
        <f t="shared" si="50"/>
        <v>59602.55126953125</v>
      </c>
      <c r="R192" s="230"/>
      <c r="S192" s="231"/>
      <c r="T192" s="231"/>
      <c r="U192" s="231"/>
      <c r="V192" s="231"/>
      <c r="W192" s="232"/>
      <c r="X192" s="374">
        <f t="shared" si="39"/>
        <v>13423.482360839844</v>
      </c>
    </row>
    <row r="193" spans="1:24" s="222" customFormat="1" ht="18">
      <c r="A193" s="224"/>
      <c r="B193" s="224"/>
      <c r="C193" s="224"/>
      <c r="D193" s="224"/>
      <c r="E193" s="224"/>
      <c r="F193" s="224"/>
      <c r="G193" s="224"/>
      <c r="L193" s="224"/>
      <c r="M193" s="224"/>
      <c r="N193" s="224"/>
      <c r="O193" s="224"/>
      <c r="P193" s="224"/>
      <c r="Q193" s="224"/>
      <c r="W193" s="232"/>
      <c r="X193" s="374" t="e">
        <f t="shared" si="39"/>
        <v>#DIV/0!</v>
      </c>
    </row>
    <row r="194" spans="1:24" s="222" customFormat="1" ht="18">
      <c r="A194" s="224"/>
      <c r="B194" s="224" t="s">
        <v>109</v>
      </c>
      <c r="C194" s="224" t="s">
        <v>9</v>
      </c>
      <c r="D194" s="225">
        <v>44238</v>
      </c>
      <c r="E194" s="224">
        <v>21</v>
      </c>
      <c r="F194" s="224"/>
      <c r="G194" s="224"/>
      <c r="H194" s="224">
        <v>200</v>
      </c>
      <c r="I194" s="224">
        <v>150</v>
      </c>
      <c r="J194" s="224">
        <v>5</v>
      </c>
      <c r="K194" s="226">
        <f>(J194*H194)/I194</f>
        <v>6.666666666666667</v>
      </c>
      <c r="L194" s="221"/>
      <c r="M194" s="221"/>
      <c r="N194" s="221"/>
      <c r="O194" s="221"/>
      <c r="P194" s="221"/>
      <c r="Q194" s="221"/>
      <c r="R194" s="221">
        <v>6</v>
      </c>
      <c r="S194" s="221">
        <v>6</v>
      </c>
      <c r="T194" s="221">
        <f>AVERAGE(L196:Q196)</f>
        <v>21257.890892028809</v>
      </c>
      <c r="U194" s="221">
        <f>STDEV(L196:Q196)</f>
        <v>3845.0635083179413</v>
      </c>
      <c r="V194" s="221">
        <f>MEDIAN(L196:Q196)</f>
        <v>22034.674072265625</v>
      </c>
      <c r="W194" s="227">
        <f>S194/R194</f>
        <v>1</v>
      </c>
      <c r="X194" s="374" t="e">
        <f t="shared" si="39"/>
        <v>#DIV/0!</v>
      </c>
    </row>
    <row r="195" spans="1:24" s="222" customFormat="1" ht="18">
      <c r="A195" s="224"/>
      <c r="B195" s="224"/>
      <c r="C195" s="224"/>
      <c r="D195" s="224"/>
      <c r="E195" s="224"/>
      <c r="F195" s="224"/>
      <c r="G195" s="224"/>
      <c r="K195" s="228" t="s">
        <v>73</v>
      </c>
      <c r="L195" s="221">
        <v>164.17091369628906</v>
      </c>
      <c r="M195" s="221">
        <v>164.69062805175781</v>
      </c>
      <c r="N195" s="221">
        <v>140.54231262207031</v>
      </c>
      <c r="O195" s="221">
        <v>153.25334167480469</v>
      </c>
      <c r="P195" s="221">
        <v>130.61549377441406</v>
      </c>
      <c r="Q195" s="221">
        <v>97.042945861816406</v>
      </c>
      <c r="R195" s="230"/>
      <c r="S195" s="231"/>
      <c r="T195" s="231"/>
      <c r="U195" s="231"/>
      <c r="V195" s="231"/>
      <c r="W195" s="232"/>
      <c r="X195" s="374">
        <f t="shared" si="39"/>
        <v>28.34385452270508</v>
      </c>
    </row>
    <row r="196" spans="1:24" s="222" customFormat="1" ht="18">
      <c r="A196" s="224"/>
      <c r="B196" s="224"/>
      <c r="C196" s="224"/>
      <c r="D196" s="224"/>
      <c r="E196" s="224"/>
      <c r="F196" s="224"/>
      <c r="G196" s="224"/>
      <c r="K196" s="228" t="s">
        <v>74</v>
      </c>
      <c r="L196" s="221">
        <f>1000*L195/$K194</f>
        <v>24625.637054443359</v>
      </c>
      <c r="M196" s="221">
        <f>1000*M195/$K194</f>
        <v>24703.594207763672</v>
      </c>
      <c r="N196" s="221">
        <f>1000*N195/$K194</f>
        <v>21081.346893310547</v>
      </c>
      <c r="O196" s="221">
        <f t="shared" ref="O196:Q196" si="51">1000*O195/$K194</f>
        <v>22988.001251220703</v>
      </c>
      <c r="P196" s="221">
        <f t="shared" si="51"/>
        <v>19592.324066162109</v>
      </c>
      <c r="Q196" s="221">
        <f t="shared" si="51"/>
        <v>14556.441879272461</v>
      </c>
      <c r="R196" s="230"/>
      <c r="S196" s="231"/>
      <c r="T196" s="231"/>
      <c r="U196" s="231"/>
      <c r="V196" s="231"/>
      <c r="W196" s="232"/>
      <c r="X196" s="374">
        <f t="shared" si="39"/>
        <v>4251.5781784057617</v>
      </c>
    </row>
    <row r="197" spans="1:24" s="222" customFormat="1" ht="18">
      <c r="A197" s="224"/>
      <c r="B197" s="224"/>
      <c r="C197" s="224"/>
      <c r="E197" s="224"/>
      <c r="F197" s="224"/>
      <c r="G197" s="224"/>
      <c r="L197" s="224"/>
      <c r="M197" s="224"/>
      <c r="N197" s="224"/>
      <c r="O197" s="224"/>
      <c r="P197" s="224"/>
      <c r="Q197" s="224"/>
      <c r="W197" s="232"/>
      <c r="X197" s="374" t="e">
        <f t="shared" si="39"/>
        <v>#DIV/0!</v>
      </c>
    </row>
    <row r="198" spans="1:24" s="222" customFormat="1" ht="18">
      <c r="A198" s="224"/>
      <c r="B198" s="224" t="s">
        <v>109</v>
      </c>
      <c r="C198" s="224" t="s">
        <v>9</v>
      </c>
      <c r="D198" s="225">
        <v>44245</v>
      </c>
      <c r="E198" s="224">
        <v>28</v>
      </c>
      <c r="F198" s="224"/>
      <c r="G198" s="224"/>
      <c r="H198" s="224">
        <v>200</v>
      </c>
      <c r="I198" s="224">
        <v>150</v>
      </c>
      <c r="J198" s="224">
        <v>5</v>
      </c>
      <c r="K198" s="226">
        <f>(J198*H198)/I198</f>
        <v>6.666666666666667</v>
      </c>
      <c r="L198" s="221"/>
      <c r="M198" s="221"/>
      <c r="N198" s="221"/>
      <c r="O198" s="221"/>
      <c r="P198" s="221"/>
      <c r="Q198" s="221"/>
      <c r="R198" s="221">
        <v>6</v>
      </c>
      <c r="S198" s="221">
        <v>6</v>
      </c>
      <c r="T198" s="221">
        <f>AVERAGE(L200:Q200)</f>
        <v>5548.6705303192139</v>
      </c>
      <c r="U198" s="221">
        <f>STDEV(L200:Q200)</f>
        <v>1274.5263529369556</v>
      </c>
      <c r="V198" s="221">
        <f>MEDIAN(L200:Q200)</f>
        <v>5086.7763519287109</v>
      </c>
      <c r="W198" s="227">
        <f>S198/R198</f>
        <v>1</v>
      </c>
      <c r="X198" s="374" t="e">
        <f t="shared" si="39"/>
        <v>#DIV/0!</v>
      </c>
    </row>
    <row r="199" spans="1:24" s="222" customFormat="1" ht="18">
      <c r="A199" s="224"/>
      <c r="B199" s="224"/>
      <c r="C199" s="224"/>
      <c r="D199" s="224"/>
      <c r="E199" s="224"/>
      <c r="F199" s="224"/>
      <c r="G199" s="224"/>
      <c r="K199" s="228" t="s">
        <v>73</v>
      </c>
      <c r="L199" s="221">
        <v>32.215068817138672</v>
      </c>
      <c r="M199" s="221">
        <v>27.688573837280273</v>
      </c>
      <c r="N199" s="221">
        <v>43.671657562255859</v>
      </c>
      <c r="O199" s="221">
        <v>35.370536804199219</v>
      </c>
      <c r="P199" s="221">
        <v>32.453147888183594</v>
      </c>
      <c r="Q199" s="221">
        <v>50.547836303710938</v>
      </c>
      <c r="R199" s="230"/>
      <c r="S199" s="231"/>
      <c r="T199" s="231"/>
      <c r="U199" s="231"/>
      <c r="V199" s="231"/>
      <c r="W199" s="232"/>
      <c r="X199" s="374">
        <f t="shared" si="39"/>
        <v>7.3982273737589521</v>
      </c>
    </row>
    <row r="200" spans="1:24" s="222" customFormat="1" ht="18">
      <c r="A200" s="224"/>
      <c r="B200" s="224"/>
      <c r="C200" s="224"/>
      <c r="D200" s="224"/>
      <c r="E200" s="224"/>
      <c r="F200" s="224"/>
      <c r="G200" s="224"/>
      <c r="K200" s="228" t="s">
        <v>74</v>
      </c>
      <c r="L200" s="221">
        <f>1000*L199/$K198</f>
        <v>4832.2603225708008</v>
      </c>
      <c r="M200" s="221">
        <f>1000*M199/$K198</f>
        <v>4153.286075592041</v>
      </c>
      <c r="N200" s="221">
        <f>1000*N199/$K198</f>
        <v>6550.7486343383789</v>
      </c>
      <c r="O200" s="221">
        <f t="shared" ref="O200:Q200" si="52">1000*O199/$K198</f>
        <v>5305.5805206298828</v>
      </c>
      <c r="P200" s="221">
        <f t="shared" si="52"/>
        <v>4867.9721832275391</v>
      </c>
      <c r="Q200" s="221">
        <f t="shared" si="52"/>
        <v>7582.1754455566406</v>
      </c>
      <c r="R200" s="230"/>
      <c r="S200" s="231"/>
      <c r="T200" s="231"/>
      <c r="U200" s="231"/>
      <c r="V200" s="231"/>
      <c r="W200" s="232"/>
      <c r="X200" s="374">
        <f t="shared" si="39"/>
        <v>1109.7341060638428</v>
      </c>
    </row>
    <row r="201" spans="1:24" s="222" customFormat="1" ht="18">
      <c r="A201" s="224"/>
      <c r="B201" s="224"/>
      <c r="C201" s="224"/>
      <c r="D201" s="225"/>
      <c r="E201" s="224"/>
      <c r="F201" s="224"/>
      <c r="G201" s="224"/>
      <c r="L201" s="224"/>
      <c r="M201" s="224"/>
      <c r="N201" s="224"/>
      <c r="O201" s="224"/>
      <c r="P201" s="224"/>
      <c r="Q201" s="224"/>
      <c r="W201" s="232"/>
      <c r="X201" s="374" t="e">
        <f t="shared" si="39"/>
        <v>#DIV/0!</v>
      </c>
    </row>
    <row r="202" spans="1:24" s="222" customFormat="1" ht="18">
      <c r="A202" s="224"/>
      <c r="B202" s="224" t="s">
        <v>109</v>
      </c>
      <c r="C202" s="224" t="s">
        <v>9</v>
      </c>
      <c r="D202" s="225">
        <v>44252</v>
      </c>
      <c r="E202" s="224">
        <v>35</v>
      </c>
      <c r="F202" s="224"/>
      <c r="G202" s="224"/>
      <c r="H202" s="224">
        <v>200</v>
      </c>
      <c r="I202" s="224">
        <v>150</v>
      </c>
      <c r="J202" s="224">
        <v>5</v>
      </c>
      <c r="K202" s="226">
        <f>(J202*H202)/I202</f>
        <v>6.666666666666667</v>
      </c>
      <c r="L202" s="221"/>
      <c r="M202" s="221"/>
      <c r="N202" s="221"/>
      <c r="O202" s="221"/>
      <c r="P202" s="221"/>
      <c r="Q202" s="221"/>
      <c r="R202" s="221">
        <v>6</v>
      </c>
      <c r="S202" s="221">
        <v>6</v>
      </c>
      <c r="T202" s="221">
        <f>AVERAGE(L204:Q204)</f>
        <v>2163.8460993766785</v>
      </c>
      <c r="U202" s="221">
        <f>STDEV(L204:Q204)</f>
        <v>1173.6807013559983</v>
      </c>
      <c r="V202" s="221">
        <f>MEDIAN(L204:Q204)</f>
        <v>2046.0971832275391</v>
      </c>
      <c r="W202" s="227">
        <f>S202/R202</f>
        <v>1</v>
      </c>
      <c r="X202" s="374" t="e">
        <f t="shared" si="39"/>
        <v>#DIV/0!</v>
      </c>
    </row>
    <row r="203" spans="1:24" s="222" customFormat="1" ht="18">
      <c r="A203" s="224"/>
      <c r="B203" s="224"/>
      <c r="C203" s="224"/>
      <c r="D203" s="224"/>
      <c r="E203" s="224"/>
      <c r="F203" s="224"/>
      <c r="G203" s="224"/>
      <c r="K203" s="228" t="s">
        <v>73</v>
      </c>
      <c r="L203" s="221">
        <v>5.8579483032226562</v>
      </c>
      <c r="M203" s="221">
        <v>6.8242030143737793</v>
      </c>
      <c r="N203" s="221">
        <v>12.451389312744141</v>
      </c>
      <c r="O203" s="221">
        <v>14.829906463623047</v>
      </c>
      <c r="P203" s="221">
        <v>25.896213531494141</v>
      </c>
      <c r="Q203" s="221">
        <v>20.694183349609375</v>
      </c>
      <c r="R203" s="230"/>
      <c r="S203" s="231"/>
      <c r="T203" s="231"/>
      <c r="U203" s="231"/>
      <c r="V203" s="231"/>
      <c r="W203" s="232"/>
      <c r="X203" s="374">
        <f t="shared" si="39"/>
        <v>2.885128132502238</v>
      </c>
    </row>
    <row r="204" spans="1:24" s="222" customFormat="1" ht="18">
      <c r="A204" s="224"/>
      <c r="B204" s="224"/>
      <c r="C204" s="224"/>
      <c r="D204" s="224"/>
      <c r="E204" s="224"/>
      <c r="F204" s="224"/>
      <c r="G204" s="224"/>
      <c r="K204" s="228" t="s">
        <v>74</v>
      </c>
      <c r="L204" s="221">
        <f>1000*L203/$K202</f>
        <v>878.69224548339844</v>
      </c>
      <c r="M204" s="221">
        <f>1000*M203/$K202</f>
        <v>1023.6304521560669</v>
      </c>
      <c r="N204" s="221">
        <f>1000*N203/$K202</f>
        <v>1867.7083969116211</v>
      </c>
      <c r="O204" s="221">
        <f t="shared" ref="O204:Q204" si="53">1000*O203/$K202</f>
        <v>2224.485969543457</v>
      </c>
      <c r="P204" s="221">
        <f t="shared" si="53"/>
        <v>3884.4320297241211</v>
      </c>
      <c r="Q204" s="221">
        <f t="shared" si="53"/>
        <v>3104.1275024414062</v>
      </c>
      <c r="R204" s="230"/>
      <c r="S204" s="231"/>
      <c r="T204" s="231"/>
      <c r="U204" s="231"/>
      <c r="V204" s="231"/>
      <c r="W204" s="232"/>
      <c r="X204" s="374">
        <f t="shared" si="39"/>
        <v>432.76921987533569</v>
      </c>
    </row>
    <row r="205" spans="1:24" s="222" customFormat="1" ht="18">
      <c r="A205" s="224"/>
      <c r="B205" s="224"/>
      <c r="C205" s="224"/>
      <c r="D205" s="225"/>
      <c r="E205" s="224"/>
      <c r="F205" s="224"/>
      <c r="G205" s="224"/>
      <c r="L205" s="224"/>
      <c r="M205" s="224"/>
      <c r="N205" s="224"/>
      <c r="O205" s="224"/>
      <c r="P205" s="224"/>
      <c r="Q205" s="224"/>
      <c r="W205" s="232"/>
      <c r="X205" s="374" t="e">
        <f t="shared" si="39"/>
        <v>#DIV/0!</v>
      </c>
    </row>
    <row r="206" spans="1:24" s="222" customFormat="1" ht="18">
      <c r="A206" s="224"/>
      <c r="B206" s="224" t="s">
        <v>109</v>
      </c>
      <c r="C206" s="224" t="s">
        <v>9</v>
      </c>
      <c r="D206" s="225">
        <v>44259</v>
      </c>
      <c r="E206" s="224">
        <v>42</v>
      </c>
      <c r="F206" s="224"/>
      <c r="G206" s="224"/>
      <c r="H206" s="224">
        <v>200</v>
      </c>
      <c r="I206" s="224">
        <v>150</v>
      </c>
      <c r="J206" s="224">
        <v>5</v>
      </c>
      <c r="K206" s="226">
        <f>(J206*H206)/I206</f>
        <v>6.666666666666667</v>
      </c>
      <c r="L206" s="221"/>
      <c r="M206" s="221"/>
      <c r="N206" s="221"/>
      <c r="O206" s="221"/>
      <c r="P206" s="221"/>
      <c r="Q206" s="221"/>
      <c r="R206" s="221">
        <v>6</v>
      </c>
      <c r="S206" s="221">
        <v>6</v>
      </c>
      <c r="T206" s="221">
        <f>AVERAGE(L208:Q208)</f>
        <v>1307.3713779449463</v>
      </c>
      <c r="U206" s="221">
        <f>STDEV(L208:Q208)</f>
        <v>481.99074070217716</v>
      </c>
      <c r="V206" s="221">
        <f>MEDIAN(L208:Q208)</f>
        <v>1334.2448472976685</v>
      </c>
      <c r="W206" s="227">
        <f>S206/R206</f>
        <v>1</v>
      </c>
      <c r="X206" s="374" t="e">
        <f t="shared" si="39"/>
        <v>#DIV/0!</v>
      </c>
    </row>
    <row r="207" spans="1:24" s="222" customFormat="1" ht="18">
      <c r="A207" s="224"/>
      <c r="B207" s="224"/>
      <c r="C207" s="224"/>
      <c r="D207" s="224"/>
      <c r="E207" s="224"/>
      <c r="F207" s="224"/>
      <c r="G207" s="224"/>
      <c r="K207" s="228" t="s">
        <v>73</v>
      </c>
      <c r="L207" s="221">
        <v>7.3168511390686035</v>
      </c>
      <c r="M207" s="221">
        <v>12.780611991882324</v>
      </c>
      <c r="N207" s="221">
        <v>8.2303056716918945</v>
      </c>
      <c r="O207" s="221">
        <v>9.5596256256103516</v>
      </c>
      <c r="P207" s="221">
        <v>10.920271873474121</v>
      </c>
      <c r="Q207" s="221">
        <v>3.4871888160705566</v>
      </c>
      <c r="R207" s="230"/>
      <c r="S207" s="231"/>
      <c r="T207" s="231"/>
      <c r="U207" s="231"/>
      <c r="V207" s="231"/>
      <c r="W207" s="232"/>
      <c r="X207" s="374">
        <f t="shared" si="39"/>
        <v>1.7431618372599285</v>
      </c>
    </row>
    <row r="208" spans="1:24" s="222" customFormat="1" ht="18">
      <c r="A208" s="224"/>
      <c r="B208" s="224"/>
      <c r="C208" s="224"/>
      <c r="D208" s="224"/>
      <c r="E208" s="224"/>
      <c r="F208" s="224"/>
      <c r="G208" s="224"/>
      <c r="K208" s="228" t="s">
        <v>74</v>
      </c>
      <c r="L208" s="221">
        <f>1000*L207/$K206</f>
        <v>1097.5276708602905</v>
      </c>
      <c r="M208" s="221">
        <f>1000*M207/$K206</f>
        <v>1917.0917987823486</v>
      </c>
      <c r="N208" s="221">
        <f>1000*N207/$K206</f>
        <v>1234.5458507537842</v>
      </c>
      <c r="O208" s="221">
        <f t="shared" ref="O208:Q208" si="54">1000*O207/$K206</f>
        <v>1433.9438438415527</v>
      </c>
      <c r="P208" s="221">
        <f t="shared" si="54"/>
        <v>1638.0407810211182</v>
      </c>
      <c r="Q208" s="221">
        <f t="shared" si="54"/>
        <v>523.0783224105835</v>
      </c>
      <c r="R208" s="230"/>
      <c r="S208" s="231"/>
      <c r="T208" s="231"/>
      <c r="U208" s="231"/>
      <c r="V208" s="231"/>
      <c r="W208" s="232"/>
      <c r="X208" s="374">
        <f t="shared" si="39"/>
        <v>261.47427558898926</v>
      </c>
    </row>
    <row r="209" spans="1:24" s="222" customFormat="1" ht="18">
      <c r="A209" s="224"/>
      <c r="B209" s="224"/>
      <c r="C209" s="224"/>
      <c r="D209" s="224"/>
      <c r="E209" s="224"/>
      <c r="F209" s="224"/>
      <c r="G209" s="224"/>
      <c r="L209" s="224"/>
      <c r="M209" s="224"/>
      <c r="N209" s="224"/>
      <c r="O209" s="224"/>
      <c r="P209" s="224"/>
      <c r="Q209" s="224"/>
      <c r="W209" s="232"/>
      <c r="X209" s="374" t="e">
        <f t="shared" si="39"/>
        <v>#DIV/0!</v>
      </c>
    </row>
    <row r="210" spans="1:24" s="222" customFormat="1" ht="18">
      <c r="A210" s="224"/>
      <c r="B210" s="224" t="s">
        <v>109</v>
      </c>
      <c r="C210" s="224" t="s">
        <v>9</v>
      </c>
      <c r="D210" s="225">
        <v>44266</v>
      </c>
      <c r="E210" s="224">
        <v>49</v>
      </c>
      <c r="F210" s="224"/>
      <c r="G210" s="224"/>
      <c r="H210" s="224">
        <v>200</v>
      </c>
      <c r="I210" s="224">
        <v>150</v>
      </c>
      <c r="J210" s="224">
        <v>5</v>
      </c>
      <c r="K210" s="226">
        <f>(J210*H210)/I210</f>
        <v>6.666666666666667</v>
      </c>
      <c r="L210" s="221"/>
      <c r="M210" s="221"/>
      <c r="N210" s="221"/>
      <c r="O210" s="221"/>
      <c r="P210" s="221"/>
      <c r="Q210" s="221"/>
      <c r="R210" s="221">
        <v>6</v>
      </c>
      <c r="S210" s="221">
        <v>4</v>
      </c>
      <c r="T210" s="221">
        <f>AVERAGE(L212:Q212)</f>
        <v>393.2979941368103</v>
      </c>
      <c r="U210" s="221">
        <f>STDEV(L212:Q212)</f>
        <v>331.40149415220782</v>
      </c>
      <c r="V210" s="221">
        <f>MEDIAN(L212:Q212)</f>
        <v>498.18277359008789</v>
      </c>
      <c r="W210" s="227">
        <f>S210/R210</f>
        <v>0.66666666666666663</v>
      </c>
      <c r="X210" s="374" t="e">
        <f t="shared" si="39"/>
        <v>#DIV/0!</v>
      </c>
    </row>
    <row r="211" spans="1:24" s="222" customFormat="1" ht="18">
      <c r="A211" s="224"/>
      <c r="B211" s="224"/>
      <c r="C211" s="224"/>
      <c r="D211" s="224"/>
      <c r="E211" s="224"/>
      <c r="F211" s="224"/>
      <c r="G211" s="224"/>
      <c r="K211" s="228" t="s">
        <v>73</v>
      </c>
      <c r="L211" s="221">
        <v>4.3859100341796875</v>
      </c>
      <c r="M211" s="221">
        <v>4.6380228996276855</v>
      </c>
      <c r="N211" s="221">
        <v>0</v>
      </c>
      <c r="O211" s="221">
        <v>0</v>
      </c>
      <c r="P211" s="221">
        <v>4.4514598846435547</v>
      </c>
      <c r="Q211" s="221">
        <v>2.2565269470214844</v>
      </c>
      <c r="R211" s="230"/>
      <c r="S211" s="231"/>
      <c r="T211" s="231"/>
      <c r="U211" s="231"/>
      <c r="V211" s="231"/>
      <c r="W211" s="232"/>
      <c r="X211" s="374">
        <f t="shared" si="39"/>
        <v>0.52439732551574703</v>
      </c>
    </row>
    <row r="212" spans="1:24" s="222" customFormat="1" ht="18">
      <c r="A212" s="224"/>
      <c r="B212" s="224"/>
      <c r="C212" s="224"/>
      <c r="D212" s="224"/>
      <c r="E212" s="224"/>
      <c r="F212" s="224"/>
      <c r="G212" s="224"/>
      <c r="K212" s="228" t="s">
        <v>74</v>
      </c>
      <c r="L212" s="221">
        <f>1000*L211/$K210</f>
        <v>657.88650512695312</v>
      </c>
      <c r="M212" s="221">
        <f>1000*M211/$K210</f>
        <v>695.70343494415283</v>
      </c>
      <c r="N212" s="221">
        <f>1000*N211/$K210</f>
        <v>0</v>
      </c>
      <c r="O212" s="221">
        <f t="shared" ref="O212:Q212" si="55">1000*O211/$K210</f>
        <v>0</v>
      </c>
      <c r="P212" s="221">
        <f t="shared" si="55"/>
        <v>667.7189826965332</v>
      </c>
      <c r="Q212" s="221">
        <f t="shared" si="55"/>
        <v>338.47904205322266</v>
      </c>
      <c r="R212" s="230"/>
      <c r="S212" s="231"/>
      <c r="T212" s="231"/>
      <c r="U212" s="231"/>
      <c r="V212" s="231"/>
      <c r="W212" s="232"/>
      <c r="X212" s="374">
        <f t="shared" ref="X212:X275" si="56">(AVERAGE(L212:Q212))/5</f>
        <v>78.659598827362061</v>
      </c>
    </row>
    <row r="213" spans="1:24" s="222" customFormat="1" ht="18">
      <c r="A213" s="233"/>
      <c r="B213" s="233"/>
      <c r="C213" s="233"/>
      <c r="D213" s="233"/>
      <c r="E213" s="233"/>
      <c r="F213" s="233"/>
      <c r="G213" s="233"/>
      <c r="H213" s="233"/>
      <c r="I213" s="233"/>
      <c r="J213" s="233"/>
      <c r="K213" s="234"/>
      <c r="L213" s="235"/>
      <c r="M213" s="235"/>
      <c r="N213" s="235"/>
      <c r="O213" s="235"/>
      <c r="P213" s="235"/>
      <c r="Q213" s="235"/>
      <c r="R213" s="235"/>
      <c r="S213" s="235"/>
      <c r="T213" s="235"/>
      <c r="U213" s="235"/>
      <c r="V213" s="235"/>
      <c r="W213" s="236"/>
      <c r="X213" s="374" t="e">
        <f t="shared" si="56"/>
        <v>#DIV/0!</v>
      </c>
    </row>
    <row r="214" spans="1:24" s="222" customFormat="1" ht="18">
      <c r="A214" s="237"/>
      <c r="B214" s="237"/>
      <c r="C214" s="237"/>
      <c r="D214" s="238"/>
      <c r="E214" s="238"/>
      <c r="F214" s="238"/>
      <c r="G214" s="238"/>
      <c r="H214" s="238"/>
      <c r="I214" s="238"/>
      <c r="J214" s="239"/>
      <c r="K214" s="238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1"/>
      <c r="X214" s="374" t="e">
        <f t="shared" si="56"/>
        <v>#DIV/0!</v>
      </c>
    </row>
    <row r="215" spans="1:24" s="222" customFormat="1" ht="38">
      <c r="A215" s="223" t="s">
        <v>110</v>
      </c>
      <c r="B215" s="224" t="s">
        <v>109</v>
      </c>
      <c r="C215" s="224" t="s">
        <v>9</v>
      </c>
      <c r="D215" s="225">
        <v>44273</v>
      </c>
      <c r="E215" s="224">
        <v>56</v>
      </c>
      <c r="F215" s="224"/>
      <c r="G215" s="224"/>
      <c r="H215" s="224">
        <v>200</v>
      </c>
      <c r="I215" s="224">
        <v>150</v>
      </c>
      <c r="J215" s="224">
        <v>5</v>
      </c>
      <c r="K215" s="226">
        <f>(J215*H215)/I215</f>
        <v>6.666666666666667</v>
      </c>
      <c r="L215" s="221"/>
      <c r="M215" s="221"/>
      <c r="N215" s="221"/>
      <c r="O215" s="221"/>
      <c r="P215" s="221"/>
      <c r="Q215" s="221"/>
      <c r="R215" s="221">
        <v>6</v>
      </c>
      <c r="S215" s="221">
        <v>2</v>
      </c>
      <c r="T215" s="221">
        <f>AVERAGE(L217:Q217)</f>
        <v>60.963651537895203</v>
      </c>
      <c r="U215" s="221">
        <f>STDEV(L217:Q217)</f>
        <v>94.739102172704577</v>
      </c>
      <c r="V215" s="221">
        <f>MEDIAN(L217:Q217)</f>
        <v>0</v>
      </c>
      <c r="W215" s="227">
        <f>S215/R215</f>
        <v>0.33333333333333331</v>
      </c>
      <c r="X215" s="374" t="e">
        <f t="shared" si="56"/>
        <v>#DIV/0!</v>
      </c>
    </row>
    <row r="216" spans="1:24" s="222" customFormat="1" ht="18">
      <c r="A216" s="224"/>
      <c r="B216" s="224"/>
      <c r="C216" s="224"/>
      <c r="D216" s="224"/>
      <c r="E216" s="224"/>
      <c r="F216" s="224"/>
      <c r="G216" s="224"/>
      <c r="K216" s="228" t="s">
        <v>73</v>
      </c>
      <c r="L216" s="221">
        <v>0</v>
      </c>
      <c r="M216" s="221">
        <v>0</v>
      </c>
      <c r="N216" s="221">
        <v>1.1405773162841797</v>
      </c>
      <c r="O216" s="221">
        <v>1.2979687452316284</v>
      </c>
      <c r="P216" s="221">
        <v>0</v>
      </c>
      <c r="Q216" s="221">
        <v>0</v>
      </c>
      <c r="R216" s="230"/>
      <c r="S216" s="231"/>
      <c r="T216" s="231"/>
      <c r="U216" s="231"/>
      <c r="V216" s="231"/>
      <c r="W216" s="232"/>
      <c r="X216" s="374">
        <f t="shared" si="56"/>
        <v>8.1284868717193606E-2</v>
      </c>
    </row>
    <row r="217" spans="1:24" s="222" customFormat="1" ht="18">
      <c r="A217" s="224"/>
      <c r="B217" s="224"/>
      <c r="C217" s="224"/>
      <c r="D217" s="224"/>
      <c r="E217" s="224"/>
      <c r="F217" s="224"/>
      <c r="G217" s="224"/>
      <c r="K217" s="228" t="s">
        <v>74</v>
      </c>
      <c r="L217" s="221">
        <f>1000*L216/$K215</f>
        <v>0</v>
      </c>
      <c r="M217" s="221">
        <f>1000*M216/$K215</f>
        <v>0</v>
      </c>
      <c r="N217" s="221">
        <f>1000*N216/$K215</f>
        <v>171.08659744262695</v>
      </c>
      <c r="O217" s="221">
        <f t="shared" ref="O217:Q217" si="57">1000*O216/$K215</f>
        <v>194.69531178474426</v>
      </c>
      <c r="P217" s="221">
        <f t="shared" si="57"/>
        <v>0</v>
      </c>
      <c r="Q217" s="221">
        <f t="shared" si="57"/>
        <v>0</v>
      </c>
      <c r="R217" s="230"/>
      <c r="S217" s="231"/>
      <c r="T217" s="231"/>
      <c r="U217" s="231"/>
      <c r="V217" s="231"/>
      <c r="W217" s="232"/>
      <c r="X217" s="374">
        <f t="shared" si="56"/>
        <v>12.192730307579041</v>
      </c>
    </row>
    <row r="218" spans="1:24" s="222" customFormat="1" ht="18">
      <c r="A218" s="224"/>
      <c r="B218" s="224"/>
      <c r="C218" s="224"/>
      <c r="D218" s="224"/>
      <c r="E218" s="224"/>
      <c r="F218" s="224"/>
      <c r="G218" s="224"/>
      <c r="L218" s="224"/>
      <c r="M218" s="224"/>
      <c r="N218" s="224"/>
      <c r="O218" s="224"/>
      <c r="P218" s="224"/>
      <c r="Q218" s="224"/>
      <c r="W218" s="232"/>
      <c r="X218" s="374" t="e">
        <f t="shared" si="56"/>
        <v>#DIV/0!</v>
      </c>
    </row>
    <row r="219" spans="1:24" s="222" customFormat="1" ht="18">
      <c r="A219" s="224"/>
      <c r="B219" s="224" t="s">
        <v>109</v>
      </c>
      <c r="C219" s="224" t="s">
        <v>9</v>
      </c>
      <c r="D219" s="225">
        <v>44280</v>
      </c>
      <c r="E219" s="224">
        <v>63</v>
      </c>
      <c r="F219" s="224"/>
      <c r="G219" s="224"/>
      <c r="H219" s="224">
        <v>200</v>
      </c>
      <c r="I219" s="224">
        <v>150</v>
      </c>
      <c r="J219" s="224">
        <v>5</v>
      </c>
      <c r="K219" s="226">
        <f>(J219*H219)/I219</f>
        <v>6.666666666666667</v>
      </c>
      <c r="L219" s="221"/>
      <c r="M219" s="221"/>
      <c r="N219" s="221"/>
      <c r="O219" s="221"/>
      <c r="P219" s="221"/>
      <c r="Q219" s="221"/>
      <c r="R219" s="221">
        <v>6</v>
      </c>
      <c r="S219" s="221">
        <v>1</v>
      </c>
      <c r="T219" s="221">
        <f>AVERAGE(L221:Q221)</f>
        <v>33.5</v>
      </c>
      <c r="U219" s="221">
        <f>STDEV(L221:Q221)</f>
        <v>82.057906383236471</v>
      </c>
      <c r="V219" s="221">
        <f>MEDIAN(L221:Q221)</f>
        <v>0</v>
      </c>
      <c r="W219" s="227">
        <f>S219/R219</f>
        <v>0.16666666666666666</v>
      </c>
      <c r="X219" s="374" t="e">
        <f t="shared" si="56"/>
        <v>#DIV/0!</v>
      </c>
    </row>
    <row r="220" spans="1:24" s="222" customFormat="1" ht="18">
      <c r="A220" s="224"/>
      <c r="B220" s="224"/>
      <c r="C220" s="224"/>
      <c r="D220" s="224"/>
      <c r="E220" s="224"/>
      <c r="F220" s="224"/>
      <c r="G220" s="224"/>
      <c r="K220" s="228" t="s">
        <v>73</v>
      </c>
      <c r="L220" s="221">
        <v>0</v>
      </c>
      <c r="M220" s="221">
        <v>0</v>
      </c>
      <c r="N220" s="221">
        <v>0</v>
      </c>
      <c r="O220" s="221">
        <v>0</v>
      </c>
      <c r="P220" s="221">
        <v>0</v>
      </c>
      <c r="Q220" s="221">
        <v>1.34</v>
      </c>
      <c r="R220" s="230"/>
      <c r="S220" s="231"/>
      <c r="T220" s="231"/>
      <c r="U220" s="231"/>
      <c r="V220" s="231"/>
      <c r="W220" s="232"/>
      <c r="X220" s="374">
        <f t="shared" si="56"/>
        <v>4.4666666666666674E-2</v>
      </c>
    </row>
    <row r="221" spans="1:24" s="222" customFormat="1" ht="18">
      <c r="A221" s="224"/>
      <c r="B221" s="224"/>
      <c r="C221" s="224"/>
      <c r="D221" s="224"/>
      <c r="E221" s="224"/>
      <c r="F221" s="224"/>
      <c r="G221" s="224"/>
      <c r="K221" s="228" t="s">
        <v>74</v>
      </c>
      <c r="L221" s="221">
        <f>1000*L220/$K219</f>
        <v>0</v>
      </c>
      <c r="M221" s="221">
        <f>1000*M220/$K219</f>
        <v>0</v>
      </c>
      <c r="N221" s="221">
        <f>1000*N220/$K219</f>
        <v>0</v>
      </c>
      <c r="O221" s="221">
        <f t="shared" ref="O221:Q221" si="58">1000*O220/$K219</f>
        <v>0</v>
      </c>
      <c r="P221" s="221">
        <f t="shared" si="58"/>
        <v>0</v>
      </c>
      <c r="Q221" s="221">
        <f t="shared" si="58"/>
        <v>201</v>
      </c>
      <c r="R221" s="230"/>
      <c r="S221" s="231"/>
      <c r="T221" s="231"/>
      <c r="U221" s="231"/>
      <c r="V221" s="231"/>
      <c r="W221" s="232"/>
      <c r="X221" s="374">
        <f t="shared" si="56"/>
        <v>6.7</v>
      </c>
    </row>
    <row r="222" spans="1:24" s="222" customFormat="1" ht="18">
      <c r="A222" s="224"/>
      <c r="B222" s="224"/>
      <c r="C222" s="224"/>
      <c r="D222" s="224"/>
      <c r="E222" s="224"/>
      <c r="F222" s="224"/>
      <c r="G222" s="224"/>
      <c r="L222" s="224"/>
      <c r="M222" s="224"/>
      <c r="N222" s="224"/>
      <c r="O222" s="224"/>
      <c r="P222" s="224"/>
      <c r="Q222" s="224"/>
      <c r="W222" s="232"/>
      <c r="X222" s="374" t="e">
        <f t="shared" si="56"/>
        <v>#DIV/0!</v>
      </c>
    </row>
    <row r="223" spans="1:24" s="222" customFormat="1" ht="18">
      <c r="A223" s="224"/>
      <c r="B223" s="224" t="s">
        <v>109</v>
      </c>
      <c r="C223" s="224" t="s">
        <v>9</v>
      </c>
      <c r="D223" s="225">
        <v>44287</v>
      </c>
      <c r="E223" s="224">
        <v>70</v>
      </c>
      <c r="F223" s="224"/>
      <c r="G223" s="224"/>
      <c r="H223" s="224">
        <v>200</v>
      </c>
      <c r="I223" s="224">
        <v>150</v>
      </c>
      <c r="J223" s="224">
        <v>5</v>
      </c>
      <c r="K223" s="226">
        <f>(J223*H223)/I223</f>
        <v>6.666666666666667</v>
      </c>
      <c r="L223" s="221"/>
      <c r="M223" s="221"/>
      <c r="N223" s="221"/>
      <c r="O223" s="221"/>
      <c r="P223" s="221"/>
      <c r="Q223" s="221"/>
      <c r="R223" s="221">
        <v>6</v>
      </c>
      <c r="S223" s="221">
        <v>0</v>
      </c>
      <c r="T223" s="221">
        <f>AVERAGE(L225:Q225)</f>
        <v>0</v>
      </c>
      <c r="U223" s="221">
        <f>STDEV(L225:Q225)</f>
        <v>0</v>
      </c>
      <c r="V223" s="221">
        <f>MEDIAN(L225:Q225)</f>
        <v>0</v>
      </c>
      <c r="W223" s="227">
        <f>S223/R223</f>
        <v>0</v>
      </c>
      <c r="X223" s="374" t="e">
        <f t="shared" si="56"/>
        <v>#DIV/0!</v>
      </c>
    </row>
    <row r="224" spans="1:24" s="222" customFormat="1" ht="18">
      <c r="A224" s="224"/>
      <c r="B224" s="224"/>
      <c r="C224" s="224"/>
      <c r="D224" s="224"/>
      <c r="E224" s="224"/>
      <c r="F224" s="224"/>
      <c r="G224" s="224"/>
      <c r="K224" s="228" t="s">
        <v>73</v>
      </c>
      <c r="L224" s="221">
        <v>0</v>
      </c>
      <c r="M224" s="221">
        <v>0</v>
      </c>
      <c r="N224" s="221">
        <v>0</v>
      </c>
      <c r="O224" s="221">
        <v>0</v>
      </c>
      <c r="P224" s="221">
        <v>0</v>
      </c>
      <c r="Q224" s="221">
        <v>0</v>
      </c>
      <c r="R224" s="230"/>
      <c r="S224" s="231"/>
      <c r="T224" s="231"/>
      <c r="U224" s="231"/>
      <c r="V224" s="231"/>
      <c r="W224" s="232"/>
      <c r="X224" s="374">
        <f t="shared" si="56"/>
        <v>0</v>
      </c>
    </row>
    <row r="225" spans="1:24" s="222" customFormat="1" ht="18">
      <c r="A225" s="224"/>
      <c r="B225" s="224"/>
      <c r="C225" s="224"/>
      <c r="D225" s="224"/>
      <c r="E225" s="224"/>
      <c r="F225" s="224"/>
      <c r="G225" s="224"/>
      <c r="K225" s="228" t="s">
        <v>74</v>
      </c>
      <c r="L225" s="221">
        <f>1000*L224/$K223</f>
        <v>0</v>
      </c>
      <c r="M225" s="221">
        <f>1000*M224/$K223</f>
        <v>0</v>
      </c>
      <c r="N225" s="221">
        <f>1000*N224/$K223</f>
        <v>0</v>
      </c>
      <c r="O225" s="221">
        <f t="shared" ref="O225:Q225" si="59">1000*O224/$K223</f>
        <v>0</v>
      </c>
      <c r="P225" s="221">
        <f t="shared" si="59"/>
        <v>0</v>
      </c>
      <c r="Q225" s="221">
        <f t="shared" si="59"/>
        <v>0</v>
      </c>
      <c r="R225" s="230"/>
      <c r="S225" s="231"/>
      <c r="T225" s="231"/>
      <c r="U225" s="231"/>
      <c r="V225" s="231"/>
      <c r="W225" s="232"/>
      <c r="X225" s="374">
        <f t="shared" si="56"/>
        <v>0</v>
      </c>
    </row>
    <row r="226" spans="1:24" s="222" customFormat="1" ht="18">
      <c r="A226" s="224"/>
      <c r="B226" s="224"/>
      <c r="C226" s="224"/>
      <c r="D226" s="224"/>
      <c r="E226" s="224"/>
      <c r="F226" s="224"/>
      <c r="G226" s="224"/>
      <c r="L226" s="224"/>
      <c r="M226" s="224"/>
      <c r="N226" s="224"/>
      <c r="O226" s="224"/>
      <c r="P226" s="224"/>
      <c r="Q226" s="224"/>
      <c r="W226" s="232"/>
      <c r="X226" s="374" t="e">
        <f t="shared" si="56"/>
        <v>#DIV/0!</v>
      </c>
    </row>
    <row r="227" spans="1:24" s="222" customFormat="1" ht="18">
      <c r="A227" s="224"/>
      <c r="B227" s="224" t="s">
        <v>109</v>
      </c>
      <c r="C227" s="224" t="s">
        <v>9</v>
      </c>
      <c r="D227" s="225">
        <v>44294</v>
      </c>
      <c r="E227" s="224">
        <v>77</v>
      </c>
      <c r="F227" s="224"/>
      <c r="G227" s="224"/>
      <c r="H227" s="224">
        <v>200</v>
      </c>
      <c r="I227" s="224">
        <v>150</v>
      </c>
      <c r="J227" s="224">
        <v>5</v>
      </c>
      <c r="K227" s="226">
        <f>(J227*H227)/I227</f>
        <v>6.666666666666667</v>
      </c>
      <c r="L227" s="221"/>
      <c r="M227" s="221"/>
      <c r="N227" s="221"/>
      <c r="O227" s="221"/>
      <c r="P227" s="221"/>
      <c r="Q227" s="221"/>
      <c r="R227" s="221">
        <v>6</v>
      </c>
      <c r="S227" s="221">
        <v>0</v>
      </c>
      <c r="T227" s="221">
        <f>AVERAGE(L229:Q229)</f>
        <v>0</v>
      </c>
      <c r="U227" s="221">
        <f>STDEV(L229:Q229)</f>
        <v>0</v>
      </c>
      <c r="V227" s="221">
        <f>MEDIAN(L229:Q229)</f>
        <v>0</v>
      </c>
      <c r="W227" s="227">
        <f>S227/R227</f>
        <v>0</v>
      </c>
      <c r="X227" s="374" t="e">
        <f t="shared" si="56"/>
        <v>#DIV/0!</v>
      </c>
    </row>
    <row r="228" spans="1:24" s="222" customFormat="1" ht="18">
      <c r="A228" s="224"/>
      <c r="B228" s="224"/>
      <c r="C228" s="224"/>
      <c r="D228" s="224"/>
      <c r="E228" s="224"/>
      <c r="F228" s="224"/>
      <c r="G228" s="224"/>
      <c r="K228" s="228" t="s">
        <v>73</v>
      </c>
      <c r="L228" s="221">
        <v>0</v>
      </c>
      <c r="M228" s="221">
        <v>0</v>
      </c>
      <c r="N228" s="221">
        <v>0</v>
      </c>
      <c r="O228" s="221">
        <v>0</v>
      </c>
      <c r="P228" s="221">
        <v>0</v>
      </c>
      <c r="Q228" s="221">
        <v>0</v>
      </c>
      <c r="R228" s="230"/>
      <c r="S228" s="231"/>
      <c r="T228" s="231"/>
      <c r="U228" s="231"/>
      <c r="V228" s="231"/>
      <c r="W228" s="232"/>
      <c r="X228" s="374">
        <f t="shared" si="56"/>
        <v>0</v>
      </c>
    </row>
    <row r="229" spans="1:24" s="222" customFormat="1" ht="18">
      <c r="A229" s="224"/>
      <c r="B229" s="224"/>
      <c r="C229" s="224"/>
      <c r="D229" s="224"/>
      <c r="E229" s="224"/>
      <c r="F229" s="224"/>
      <c r="G229" s="224"/>
      <c r="K229" s="228" t="s">
        <v>74</v>
      </c>
      <c r="L229" s="221">
        <f>1000*L228/$K227</f>
        <v>0</v>
      </c>
      <c r="M229" s="221">
        <f>1000*M228/$K227</f>
        <v>0</v>
      </c>
      <c r="N229" s="221">
        <f>1000*N228/$K227</f>
        <v>0</v>
      </c>
      <c r="O229" s="221">
        <f t="shared" ref="O229:Q229" si="60">1000*O228/$K227</f>
        <v>0</v>
      </c>
      <c r="P229" s="221">
        <f t="shared" si="60"/>
        <v>0</v>
      </c>
      <c r="Q229" s="221">
        <f t="shared" si="60"/>
        <v>0</v>
      </c>
      <c r="R229" s="230"/>
      <c r="S229" s="231"/>
      <c r="T229" s="231"/>
      <c r="U229" s="231"/>
      <c r="V229" s="231"/>
      <c r="W229" s="232"/>
      <c r="X229" s="374">
        <f t="shared" si="56"/>
        <v>0</v>
      </c>
    </row>
    <row r="230" spans="1:24" s="222" customFormat="1" ht="18">
      <c r="A230" s="224"/>
      <c r="B230" s="224"/>
      <c r="C230" s="224"/>
      <c r="D230" s="224"/>
      <c r="E230" s="224"/>
      <c r="F230" s="224"/>
      <c r="G230" s="224"/>
      <c r="L230" s="224"/>
      <c r="M230" s="224"/>
      <c r="N230" s="224"/>
      <c r="O230" s="224"/>
      <c r="P230" s="224"/>
      <c r="Q230" s="224"/>
      <c r="W230" s="232"/>
      <c r="X230" s="374" t="e">
        <f t="shared" si="56"/>
        <v>#DIV/0!</v>
      </c>
    </row>
    <row r="231" spans="1:24" s="222" customFormat="1" ht="18">
      <c r="A231" s="224"/>
      <c r="B231" s="224" t="s">
        <v>109</v>
      </c>
      <c r="C231" s="224" t="s">
        <v>9</v>
      </c>
      <c r="D231" s="225">
        <v>44300</v>
      </c>
      <c r="E231" s="224">
        <v>83</v>
      </c>
      <c r="F231" s="224"/>
      <c r="G231" s="224"/>
      <c r="H231" s="224">
        <v>200</v>
      </c>
      <c r="I231" s="224">
        <v>150</v>
      </c>
      <c r="J231" s="224">
        <v>5</v>
      </c>
      <c r="K231" s="226">
        <f>(J231*H231)/I231</f>
        <v>6.666666666666667</v>
      </c>
      <c r="L231" s="221"/>
      <c r="M231" s="221"/>
      <c r="N231" s="221"/>
      <c r="O231" s="221"/>
      <c r="P231" s="221"/>
      <c r="Q231" s="221"/>
      <c r="R231" s="221">
        <v>6</v>
      </c>
      <c r="S231" s="221">
        <v>0</v>
      </c>
      <c r="T231" s="221">
        <f>AVERAGE(L233:Q233)</f>
        <v>0</v>
      </c>
      <c r="U231" s="221">
        <f>STDEV(L233:Q233)</f>
        <v>0</v>
      </c>
      <c r="V231" s="221">
        <f>MEDIAN(L233:Q233)</f>
        <v>0</v>
      </c>
      <c r="W231" s="227">
        <f>S231/R231</f>
        <v>0</v>
      </c>
      <c r="X231" s="374" t="e">
        <f t="shared" si="56"/>
        <v>#DIV/0!</v>
      </c>
    </row>
    <row r="232" spans="1:24" s="222" customFormat="1" ht="18">
      <c r="A232" s="224"/>
      <c r="B232" s="224"/>
      <c r="C232" s="224"/>
      <c r="D232" s="224"/>
      <c r="E232" s="224"/>
      <c r="F232" s="224"/>
      <c r="G232" s="224"/>
      <c r="K232" s="228" t="s">
        <v>73</v>
      </c>
      <c r="L232" s="221">
        <v>0</v>
      </c>
      <c r="M232" s="221">
        <v>0</v>
      </c>
      <c r="N232" s="221">
        <v>0</v>
      </c>
      <c r="O232" s="221">
        <v>0</v>
      </c>
      <c r="P232" s="221">
        <v>0</v>
      </c>
      <c r="Q232" s="221">
        <v>0</v>
      </c>
      <c r="R232" s="230"/>
      <c r="S232" s="231"/>
      <c r="T232" s="231"/>
      <c r="U232" s="231"/>
      <c r="V232" s="231"/>
      <c r="W232" s="232"/>
      <c r="X232" s="374">
        <f t="shared" si="56"/>
        <v>0</v>
      </c>
    </row>
    <row r="233" spans="1:24" s="222" customFormat="1" ht="18">
      <c r="A233" s="224"/>
      <c r="B233" s="224"/>
      <c r="C233" s="224"/>
      <c r="D233" s="224"/>
      <c r="E233" s="224"/>
      <c r="F233" s="224"/>
      <c r="G233" s="224"/>
      <c r="K233" s="228" t="s">
        <v>74</v>
      </c>
      <c r="L233" s="221">
        <f>1000*L232/$K231</f>
        <v>0</v>
      </c>
      <c r="M233" s="221">
        <f>1000*M232/$K231</f>
        <v>0</v>
      </c>
      <c r="N233" s="221">
        <f>1000*N232/$K231</f>
        <v>0</v>
      </c>
      <c r="O233" s="221">
        <f t="shared" ref="O233:Q233" si="61">1000*O232/$K231</f>
        <v>0</v>
      </c>
      <c r="P233" s="221">
        <f t="shared" si="61"/>
        <v>0</v>
      </c>
      <c r="Q233" s="221">
        <f t="shared" si="61"/>
        <v>0</v>
      </c>
      <c r="R233" s="230"/>
      <c r="S233" s="231"/>
      <c r="T233" s="231"/>
      <c r="U233" s="231"/>
      <c r="V233" s="231"/>
      <c r="W233" s="232"/>
      <c r="X233" s="374">
        <f t="shared" si="56"/>
        <v>0</v>
      </c>
    </row>
    <row r="234" spans="1:24" s="222" customFormat="1" ht="18">
      <c r="A234" s="224"/>
      <c r="B234" s="224"/>
      <c r="C234" s="224"/>
      <c r="D234" s="224"/>
      <c r="E234" s="224"/>
      <c r="F234" s="224"/>
      <c r="G234" s="224"/>
      <c r="L234" s="224"/>
      <c r="M234" s="224"/>
      <c r="N234" s="224"/>
      <c r="O234" s="224"/>
      <c r="P234" s="224"/>
      <c r="Q234" s="224"/>
      <c r="W234" s="232"/>
      <c r="X234" s="374" t="e">
        <f t="shared" si="56"/>
        <v>#DIV/0!</v>
      </c>
    </row>
    <row r="235" spans="1:24" s="222" customFormat="1" ht="18">
      <c r="A235" s="224"/>
      <c r="B235" s="224" t="s">
        <v>111</v>
      </c>
      <c r="C235" s="224" t="s">
        <v>9</v>
      </c>
      <c r="D235" s="225">
        <v>44300</v>
      </c>
      <c r="E235" s="224">
        <v>83</v>
      </c>
      <c r="F235" s="224"/>
      <c r="G235" s="224"/>
      <c r="H235" s="224">
        <v>200</v>
      </c>
      <c r="I235" s="224">
        <v>150</v>
      </c>
      <c r="J235" s="224">
        <v>5</v>
      </c>
      <c r="K235" s="226">
        <f>(J235*H235)/I235</f>
        <v>6.666666666666667</v>
      </c>
      <c r="L235" s="221"/>
      <c r="M235" s="221"/>
      <c r="N235" s="221"/>
      <c r="O235" s="221"/>
      <c r="P235" s="221"/>
      <c r="Q235" s="221"/>
      <c r="R235" s="221">
        <v>6</v>
      </c>
      <c r="S235" s="221">
        <v>0</v>
      </c>
      <c r="T235" s="221">
        <f>AVERAGE(L237:Q237)</f>
        <v>0</v>
      </c>
      <c r="U235" s="221">
        <f>STDEV(L237:Q237)</f>
        <v>0</v>
      </c>
      <c r="V235" s="221">
        <f>MEDIAN(L237:Q237)</f>
        <v>0</v>
      </c>
      <c r="W235" s="227">
        <f>S235/R235</f>
        <v>0</v>
      </c>
      <c r="X235" s="374" t="e">
        <f t="shared" si="56"/>
        <v>#DIV/0!</v>
      </c>
    </row>
    <row r="236" spans="1:24" s="222" customFormat="1" ht="18">
      <c r="A236" s="224"/>
      <c r="B236" s="224"/>
      <c r="C236" s="224"/>
      <c r="D236" s="224"/>
      <c r="E236" s="224"/>
      <c r="F236" s="224"/>
      <c r="G236" s="224"/>
      <c r="K236" s="228" t="s">
        <v>73</v>
      </c>
      <c r="L236" s="221">
        <v>0</v>
      </c>
      <c r="M236" s="221">
        <v>0</v>
      </c>
      <c r="N236" s="221">
        <v>0</v>
      </c>
      <c r="O236" s="221">
        <v>0</v>
      </c>
      <c r="P236" s="221">
        <v>0</v>
      </c>
      <c r="Q236" s="221">
        <v>0</v>
      </c>
      <c r="R236" s="230"/>
      <c r="S236" s="231"/>
      <c r="T236" s="231"/>
      <c r="U236" s="231"/>
      <c r="V236" s="231"/>
      <c r="W236" s="232"/>
      <c r="X236" s="374">
        <f t="shared" si="56"/>
        <v>0</v>
      </c>
    </row>
    <row r="237" spans="1:24" s="222" customFormat="1" ht="18">
      <c r="A237" s="224"/>
      <c r="B237" s="224"/>
      <c r="C237" s="224"/>
      <c r="D237" s="224"/>
      <c r="E237" s="224"/>
      <c r="F237" s="224"/>
      <c r="G237" s="224"/>
      <c r="K237" s="228" t="s">
        <v>74</v>
      </c>
      <c r="L237" s="221">
        <f>1000*L236/$K235</f>
        <v>0</v>
      </c>
      <c r="M237" s="221">
        <f>1000*M236/$K235</f>
        <v>0</v>
      </c>
      <c r="N237" s="221">
        <f>1000*N236/$K235</f>
        <v>0</v>
      </c>
      <c r="O237" s="221">
        <f t="shared" ref="O237:Q237" si="62">1000*O236/$K235</f>
        <v>0</v>
      </c>
      <c r="P237" s="221">
        <f t="shared" si="62"/>
        <v>0</v>
      </c>
      <c r="Q237" s="221">
        <f t="shared" si="62"/>
        <v>0</v>
      </c>
      <c r="R237" s="230"/>
      <c r="S237" s="231"/>
      <c r="T237" s="231"/>
      <c r="U237" s="231"/>
      <c r="V237" s="231"/>
      <c r="W237" s="232"/>
      <c r="X237" s="374">
        <f t="shared" si="56"/>
        <v>0</v>
      </c>
    </row>
    <row r="238" spans="1:24" s="222" customFormat="1" ht="18">
      <c r="A238" s="224"/>
      <c r="B238" s="224"/>
      <c r="C238" s="224"/>
      <c r="D238" s="224"/>
      <c r="E238" s="224"/>
      <c r="F238" s="224"/>
      <c r="G238" s="224"/>
      <c r="L238" s="224"/>
      <c r="M238" s="224"/>
      <c r="N238" s="224"/>
      <c r="O238" s="224"/>
      <c r="P238" s="224"/>
      <c r="Q238" s="224"/>
      <c r="W238" s="232"/>
      <c r="X238" s="374" t="e">
        <f t="shared" si="56"/>
        <v>#DIV/0!</v>
      </c>
    </row>
    <row r="239" spans="1:24" s="222" customFormat="1" ht="18">
      <c r="A239" s="224"/>
      <c r="B239" s="224" t="s">
        <v>112</v>
      </c>
      <c r="C239" s="224" t="s">
        <v>9</v>
      </c>
      <c r="D239" s="225">
        <v>44300</v>
      </c>
      <c r="E239" s="224">
        <v>83</v>
      </c>
      <c r="F239" s="224"/>
      <c r="G239" s="224"/>
      <c r="H239" s="224">
        <v>200</v>
      </c>
      <c r="I239" s="224">
        <v>150</v>
      </c>
      <c r="J239" s="224">
        <v>5</v>
      </c>
      <c r="K239" s="226">
        <f>(J239*H239)/I239</f>
        <v>6.666666666666667</v>
      </c>
      <c r="L239" s="221"/>
      <c r="M239" s="221"/>
      <c r="N239" s="221"/>
      <c r="O239" s="221"/>
      <c r="P239" s="221"/>
      <c r="Q239" s="221"/>
      <c r="R239" s="221">
        <v>6</v>
      </c>
      <c r="S239" s="221">
        <v>0</v>
      </c>
      <c r="T239" s="221">
        <f>AVERAGE(L241:Q241)</f>
        <v>0</v>
      </c>
      <c r="U239" s="221">
        <f>STDEV(L241:Q241)</f>
        <v>0</v>
      </c>
      <c r="V239" s="221">
        <f>MEDIAN(L241:Q241)</f>
        <v>0</v>
      </c>
      <c r="W239" s="227">
        <f>S239/R239</f>
        <v>0</v>
      </c>
      <c r="X239" s="374" t="e">
        <f t="shared" si="56"/>
        <v>#DIV/0!</v>
      </c>
    </row>
    <row r="240" spans="1:24" s="222" customFormat="1" ht="18">
      <c r="A240" s="224"/>
      <c r="B240" s="224"/>
      <c r="C240" s="224"/>
      <c r="D240" s="224"/>
      <c r="E240" s="224"/>
      <c r="F240" s="224"/>
      <c r="G240" s="224"/>
      <c r="K240" s="228" t="s">
        <v>73</v>
      </c>
      <c r="L240" s="221">
        <v>0</v>
      </c>
      <c r="M240" s="221">
        <v>0</v>
      </c>
      <c r="N240" s="221">
        <v>0</v>
      </c>
      <c r="O240" s="221">
        <v>0</v>
      </c>
      <c r="P240" s="221">
        <v>0</v>
      </c>
      <c r="Q240" s="221">
        <v>0</v>
      </c>
      <c r="R240" s="230"/>
      <c r="S240" s="231"/>
      <c r="T240" s="231"/>
      <c r="U240" s="231"/>
      <c r="V240" s="231"/>
      <c r="W240" s="232"/>
      <c r="X240" s="374">
        <f t="shared" si="56"/>
        <v>0</v>
      </c>
    </row>
    <row r="241" spans="1:24" s="222" customFormat="1" ht="18">
      <c r="A241" s="224"/>
      <c r="B241" s="224"/>
      <c r="C241" s="224"/>
      <c r="D241" s="224"/>
      <c r="E241" s="224"/>
      <c r="F241" s="224"/>
      <c r="G241" s="224"/>
      <c r="K241" s="228" t="s">
        <v>74</v>
      </c>
      <c r="L241" s="221">
        <f>1000*L240/$K239</f>
        <v>0</v>
      </c>
      <c r="M241" s="221">
        <f>1000*M240/$K239</f>
        <v>0</v>
      </c>
      <c r="N241" s="221">
        <f>1000*N240/$K239</f>
        <v>0</v>
      </c>
      <c r="O241" s="221">
        <f t="shared" ref="O241:Q241" si="63">1000*O240/$K239</f>
        <v>0</v>
      </c>
      <c r="P241" s="221">
        <f t="shared" si="63"/>
        <v>0</v>
      </c>
      <c r="Q241" s="221">
        <f t="shared" si="63"/>
        <v>0</v>
      </c>
      <c r="R241" s="230"/>
      <c r="S241" s="231"/>
      <c r="T241" s="231"/>
      <c r="U241" s="231"/>
      <c r="V241" s="231"/>
      <c r="W241" s="232"/>
      <c r="X241" s="374">
        <f t="shared" si="56"/>
        <v>0</v>
      </c>
    </row>
    <row r="242" spans="1:24" s="222" customFormat="1" ht="18">
      <c r="A242" s="224"/>
      <c r="B242" s="224"/>
      <c r="C242" s="224"/>
      <c r="E242" s="224"/>
      <c r="F242" s="224"/>
      <c r="G242" s="224"/>
      <c r="L242" s="224"/>
      <c r="M242" s="224"/>
      <c r="N242" s="224"/>
      <c r="O242" s="224"/>
      <c r="P242" s="224"/>
      <c r="Q242" s="224"/>
      <c r="W242" s="232"/>
      <c r="X242" s="374" t="e">
        <f t="shared" si="56"/>
        <v>#DIV/0!</v>
      </c>
    </row>
    <row r="243" spans="1:24" s="222" customFormat="1" ht="18">
      <c r="A243" s="224"/>
      <c r="B243" s="224" t="s">
        <v>109</v>
      </c>
      <c r="C243" s="224" t="s">
        <v>9</v>
      </c>
      <c r="D243" s="225">
        <v>44308</v>
      </c>
      <c r="E243" s="224">
        <v>91</v>
      </c>
      <c r="F243" s="224"/>
      <c r="G243" s="224"/>
      <c r="H243" s="224">
        <v>200</v>
      </c>
      <c r="I243" s="224">
        <v>150</v>
      </c>
      <c r="J243" s="224">
        <v>5</v>
      </c>
      <c r="K243" s="226">
        <f>(J243*H243)/I243</f>
        <v>6.666666666666667</v>
      </c>
      <c r="L243" s="221"/>
      <c r="M243" s="221"/>
      <c r="N243" s="221"/>
      <c r="O243" s="221"/>
      <c r="P243" s="221"/>
      <c r="Q243" s="221"/>
      <c r="R243" s="221">
        <v>6</v>
      </c>
      <c r="S243" s="221">
        <v>1</v>
      </c>
      <c r="T243" s="221">
        <f>AVERAGE(L245:Q245)</f>
        <v>118.35000000000001</v>
      </c>
      <c r="U243" s="221">
        <f>STDEV(L245:Q245)</f>
        <v>289.8971110583891</v>
      </c>
      <c r="V243" s="221">
        <f>MEDIAN(L245:Q245)</f>
        <v>0</v>
      </c>
      <c r="W243" s="227">
        <f>S243/R243</f>
        <v>0.16666666666666666</v>
      </c>
      <c r="X243" s="374" t="e">
        <f t="shared" si="56"/>
        <v>#DIV/0!</v>
      </c>
    </row>
    <row r="244" spans="1:24" s="222" customFormat="1" ht="18">
      <c r="A244" s="224"/>
      <c r="B244" s="224"/>
      <c r="C244" s="224"/>
      <c r="D244" s="224"/>
      <c r="E244" s="224"/>
      <c r="F244" s="224"/>
      <c r="G244" s="224"/>
      <c r="K244" s="228" t="s">
        <v>73</v>
      </c>
      <c r="L244" s="221">
        <v>0</v>
      </c>
      <c r="M244" s="221">
        <v>0</v>
      </c>
      <c r="N244" s="221">
        <v>0</v>
      </c>
      <c r="O244" s="221">
        <v>0</v>
      </c>
      <c r="P244" s="221">
        <v>0</v>
      </c>
      <c r="Q244" s="221">
        <v>4.734</v>
      </c>
      <c r="R244" s="230"/>
      <c r="S244" s="231"/>
      <c r="T244" s="231"/>
      <c r="U244" s="231"/>
      <c r="V244" s="231"/>
      <c r="W244" s="232"/>
      <c r="X244" s="374">
        <f t="shared" si="56"/>
        <v>0.1578</v>
      </c>
    </row>
    <row r="245" spans="1:24" s="222" customFormat="1" ht="18">
      <c r="A245" s="224"/>
      <c r="B245" s="224"/>
      <c r="C245" s="224"/>
      <c r="D245" s="224"/>
      <c r="E245" s="224"/>
      <c r="F245" s="224"/>
      <c r="G245" s="224"/>
      <c r="K245" s="228" t="s">
        <v>74</v>
      </c>
      <c r="L245" s="221">
        <f>1000*L244/$K243</f>
        <v>0</v>
      </c>
      <c r="M245" s="221">
        <f>1000*M244/$K243</f>
        <v>0</v>
      </c>
      <c r="N245" s="221">
        <f>1000*N244/$K243</f>
        <v>0</v>
      </c>
      <c r="O245" s="221">
        <f t="shared" ref="O245:Q245" si="64">1000*O244/$K243</f>
        <v>0</v>
      </c>
      <c r="P245" s="221">
        <f t="shared" si="64"/>
        <v>0</v>
      </c>
      <c r="Q245" s="221">
        <f t="shared" si="64"/>
        <v>710.1</v>
      </c>
      <c r="R245" s="230"/>
      <c r="S245" s="231"/>
      <c r="T245" s="231"/>
      <c r="U245" s="231"/>
      <c r="V245" s="231"/>
      <c r="W245" s="232"/>
      <c r="X245" s="374">
        <f t="shared" si="56"/>
        <v>23.67</v>
      </c>
    </row>
    <row r="246" spans="1:24" s="222" customFormat="1" ht="18">
      <c r="A246" s="224"/>
      <c r="B246" s="224"/>
      <c r="C246" s="224"/>
      <c r="D246" s="224"/>
      <c r="E246" s="224"/>
      <c r="F246" s="224"/>
      <c r="G246" s="224"/>
      <c r="L246" s="224"/>
      <c r="M246" s="224"/>
      <c r="N246" s="224"/>
      <c r="O246" s="224"/>
      <c r="P246" s="224"/>
      <c r="Q246" s="224"/>
      <c r="W246" s="232"/>
      <c r="X246" s="374" t="e">
        <f t="shared" si="56"/>
        <v>#DIV/0!</v>
      </c>
    </row>
    <row r="247" spans="1:24" s="222" customFormat="1" ht="18">
      <c r="A247" s="224"/>
      <c r="B247" s="224" t="s">
        <v>109</v>
      </c>
      <c r="C247" s="224" t="s">
        <v>9</v>
      </c>
      <c r="D247" s="225">
        <v>44315</v>
      </c>
      <c r="E247" s="224">
        <v>98</v>
      </c>
      <c r="F247" s="224"/>
      <c r="G247" s="224"/>
      <c r="H247" s="224">
        <v>200</v>
      </c>
      <c r="I247" s="224">
        <v>150</v>
      </c>
      <c r="J247" s="224">
        <v>5</v>
      </c>
      <c r="K247" s="226">
        <f>(J247*H247)/I247</f>
        <v>6.666666666666667</v>
      </c>
      <c r="L247" s="221"/>
      <c r="M247" s="221"/>
      <c r="N247" s="221"/>
      <c r="O247" s="221"/>
      <c r="P247" s="221"/>
      <c r="Q247" s="221"/>
      <c r="R247" s="221">
        <v>6</v>
      </c>
      <c r="S247" s="221">
        <v>2</v>
      </c>
      <c r="T247" s="221">
        <f>AVERAGE(L249:Q249)</f>
        <v>72.802850604057312</v>
      </c>
      <c r="U247" s="221">
        <f>STDEV(L249:Q249)</f>
        <v>113.53552644649425</v>
      </c>
      <c r="V247" s="221">
        <f>MEDIAN(L249:Q249)</f>
        <v>0</v>
      </c>
      <c r="W247" s="227">
        <f>S247/R247</f>
        <v>0.33333333333333331</v>
      </c>
      <c r="X247" s="374" t="e">
        <f t="shared" si="56"/>
        <v>#DIV/0!</v>
      </c>
    </row>
    <row r="248" spans="1:24" s="222" customFormat="1" ht="18">
      <c r="A248" s="224"/>
      <c r="B248" s="224"/>
      <c r="C248" s="224"/>
      <c r="D248" s="224"/>
      <c r="E248" s="224"/>
      <c r="F248" s="224"/>
      <c r="G248" s="224"/>
      <c r="K248" s="228" t="s">
        <v>73</v>
      </c>
      <c r="L248" s="221">
        <v>0</v>
      </c>
      <c r="M248" s="221">
        <v>0</v>
      </c>
      <c r="N248" s="221">
        <v>1.5933740139007568</v>
      </c>
      <c r="O248" s="221">
        <v>0</v>
      </c>
      <c r="P248" s="221">
        <v>1.3187400102615356</v>
      </c>
      <c r="Q248" s="221">
        <v>0</v>
      </c>
      <c r="R248" s="230"/>
      <c r="S248" s="231"/>
      <c r="T248" s="231"/>
      <c r="U248" s="231"/>
      <c r="V248" s="231"/>
      <c r="W248" s="232"/>
      <c r="X248" s="374">
        <f t="shared" si="56"/>
        <v>9.7070467472076413E-2</v>
      </c>
    </row>
    <row r="249" spans="1:24" s="222" customFormat="1" ht="18">
      <c r="A249" s="224"/>
      <c r="B249" s="224"/>
      <c r="C249" s="224"/>
      <c r="D249" s="224"/>
      <c r="E249" s="224"/>
      <c r="F249" s="224"/>
      <c r="G249" s="224"/>
      <c r="K249" s="228" t="s">
        <v>74</v>
      </c>
      <c r="L249" s="221">
        <f>1000*L248/$K247</f>
        <v>0</v>
      </c>
      <c r="M249" s="221">
        <f>1000*M248/$K247</f>
        <v>0</v>
      </c>
      <c r="N249" s="221">
        <f>1000*N248/$K247</f>
        <v>239.00610208511353</v>
      </c>
      <c r="O249" s="221">
        <f t="shared" ref="O249:Q249" si="65">1000*O248/$K247</f>
        <v>0</v>
      </c>
      <c r="P249" s="221">
        <f t="shared" si="65"/>
        <v>197.81100153923035</v>
      </c>
      <c r="Q249" s="221">
        <f t="shared" si="65"/>
        <v>0</v>
      </c>
      <c r="R249" s="230"/>
      <c r="S249" s="231"/>
      <c r="T249" s="231"/>
      <c r="U249" s="231"/>
      <c r="V249" s="231"/>
      <c r="W249" s="232"/>
      <c r="X249" s="374">
        <f t="shared" si="56"/>
        <v>14.560570120811462</v>
      </c>
    </row>
    <row r="250" spans="1:24" s="222" customFormat="1" ht="18">
      <c r="A250" s="224"/>
      <c r="B250" s="224"/>
      <c r="C250" s="224"/>
      <c r="E250" s="224"/>
      <c r="F250" s="224"/>
      <c r="G250" s="224"/>
      <c r="L250" s="224"/>
      <c r="M250" s="224"/>
      <c r="N250" s="224"/>
      <c r="O250" s="224"/>
      <c r="P250" s="224"/>
      <c r="Q250" s="224"/>
      <c r="W250" s="232"/>
      <c r="X250" s="374" t="e">
        <f t="shared" si="56"/>
        <v>#DIV/0!</v>
      </c>
    </row>
    <row r="251" spans="1:24" s="222" customFormat="1" ht="18">
      <c r="A251" s="224"/>
      <c r="B251" s="224" t="s">
        <v>96</v>
      </c>
      <c r="C251" s="224" t="s">
        <v>9</v>
      </c>
      <c r="D251" s="225">
        <v>44231</v>
      </c>
      <c r="E251" s="224">
        <v>0</v>
      </c>
      <c r="F251" s="224"/>
      <c r="G251" s="224"/>
      <c r="H251" s="224">
        <v>200</v>
      </c>
      <c r="I251" s="224">
        <v>150</v>
      </c>
      <c r="J251" s="224">
        <v>5</v>
      </c>
      <c r="K251" s="226">
        <f>(J251*H251)/I251</f>
        <v>6.666666666666667</v>
      </c>
      <c r="L251" s="221"/>
      <c r="M251" s="221"/>
      <c r="N251" s="221"/>
      <c r="O251" s="221"/>
      <c r="P251" s="221"/>
      <c r="Q251" s="221"/>
      <c r="R251" s="221">
        <v>6</v>
      </c>
      <c r="S251" s="221">
        <v>0</v>
      </c>
      <c r="T251" s="221">
        <f>AVERAGE(L253:Q253)</f>
        <v>0</v>
      </c>
      <c r="U251" s="221">
        <f>STDEV(L253:Q253)</f>
        <v>0</v>
      </c>
      <c r="V251" s="221">
        <f>MEDIAN(L253:Q253)</f>
        <v>0</v>
      </c>
      <c r="W251" s="227">
        <f>S251/R251</f>
        <v>0</v>
      </c>
      <c r="X251" s="374" t="e">
        <f t="shared" si="56"/>
        <v>#DIV/0!</v>
      </c>
    </row>
    <row r="252" spans="1:24" s="222" customFormat="1" ht="18">
      <c r="A252" s="224"/>
      <c r="B252" s="224"/>
      <c r="C252" s="224"/>
      <c r="D252" s="224"/>
      <c r="E252" s="224"/>
      <c r="F252" s="224"/>
      <c r="G252" s="224"/>
      <c r="K252" s="228" t="s">
        <v>73</v>
      </c>
      <c r="L252" s="221">
        <v>0</v>
      </c>
      <c r="M252" s="221">
        <v>0</v>
      </c>
      <c r="N252" s="221">
        <v>0</v>
      </c>
      <c r="O252" s="221">
        <v>0</v>
      </c>
      <c r="P252" s="221">
        <v>0</v>
      </c>
      <c r="Q252" s="221">
        <v>0</v>
      </c>
      <c r="R252" s="230"/>
      <c r="S252" s="231"/>
      <c r="T252" s="231"/>
      <c r="U252" s="231"/>
      <c r="V252" s="231"/>
      <c r="W252" s="232"/>
      <c r="X252" s="374">
        <f t="shared" si="56"/>
        <v>0</v>
      </c>
    </row>
    <row r="253" spans="1:24" s="222" customFormat="1" ht="18">
      <c r="A253" s="224"/>
      <c r="B253" s="224"/>
      <c r="C253" s="224"/>
      <c r="D253" s="224"/>
      <c r="E253" s="224"/>
      <c r="F253" s="224"/>
      <c r="G253" s="224"/>
      <c r="K253" s="228" t="s">
        <v>74</v>
      </c>
      <c r="L253" s="221">
        <f>1000*L252/$K251</f>
        <v>0</v>
      </c>
      <c r="M253" s="221">
        <f>1000*M252/$K251</f>
        <v>0</v>
      </c>
      <c r="N253" s="221">
        <f>1000*N252/$K251</f>
        <v>0</v>
      </c>
      <c r="O253" s="221">
        <f t="shared" ref="O253:Q253" si="66">1000*O252/$K251</f>
        <v>0</v>
      </c>
      <c r="P253" s="221">
        <f t="shared" si="66"/>
        <v>0</v>
      </c>
      <c r="Q253" s="221">
        <f t="shared" si="66"/>
        <v>0</v>
      </c>
      <c r="R253" s="230"/>
      <c r="S253" s="231"/>
      <c r="T253" s="231"/>
      <c r="U253" s="231"/>
      <c r="V253" s="231"/>
      <c r="W253" s="232"/>
      <c r="X253" s="374">
        <f t="shared" si="56"/>
        <v>0</v>
      </c>
    </row>
    <row r="254" spans="1:24" s="222" customFormat="1" ht="18">
      <c r="A254" s="224"/>
      <c r="B254" s="224"/>
      <c r="C254" s="224"/>
      <c r="D254" s="225"/>
      <c r="E254" s="224"/>
      <c r="F254" s="224"/>
      <c r="G254" s="224"/>
      <c r="L254" s="224"/>
      <c r="M254" s="224"/>
      <c r="N254" s="224"/>
      <c r="O254" s="224"/>
      <c r="P254" s="224"/>
      <c r="Q254" s="224"/>
      <c r="W254" s="232"/>
      <c r="X254" s="374" t="e">
        <f t="shared" si="56"/>
        <v>#DIV/0!</v>
      </c>
    </row>
    <row r="255" spans="1:24" s="222" customFormat="1" ht="18">
      <c r="A255" s="224"/>
      <c r="B255" s="224" t="s">
        <v>96</v>
      </c>
      <c r="C255" s="224" t="s">
        <v>9</v>
      </c>
      <c r="D255" s="225">
        <v>44232</v>
      </c>
      <c r="E255" s="224">
        <v>1</v>
      </c>
      <c r="F255" s="224"/>
      <c r="G255" s="224"/>
      <c r="H255" s="224">
        <v>200</v>
      </c>
      <c r="I255" s="224">
        <v>150</v>
      </c>
      <c r="J255" s="224">
        <v>5</v>
      </c>
      <c r="K255" s="226">
        <f>(J255*H255)/I255</f>
        <v>6.666666666666667</v>
      </c>
      <c r="L255" s="221"/>
      <c r="M255" s="221"/>
      <c r="N255" s="221"/>
      <c r="O255" s="221"/>
      <c r="P255" s="221"/>
      <c r="Q255" s="221"/>
      <c r="R255" s="221">
        <v>6</v>
      </c>
      <c r="S255" s="221">
        <v>5</v>
      </c>
      <c r="T255" s="221">
        <f>AVERAGE(L257:Q257)</f>
        <v>584.08524990081787</v>
      </c>
      <c r="U255" s="221">
        <f>STDEV(L257:Q257)</f>
        <v>379.94814759384985</v>
      </c>
      <c r="V255" s="221">
        <f>MEDIAN(L257:Q257)</f>
        <v>609.35468673706055</v>
      </c>
      <c r="W255" s="227">
        <f>S255/R255</f>
        <v>0.83333333333333337</v>
      </c>
      <c r="X255" s="374" t="e">
        <f t="shared" si="56"/>
        <v>#DIV/0!</v>
      </c>
    </row>
    <row r="256" spans="1:24" s="222" customFormat="1" ht="18">
      <c r="A256" s="224"/>
      <c r="B256" s="224"/>
      <c r="C256" s="224"/>
      <c r="D256" s="224"/>
      <c r="E256" s="224"/>
      <c r="F256" s="224"/>
      <c r="G256" s="224"/>
      <c r="K256" s="228" t="s">
        <v>73</v>
      </c>
      <c r="L256" s="221">
        <v>6.9799623489379883</v>
      </c>
      <c r="M256" s="221">
        <v>5.3267202377319336</v>
      </c>
      <c r="N256" s="221">
        <v>2.7100176811218262</v>
      </c>
      <c r="O256" s="221">
        <v>2.798008918762207</v>
      </c>
      <c r="P256" s="221">
        <v>5.5487008094787598</v>
      </c>
      <c r="Q256" s="221">
        <v>0</v>
      </c>
      <c r="R256" s="230"/>
      <c r="S256" s="231"/>
      <c r="T256" s="231"/>
      <c r="U256" s="231"/>
      <c r="V256" s="231"/>
      <c r="W256" s="232"/>
      <c r="X256" s="374">
        <f t="shared" si="56"/>
        <v>0.77878033320109052</v>
      </c>
    </row>
    <row r="257" spans="1:24" s="222" customFormat="1" ht="18">
      <c r="A257" s="224"/>
      <c r="B257" s="224"/>
      <c r="C257" s="224"/>
      <c r="D257" s="224"/>
      <c r="E257" s="224"/>
      <c r="F257" s="224"/>
      <c r="G257" s="224"/>
      <c r="K257" s="228" t="s">
        <v>74</v>
      </c>
      <c r="L257" s="221">
        <f>1000*L256/$K255</f>
        <v>1046.9943523406982</v>
      </c>
      <c r="M257" s="221">
        <f>1000*M256/$K255</f>
        <v>799.00803565979004</v>
      </c>
      <c r="N257" s="221">
        <f>1000*N256/$K255</f>
        <v>406.50265216827393</v>
      </c>
      <c r="O257" s="221">
        <f t="shared" ref="O257:Q257" si="67">1000*O256/$K255</f>
        <v>419.70133781433105</v>
      </c>
      <c r="P257" s="221">
        <f t="shared" si="67"/>
        <v>832.30512142181396</v>
      </c>
      <c r="Q257" s="221">
        <f t="shared" si="67"/>
        <v>0</v>
      </c>
      <c r="R257" s="230"/>
      <c r="S257" s="231"/>
      <c r="T257" s="231"/>
      <c r="U257" s="231"/>
      <c r="V257" s="231"/>
      <c r="W257" s="232"/>
      <c r="X257" s="374">
        <f t="shared" si="56"/>
        <v>116.81704998016357</v>
      </c>
    </row>
    <row r="258" spans="1:24" s="222" customFormat="1" ht="18">
      <c r="A258" s="224"/>
      <c r="B258" s="224"/>
      <c r="C258" s="224"/>
      <c r="D258" s="225"/>
      <c r="E258" s="224"/>
      <c r="F258" s="224"/>
      <c r="G258" s="224"/>
      <c r="L258" s="224"/>
      <c r="M258" s="224"/>
      <c r="N258" s="224"/>
      <c r="O258" s="224"/>
      <c r="P258" s="224"/>
      <c r="Q258" s="224"/>
      <c r="W258" s="232"/>
      <c r="X258" s="374" t="e">
        <f t="shared" si="56"/>
        <v>#DIV/0!</v>
      </c>
    </row>
    <row r="259" spans="1:24" s="222" customFormat="1" ht="18">
      <c r="A259" s="224"/>
      <c r="B259" s="224" t="s">
        <v>96</v>
      </c>
      <c r="C259" s="224" t="s">
        <v>9</v>
      </c>
      <c r="D259" s="225">
        <v>44235</v>
      </c>
      <c r="E259" s="224">
        <v>4</v>
      </c>
      <c r="F259" s="224"/>
      <c r="G259" s="224"/>
      <c r="H259" s="224">
        <v>200</v>
      </c>
      <c r="I259" s="224">
        <v>150</v>
      </c>
      <c r="J259" s="224">
        <v>5</v>
      </c>
      <c r="K259" s="226">
        <f>(J259*H259)/I259</f>
        <v>6.666666666666667</v>
      </c>
      <c r="L259" s="221"/>
      <c r="M259" s="221"/>
      <c r="N259" s="221"/>
      <c r="O259" s="221"/>
      <c r="P259" s="221"/>
      <c r="Q259" s="221"/>
      <c r="R259" s="221">
        <v>6</v>
      </c>
      <c r="S259" s="221">
        <v>6</v>
      </c>
      <c r="T259" s="221">
        <f>AVERAGE(L261:Q261)</f>
        <v>15605.17749786377</v>
      </c>
      <c r="U259" s="221">
        <f>STDEV(L261:Q261)</f>
        <v>1236.1758571489331</v>
      </c>
      <c r="V259" s="221">
        <f>MEDIAN(L261:Q261)</f>
        <v>15730.825424194336</v>
      </c>
      <c r="W259" s="227">
        <f>S259/R259</f>
        <v>1</v>
      </c>
      <c r="X259" s="374" t="e">
        <f t="shared" si="56"/>
        <v>#DIV/0!</v>
      </c>
    </row>
    <row r="260" spans="1:24" s="222" customFormat="1" ht="18">
      <c r="A260" s="224"/>
      <c r="B260" s="224"/>
      <c r="C260" s="224"/>
      <c r="D260" s="224"/>
      <c r="E260" s="224"/>
      <c r="F260" s="224"/>
      <c r="G260" s="224"/>
      <c r="K260" s="228" t="s">
        <v>73</v>
      </c>
      <c r="L260" s="221">
        <v>113.13511657714844</v>
      </c>
      <c r="M260" s="221">
        <v>98.246406555175781</v>
      </c>
      <c r="N260" s="221">
        <v>107.70537567138672</v>
      </c>
      <c r="O260" s="221">
        <v>111.37334442138672</v>
      </c>
      <c r="P260" s="221">
        <v>102.03896331787109</v>
      </c>
      <c r="Q260" s="221">
        <v>91.707893371582031</v>
      </c>
      <c r="R260" s="230"/>
      <c r="S260" s="231"/>
      <c r="T260" s="231"/>
      <c r="U260" s="231"/>
      <c r="V260" s="231"/>
      <c r="W260" s="232"/>
      <c r="X260" s="374">
        <f t="shared" si="56"/>
        <v>20.806903330485024</v>
      </c>
    </row>
    <row r="261" spans="1:24" s="222" customFormat="1" ht="18">
      <c r="A261" s="224"/>
      <c r="B261" s="224"/>
      <c r="C261" s="224"/>
      <c r="D261" s="224"/>
      <c r="E261" s="224"/>
      <c r="F261" s="224"/>
      <c r="G261" s="224"/>
      <c r="K261" s="228" t="s">
        <v>74</v>
      </c>
      <c r="L261" s="221">
        <f>1000*L260/$K259</f>
        <v>16970.267486572266</v>
      </c>
      <c r="M261" s="221">
        <f>1000*M260/$K259</f>
        <v>14736.960983276367</v>
      </c>
      <c r="N261" s="221">
        <f>1000*N260/$K259</f>
        <v>16155.806350708008</v>
      </c>
      <c r="O261" s="221">
        <f t="shared" ref="O261:Q261" si="68">1000*O260/$K259</f>
        <v>16706.001663208008</v>
      </c>
      <c r="P261" s="221">
        <f t="shared" si="68"/>
        <v>15305.844497680664</v>
      </c>
      <c r="Q261" s="221">
        <f t="shared" si="68"/>
        <v>13756.184005737305</v>
      </c>
      <c r="R261" s="230"/>
      <c r="S261" s="231"/>
      <c r="T261" s="231"/>
      <c r="U261" s="231"/>
      <c r="V261" s="231"/>
      <c r="W261" s="232"/>
      <c r="X261" s="374">
        <f t="shared" si="56"/>
        <v>3121.0354995727539</v>
      </c>
    </row>
    <row r="262" spans="1:24" s="222" customFormat="1" ht="18">
      <c r="A262" s="224"/>
      <c r="B262" s="224"/>
      <c r="C262" s="224"/>
      <c r="D262" s="224"/>
      <c r="E262" s="224"/>
      <c r="F262" s="224"/>
      <c r="G262" s="224"/>
      <c r="L262" s="224"/>
      <c r="M262" s="224"/>
      <c r="N262" s="224"/>
      <c r="O262" s="224"/>
      <c r="P262" s="224"/>
      <c r="Q262" s="224"/>
      <c r="W262" s="232"/>
      <c r="X262" s="374" t="e">
        <f t="shared" si="56"/>
        <v>#DIV/0!</v>
      </c>
    </row>
    <row r="263" spans="1:24" s="222" customFormat="1" ht="18">
      <c r="A263" s="224"/>
      <c r="B263" s="224" t="s">
        <v>96</v>
      </c>
      <c r="C263" s="224" t="s">
        <v>9</v>
      </c>
      <c r="D263" s="225">
        <v>44238</v>
      </c>
      <c r="E263" s="224">
        <v>7</v>
      </c>
      <c r="F263" s="224"/>
      <c r="G263" s="224"/>
      <c r="H263" s="224">
        <v>200</v>
      </c>
      <c r="I263" s="224">
        <v>150</v>
      </c>
      <c r="J263" s="224">
        <v>5</v>
      </c>
      <c r="K263" s="226">
        <f>(J263*H263)/I263</f>
        <v>6.666666666666667</v>
      </c>
      <c r="L263" s="221"/>
      <c r="M263" s="221"/>
      <c r="N263" s="221"/>
      <c r="O263" s="221"/>
      <c r="P263" s="221"/>
      <c r="Q263" s="221"/>
      <c r="R263" s="221">
        <v>6</v>
      </c>
      <c r="S263" s="221">
        <v>6</v>
      </c>
      <c r="T263" s="221">
        <f>AVERAGE(L265:Q265)</f>
        <v>57974.535369873047</v>
      </c>
      <c r="U263" s="221">
        <f>STDEV(L265:Q265)</f>
        <v>4589.8410365557011</v>
      </c>
      <c r="V263" s="221">
        <f>MEDIAN(L265:Q265)</f>
        <v>57546.883392333984</v>
      </c>
      <c r="W263" s="227">
        <f>S263/R263</f>
        <v>1</v>
      </c>
      <c r="X263" s="374" t="e">
        <f t="shared" si="56"/>
        <v>#DIV/0!</v>
      </c>
    </row>
    <row r="264" spans="1:24" s="222" customFormat="1" ht="18">
      <c r="A264" s="224"/>
      <c r="B264" s="224"/>
      <c r="C264" s="224"/>
      <c r="D264" s="224"/>
      <c r="E264" s="224"/>
      <c r="F264" s="224"/>
      <c r="G264" s="224"/>
      <c r="K264" s="228" t="s">
        <v>73</v>
      </c>
      <c r="L264" s="221">
        <v>345.19607543945312</v>
      </c>
      <c r="M264" s="221">
        <v>372.90579223632812</v>
      </c>
      <c r="N264" s="221">
        <v>366.96560668945312</v>
      </c>
      <c r="O264" s="221">
        <v>411.58187866210938</v>
      </c>
      <c r="P264" s="221">
        <v>427.94607543945312</v>
      </c>
      <c r="Q264" s="221">
        <v>394.385986328125</v>
      </c>
      <c r="R264" s="230"/>
      <c r="S264" s="231"/>
      <c r="T264" s="231"/>
      <c r="U264" s="231"/>
      <c r="V264" s="231"/>
      <c r="W264" s="232"/>
      <c r="X264" s="374">
        <f t="shared" si="56"/>
        <v>77.299380493164065</v>
      </c>
    </row>
    <row r="265" spans="1:24" s="222" customFormat="1" ht="18">
      <c r="A265" s="224"/>
      <c r="B265" s="224"/>
      <c r="C265" s="224"/>
      <c r="D265" s="224"/>
      <c r="E265" s="224"/>
      <c r="F265" s="224"/>
      <c r="G265" s="224"/>
      <c r="K265" s="228" t="s">
        <v>74</v>
      </c>
      <c r="L265" s="221">
        <f>1000*L264/$K263</f>
        <v>51779.411315917969</v>
      </c>
      <c r="M265" s="221">
        <f>1000*M264/$K263</f>
        <v>55935.868835449219</v>
      </c>
      <c r="N265" s="221">
        <f>1000*N264/$K263</f>
        <v>55044.841003417969</v>
      </c>
      <c r="O265" s="221">
        <f t="shared" ref="O265:Q265" si="69">1000*O264/$K263</f>
        <v>61737.281799316406</v>
      </c>
      <c r="P265" s="221">
        <f t="shared" si="69"/>
        <v>64191.911315917969</v>
      </c>
      <c r="Q265" s="221">
        <f t="shared" si="69"/>
        <v>59157.89794921875</v>
      </c>
      <c r="R265" s="230"/>
      <c r="S265" s="231"/>
      <c r="T265" s="231"/>
      <c r="U265" s="231"/>
      <c r="V265" s="231"/>
      <c r="W265" s="232"/>
      <c r="X265" s="374">
        <f t="shared" si="56"/>
        <v>11594.907073974609</v>
      </c>
    </row>
    <row r="266" spans="1:24" s="222" customFormat="1" ht="18">
      <c r="A266" s="233"/>
      <c r="B266" s="233"/>
      <c r="C266" s="233"/>
      <c r="D266" s="233"/>
      <c r="E266" s="233"/>
      <c r="F266" s="233"/>
      <c r="G266" s="233"/>
      <c r="H266" s="233"/>
      <c r="I266" s="233"/>
      <c r="J266" s="233"/>
      <c r="K266" s="234"/>
      <c r="L266" s="235"/>
      <c r="M266" s="235"/>
      <c r="N266" s="235"/>
      <c r="O266" s="235"/>
      <c r="P266" s="235"/>
      <c r="Q266" s="235"/>
      <c r="R266" s="235"/>
      <c r="S266" s="235"/>
      <c r="T266" s="235"/>
      <c r="U266" s="235"/>
      <c r="V266" s="235"/>
      <c r="W266" s="236"/>
      <c r="X266" s="374" t="e">
        <f t="shared" si="56"/>
        <v>#DIV/0!</v>
      </c>
    </row>
    <row r="267" spans="1:24" s="222" customFormat="1" ht="18">
      <c r="A267" s="237"/>
      <c r="B267" s="237"/>
      <c r="C267" s="237"/>
      <c r="D267" s="238"/>
      <c r="E267" s="238"/>
      <c r="F267" s="238"/>
      <c r="G267" s="238"/>
      <c r="H267" s="238"/>
      <c r="I267" s="238"/>
      <c r="J267" s="239"/>
      <c r="K267" s="238"/>
      <c r="L267" s="240"/>
      <c r="M267" s="240"/>
      <c r="N267" s="240"/>
      <c r="O267" s="240"/>
      <c r="P267" s="240"/>
      <c r="Q267" s="240"/>
      <c r="R267" s="240"/>
      <c r="S267" s="240"/>
      <c r="T267" s="240"/>
      <c r="U267" s="240"/>
      <c r="V267" s="240"/>
      <c r="W267" s="241"/>
      <c r="X267" s="374" t="e">
        <f t="shared" si="56"/>
        <v>#DIV/0!</v>
      </c>
    </row>
    <row r="268" spans="1:24" s="222" customFormat="1" ht="18">
      <c r="A268" s="224" t="s">
        <v>113</v>
      </c>
      <c r="B268" s="224" t="s">
        <v>96</v>
      </c>
      <c r="C268" s="224" t="s">
        <v>9</v>
      </c>
      <c r="D268" s="225">
        <v>44245</v>
      </c>
      <c r="E268" s="224">
        <v>14</v>
      </c>
      <c r="F268" s="224"/>
      <c r="G268" s="224"/>
      <c r="H268" s="224">
        <v>200</v>
      </c>
      <c r="I268" s="224">
        <v>150</v>
      </c>
      <c r="J268" s="224">
        <v>5</v>
      </c>
      <c r="K268" s="226">
        <f>(J268*H268)/I268</f>
        <v>6.666666666666667</v>
      </c>
      <c r="L268" s="221"/>
      <c r="M268" s="221"/>
      <c r="N268" s="221"/>
      <c r="O268" s="221"/>
      <c r="P268" s="221"/>
      <c r="Q268" s="221"/>
      <c r="R268" s="221">
        <v>6</v>
      </c>
      <c r="S268" s="221">
        <v>6</v>
      </c>
      <c r="T268" s="221">
        <f>AVERAGE(L270:Q270)</f>
        <v>28046.720504760742</v>
      </c>
      <c r="U268" s="221">
        <f>STDEV(L270:Q270)</f>
        <v>3354.0185969930717</v>
      </c>
      <c r="V268" s="221">
        <f>MEDIAN(L270:Q270)</f>
        <v>26802.143096923828</v>
      </c>
      <c r="W268" s="227">
        <f>S268/R268</f>
        <v>1</v>
      </c>
      <c r="X268" s="374" t="e">
        <f t="shared" si="56"/>
        <v>#DIV/0!</v>
      </c>
    </row>
    <row r="269" spans="1:24" s="222" customFormat="1" ht="18">
      <c r="A269" s="224"/>
      <c r="B269" s="224"/>
      <c r="C269" s="224"/>
      <c r="D269" s="224"/>
      <c r="E269" s="224"/>
      <c r="F269" s="224"/>
      <c r="G269" s="224"/>
      <c r="K269" s="228" t="s">
        <v>73</v>
      </c>
      <c r="L269" s="221">
        <v>227.35704040527344</v>
      </c>
      <c r="M269" s="221">
        <v>168.66152954101562</v>
      </c>
      <c r="N269" s="221">
        <v>196.44548034667969</v>
      </c>
      <c r="O269" s="221">
        <v>185.14401245117188</v>
      </c>
      <c r="P269" s="221">
        <v>172.2178955078125</v>
      </c>
      <c r="Q269" s="221">
        <v>172.04286193847656</v>
      </c>
      <c r="R269" s="230"/>
      <c r="S269" s="231"/>
      <c r="T269" s="231"/>
      <c r="U269" s="231"/>
      <c r="V269" s="231"/>
      <c r="W269" s="232"/>
      <c r="X269" s="374">
        <f t="shared" si="56"/>
        <v>37.395627339680985</v>
      </c>
    </row>
    <row r="270" spans="1:24" s="222" customFormat="1" ht="18">
      <c r="A270" s="224"/>
      <c r="B270" s="224"/>
      <c r="C270" s="224"/>
      <c r="D270" s="224"/>
      <c r="E270" s="224"/>
      <c r="F270" s="224"/>
      <c r="G270" s="224"/>
      <c r="K270" s="228" t="s">
        <v>74</v>
      </c>
      <c r="L270" s="221">
        <f>1000*L269/$K268</f>
        <v>34103.556060791016</v>
      </c>
      <c r="M270" s="221">
        <f>1000*M269/$K268</f>
        <v>25299.229431152344</v>
      </c>
      <c r="N270" s="221">
        <f>1000*N269/$K268</f>
        <v>29466.822052001953</v>
      </c>
      <c r="O270" s="221">
        <f t="shared" ref="O270:Q270" si="70">1000*O269/$K268</f>
        <v>27771.601867675781</v>
      </c>
      <c r="P270" s="221">
        <f t="shared" si="70"/>
        <v>25832.684326171875</v>
      </c>
      <c r="Q270" s="221">
        <f t="shared" si="70"/>
        <v>25806.429290771484</v>
      </c>
      <c r="R270" s="230"/>
      <c r="S270" s="231"/>
      <c r="T270" s="231"/>
      <c r="U270" s="231"/>
      <c r="V270" s="231"/>
      <c r="W270" s="232"/>
      <c r="X270" s="374">
        <f t="shared" si="56"/>
        <v>5609.3441009521484</v>
      </c>
    </row>
    <row r="271" spans="1:24" s="222" customFormat="1" ht="18">
      <c r="A271" s="224"/>
      <c r="B271" s="224"/>
      <c r="C271" s="224"/>
      <c r="D271" s="224"/>
      <c r="E271" s="224"/>
      <c r="F271" s="224"/>
      <c r="G271" s="224"/>
      <c r="L271" s="224"/>
      <c r="M271" s="224"/>
      <c r="N271" s="224"/>
      <c r="O271" s="224"/>
      <c r="P271" s="224"/>
      <c r="Q271" s="224"/>
      <c r="W271" s="232"/>
      <c r="X271" s="374" t="e">
        <f t="shared" si="56"/>
        <v>#DIV/0!</v>
      </c>
    </row>
    <row r="272" spans="1:24" s="222" customFormat="1" ht="18">
      <c r="A272" s="224"/>
      <c r="B272" s="224" t="s">
        <v>96</v>
      </c>
      <c r="C272" s="224" t="s">
        <v>9</v>
      </c>
      <c r="D272" s="225">
        <v>44252</v>
      </c>
      <c r="E272" s="224">
        <v>21</v>
      </c>
      <c r="F272" s="224"/>
      <c r="G272" s="224"/>
      <c r="H272" s="224">
        <v>200</v>
      </c>
      <c r="I272" s="224">
        <v>150</v>
      </c>
      <c r="J272" s="224">
        <v>5</v>
      </c>
      <c r="K272" s="226">
        <f>(J272*H272)/I272</f>
        <v>6.666666666666667</v>
      </c>
      <c r="L272" s="221"/>
      <c r="M272" s="221"/>
      <c r="N272" s="221"/>
      <c r="O272" s="221"/>
      <c r="P272" s="221"/>
      <c r="Q272" s="221"/>
      <c r="R272" s="221">
        <v>6</v>
      </c>
      <c r="S272" s="221">
        <v>6</v>
      </c>
      <c r="T272" s="221">
        <f>AVERAGE(L274:Q274)</f>
        <v>3097.4774837493896</v>
      </c>
      <c r="U272" s="221">
        <f>STDEV(L274:Q274)</f>
        <v>1400.1523984280961</v>
      </c>
      <c r="V272" s="221">
        <f>MEDIAN(L274:Q274)</f>
        <v>3196.8160629272461</v>
      </c>
      <c r="W272" s="227">
        <f>S272/R272</f>
        <v>1</v>
      </c>
      <c r="X272" s="374" t="e">
        <f t="shared" si="56"/>
        <v>#DIV/0!</v>
      </c>
    </row>
    <row r="273" spans="1:24" s="222" customFormat="1" ht="18">
      <c r="A273" s="224"/>
      <c r="B273" s="224"/>
      <c r="C273" s="224"/>
      <c r="D273" s="224"/>
      <c r="E273" s="224"/>
      <c r="F273" s="224"/>
      <c r="G273" s="224"/>
      <c r="K273" s="228" t="s">
        <v>73</v>
      </c>
      <c r="L273" s="221">
        <v>5.4443597793579102</v>
      </c>
      <c r="M273" s="221">
        <v>15.773173332214355</v>
      </c>
      <c r="N273" s="221">
        <v>29.965856552124023</v>
      </c>
      <c r="O273" s="221">
        <v>30.091495513916016</v>
      </c>
      <c r="P273" s="221">
        <v>22.699850082397461</v>
      </c>
      <c r="Q273" s="221">
        <v>19.92436408996582</v>
      </c>
      <c r="R273" s="230"/>
      <c r="S273" s="231"/>
      <c r="T273" s="231"/>
      <c r="U273" s="231"/>
      <c r="V273" s="231"/>
      <c r="W273" s="232"/>
      <c r="X273" s="374">
        <f t="shared" si="56"/>
        <v>4.1299699783325199</v>
      </c>
    </row>
    <row r="274" spans="1:24" s="222" customFormat="1" ht="18">
      <c r="A274" s="224"/>
      <c r="B274" s="224"/>
      <c r="C274" s="224"/>
      <c r="D274" s="224"/>
      <c r="E274" s="224"/>
      <c r="F274" s="224"/>
      <c r="G274" s="224"/>
      <c r="K274" s="228" t="s">
        <v>74</v>
      </c>
      <c r="L274" s="221">
        <f>1000*L273/$K272</f>
        <v>816.65396690368652</v>
      </c>
      <c r="M274" s="221">
        <f>1000*M273/$K272</f>
        <v>2365.9759998321533</v>
      </c>
      <c r="N274" s="221">
        <f>1000*N273/$K272</f>
        <v>4494.8784828186035</v>
      </c>
      <c r="O274" s="221">
        <f t="shared" ref="O274:Q274" si="71">1000*O273/$K272</f>
        <v>4513.7243270874023</v>
      </c>
      <c r="P274" s="221">
        <f t="shared" si="71"/>
        <v>3404.9775123596191</v>
      </c>
      <c r="Q274" s="221">
        <f t="shared" si="71"/>
        <v>2988.654613494873</v>
      </c>
      <c r="R274" s="230"/>
      <c r="S274" s="231"/>
      <c r="T274" s="231"/>
      <c r="U274" s="231"/>
      <c r="V274" s="231"/>
      <c r="W274" s="232"/>
      <c r="X274" s="374">
        <f t="shared" si="56"/>
        <v>619.49549674987793</v>
      </c>
    </row>
    <row r="275" spans="1:24" s="222" customFormat="1" ht="18">
      <c r="A275" s="224"/>
      <c r="B275" s="224"/>
      <c r="C275" s="224"/>
      <c r="D275" s="224"/>
      <c r="E275" s="224"/>
      <c r="F275" s="224"/>
      <c r="G275" s="224"/>
      <c r="L275" s="224"/>
      <c r="M275" s="224"/>
      <c r="N275" s="224"/>
      <c r="O275" s="224"/>
      <c r="P275" s="224"/>
      <c r="Q275" s="224"/>
      <c r="W275" s="232"/>
      <c r="X275" s="374" t="e">
        <f t="shared" si="56"/>
        <v>#DIV/0!</v>
      </c>
    </row>
    <row r="276" spans="1:24" s="222" customFormat="1" ht="18">
      <c r="A276" s="224"/>
      <c r="B276" s="224" t="s">
        <v>96</v>
      </c>
      <c r="C276" s="224" t="s">
        <v>9</v>
      </c>
      <c r="D276" s="225">
        <v>44259</v>
      </c>
      <c r="E276" s="224">
        <v>28</v>
      </c>
      <c r="F276" s="224"/>
      <c r="G276" s="224"/>
      <c r="H276" s="224">
        <v>200</v>
      </c>
      <c r="I276" s="224">
        <v>150</v>
      </c>
      <c r="J276" s="224">
        <v>5</v>
      </c>
      <c r="K276" s="226">
        <f>(J276*H276)/I276</f>
        <v>6.666666666666667</v>
      </c>
      <c r="L276" s="221"/>
      <c r="M276" s="221"/>
      <c r="N276" s="221"/>
      <c r="O276" s="221"/>
      <c r="P276" s="221"/>
      <c r="Q276" s="221"/>
      <c r="R276" s="221">
        <v>6</v>
      </c>
      <c r="S276" s="221">
        <v>5</v>
      </c>
      <c r="T276" s="221">
        <f>AVERAGE(L278:Q278)</f>
        <v>731.62973523139954</v>
      </c>
      <c r="U276" s="221">
        <f>STDEV(L278:Q278)</f>
        <v>529.5319630954076</v>
      </c>
      <c r="V276" s="221">
        <f>MEDIAN(L278:Q278)</f>
        <v>671.02088928222656</v>
      </c>
      <c r="W276" s="227">
        <f>S276/R276</f>
        <v>0.83333333333333337</v>
      </c>
      <c r="X276" s="374" t="e">
        <f t="shared" ref="X276:X339" si="72">(AVERAGE(L276:Q276))/5</f>
        <v>#DIV/0!</v>
      </c>
    </row>
    <row r="277" spans="1:24" s="222" customFormat="1" ht="18">
      <c r="A277" s="224"/>
      <c r="B277" s="224"/>
      <c r="C277" s="224"/>
      <c r="D277" s="224"/>
      <c r="E277" s="224"/>
      <c r="F277" s="224"/>
      <c r="G277" s="224"/>
      <c r="K277" s="228" t="s">
        <v>73</v>
      </c>
      <c r="L277" s="221">
        <v>4.0886144638061523</v>
      </c>
      <c r="M277" s="221">
        <v>4.8583307266235352</v>
      </c>
      <c r="N277" s="221">
        <v>0</v>
      </c>
      <c r="O277" s="221">
        <v>5.538886547088623</v>
      </c>
      <c r="P277" s="221">
        <v>10.91386604309082</v>
      </c>
      <c r="Q277" s="221">
        <v>3.8654916286468506</v>
      </c>
      <c r="R277" s="230"/>
      <c r="S277" s="231"/>
      <c r="T277" s="231"/>
      <c r="U277" s="231"/>
      <c r="V277" s="231"/>
      <c r="W277" s="232"/>
      <c r="X277" s="374">
        <f t="shared" si="72"/>
        <v>0.97550631364186613</v>
      </c>
    </row>
    <row r="278" spans="1:24" s="222" customFormat="1" ht="18">
      <c r="A278" s="224"/>
      <c r="B278" s="224"/>
      <c r="C278" s="224"/>
      <c r="D278" s="224"/>
      <c r="E278" s="224"/>
      <c r="F278" s="224"/>
      <c r="G278" s="224"/>
      <c r="K278" s="228" t="s">
        <v>74</v>
      </c>
      <c r="L278" s="221">
        <f>1000*L277/$K276</f>
        <v>613.29216957092285</v>
      </c>
      <c r="M278" s="221">
        <f>1000*M277/$K276</f>
        <v>728.74960899353027</v>
      </c>
      <c r="N278" s="221">
        <f>1000*N277/$K276</f>
        <v>0</v>
      </c>
      <c r="O278" s="221">
        <f t="shared" ref="O278:Q278" si="73">1000*O277/$K276</f>
        <v>830.83298206329346</v>
      </c>
      <c r="P278" s="221">
        <f t="shared" si="73"/>
        <v>1637.079906463623</v>
      </c>
      <c r="Q278" s="221">
        <f t="shared" si="73"/>
        <v>579.82374429702759</v>
      </c>
      <c r="R278" s="230"/>
      <c r="S278" s="231"/>
      <c r="T278" s="231"/>
      <c r="U278" s="231"/>
      <c r="V278" s="231"/>
      <c r="W278" s="232"/>
      <c r="X278" s="374">
        <f t="shared" si="72"/>
        <v>146.32594704627991</v>
      </c>
    </row>
    <row r="279" spans="1:24" s="222" customFormat="1" ht="18">
      <c r="A279" s="224"/>
      <c r="B279" s="224"/>
      <c r="C279" s="224"/>
      <c r="D279" s="224"/>
      <c r="E279" s="224"/>
      <c r="F279" s="224"/>
      <c r="G279" s="224"/>
      <c r="L279" s="224"/>
      <c r="M279" s="224"/>
      <c r="N279" s="224"/>
      <c r="O279" s="224"/>
      <c r="P279" s="224"/>
      <c r="Q279" s="224"/>
      <c r="W279" s="232"/>
      <c r="X279" s="374" t="e">
        <f t="shared" si="72"/>
        <v>#DIV/0!</v>
      </c>
    </row>
    <row r="280" spans="1:24" s="222" customFormat="1" ht="18">
      <c r="A280" s="224"/>
      <c r="B280" s="224" t="s">
        <v>96</v>
      </c>
      <c r="C280" s="224" t="s">
        <v>9</v>
      </c>
      <c r="D280" s="225">
        <v>44266</v>
      </c>
      <c r="E280" s="224">
        <v>35</v>
      </c>
      <c r="F280" s="224"/>
      <c r="G280" s="224"/>
      <c r="H280" s="224">
        <v>200</v>
      </c>
      <c r="I280" s="224">
        <v>150</v>
      </c>
      <c r="J280" s="224">
        <v>5</v>
      </c>
      <c r="K280" s="226">
        <f>(J280*H280)/I280</f>
        <v>6.666666666666667</v>
      </c>
      <c r="L280" s="221"/>
      <c r="M280" s="221"/>
      <c r="N280" s="221"/>
      <c r="O280" s="221"/>
      <c r="P280" s="221"/>
      <c r="Q280" s="221"/>
      <c r="R280" s="221">
        <v>6</v>
      </c>
      <c r="S280" s="221">
        <v>3</v>
      </c>
      <c r="T280" s="221">
        <f>AVERAGE(L282:Q282)</f>
        <v>244.03311610221863</v>
      </c>
      <c r="U280" s="221">
        <f>STDEV(L282:Q282)</f>
        <v>294.9070760953249</v>
      </c>
      <c r="V280" s="221">
        <f>MEDIAN(L282:Q282)</f>
        <v>185.84159016609192</v>
      </c>
      <c r="W280" s="227">
        <f>S280/R280</f>
        <v>0.5</v>
      </c>
      <c r="X280" s="374" t="e">
        <f t="shared" si="72"/>
        <v>#DIV/0!</v>
      </c>
    </row>
    <row r="281" spans="1:24" s="222" customFormat="1" ht="18">
      <c r="A281" s="224"/>
      <c r="B281" s="224"/>
      <c r="C281" s="224"/>
      <c r="D281" s="224"/>
      <c r="E281" s="224"/>
      <c r="F281" s="224"/>
      <c r="G281" s="224"/>
      <c r="K281" s="228" t="s">
        <v>73</v>
      </c>
      <c r="L281" s="221">
        <v>4.769355297088623</v>
      </c>
      <c r="M281" s="221">
        <v>0</v>
      </c>
      <c r="N281" s="221">
        <v>0</v>
      </c>
      <c r="O281" s="221">
        <v>2.5140814781188965</v>
      </c>
      <c r="P281" s="221">
        <v>0</v>
      </c>
      <c r="Q281" s="221">
        <v>2.4778878688812256</v>
      </c>
      <c r="R281" s="230"/>
      <c r="S281" s="231"/>
      <c r="T281" s="231"/>
      <c r="U281" s="231"/>
      <c r="V281" s="231"/>
      <c r="W281" s="232"/>
      <c r="X281" s="374">
        <f t="shared" si="72"/>
        <v>0.32537748813629153</v>
      </c>
    </row>
    <row r="282" spans="1:24" s="222" customFormat="1" ht="18">
      <c r="A282" s="224"/>
      <c r="B282" s="224"/>
      <c r="C282" s="224"/>
      <c r="D282" s="224"/>
      <c r="E282" s="224"/>
      <c r="F282" s="224"/>
      <c r="G282" s="224"/>
      <c r="K282" s="228" t="s">
        <v>74</v>
      </c>
      <c r="L282" s="221">
        <f>1000*L281/$K280</f>
        <v>715.40329456329346</v>
      </c>
      <c r="M282" s="221">
        <f>1000*M281/$K280</f>
        <v>0</v>
      </c>
      <c r="N282" s="221">
        <f>1000*N281/$K280</f>
        <v>0</v>
      </c>
      <c r="O282" s="221">
        <f t="shared" ref="O282:Q282" si="74">1000*O281/$K280</f>
        <v>377.11222171783447</v>
      </c>
      <c r="P282" s="221">
        <f t="shared" si="74"/>
        <v>0</v>
      </c>
      <c r="Q282" s="221">
        <f t="shared" si="74"/>
        <v>371.68318033218384</v>
      </c>
      <c r="R282" s="230"/>
      <c r="S282" s="231"/>
      <c r="T282" s="231"/>
      <c r="U282" s="231"/>
      <c r="V282" s="231"/>
      <c r="W282" s="232"/>
      <c r="X282" s="374">
        <f t="shared" si="72"/>
        <v>48.806623220443726</v>
      </c>
    </row>
    <row r="283" spans="1:24" s="222" customFormat="1" ht="18">
      <c r="A283" s="224"/>
      <c r="B283" s="224"/>
      <c r="C283" s="224"/>
      <c r="D283" s="224"/>
      <c r="E283" s="224"/>
      <c r="F283" s="224"/>
      <c r="G283" s="224"/>
      <c r="L283" s="224"/>
      <c r="M283" s="224"/>
      <c r="N283" s="224"/>
      <c r="O283" s="224"/>
      <c r="P283" s="224"/>
      <c r="Q283" s="224"/>
      <c r="W283" s="232"/>
      <c r="X283" s="374" t="e">
        <f t="shared" si="72"/>
        <v>#DIV/0!</v>
      </c>
    </row>
    <row r="284" spans="1:24" s="222" customFormat="1" ht="18">
      <c r="A284" s="224"/>
      <c r="B284" s="224" t="s">
        <v>96</v>
      </c>
      <c r="C284" s="224" t="s">
        <v>9</v>
      </c>
      <c r="D284" s="225">
        <v>44273</v>
      </c>
      <c r="E284" s="224">
        <v>42</v>
      </c>
      <c r="F284" s="224"/>
      <c r="G284" s="224"/>
      <c r="H284" s="224">
        <v>200</v>
      </c>
      <c r="I284" s="224">
        <v>150</v>
      </c>
      <c r="J284" s="224">
        <v>5</v>
      </c>
      <c r="K284" s="226">
        <f>(J284*H284)/I284</f>
        <v>6.666666666666667</v>
      </c>
      <c r="L284" s="221"/>
      <c r="M284" s="221"/>
      <c r="N284" s="221"/>
      <c r="O284" s="221"/>
      <c r="P284" s="221"/>
      <c r="Q284" s="221"/>
      <c r="R284" s="221">
        <v>6</v>
      </c>
      <c r="S284" s="221">
        <v>2</v>
      </c>
      <c r="T284" s="221">
        <f>AVERAGE(L286:Q286)</f>
        <v>170.59140801429749</v>
      </c>
      <c r="U284" s="221">
        <f>STDEV(L286:Q286)</f>
        <v>284.32329712301356</v>
      </c>
      <c r="V284" s="221">
        <f>MEDIAN(L286:Q286)</f>
        <v>0</v>
      </c>
      <c r="W284" s="227">
        <f>S284/R284</f>
        <v>0.33333333333333331</v>
      </c>
      <c r="X284" s="374" t="e">
        <f t="shared" si="72"/>
        <v>#DIV/0!</v>
      </c>
    </row>
    <row r="285" spans="1:24" s="222" customFormat="1" ht="18">
      <c r="A285" s="224"/>
      <c r="B285" s="224"/>
      <c r="C285" s="224"/>
      <c r="D285" s="224"/>
      <c r="E285" s="224"/>
      <c r="F285" s="224"/>
      <c r="G285" s="224"/>
      <c r="K285" s="228" t="s">
        <v>73</v>
      </c>
      <c r="L285" s="221">
        <v>4.5171842575073242</v>
      </c>
      <c r="M285" s="221">
        <v>0</v>
      </c>
      <c r="N285" s="221">
        <v>0</v>
      </c>
      <c r="O285" s="221">
        <v>0</v>
      </c>
      <c r="P285" s="221">
        <v>2.3064720630645752</v>
      </c>
      <c r="Q285" s="221">
        <v>0</v>
      </c>
      <c r="R285" s="230"/>
      <c r="S285" s="231"/>
      <c r="T285" s="231"/>
      <c r="U285" s="231"/>
      <c r="V285" s="231"/>
      <c r="W285" s="232"/>
      <c r="X285" s="374">
        <f t="shared" si="72"/>
        <v>0.22745521068572999</v>
      </c>
    </row>
    <row r="286" spans="1:24" s="222" customFormat="1" ht="18">
      <c r="A286" s="224"/>
      <c r="B286" s="224"/>
      <c r="C286" s="224"/>
      <c r="D286" s="224"/>
      <c r="E286" s="224"/>
      <c r="F286" s="224"/>
      <c r="G286" s="224"/>
      <c r="K286" s="228" t="s">
        <v>74</v>
      </c>
      <c r="L286" s="221">
        <f>1000*L285/$K284</f>
        <v>677.57763862609863</v>
      </c>
      <c r="M286" s="221">
        <f>1000*M285/$K284</f>
        <v>0</v>
      </c>
      <c r="N286" s="221">
        <f>1000*N285/$K284</f>
        <v>0</v>
      </c>
      <c r="O286" s="221">
        <f t="shared" ref="O286:Q286" si="75">1000*O285/$K284</f>
        <v>0</v>
      </c>
      <c r="P286" s="221">
        <f t="shared" si="75"/>
        <v>345.97080945968628</v>
      </c>
      <c r="Q286" s="221">
        <f t="shared" si="75"/>
        <v>0</v>
      </c>
      <c r="R286" s="230"/>
      <c r="S286" s="231"/>
      <c r="T286" s="231"/>
      <c r="U286" s="231"/>
      <c r="V286" s="231"/>
      <c r="W286" s="232"/>
      <c r="X286" s="374">
        <f t="shared" si="72"/>
        <v>34.118281602859497</v>
      </c>
    </row>
    <row r="287" spans="1:24" s="222" customFormat="1" ht="18">
      <c r="A287" s="224"/>
      <c r="B287" s="224"/>
      <c r="C287" s="224"/>
      <c r="D287" s="224"/>
      <c r="E287" s="224"/>
      <c r="F287" s="224"/>
      <c r="G287" s="224"/>
      <c r="L287" s="224"/>
      <c r="M287" s="224"/>
      <c r="N287" s="224"/>
      <c r="O287" s="224"/>
      <c r="P287" s="224"/>
      <c r="Q287" s="224"/>
      <c r="W287" s="232"/>
      <c r="X287" s="374" t="e">
        <f t="shared" si="72"/>
        <v>#DIV/0!</v>
      </c>
    </row>
    <row r="288" spans="1:24" s="222" customFormat="1" ht="18">
      <c r="A288" s="224"/>
      <c r="B288" s="224" t="s">
        <v>96</v>
      </c>
      <c r="C288" s="224" t="s">
        <v>9</v>
      </c>
      <c r="D288" s="225">
        <v>44280</v>
      </c>
      <c r="E288" s="224">
        <v>49</v>
      </c>
      <c r="F288" s="224"/>
      <c r="G288" s="224"/>
      <c r="H288" s="224">
        <v>200</v>
      </c>
      <c r="I288" s="224">
        <v>150</v>
      </c>
      <c r="J288" s="224">
        <v>5</v>
      </c>
      <c r="K288" s="226">
        <f>(J288*H288)/I288</f>
        <v>6.666666666666667</v>
      </c>
      <c r="L288" s="221"/>
      <c r="M288" s="221"/>
      <c r="N288" s="221"/>
      <c r="O288" s="221"/>
      <c r="P288" s="221"/>
      <c r="Q288" s="221"/>
      <c r="R288" s="221">
        <v>6</v>
      </c>
      <c r="S288" s="221">
        <v>0</v>
      </c>
      <c r="T288" s="221">
        <f>AVERAGE(L290:Q290)</f>
        <v>0</v>
      </c>
      <c r="U288" s="221">
        <f>STDEV(L290:Q290)</f>
        <v>0</v>
      </c>
      <c r="V288" s="221">
        <f>MEDIAN(L290:Q290)</f>
        <v>0</v>
      </c>
      <c r="W288" s="227">
        <f>S288/R288</f>
        <v>0</v>
      </c>
      <c r="X288" s="374" t="e">
        <f t="shared" si="72"/>
        <v>#DIV/0!</v>
      </c>
    </row>
    <row r="289" spans="1:24" s="222" customFormat="1" ht="18">
      <c r="A289" s="224"/>
      <c r="B289" s="224"/>
      <c r="C289" s="224"/>
      <c r="D289" s="224"/>
      <c r="E289" s="224"/>
      <c r="F289" s="224"/>
      <c r="G289" s="224"/>
      <c r="K289" s="228" t="s">
        <v>73</v>
      </c>
      <c r="L289" s="221">
        <v>0</v>
      </c>
      <c r="M289" s="221">
        <v>0</v>
      </c>
      <c r="N289" s="221">
        <v>0</v>
      </c>
      <c r="O289" s="221">
        <v>0</v>
      </c>
      <c r="P289" s="221">
        <v>0</v>
      </c>
      <c r="Q289" s="221">
        <v>0</v>
      </c>
      <c r="R289" s="230"/>
      <c r="S289" s="231"/>
      <c r="T289" s="231"/>
      <c r="U289" s="231"/>
      <c r="V289" s="231"/>
      <c r="W289" s="232"/>
      <c r="X289" s="374">
        <f t="shared" si="72"/>
        <v>0</v>
      </c>
    </row>
    <row r="290" spans="1:24" s="222" customFormat="1" ht="18">
      <c r="A290" s="224"/>
      <c r="B290" s="224"/>
      <c r="C290" s="224"/>
      <c r="D290" s="224"/>
      <c r="E290" s="224"/>
      <c r="F290" s="224"/>
      <c r="G290" s="224"/>
      <c r="K290" s="228" t="s">
        <v>74</v>
      </c>
      <c r="L290" s="221">
        <f>1000*L289/$K288</f>
        <v>0</v>
      </c>
      <c r="M290" s="221">
        <f>1000*M289/$K288</f>
        <v>0</v>
      </c>
      <c r="N290" s="221">
        <f>1000*N289/$K288</f>
        <v>0</v>
      </c>
      <c r="O290" s="221">
        <f t="shared" ref="O290:Q290" si="76">1000*O289/$K288</f>
        <v>0</v>
      </c>
      <c r="P290" s="221">
        <f t="shared" si="76"/>
        <v>0</v>
      </c>
      <c r="Q290" s="221">
        <f t="shared" si="76"/>
        <v>0</v>
      </c>
      <c r="R290" s="230"/>
      <c r="S290" s="231"/>
      <c r="T290" s="231"/>
      <c r="U290" s="231"/>
      <c r="V290" s="231"/>
      <c r="W290" s="232"/>
      <c r="X290" s="374">
        <f t="shared" si="72"/>
        <v>0</v>
      </c>
    </row>
    <row r="291" spans="1:24" s="222" customFormat="1" ht="18">
      <c r="A291" s="224"/>
      <c r="B291" s="224"/>
      <c r="C291" s="224"/>
      <c r="D291" s="224"/>
      <c r="E291" s="224"/>
      <c r="F291" s="224"/>
      <c r="G291" s="224"/>
      <c r="L291" s="224"/>
      <c r="M291" s="224"/>
      <c r="N291" s="224"/>
      <c r="O291" s="224"/>
      <c r="P291" s="224"/>
      <c r="Q291" s="224"/>
      <c r="W291" s="232"/>
      <c r="X291" s="374" t="e">
        <f t="shared" si="72"/>
        <v>#DIV/0!</v>
      </c>
    </row>
    <row r="292" spans="1:24" s="222" customFormat="1" ht="18">
      <c r="A292" s="224"/>
      <c r="B292" s="224" t="s">
        <v>96</v>
      </c>
      <c r="C292" s="224" t="s">
        <v>9</v>
      </c>
      <c r="D292" s="225">
        <v>44287</v>
      </c>
      <c r="E292" s="224">
        <v>56</v>
      </c>
      <c r="F292" s="224"/>
      <c r="G292" s="224"/>
      <c r="H292" s="224">
        <v>200</v>
      </c>
      <c r="I292" s="224">
        <v>150</v>
      </c>
      <c r="J292" s="224">
        <v>5</v>
      </c>
      <c r="K292" s="226">
        <f>(J292*H292)/I292</f>
        <v>6.666666666666667</v>
      </c>
      <c r="L292" s="221"/>
      <c r="M292" s="221"/>
      <c r="N292" s="221"/>
      <c r="O292" s="221"/>
      <c r="P292" s="221"/>
      <c r="Q292" s="221"/>
      <c r="R292" s="221">
        <v>6</v>
      </c>
      <c r="S292" s="221">
        <v>0</v>
      </c>
      <c r="T292" s="221">
        <f>AVERAGE(L294:Q294)</f>
        <v>0</v>
      </c>
      <c r="U292" s="221">
        <f>STDEV(L294:Q294)</f>
        <v>0</v>
      </c>
      <c r="V292" s="221">
        <f>MEDIAN(L294:Q294)</f>
        <v>0</v>
      </c>
      <c r="W292" s="227">
        <f>S292/R292</f>
        <v>0</v>
      </c>
      <c r="X292" s="374" t="e">
        <f t="shared" si="72"/>
        <v>#DIV/0!</v>
      </c>
    </row>
    <row r="293" spans="1:24" s="222" customFormat="1" ht="18">
      <c r="A293" s="224"/>
      <c r="B293" s="224"/>
      <c r="C293" s="224"/>
      <c r="D293" s="224"/>
      <c r="E293" s="224"/>
      <c r="F293" s="224"/>
      <c r="G293" s="224"/>
      <c r="K293" s="228" t="s">
        <v>73</v>
      </c>
      <c r="L293" s="221">
        <v>0</v>
      </c>
      <c r="M293" s="221">
        <v>0</v>
      </c>
      <c r="N293" s="221">
        <v>0</v>
      </c>
      <c r="O293" s="221">
        <v>0</v>
      </c>
      <c r="P293" s="221">
        <v>0</v>
      </c>
      <c r="Q293" s="221">
        <v>0</v>
      </c>
      <c r="R293" s="230"/>
      <c r="S293" s="231"/>
      <c r="T293" s="231"/>
      <c r="U293" s="231"/>
      <c r="V293" s="231"/>
      <c r="W293" s="232"/>
      <c r="X293" s="374">
        <f t="shared" si="72"/>
        <v>0</v>
      </c>
    </row>
    <row r="294" spans="1:24" s="222" customFormat="1" ht="18">
      <c r="A294" s="224"/>
      <c r="B294" s="224"/>
      <c r="C294" s="224"/>
      <c r="D294" s="224"/>
      <c r="E294" s="224"/>
      <c r="F294" s="224"/>
      <c r="G294" s="224"/>
      <c r="K294" s="228" t="s">
        <v>74</v>
      </c>
      <c r="L294" s="221">
        <f>1000*L293/$K292</f>
        <v>0</v>
      </c>
      <c r="M294" s="221">
        <f>1000*M293/$K292</f>
        <v>0</v>
      </c>
      <c r="N294" s="221">
        <f>1000*N293/$K292</f>
        <v>0</v>
      </c>
      <c r="O294" s="221">
        <f t="shared" ref="O294:Q294" si="77">1000*O293/$K292</f>
        <v>0</v>
      </c>
      <c r="P294" s="221">
        <f t="shared" si="77"/>
        <v>0</v>
      </c>
      <c r="Q294" s="221">
        <f t="shared" si="77"/>
        <v>0</v>
      </c>
      <c r="R294" s="230"/>
      <c r="S294" s="231"/>
      <c r="T294" s="231"/>
      <c r="U294" s="231"/>
      <c r="V294" s="231"/>
      <c r="W294" s="232"/>
      <c r="X294" s="374">
        <f t="shared" si="72"/>
        <v>0</v>
      </c>
    </row>
    <row r="295" spans="1:24" s="222" customFormat="1" ht="18">
      <c r="A295" s="224"/>
      <c r="B295" s="224"/>
      <c r="C295" s="224"/>
      <c r="E295" s="224"/>
      <c r="F295" s="224"/>
      <c r="G295" s="224"/>
      <c r="L295" s="224"/>
      <c r="M295" s="224"/>
      <c r="N295" s="224"/>
      <c r="O295" s="224"/>
      <c r="P295" s="224"/>
      <c r="Q295" s="224"/>
      <c r="W295" s="232"/>
      <c r="X295" s="374" t="e">
        <f t="shared" si="72"/>
        <v>#DIV/0!</v>
      </c>
    </row>
    <row r="296" spans="1:24" s="222" customFormat="1" ht="18">
      <c r="A296" s="224"/>
      <c r="B296" s="224" t="s">
        <v>96</v>
      </c>
      <c r="C296" s="224" t="s">
        <v>9</v>
      </c>
      <c r="D296" s="225">
        <v>44294</v>
      </c>
      <c r="E296" s="224">
        <v>63</v>
      </c>
      <c r="F296" s="224"/>
      <c r="G296" s="224"/>
      <c r="H296" s="224">
        <v>200</v>
      </c>
      <c r="I296" s="224">
        <v>150</v>
      </c>
      <c r="J296" s="224">
        <v>5</v>
      </c>
      <c r="K296" s="226">
        <f>(J296*H296)/I296</f>
        <v>6.666666666666667</v>
      </c>
      <c r="L296" s="221"/>
      <c r="M296" s="221"/>
      <c r="N296" s="221"/>
      <c r="O296" s="221"/>
      <c r="P296" s="221"/>
      <c r="Q296" s="221"/>
      <c r="R296" s="221">
        <v>6</v>
      </c>
      <c r="S296" s="221">
        <v>1</v>
      </c>
      <c r="T296" s="221">
        <f>AVERAGE(L298:Q298)</f>
        <v>106.5</v>
      </c>
      <c r="U296" s="221">
        <f>STDEV(L298:Q298)</f>
        <v>260.87065760640849</v>
      </c>
      <c r="V296" s="221">
        <f>MEDIAN(L298:Q298)</f>
        <v>0</v>
      </c>
      <c r="W296" s="227">
        <f>S296/R296</f>
        <v>0.16666666666666666</v>
      </c>
      <c r="X296" s="374" t="e">
        <f t="shared" si="72"/>
        <v>#DIV/0!</v>
      </c>
    </row>
    <row r="297" spans="1:24" s="222" customFormat="1" ht="18">
      <c r="A297" s="224"/>
      <c r="B297" s="224"/>
      <c r="C297" s="224"/>
      <c r="D297" s="224"/>
      <c r="E297" s="224"/>
      <c r="F297" s="224"/>
      <c r="G297" s="224"/>
      <c r="K297" s="228" t="s">
        <v>73</v>
      </c>
      <c r="L297" s="221">
        <v>4.26</v>
      </c>
      <c r="M297" s="221">
        <v>0</v>
      </c>
      <c r="N297" s="221">
        <v>0</v>
      </c>
      <c r="O297" s="221">
        <v>0</v>
      </c>
      <c r="P297" s="221">
        <v>0</v>
      </c>
      <c r="Q297" s="221">
        <v>0</v>
      </c>
      <c r="R297" s="230"/>
      <c r="S297" s="231"/>
      <c r="T297" s="231"/>
      <c r="U297" s="231"/>
      <c r="V297" s="231"/>
      <c r="W297" s="232"/>
      <c r="X297" s="374">
        <f t="shared" si="72"/>
        <v>0.14199999999999999</v>
      </c>
    </row>
    <row r="298" spans="1:24" s="222" customFormat="1" ht="18">
      <c r="A298" s="224"/>
      <c r="B298" s="224"/>
      <c r="C298" s="224"/>
      <c r="D298" s="224"/>
      <c r="E298" s="224"/>
      <c r="F298" s="224"/>
      <c r="G298" s="224"/>
      <c r="K298" s="228" t="s">
        <v>74</v>
      </c>
      <c r="L298" s="221">
        <f>1000*L297/$K296</f>
        <v>639</v>
      </c>
      <c r="M298" s="221">
        <f>1000*M297/$K296</f>
        <v>0</v>
      </c>
      <c r="N298" s="221">
        <f>1000*N297/$K296</f>
        <v>0</v>
      </c>
      <c r="O298" s="221">
        <f t="shared" ref="O298:Q298" si="78">1000*O297/$K296</f>
        <v>0</v>
      </c>
      <c r="P298" s="221">
        <f t="shared" si="78"/>
        <v>0</v>
      </c>
      <c r="Q298" s="221">
        <f t="shared" si="78"/>
        <v>0</v>
      </c>
      <c r="R298" s="230"/>
      <c r="S298" s="231"/>
      <c r="T298" s="231"/>
      <c r="U298" s="231"/>
      <c r="V298" s="231"/>
      <c r="W298" s="232"/>
      <c r="X298" s="374">
        <f t="shared" si="72"/>
        <v>21.3</v>
      </c>
    </row>
    <row r="299" spans="1:24" s="222" customFormat="1" ht="18">
      <c r="A299" s="224"/>
      <c r="B299" s="224"/>
      <c r="C299" s="224"/>
      <c r="D299" s="224"/>
      <c r="E299" s="224"/>
      <c r="F299" s="224"/>
      <c r="G299" s="224"/>
      <c r="L299" s="224"/>
      <c r="M299" s="224"/>
      <c r="N299" s="224"/>
      <c r="O299" s="224"/>
      <c r="P299" s="224"/>
      <c r="Q299" s="224"/>
      <c r="W299" s="232"/>
      <c r="X299" s="374" t="e">
        <f t="shared" si="72"/>
        <v>#DIV/0!</v>
      </c>
    </row>
    <row r="300" spans="1:24" s="222" customFormat="1" ht="18">
      <c r="A300" s="224"/>
      <c r="B300" s="224" t="s">
        <v>96</v>
      </c>
      <c r="C300" s="224" t="s">
        <v>9</v>
      </c>
      <c r="D300" s="225">
        <v>44301</v>
      </c>
      <c r="E300" s="224">
        <v>70</v>
      </c>
      <c r="F300" s="224"/>
      <c r="G300" s="224"/>
      <c r="H300" s="224">
        <v>200</v>
      </c>
      <c r="I300" s="224">
        <v>150</v>
      </c>
      <c r="J300" s="224">
        <v>5</v>
      </c>
      <c r="K300" s="226">
        <f>(J300*H300)/I300</f>
        <v>6.666666666666667</v>
      </c>
      <c r="L300" s="221"/>
      <c r="M300" s="221"/>
      <c r="N300" s="221"/>
      <c r="O300" s="221"/>
      <c r="P300" s="221"/>
      <c r="Q300" s="221"/>
      <c r="R300" s="221">
        <v>6</v>
      </c>
      <c r="S300" s="221">
        <v>0</v>
      </c>
      <c r="T300" s="221">
        <f>AVERAGE(L302:Q302)</f>
        <v>0</v>
      </c>
      <c r="U300" s="221">
        <f>STDEV(L302:Q302)</f>
        <v>0</v>
      </c>
      <c r="V300" s="221">
        <f>MEDIAN(L302:Q302)</f>
        <v>0</v>
      </c>
      <c r="W300" s="227">
        <f>S300/R300</f>
        <v>0</v>
      </c>
      <c r="X300" s="374" t="e">
        <f t="shared" si="72"/>
        <v>#DIV/0!</v>
      </c>
    </row>
    <row r="301" spans="1:24" s="222" customFormat="1" ht="18">
      <c r="A301" s="224"/>
      <c r="B301" s="224"/>
      <c r="C301" s="224"/>
      <c r="D301" s="224"/>
      <c r="E301" s="224"/>
      <c r="F301" s="224"/>
      <c r="G301" s="224"/>
      <c r="K301" s="228" t="s">
        <v>73</v>
      </c>
      <c r="L301" s="221">
        <v>0</v>
      </c>
      <c r="M301" s="221">
        <v>0</v>
      </c>
      <c r="N301" s="221">
        <v>0</v>
      </c>
      <c r="O301" s="221">
        <v>0</v>
      </c>
      <c r="P301" s="221">
        <v>0</v>
      </c>
      <c r="Q301" s="221">
        <v>0</v>
      </c>
      <c r="R301" s="230"/>
      <c r="S301" s="231"/>
      <c r="T301" s="231"/>
      <c r="U301" s="231"/>
      <c r="V301" s="231"/>
      <c r="W301" s="232"/>
      <c r="X301" s="374">
        <f t="shared" si="72"/>
        <v>0</v>
      </c>
    </row>
    <row r="302" spans="1:24" s="222" customFormat="1" ht="18">
      <c r="A302" s="224"/>
      <c r="B302" s="224"/>
      <c r="C302" s="224"/>
      <c r="D302" s="224"/>
      <c r="E302" s="224"/>
      <c r="F302" s="224"/>
      <c r="G302" s="224"/>
      <c r="K302" s="228" t="s">
        <v>74</v>
      </c>
      <c r="L302" s="221">
        <f>1000*L301/$K300</f>
        <v>0</v>
      </c>
      <c r="M302" s="221">
        <f>1000*M301/$K300</f>
        <v>0</v>
      </c>
      <c r="N302" s="221">
        <f>1000*N301/$K300</f>
        <v>0</v>
      </c>
      <c r="O302" s="221">
        <f t="shared" ref="O302:Q302" si="79">1000*O301/$K300</f>
        <v>0</v>
      </c>
      <c r="P302" s="221">
        <f t="shared" si="79"/>
        <v>0</v>
      </c>
      <c r="Q302" s="221">
        <f t="shared" si="79"/>
        <v>0</v>
      </c>
      <c r="R302" s="230"/>
      <c r="S302" s="231"/>
      <c r="T302" s="231"/>
      <c r="U302" s="231"/>
      <c r="V302" s="231"/>
      <c r="W302" s="232"/>
      <c r="X302" s="374">
        <f t="shared" si="72"/>
        <v>0</v>
      </c>
    </row>
    <row r="303" spans="1:24" s="222" customFormat="1" ht="18">
      <c r="A303" s="224"/>
      <c r="B303" s="224"/>
      <c r="C303" s="224"/>
      <c r="E303" s="224"/>
      <c r="F303" s="224"/>
      <c r="G303" s="224"/>
      <c r="L303" s="224"/>
      <c r="M303" s="224"/>
      <c r="N303" s="224"/>
      <c r="O303" s="224"/>
      <c r="P303" s="224"/>
      <c r="Q303" s="224"/>
      <c r="W303" s="232"/>
      <c r="X303" s="374" t="e">
        <f t="shared" si="72"/>
        <v>#DIV/0!</v>
      </c>
    </row>
    <row r="304" spans="1:24" s="222" customFormat="1" ht="18">
      <c r="A304" s="224"/>
      <c r="B304" s="224" t="s">
        <v>96</v>
      </c>
      <c r="C304" s="224" t="s">
        <v>9</v>
      </c>
      <c r="D304" s="225">
        <v>44308</v>
      </c>
      <c r="E304" s="224">
        <v>77</v>
      </c>
      <c r="F304" s="224"/>
      <c r="G304" s="224"/>
      <c r="H304" s="224">
        <v>200</v>
      </c>
      <c r="I304" s="224">
        <v>150</v>
      </c>
      <c r="J304" s="224">
        <v>5</v>
      </c>
      <c r="K304" s="226">
        <f>(J304*H304)/I304</f>
        <v>6.666666666666667</v>
      </c>
      <c r="L304" s="221"/>
      <c r="M304" s="221"/>
      <c r="N304" s="221"/>
      <c r="O304" s="221"/>
      <c r="P304" s="221"/>
      <c r="Q304" s="221"/>
      <c r="R304" s="221">
        <v>6</v>
      </c>
      <c r="S304" s="221">
        <v>0</v>
      </c>
      <c r="T304" s="221">
        <f>AVERAGE(L306:Q306)</f>
        <v>0</v>
      </c>
      <c r="U304" s="221">
        <f>STDEV(L306:Q306)</f>
        <v>0</v>
      </c>
      <c r="V304" s="221">
        <f>MEDIAN(L306:Q306)</f>
        <v>0</v>
      </c>
      <c r="W304" s="227">
        <f>S304/R304</f>
        <v>0</v>
      </c>
      <c r="X304" s="374" t="e">
        <f t="shared" si="72"/>
        <v>#DIV/0!</v>
      </c>
    </row>
    <row r="305" spans="1:24" s="222" customFormat="1" ht="18">
      <c r="A305" s="224"/>
      <c r="B305" s="224"/>
      <c r="C305" s="224"/>
      <c r="D305" s="224"/>
      <c r="E305" s="224"/>
      <c r="F305" s="224"/>
      <c r="G305" s="224"/>
      <c r="K305" s="228" t="s">
        <v>73</v>
      </c>
      <c r="L305" s="221">
        <v>0</v>
      </c>
      <c r="M305" s="221">
        <v>0</v>
      </c>
      <c r="N305" s="221">
        <v>0</v>
      </c>
      <c r="O305" s="221">
        <v>0</v>
      </c>
      <c r="P305" s="221">
        <v>0</v>
      </c>
      <c r="Q305" s="221">
        <v>0</v>
      </c>
      <c r="R305" s="230"/>
      <c r="S305" s="231"/>
      <c r="T305" s="231"/>
      <c r="U305" s="231"/>
      <c r="V305" s="231"/>
      <c r="W305" s="232"/>
      <c r="X305" s="374">
        <f t="shared" si="72"/>
        <v>0</v>
      </c>
    </row>
    <row r="306" spans="1:24" s="222" customFormat="1" ht="18">
      <c r="A306" s="224"/>
      <c r="B306" s="224"/>
      <c r="C306" s="224"/>
      <c r="D306" s="224"/>
      <c r="E306" s="224"/>
      <c r="F306" s="224"/>
      <c r="G306" s="224"/>
      <c r="K306" s="228" t="s">
        <v>74</v>
      </c>
      <c r="L306" s="221">
        <f>1000*L305/$K304</f>
        <v>0</v>
      </c>
      <c r="M306" s="221">
        <f>1000*M305/$K304</f>
        <v>0</v>
      </c>
      <c r="N306" s="221">
        <f>1000*N305/$K304</f>
        <v>0</v>
      </c>
      <c r="O306" s="221">
        <f t="shared" ref="O306:Q306" si="80">1000*O305/$K304</f>
        <v>0</v>
      </c>
      <c r="P306" s="221">
        <f t="shared" si="80"/>
        <v>0</v>
      </c>
      <c r="Q306" s="221">
        <f t="shared" si="80"/>
        <v>0</v>
      </c>
      <c r="R306" s="230"/>
      <c r="S306" s="231"/>
      <c r="T306" s="231"/>
      <c r="U306" s="231"/>
      <c r="V306" s="231"/>
      <c r="W306" s="232"/>
      <c r="X306" s="374">
        <f t="shared" si="72"/>
        <v>0</v>
      </c>
    </row>
    <row r="307" spans="1:24" s="222" customFormat="1" ht="18">
      <c r="A307" s="224"/>
      <c r="B307" s="224"/>
      <c r="C307" s="224"/>
      <c r="D307" s="225"/>
      <c r="E307" s="224"/>
      <c r="F307" s="224"/>
      <c r="G307" s="224"/>
      <c r="L307" s="224"/>
      <c r="M307" s="224"/>
      <c r="N307" s="224"/>
      <c r="O307" s="224"/>
      <c r="P307" s="224"/>
      <c r="Q307" s="224"/>
      <c r="W307" s="232"/>
      <c r="X307" s="374" t="e">
        <f t="shared" si="72"/>
        <v>#DIV/0!</v>
      </c>
    </row>
    <row r="308" spans="1:24" s="222" customFormat="1" ht="18">
      <c r="A308" s="224"/>
      <c r="B308" s="224" t="s">
        <v>96</v>
      </c>
      <c r="C308" s="224" t="s">
        <v>9</v>
      </c>
      <c r="D308" s="225">
        <v>44312</v>
      </c>
      <c r="E308" s="224">
        <v>81</v>
      </c>
      <c r="F308" s="224"/>
      <c r="G308" s="224"/>
      <c r="H308" s="224">
        <v>200</v>
      </c>
      <c r="I308" s="224">
        <v>150</v>
      </c>
      <c r="J308" s="224">
        <v>5</v>
      </c>
      <c r="K308" s="226">
        <f>(J308*H308)/I308</f>
        <v>6.666666666666667</v>
      </c>
      <c r="L308" s="221"/>
      <c r="M308" s="221"/>
      <c r="N308" s="221"/>
      <c r="O308" s="221"/>
      <c r="P308" s="221"/>
      <c r="Q308" s="221"/>
      <c r="R308" s="221">
        <v>6</v>
      </c>
      <c r="S308" s="221">
        <v>0</v>
      </c>
      <c r="T308" s="221">
        <f>AVERAGE(L310:Q310)</f>
        <v>0</v>
      </c>
      <c r="U308" s="221">
        <f>STDEV(L310:Q310)</f>
        <v>0</v>
      </c>
      <c r="V308" s="221">
        <f>MEDIAN(L310:Q310)</f>
        <v>0</v>
      </c>
      <c r="W308" s="227">
        <f>S308/R308</f>
        <v>0</v>
      </c>
      <c r="X308" s="374" t="e">
        <f t="shared" si="72"/>
        <v>#DIV/0!</v>
      </c>
    </row>
    <row r="309" spans="1:24" s="222" customFormat="1" ht="18">
      <c r="A309" s="224"/>
      <c r="B309" s="224"/>
      <c r="C309" s="224"/>
      <c r="D309" s="224"/>
      <c r="E309" s="224"/>
      <c r="F309" s="224"/>
      <c r="G309" s="224"/>
      <c r="K309" s="228" t="s">
        <v>73</v>
      </c>
      <c r="L309" s="221">
        <v>0</v>
      </c>
      <c r="M309" s="221">
        <v>0</v>
      </c>
      <c r="N309" s="221">
        <v>0</v>
      </c>
      <c r="O309" s="221">
        <v>0</v>
      </c>
      <c r="P309" s="221">
        <v>0</v>
      </c>
      <c r="Q309" s="221">
        <v>0</v>
      </c>
      <c r="R309" s="230"/>
      <c r="S309" s="231"/>
      <c r="T309" s="231"/>
      <c r="U309" s="231"/>
      <c r="V309" s="231"/>
      <c r="W309" s="232"/>
      <c r="X309" s="374">
        <f t="shared" si="72"/>
        <v>0</v>
      </c>
    </row>
    <row r="310" spans="1:24" s="222" customFormat="1" ht="18">
      <c r="A310" s="224"/>
      <c r="B310" s="224"/>
      <c r="C310" s="224"/>
      <c r="D310" s="224"/>
      <c r="E310" s="224"/>
      <c r="F310" s="224"/>
      <c r="G310" s="224"/>
      <c r="K310" s="228" t="s">
        <v>74</v>
      </c>
      <c r="L310" s="221">
        <f>1000*L309/$K308</f>
        <v>0</v>
      </c>
      <c r="M310" s="221">
        <f>1000*M309/$K308</f>
        <v>0</v>
      </c>
      <c r="N310" s="221">
        <f>1000*N309/$K308</f>
        <v>0</v>
      </c>
      <c r="O310" s="221">
        <f t="shared" ref="O310:Q310" si="81">1000*O309/$K308</f>
        <v>0</v>
      </c>
      <c r="P310" s="221">
        <f t="shared" si="81"/>
        <v>0</v>
      </c>
      <c r="Q310" s="221">
        <f t="shared" si="81"/>
        <v>0</v>
      </c>
      <c r="R310" s="230"/>
      <c r="S310" s="231"/>
      <c r="T310" s="231"/>
      <c r="U310" s="231"/>
      <c r="V310" s="231"/>
      <c r="W310" s="232"/>
      <c r="X310" s="374">
        <f t="shared" si="72"/>
        <v>0</v>
      </c>
    </row>
    <row r="311" spans="1:24" s="222" customFormat="1" ht="18">
      <c r="A311" s="224"/>
      <c r="B311" s="224"/>
      <c r="C311" s="224"/>
      <c r="D311" s="225"/>
      <c r="E311" s="224"/>
      <c r="F311" s="224"/>
      <c r="G311" s="224"/>
      <c r="L311" s="224"/>
      <c r="M311" s="224"/>
      <c r="N311" s="224"/>
      <c r="O311" s="224"/>
      <c r="P311" s="224"/>
      <c r="Q311" s="224"/>
      <c r="W311" s="232"/>
      <c r="X311" s="374" t="e">
        <f t="shared" si="72"/>
        <v>#DIV/0!</v>
      </c>
    </row>
    <row r="312" spans="1:24" s="222" customFormat="1" ht="18">
      <c r="A312" s="224"/>
      <c r="B312" s="224" t="s">
        <v>96</v>
      </c>
      <c r="C312" s="224" t="s">
        <v>9</v>
      </c>
      <c r="D312" s="225">
        <v>44322</v>
      </c>
      <c r="E312" s="224">
        <v>91</v>
      </c>
      <c r="F312" s="224"/>
      <c r="G312" s="224"/>
      <c r="H312" s="224">
        <v>200</v>
      </c>
      <c r="I312" s="224">
        <v>150</v>
      </c>
      <c r="J312" s="224">
        <v>5</v>
      </c>
      <c r="K312" s="226">
        <f>(J312*H312)/I312</f>
        <v>6.666666666666667</v>
      </c>
      <c r="L312" s="221"/>
      <c r="M312" s="221"/>
      <c r="N312" s="221"/>
      <c r="O312" s="221"/>
      <c r="P312" s="221"/>
      <c r="Q312" s="221"/>
      <c r="R312" s="221">
        <v>6</v>
      </c>
      <c r="S312" s="221">
        <v>2</v>
      </c>
      <c r="T312" s="221">
        <f>AVERAGE(L314:Q314)</f>
        <v>147.27400541305542</v>
      </c>
      <c r="U312" s="221">
        <f>STDEV(L314:Q314)</f>
        <v>276.19806754960251</v>
      </c>
      <c r="V312" s="221">
        <f>MEDIAN(L314:Q314)</f>
        <v>0</v>
      </c>
      <c r="W312" s="227">
        <f>S312/R312</f>
        <v>0.33333333333333331</v>
      </c>
      <c r="X312" s="374" t="e">
        <f t="shared" si="72"/>
        <v>#DIV/0!</v>
      </c>
    </row>
    <row r="313" spans="1:24" s="222" customFormat="1" ht="18">
      <c r="A313" s="224"/>
      <c r="B313" s="224"/>
      <c r="C313" s="224"/>
      <c r="D313" s="224"/>
      <c r="E313" s="224"/>
      <c r="F313" s="224"/>
      <c r="G313" s="224"/>
      <c r="K313" s="228" t="s">
        <v>73</v>
      </c>
      <c r="L313" s="221">
        <v>0</v>
      </c>
      <c r="M313" s="221">
        <v>0</v>
      </c>
      <c r="N313" s="221">
        <v>0</v>
      </c>
      <c r="O313" s="221">
        <v>4.5862879753112793</v>
      </c>
      <c r="P313" s="221">
        <v>1.3046722412109375</v>
      </c>
      <c r="Q313" s="221">
        <v>0</v>
      </c>
      <c r="R313" s="230"/>
      <c r="S313" s="231"/>
      <c r="T313" s="231"/>
      <c r="U313" s="231"/>
      <c r="V313" s="231"/>
      <c r="W313" s="232"/>
      <c r="X313" s="374">
        <f t="shared" si="72"/>
        <v>0.19636534055074056</v>
      </c>
    </row>
    <row r="314" spans="1:24" s="222" customFormat="1" ht="18">
      <c r="A314" s="224"/>
      <c r="B314" s="224"/>
      <c r="C314" s="224"/>
      <c r="D314" s="224"/>
      <c r="E314" s="224"/>
      <c r="F314" s="224"/>
      <c r="G314" s="224"/>
      <c r="K314" s="228" t="s">
        <v>74</v>
      </c>
      <c r="L314" s="221">
        <f>1000*L313/$K312</f>
        <v>0</v>
      </c>
      <c r="M314" s="221">
        <f>1000*M313/$K312</f>
        <v>0</v>
      </c>
      <c r="N314" s="221">
        <f>1000*N313/$K312</f>
        <v>0</v>
      </c>
      <c r="O314" s="221">
        <f t="shared" ref="O314:Q314" si="82">1000*O313/$K312</f>
        <v>687.94319629669189</v>
      </c>
      <c r="P314" s="221">
        <f t="shared" si="82"/>
        <v>195.70083618164062</v>
      </c>
      <c r="Q314" s="221">
        <f t="shared" si="82"/>
        <v>0</v>
      </c>
      <c r="R314" s="230"/>
      <c r="S314" s="231"/>
      <c r="T314" s="231"/>
      <c r="U314" s="231"/>
      <c r="V314" s="231"/>
      <c r="W314" s="232"/>
      <c r="X314" s="374">
        <f t="shared" si="72"/>
        <v>29.454801082611084</v>
      </c>
    </row>
    <row r="315" spans="1:24" s="222" customFormat="1" ht="18">
      <c r="A315" s="224"/>
      <c r="B315" s="224"/>
      <c r="C315" s="224"/>
      <c r="D315" s="224"/>
      <c r="E315" s="224"/>
      <c r="F315" s="224"/>
      <c r="G315" s="224"/>
      <c r="L315" s="224"/>
      <c r="M315" s="224"/>
      <c r="N315" s="224"/>
      <c r="O315" s="224"/>
      <c r="P315" s="224"/>
      <c r="Q315" s="224"/>
      <c r="W315" s="232"/>
      <c r="X315" s="374" t="e">
        <f t="shared" si="72"/>
        <v>#DIV/0!</v>
      </c>
    </row>
    <row r="316" spans="1:24" s="222" customFormat="1" ht="18">
      <c r="A316" s="224"/>
      <c r="B316" s="224" t="s">
        <v>96</v>
      </c>
      <c r="C316" s="224" t="s">
        <v>9</v>
      </c>
      <c r="D316" s="225">
        <v>44329</v>
      </c>
      <c r="E316" s="224">
        <v>98</v>
      </c>
      <c r="F316" s="224"/>
      <c r="G316" s="224"/>
      <c r="H316" s="224">
        <v>200</v>
      </c>
      <c r="I316" s="224">
        <v>150</v>
      </c>
      <c r="J316" s="224">
        <v>5</v>
      </c>
      <c r="K316" s="226">
        <f>(J316*H316)/I316</f>
        <v>6.666666666666667</v>
      </c>
      <c r="L316" s="221"/>
      <c r="M316" s="221"/>
      <c r="N316" s="221"/>
      <c r="O316" s="221"/>
      <c r="P316" s="221"/>
      <c r="Q316" s="221"/>
      <c r="R316" s="221">
        <v>6</v>
      </c>
      <c r="S316" s="221">
        <v>2</v>
      </c>
      <c r="T316" s="221">
        <f>AVERAGE(L318:Q318)</f>
        <v>193.20643544197083</v>
      </c>
      <c r="U316" s="221">
        <f>STDEV(L318:Q318)</f>
        <v>322.04099796546183</v>
      </c>
      <c r="V316" s="221">
        <f>MEDIAN(L318:Q318)</f>
        <v>0</v>
      </c>
      <c r="W316" s="227">
        <f>S316/R316</f>
        <v>0.33333333333333331</v>
      </c>
      <c r="X316" s="374" t="e">
        <f t="shared" si="72"/>
        <v>#DIV/0!</v>
      </c>
    </row>
    <row r="317" spans="1:24" s="222" customFormat="1" ht="18">
      <c r="A317" s="224"/>
      <c r="B317" s="224"/>
      <c r="C317" s="224"/>
      <c r="D317" s="224"/>
      <c r="E317" s="224"/>
      <c r="F317" s="224"/>
      <c r="G317" s="224"/>
      <c r="K317" s="228" t="s">
        <v>73</v>
      </c>
      <c r="L317" s="221">
        <v>0</v>
      </c>
      <c r="M317" s="221">
        <v>0</v>
      </c>
      <c r="N317" s="221">
        <v>0</v>
      </c>
      <c r="O317" s="221">
        <v>2.6115109920501709</v>
      </c>
      <c r="P317" s="221">
        <v>0</v>
      </c>
      <c r="Q317" s="221">
        <v>5.1167464256286621</v>
      </c>
      <c r="R317" s="230"/>
      <c r="S317" s="231"/>
      <c r="T317" s="231"/>
      <c r="U317" s="231"/>
      <c r="V317" s="231"/>
      <c r="W317" s="232"/>
      <c r="X317" s="374">
        <f t="shared" si="72"/>
        <v>0.25760858058929442</v>
      </c>
    </row>
    <row r="318" spans="1:24" s="222" customFormat="1" ht="18">
      <c r="A318" s="224"/>
      <c r="B318" s="224"/>
      <c r="C318" s="224"/>
      <c r="D318" s="224"/>
      <c r="E318" s="224"/>
      <c r="F318" s="224"/>
      <c r="G318" s="224"/>
      <c r="K318" s="228" t="s">
        <v>74</v>
      </c>
      <c r="L318" s="221">
        <f>1000*L317/$K316</f>
        <v>0</v>
      </c>
      <c r="M318" s="221">
        <f>1000*M317/$K316</f>
        <v>0</v>
      </c>
      <c r="N318" s="221">
        <f>1000*N317/$K316</f>
        <v>0</v>
      </c>
      <c r="O318" s="221">
        <f t="shared" ref="O318:Q318" si="83">1000*O317/$K316</f>
        <v>391.72664880752563</v>
      </c>
      <c r="P318" s="221">
        <f t="shared" si="83"/>
        <v>0</v>
      </c>
      <c r="Q318" s="221">
        <f t="shared" si="83"/>
        <v>767.51196384429932</v>
      </c>
      <c r="R318" s="230"/>
      <c r="S318" s="231"/>
      <c r="T318" s="231"/>
      <c r="U318" s="231"/>
      <c r="V318" s="231"/>
      <c r="W318" s="232"/>
      <c r="X318" s="374">
        <f t="shared" si="72"/>
        <v>38.641287088394165</v>
      </c>
    </row>
    <row r="319" spans="1:24" s="222" customFormat="1" ht="18">
      <c r="A319" s="233"/>
      <c r="B319" s="233"/>
      <c r="C319" s="233"/>
      <c r="D319" s="233"/>
      <c r="E319" s="233"/>
      <c r="F319" s="233"/>
      <c r="G319" s="233"/>
      <c r="H319" s="233"/>
      <c r="I319" s="233"/>
      <c r="J319" s="233"/>
      <c r="K319" s="234"/>
      <c r="L319" s="235"/>
      <c r="M319" s="235"/>
      <c r="N319" s="235"/>
      <c r="O319" s="235"/>
      <c r="P319" s="235"/>
      <c r="Q319" s="235"/>
      <c r="R319" s="235"/>
      <c r="S319" s="235"/>
      <c r="T319" s="235"/>
      <c r="U319" s="235"/>
      <c r="V319" s="235"/>
      <c r="W319" s="236"/>
      <c r="X319" s="374" t="e">
        <f t="shared" si="72"/>
        <v>#DIV/0!</v>
      </c>
    </row>
    <row r="320" spans="1:24" s="222" customFormat="1" ht="18">
      <c r="A320" s="237"/>
      <c r="B320" s="237"/>
      <c r="C320" s="237"/>
      <c r="D320" s="238"/>
      <c r="E320" s="238"/>
      <c r="F320" s="238"/>
      <c r="G320" s="238"/>
      <c r="H320" s="238"/>
      <c r="I320" s="238"/>
      <c r="J320" s="239"/>
      <c r="K320" s="238"/>
      <c r="L320" s="240"/>
      <c r="M320" s="240"/>
      <c r="N320" s="240"/>
      <c r="O320" s="240"/>
      <c r="P320" s="240"/>
      <c r="Q320" s="240"/>
      <c r="R320" s="240"/>
      <c r="S320" s="240"/>
      <c r="T320" s="240"/>
      <c r="U320" s="240"/>
      <c r="V320" s="240"/>
      <c r="W320" s="241"/>
      <c r="X320" s="374" t="e">
        <f t="shared" si="72"/>
        <v>#DIV/0!</v>
      </c>
    </row>
    <row r="321" spans="1:24" s="222" customFormat="1" ht="38">
      <c r="A321" s="223" t="s">
        <v>114</v>
      </c>
      <c r="B321" s="223" t="s">
        <v>115</v>
      </c>
      <c r="C321" s="224" t="s">
        <v>9</v>
      </c>
      <c r="D321" s="225">
        <v>44312</v>
      </c>
      <c r="E321" s="224">
        <v>81</v>
      </c>
      <c r="F321" s="224"/>
      <c r="G321" s="224"/>
      <c r="H321" s="224">
        <v>200</v>
      </c>
      <c r="I321" s="224">
        <v>150</v>
      </c>
      <c r="J321" s="224">
        <v>5</v>
      </c>
      <c r="K321" s="226">
        <f>(J321*H321)/I321</f>
        <v>6.666666666666667</v>
      </c>
      <c r="L321" s="221"/>
      <c r="M321" s="221"/>
      <c r="N321" s="221"/>
      <c r="O321" s="221"/>
      <c r="P321" s="221"/>
      <c r="Q321" s="221"/>
      <c r="R321" s="221">
        <v>6</v>
      </c>
      <c r="S321" s="221">
        <v>0</v>
      </c>
      <c r="T321" s="221">
        <f>AVERAGE(L323:Q323)</f>
        <v>0</v>
      </c>
      <c r="U321" s="221">
        <f>STDEV(L323:Q323)</f>
        <v>0</v>
      </c>
      <c r="V321" s="221">
        <f>MEDIAN(L323:Q323)</f>
        <v>0</v>
      </c>
      <c r="W321" s="227">
        <f>S321/R321</f>
        <v>0</v>
      </c>
      <c r="X321" s="374" t="e">
        <f t="shared" si="72"/>
        <v>#DIV/0!</v>
      </c>
    </row>
    <row r="322" spans="1:24" s="222" customFormat="1" ht="18">
      <c r="A322" s="224"/>
      <c r="B322" s="224"/>
      <c r="C322" s="224"/>
      <c r="D322" s="224"/>
      <c r="E322" s="224"/>
      <c r="F322" s="224"/>
      <c r="G322" s="224"/>
      <c r="K322" s="228" t="s">
        <v>73</v>
      </c>
      <c r="L322" s="221">
        <v>0</v>
      </c>
      <c r="M322" s="221">
        <v>0</v>
      </c>
      <c r="N322" s="221">
        <v>0</v>
      </c>
      <c r="O322" s="221">
        <v>0</v>
      </c>
      <c r="P322" s="221">
        <v>0</v>
      </c>
      <c r="Q322" s="221">
        <v>0</v>
      </c>
      <c r="R322" s="230"/>
      <c r="S322" s="231"/>
      <c r="T322" s="231"/>
      <c r="U322" s="231"/>
      <c r="V322" s="231"/>
      <c r="W322" s="232"/>
      <c r="X322" s="374">
        <f t="shared" si="72"/>
        <v>0</v>
      </c>
    </row>
    <row r="323" spans="1:24" s="222" customFormat="1" ht="18">
      <c r="A323" s="224"/>
      <c r="B323" s="224"/>
      <c r="C323" s="224"/>
      <c r="D323" s="224"/>
      <c r="E323" s="224"/>
      <c r="F323" s="224"/>
      <c r="G323" s="224"/>
      <c r="K323" s="228" t="s">
        <v>74</v>
      </c>
      <c r="L323" s="221">
        <f>1000*L322/$K321</f>
        <v>0</v>
      </c>
      <c r="M323" s="221">
        <f>1000*M322/$K321</f>
        <v>0</v>
      </c>
      <c r="N323" s="221">
        <f>1000*N322/$K321</f>
        <v>0</v>
      </c>
      <c r="O323" s="221">
        <f t="shared" ref="O323:Q323" si="84">1000*O322/$K321</f>
        <v>0</v>
      </c>
      <c r="P323" s="221">
        <f t="shared" si="84"/>
        <v>0</v>
      </c>
      <c r="Q323" s="221">
        <f t="shared" si="84"/>
        <v>0</v>
      </c>
      <c r="R323" s="230"/>
      <c r="S323" s="231"/>
      <c r="T323" s="231"/>
      <c r="U323" s="231"/>
      <c r="V323" s="231"/>
      <c r="W323" s="232"/>
      <c r="X323" s="374">
        <f t="shared" si="72"/>
        <v>0</v>
      </c>
    </row>
    <row r="324" spans="1:24" s="222" customFormat="1" ht="18">
      <c r="A324" s="224"/>
      <c r="B324" s="224"/>
      <c r="C324" s="224"/>
      <c r="D324" s="224"/>
      <c r="E324" s="224"/>
      <c r="F324" s="224"/>
      <c r="G324" s="224"/>
      <c r="L324" s="224"/>
      <c r="M324" s="224"/>
      <c r="N324" s="224"/>
      <c r="O324" s="224"/>
      <c r="P324" s="224"/>
      <c r="Q324" s="224"/>
      <c r="W324" s="232"/>
      <c r="X324" s="374" t="e">
        <f t="shared" si="72"/>
        <v>#DIV/0!</v>
      </c>
    </row>
    <row r="325" spans="1:24" s="222" customFormat="1" ht="38">
      <c r="A325" s="224"/>
      <c r="B325" s="223" t="s">
        <v>116</v>
      </c>
      <c r="C325" s="224" t="s">
        <v>9</v>
      </c>
      <c r="D325" s="225">
        <v>44312</v>
      </c>
      <c r="E325" s="224">
        <v>81</v>
      </c>
      <c r="F325" s="224"/>
      <c r="G325" s="224"/>
      <c r="H325" s="224">
        <v>200</v>
      </c>
      <c r="I325" s="224">
        <v>150</v>
      </c>
      <c r="J325" s="224">
        <v>5</v>
      </c>
      <c r="K325" s="226">
        <f>(J325*H325)/I325</f>
        <v>6.666666666666667</v>
      </c>
      <c r="L325" s="221"/>
      <c r="M325" s="221"/>
      <c r="N325" s="221"/>
      <c r="O325" s="221"/>
      <c r="P325" s="221"/>
      <c r="Q325" s="221"/>
      <c r="R325" s="221">
        <v>6</v>
      </c>
      <c r="S325" s="221">
        <v>0</v>
      </c>
      <c r="T325" s="221">
        <f>AVERAGE(L327:Q327)</f>
        <v>0</v>
      </c>
      <c r="U325" s="221">
        <f>STDEV(L327:Q327)</f>
        <v>0</v>
      </c>
      <c r="V325" s="221">
        <f>MEDIAN(L327:Q327)</f>
        <v>0</v>
      </c>
      <c r="W325" s="227">
        <f>S325/R325</f>
        <v>0</v>
      </c>
      <c r="X325" s="374" t="e">
        <f t="shared" si="72"/>
        <v>#DIV/0!</v>
      </c>
    </row>
    <row r="326" spans="1:24" s="222" customFormat="1" ht="18">
      <c r="A326" s="224"/>
      <c r="B326" s="224"/>
      <c r="C326" s="224"/>
      <c r="D326" s="224"/>
      <c r="E326" s="224"/>
      <c r="F326" s="224"/>
      <c r="G326" s="224"/>
      <c r="K326" s="228" t="s">
        <v>73</v>
      </c>
      <c r="L326" s="221">
        <v>0</v>
      </c>
      <c r="M326" s="221">
        <v>0</v>
      </c>
      <c r="N326" s="221">
        <v>0</v>
      </c>
      <c r="O326" s="221">
        <v>0</v>
      </c>
      <c r="P326" s="221">
        <v>0</v>
      </c>
      <c r="Q326" s="221">
        <v>0</v>
      </c>
      <c r="R326" s="230"/>
      <c r="S326" s="231"/>
      <c r="T326" s="231"/>
      <c r="U326" s="231"/>
      <c r="V326" s="231"/>
      <c r="W326" s="232"/>
      <c r="X326" s="374">
        <f t="shared" si="72"/>
        <v>0</v>
      </c>
    </row>
    <row r="327" spans="1:24" s="222" customFormat="1" ht="18">
      <c r="A327" s="224"/>
      <c r="B327" s="224"/>
      <c r="C327" s="224"/>
      <c r="D327" s="224"/>
      <c r="E327" s="224"/>
      <c r="F327" s="224"/>
      <c r="G327" s="224"/>
      <c r="K327" s="228" t="s">
        <v>74</v>
      </c>
      <c r="L327" s="221">
        <f>1000*L326/$K325</f>
        <v>0</v>
      </c>
      <c r="M327" s="221">
        <f>1000*M326/$K325</f>
        <v>0</v>
      </c>
      <c r="N327" s="221">
        <f>1000*N326/$K325</f>
        <v>0</v>
      </c>
      <c r="O327" s="221">
        <f t="shared" ref="O327:Q327" si="85">1000*O326/$K325</f>
        <v>0</v>
      </c>
      <c r="P327" s="221">
        <f t="shared" si="85"/>
        <v>0</v>
      </c>
      <c r="Q327" s="221">
        <f t="shared" si="85"/>
        <v>0</v>
      </c>
      <c r="R327" s="230"/>
      <c r="S327" s="231"/>
      <c r="T327" s="231"/>
      <c r="U327" s="231"/>
      <c r="V327" s="231"/>
      <c r="W327" s="232"/>
      <c r="X327" s="374">
        <f t="shared" si="72"/>
        <v>0</v>
      </c>
    </row>
    <row r="328" spans="1:24" s="222" customFormat="1" ht="18">
      <c r="A328" s="224"/>
      <c r="B328" s="224"/>
      <c r="C328" s="224"/>
      <c r="D328" s="224"/>
      <c r="E328" s="224"/>
      <c r="F328" s="224"/>
      <c r="G328" s="224"/>
      <c r="L328" s="224"/>
      <c r="M328" s="224"/>
      <c r="N328" s="224"/>
      <c r="O328" s="224"/>
      <c r="P328" s="224"/>
      <c r="Q328" s="224"/>
      <c r="W328" s="232"/>
      <c r="X328" s="374" t="e">
        <f t="shared" si="72"/>
        <v>#DIV/0!</v>
      </c>
    </row>
    <row r="329" spans="1:24" s="222" customFormat="1" ht="18">
      <c r="A329" s="224"/>
      <c r="B329" s="224" t="s">
        <v>117</v>
      </c>
      <c r="C329" s="224" t="s">
        <v>9</v>
      </c>
      <c r="D329" s="225">
        <v>44273</v>
      </c>
      <c r="E329" s="224">
        <v>0</v>
      </c>
      <c r="F329" s="224"/>
      <c r="G329" s="224"/>
      <c r="H329" s="224">
        <v>200</v>
      </c>
      <c r="I329" s="224">
        <v>150</v>
      </c>
      <c r="J329" s="224">
        <v>5</v>
      </c>
      <c r="K329" s="226">
        <f>(J329*H329)/I329</f>
        <v>6.666666666666667</v>
      </c>
      <c r="L329" s="221"/>
      <c r="M329" s="221"/>
      <c r="N329" s="221"/>
      <c r="O329" s="221"/>
      <c r="P329" s="221"/>
      <c r="Q329" s="221"/>
      <c r="R329" s="221">
        <v>6</v>
      </c>
      <c r="S329" s="221">
        <v>0</v>
      </c>
      <c r="T329" s="221">
        <f>AVERAGE(L331:Q331)</f>
        <v>0</v>
      </c>
      <c r="U329" s="221">
        <f>STDEV(L331:Q331)</f>
        <v>0</v>
      </c>
      <c r="V329" s="221">
        <f>MEDIAN(L331:Q331)</f>
        <v>0</v>
      </c>
      <c r="W329" s="227">
        <f>S329/R329</f>
        <v>0</v>
      </c>
      <c r="X329" s="374" t="e">
        <f t="shared" si="72"/>
        <v>#DIV/0!</v>
      </c>
    </row>
    <row r="330" spans="1:24" s="222" customFormat="1" ht="18">
      <c r="A330" s="224"/>
      <c r="B330" s="224"/>
      <c r="C330" s="224"/>
      <c r="D330" s="224"/>
      <c r="E330" s="224"/>
      <c r="F330" s="224"/>
      <c r="G330" s="224"/>
      <c r="K330" s="228" t="s">
        <v>73</v>
      </c>
      <c r="L330" s="221">
        <v>0</v>
      </c>
      <c r="M330" s="221">
        <v>0</v>
      </c>
      <c r="N330" s="221">
        <v>0</v>
      </c>
      <c r="O330" s="221">
        <v>0</v>
      </c>
      <c r="P330" s="221">
        <v>0</v>
      </c>
      <c r="Q330" s="221">
        <v>0</v>
      </c>
      <c r="R330" s="230"/>
      <c r="S330" s="231"/>
      <c r="T330" s="231"/>
      <c r="U330" s="231"/>
      <c r="V330" s="231"/>
      <c r="W330" s="232"/>
      <c r="X330" s="374">
        <f t="shared" si="72"/>
        <v>0</v>
      </c>
    </row>
    <row r="331" spans="1:24" s="222" customFormat="1" ht="18">
      <c r="A331" s="224"/>
      <c r="B331" s="224"/>
      <c r="C331" s="224"/>
      <c r="D331" s="224"/>
      <c r="E331" s="224"/>
      <c r="F331" s="224"/>
      <c r="G331" s="224"/>
      <c r="K331" s="228" t="s">
        <v>74</v>
      </c>
      <c r="L331" s="221">
        <f>1000*L330/$K329</f>
        <v>0</v>
      </c>
      <c r="M331" s="221">
        <f>1000*M330/$K329</f>
        <v>0</v>
      </c>
      <c r="N331" s="221">
        <f>1000*N330/$K329</f>
        <v>0</v>
      </c>
      <c r="O331" s="221">
        <f t="shared" ref="O331:Q331" si="86">1000*O330/$K329</f>
        <v>0</v>
      </c>
      <c r="P331" s="221">
        <f t="shared" si="86"/>
        <v>0</v>
      </c>
      <c r="Q331" s="221">
        <f t="shared" si="86"/>
        <v>0</v>
      </c>
      <c r="R331" s="230"/>
      <c r="S331" s="231"/>
      <c r="T331" s="231"/>
      <c r="U331" s="231"/>
      <c r="V331" s="231"/>
      <c r="W331" s="232"/>
      <c r="X331" s="374">
        <f t="shared" si="72"/>
        <v>0</v>
      </c>
    </row>
    <row r="332" spans="1:24" s="222" customFormat="1" ht="18">
      <c r="A332" s="224"/>
      <c r="B332" s="224"/>
      <c r="C332" s="224"/>
      <c r="D332" s="224"/>
      <c r="E332" s="224"/>
      <c r="F332" s="224"/>
      <c r="G332" s="224"/>
      <c r="L332" s="224"/>
      <c r="M332" s="224"/>
      <c r="N332" s="224"/>
      <c r="O332" s="224"/>
      <c r="P332" s="224"/>
      <c r="Q332" s="224"/>
      <c r="W332" s="232"/>
      <c r="X332" s="374" t="e">
        <f t="shared" si="72"/>
        <v>#DIV/0!</v>
      </c>
    </row>
    <row r="333" spans="1:24" s="222" customFormat="1" ht="18">
      <c r="A333" s="224"/>
      <c r="B333" s="224" t="s">
        <v>117</v>
      </c>
      <c r="C333" s="224" t="s">
        <v>9</v>
      </c>
      <c r="D333" s="225">
        <v>44274</v>
      </c>
      <c r="E333" s="224">
        <v>1</v>
      </c>
      <c r="F333" s="224"/>
      <c r="G333" s="224"/>
      <c r="H333" s="224">
        <v>200</v>
      </c>
      <c r="I333" s="224">
        <v>150</v>
      </c>
      <c r="J333" s="224">
        <v>5</v>
      </c>
      <c r="K333" s="226">
        <f>(J333*H333)/I333</f>
        <v>6.666666666666667</v>
      </c>
      <c r="L333" s="221"/>
      <c r="M333" s="221"/>
      <c r="N333" s="221"/>
      <c r="O333" s="221"/>
      <c r="P333" s="221"/>
      <c r="Q333" s="221"/>
      <c r="R333" s="221">
        <v>6</v>
      </c>
      <c r="S333" s="221">
        <v>1</v>
      </c>
      <c r="T333" s="221">
        <f>AVERAGE(L335:Q335)</f>
        <v>59.224999999999994</v>
      </c>
      <c r="U333" s="221">
        <f>STDEV(L335:Q335)</f>
        <v>145.07103001633371</v>
      </c>
      <c r="V333" s="221">
        <f>MEDIAN(L335:Q335)</f>
        <v>0</v>
      </c>
      <c r="W333" s="227">
        <f>S333/R333</f>
        <v>0.16666666666666666</v>
      </c>
      <c r="X333" s="374" t="e">
        <f t="shared" si="72"/>
        <v>#DIV/0!</v>
      </c>
    </row>
    <row r="334" spans="1:24" s="222" customFormat="1" ht="18">
      <c r="A334" s="224"/>
      <c r="B334" s="224"/>
      <c r="C334" s="224"/>
      <c r="D334" s="224"/>
      <c r="E334" s="224"/>
      <c r="F334" s="224"/>
      <c r="G334" s="224"/>
      <c r="K334" s="228" t="s">
        <v>73</v>
      </c>
      <c r="L334" s="221">
        <v>2.3690000000000002</v>
      </c>
      <c r="M334" s="221">
        <v>0</v>
      </c>
      <c r="N334" s="221">
        <v>0</v>
      </c>
      <c r="O334" s="221">
        <v>0</v>
      </c>
      <c r="P334" s="221">
        <v>0</v>
      </c>
      <c r="Q334" s="221">
        <v>0</v>
      </c>
      <c r="R334" s="230"/>
      <c r="S334" s="231"/>
      <c r="T334" s="231"/>
      <c r="U334" s="231"/>
      <c r="V334" s="231"/>
      <c r="W334" s="232"/>
      <c r="X334" s="374">
        <f t="shared" si="72"/>
        <v>7.8966666666666671E-2</v>
      </c>
    </row>
    <row r="335" spans="1:24" s="222" customFormat="1" ht="18">
      <c r="A335" s="224"/>
      <c r="B335" s="224"/>
      <c r="C335" s="224"/>
      <c r="D335" s="224"/>
      <c r="E335" s="224"/>
      <c r="F335" s="224"/>
      <c r="G335" s="224"/>
      <c r="K335" s="228" t="s">
        <v>74</v>
      </c>
      <c r="L335" s="221">
        <f>1000*L334/$K333</f>
        <v>355.34999999999997</v>
      </c>
      <c r="M335" s="221">
        <f>1000*M334/$K333</f>
        <v>0</v>
      </c>
      <c r="N335" s="221">
        <f>1000*N334/$K333</f>
        <v>0</v>
      </c>
      <c r="O335" s="221">
        <f t="shared" ref="O335:Q335" si="87">1000*O334/$K333</f>
        <v>0</v>
      </c>
      <c r="P335" s="221">
        <f t="shared" si="87"/>
        <v>0</v>
      </c>
      <c r="Q335" s="221">
        <f t="shared" si="87"/>
        <v>0</v>
      </c>
      <c r="R335" s="230"/>
      <c r="S335" s="231"/>
      <c r="T335" s="231"/>
      <c r="U335" s="231"/>
      <c r="V335" s="231"/>
      <c r="W335" s="232"/>
      <c r="X335" s="374">
        <f t="shared" si="72"/>
        <v>11.844999999999999</v>
      </c>
    </row>
    <row r="336" spans="1:24" s="222" customFormat="1" ht="18">
      <c r="A336" s="224"/>
      <c r="B336" s="224"/>
      <c r="C336" s="224"/>
      <c r="D336" s="224"/>
      <c r="E336" s="224"/>
      <c r="F336" s="224"/>
      <c r="G336" s="224"/>
      <c r="L336" s="224"/>
      <c r="M336" s="224"/>
      <c r="N336" s="224"/>
      <c r="O336" s="224"/>
      <c r="P336" s="224"/>
      <c r="Q336" s="224"/>
      <c r="W336" s="232"/>
      <c r="X336" s="374" t="e">
        <f t="shared" si="72"/>
        <v>#DIV/0!</v>
      </c>
    </row>
    <row r="337" spans="1:24" s="222" customFormat="1" ht="18">
      <c r="A337" s="224"/>
      <c r="B337" s="224" t="s">
        <v>117</v>
      </c>
      <c r="C337" s="224" t="s">
        <v>9</v>
      </c>
      <c r="D337" s="225">
        <v>44277</v>
      </c>
      <c r="E337" s="224">
        <v>4</v>
      </c>
      <c r="F337" s="224"/>
      <c r="G337" s="224"/>
      <c r="H337" s="224">
        <v>200</v>
      </c>
      <c r="I337" s="224">
        <v>150</v>
      </c>
      <c r="J337" s="224">
        <v>5</v>
      </c>
      <c r="K337" s="226">
        <f>(J337*H337)/I337</f>
        <v>6.666666666666667</v>
      </c>
      <c r="L337" s="221"/>
      <c r="M337" s="221"/>
      <c r="N337" s="221"/>
      <c r="O337" s="221"/>
      <c r="P337" s="221"/>
      <c r="Q337" s="221"/>
      <c r="R337" s="221">
        <v>6</v>
      </c>
      <c r="S337" s="221">
        <v>6</v>
      </c>
      <c r="T337" s="221">
        <f>AVERAGE(L339:Q339)</f>
        <v>51250.914764404297</v>
      </c>
      <c r="U337" s="221">
        <f>STDEV(L339:Q339)</f>
        <v>2897.9136291543637</v>
      </c>
      <c r="V337" s="221">
        <f>MEDIAN(L339:Q339)</f>
        <v>51128.926849365234</v>
      </c>
      <c r="W337" s="227">
        <f>S337/R337</f>
        <v>1</v>
      </c>
      <c r="X337" s="374" t="e">
        <f t="shared" si="72"/>
        <v>#DIV/0!</v>
      </c>
    </row>
    <row r="338" spans="1:24" s="222" customFormat="1" ht="18">
      <c r="A338" s="224"/>
      <c r="B338" s="224"/>
      <c r="C338" s="224"/>
      <c r="D338" s="224"/>
      <c r="E338" s="224"/>
      <c r="F338" s="224"/>
      <c r="G338" s="224"/>
      <c r="K338" s="228" t="s">
        <v>73</v>
      </c>
      <c r="L338" s="221">
        <v>337.27081298828125</v>
      </c>
      <c r="M338" s="221">
        <v>344.44821166992188</v>
      </c>
      <c r="N338" s="221">
        <v>368.48013305664062</v>
      </c>
      <c r="O338" s="221">
        <v>357.6607666015625</v>
      </c>
      <c r="P338" s="221">
        <v>324.04058837890625</v>
      </c>
      <c r="Q338" s="221">
        <v>318.13607788085938</v>
      </c>
      <c r="R338" s="230"/>
      <c r="S338" s="231"/>
      <c r="T338" s="231"/>
      <c r="U338" s="231"/>
      <c r="V338" s="231"/>
      <c r="W338" s="232"/>
      <c r="X338" s="374">
        <f t="shared" si="72"/>
        <v>68.334553019205728</v>
      </c>
    </row>
    <row r="339" spans="1:24" s="222" customFormat="1" ht="18">
      <c r="A339" s="224"/>
      <c r="B339" s="224"/>
      <c r="C339" s="224"/>
      <c r="D339" s="224"/>
      <c r="E339" s="224"/>
      <c r="F339" s="224"/>
      <c r="G339" s="224"/>
      <c r="K339" s="228" t="s">
        <v>74</v>
      </c>
      <c r="L339" s="221">
        <f>1000*L338/$K337</f>
        <v>50590.621948242188</v>
      </c>
      <c r="M339" s="221">
        <f>1000*M338/$K337</f>
        <v>51667.231750488281</v>
      </c>
      <c r="N339" s="221">
        <f>1000*N338/$K337</f>
        <v>55272.019958496094</v>
      </c>
      <c r="O339" s="221">
        <f t="shared" ref="O339:Q339" si="88">1000*O338/$K337</f>
        <v>53649.114990234375</v>
      </c>
      <c r="P339" s="221">
        <f t="shared" si="88"/>
        <v>48606.088256835938</v>
      </c>
      <c r="Q339" s="221">
        <f t="shared" si="88"/>
        <v>47720.411682128906</v>
      </c>
      <c r="R339" s="230"/>
      <c r="S339" s="231"/>
      <c r="T339" s="231"/>
      <c r="U339" s="231"/>
      <c r="V339" s="231"/>
      <c r="W339" s="232"/>
      <c r="X339" s="374">
        <f t="shared" si="72"/>
        <v>10250.182952880859</v>
      </c>
    </row>
    <row r="340" spans="1:24" s="222" customFormat="1" ht="18">
      <c r="A340" s="224"/>
      <c r="B340" s="224"/>
      <c r="C340" s="224"/>
      <c r="D340" s="224"/>
      <c r="E340" s="224"/>
      <c r="F340" s="224"/>
      <c r="G340" s="224"/>
      <c r="L340" s="224"/>
      <c r="M340" s="224"/>
      <c r="N340" s="224"/>
      <c r="O340" s="224"/>
      <c r="P340" s="224"/>
      <c r="Q340" s="224"/>
      <c r="W340" s="232"/>
      <c r="X340" s="374" t="e">
        <f t="shared" ref="X340:X403" si="89">(AVERAGE(L340:Q340))/5</f>
        <v>#DIV/0!</v>
      </c>
    </row>
    <row r="341" spans="1:24" s="222" customFormat="1" ht="18">
      <c r="A341" s="224"/>
      <c r="B341" s="224" t="s">
        <v>117</v>
      </c>
      <c r="C341" s="224" t="s">
        <v>9</v>
      </c>
      <c r="D341" s="225">
        <v>44280</v>
      </c>
      <c r="E341" s="224">
        <v>7</v>
      </c>
      <c r="F341" s="224"/>
      <c r="G341" s="224"/>
      <c r="H341" s="224">
        <v>200</v>
      </c>
      <c r="I341" s="224">
        <v>150</v>
      </c>
      <c r="J341" s="224">
        <v>5</v>
      </c>
      <c r="K341" s="226">
        <f>(J341*H341)/I341</f>
        <v>6.666666666666667</v>
      </c>
      <c r="L341" s="221"/>
      <c r="M341" s="221"/>
      <c r="N341" s="221"/>
      <c r="O341" s="221"/>
      <c r="P341" s="221"/>
      <c r="Q341" s="221"/>
      <c r="R341" s="221">
        <v>6</v>
      </c>
      <c r="S341" s="221">
        <v>6</v>
      </c>
      <c r="T341" s="221">
        <f>AVERAGE(L343:Q343)</f>
        <v>86682.011413574219</v>
      </c>
      <c r="U341" s="221">
        <f>STDEV(L343:Q343)</f>
        <v>6817.4820710365257</v>
      </c>
      <c r="V341" s="221">
        <f>MEDIAN(L343:Q343)</f>
        <v>85712.054443359375</v>
      </c>
      <c r="W341" s="227">
        <f>S341/R341</f>
        <v>1</v>
      </c>
      <c r="X341" s="374" t="e">
        <f t="shared" si="89"/>
        <v>#DIV/0!</v>
      </c>
    </row>
    <row r="342" spans="1:24" s="222" customFormat="1" ht="18">
      <c r="A342" s="224"/>
      <c r="B342" s="224"/>
      <c r="C342" s="224"/>
      <c r="D342" s="224"/>
      <c r="E342" s="224"/>
      <c r="F342" s="224"/>
      <c r="G342" s="224"/>
      <c r="K342" s="228" t="s">
        <v>73</v>
      </c>
      <c r="L342" s="221">
        <v>547.52642822265625</v>
      </c>
      <c r="M342" s="221">
        <v>646.38287353515625</v>
      </c>
      <c r="N342" s="221">
        <v>605.79925537109375</v>
      </c>
      <c r="O342" s="221">
        <v>594.0850830078125</v>
      </c>
      <c r="P342" s="221">
        <v>548.7423095703125</v>
      </c>
      <c r="Q342" s="221">
        <v>524.7445068359375</v>
      </c>
      <c r="R342" s="230"/>
      <c r="S342" s="231"/>
      <c r="T342" s="231"/>
      <c r="U342" s="231"/>
      <c r="V342" s="231"/>
      <c r="W342" s="232"/>
      <c r="X342" s="374">
        <f t="shared" si="89"/>
        <v>115.57601521809895</v>
      </c>
    </row>
    <row r="343" spans="1:24" s="222" customFormat="1" ht="18">
      <c r="A343" s="224"/>
      <c r="B343" s="224"/>
      <c r="C343" s="224"/>
      <c r="D343" s="224"/>
      <c r="E343" s="224"/>
      <c r="F343" s="224"/>
      <c r="G343" s="224"/>
      <c r="K343" s="228" t="s">
        <v>74</v>
      </c>
      <c r="L343" s="221">
        <f>1000*L342/$K341</f>
        <v>82128.964233398438</v>
      </c>
      <c r="M343" s="221">
        <f>1000*M342/$K341</f>
        <v>96957.431030273438</v>
      </c>
      <c r="N343" s="221">
        <f>1000*N342/$K341</f>
        <v>90869.888305664062</v>
      </c>
      <c r="O343" s="221">
        <f t="shared" ref="O343:Q343" si="90">1000*O342/$K341</f>
        <v>89112.762451171875</v>
      </c>
      <c r="P343" s="221">
        <f t="shared" si="90"/>
        <v>82311.346435546875</v>
      </c>
      <c r="Q343" s="221">
        <f t="shared" si="90"/>
        <v>78711.676025390625</v>
      </c>
      <c r="R343" s="230"/>
      <c r="S343" s="231"/>
      <c r="T343" s="231"/>
      <c r="U343" s="231"/>
      <c r="V343" s="231"/>
      <c r="W343" s="232"/>
      <c r="X343" s="374">
        <f t="shared" si="89"/>
        <v>17336.402282714844</v>
      </c>
    </row>
    <row r="344" spans="1:24" s="222" customFormat="1" ht="18">
      <c r="A344" s="224"/>
      <c r="B344" s="224"/>
      <c r="C344" s="224"/>
      <c r="D344" s="224"/>
      <c r="E344" s="224"/>
      <c r="F344" s="224"/>
      <c r="G344" s="224"/>
      <c r="L344" s="224"/>
      <c r="M344" s="224"/>
      <c r="N344" s="224"/>
      <c r="O344" s="224"/>
      <c r="P344" s="224"/>
      <c r="Q344" s="224"/>
      <c r="W344" s="232"/>
      <c r="X344" s="374" t="e">
        <f t="shared" si="89"/>
        <v>#DIV/0!</v>
      </c>
    </row>
    <row r="345" spans="1:24" s="222" customFormat="1" ht="18">
      <c r="A345" s="224"/>
      <c r="B345" s="224" t="s">
        <v>117</v>
      </c>
      <c r="C345" s="224" t="s">
        <v>9</v>
      </c>
      <c r="D345" s="225">
        <v>44287</v>
      </c>
      <c r="E345" s="224">
        <v>14</v>
      </c>
      <c r="F345" s="224"/>
      <c r="G345" s="224"/>
      <c r="H345" s="224">
        <v>200</v>
      </c>
      <c r="I345" s="224">
        <v>150</v>
      </c>
      <c r="J345" s="224">
        <v>5</v>
      </c>
      <c r="K345" s="226">
        <f>(J345*H345)/I345</f>
        <v>6.666666666666667</v>
      </c>
      <c r="L345" s="221"/>
      <c r="M345" s="221"/>
      <c r="N345" s="221"/>
      <c r="O345" s="221"/>
      <c r="P345" s="221"/>
      <c r="Q345" s="221"/>
      <c r="R345" s="221">
        <v>6</v>
      </c>
      <c r="S345" s="221">
        <v>6</v>
      </c>
      <c r="T345" s="221">
        <f>AVERAGE(L347:Q347)</f>
        <v>52556.788635253906</v>
      </c>
      <c r="U345" s="221">
        <f>STDEV(L347:Q347)</f>
        <v>2233.2969686487395</v>
      </c>
      <c r="V345" s="221">
        <f>MEDIAN(L347:Q347)</f>
        <v>52530.848693847656</v>
      </c>
      <c r="W345" s="227">
        <f>S345/R345</f>
        <v>1</v>
      </c>
      <c r="X345" s="374" t="e">
        <f t="shared" si="89"/>
        <v>#DIV/0!</v>
      </c>
    </row>
    <row r="346" spans="1:24" s="222" customFormat="1" ht="18">
      <c r="A346" s="224"/>
      <c r="B346" s="224"/>
      <c r="C346" s="224"/>
      <c r="D346" s="224"/>
      <c r="E346" s="224"/>
      <c r="F346" s="224"/>
      <c r="G346" s="224"/>
      <c r="K346" s="228" t="s">
        <v>73</v>
      </c>
      <c r="L346" s="221">
        <v>353.06536865234375</v>
      </c>
      <c r="M346" s="221">
        <v>340.6212158203125</v>
      </c>
      <c r="N346" s="221">
        <v>354.13278198242188</v>
      </c>
      <c r="O346" s="221">
        <v>347.345947265625</v>
      </c>
      <c r="P346" s="221">
        <v>375.49038696289062</v>
      </c>
      <c r="Q346" s="221">
        <v>331.6158447265625</v>
      </c>
      <c r="R346" s="230"/>
      <c r="S346" s="231"/>
      <c r="T346" s="231"/>
      <c r="U346" s="231"/>
      <c r="V346" s="231"/>
      <c r="W346" s="232"/>
      <c r="X346" s="374">
        <f t="shared" si="89"/>
        <v>70.075718180338541</v>
      </c>
    </row>
    <row r="347" spans="1:24" s="222" customFormat="1" ht="18">
      <c r="A347" s="224"/>
      <c r="B347" s="224"/>
      <c r="C347" s="224"/>
      <c r="D347" s="224"/>
      <c r="E347" s="224"/>
      <c r="F347" s="224"/>
      <c r="G347" s="224"/>
      <c r="K347" s="228" t="s">
        <v>74</v>
      </c>
      <c r="L347" s="221">
        <f>1000*L346/$K345</f>
        <v>52959.805297851562</v>
      </c>
      <c r="M347" s="221">
        <f>1000*M346/$K345</f>
        <v>51093.182373046875</v>
      </c>
      <c r="N347" s="221">
        <f>1000*N346/$K345</f>
        <v>53119.917297363281</v>
      </c>
      <c r="O347" s="221">
        <f t="shared" ref="O347:Q347" si="91">1000*O346/$K345</f>
        <v>52101.89208984375</v>
      </c>
      <c r="P347" s="221">
        <f t="shared" si="91"/>
        <v>56323.558044433594</v>
      </c>
      <c r="Q347" s="221">
        <f t="shared" si="91"/>
        <v>49742.376708984375</v>
      </c>
      <c r="R347" s="230"/>
      <c r="S347" s="231"/>
      <c r="T347" s="231"/>
      <c r="U347" s="231"/>
      <c r="V347" s="231"/>
      <c r="W347" s="232"/>
      <c r="X347" s="374">
        <f t="shared" si="89"/>
        <v>10511.357727050781</v>
      </c>
    </row>
    <row r="348" spans="1:24" s="222" customFormat="1" ht="18">
      <c r="A348" s="224"/>
      <c r="B348" s="224"/>
      <c r="C348" s="224"/>
      <c r="E348" s="224"/>
      <c r="F348" s="224"/>
      <c r="G348" s="224"/>
      <c r="L348" s="224"/>
      <c r="M348" s="224"/>
      <c r="N348" s="224"/>
      <c r="O348" s="224"/>
      <c r="P348" s="224"/>
      <c r="Q348" s="224"/>
      <c r="W348" s="232"/>
      <c r="X348" s="374" t="e">
        <f t="shared" si="89"/>
        <v>#DIV/0!</v>
      </c>
    </row>
    <row r="349" spans="1:24" s="222" customFormat="1" ht="18">
      <c r="A349" s="224"/>
      <c r="B349" s="224" t="s">
        <v>117</v>
      </c>
      <c r="C349" s="224" t="s">
        <v>9</v>
      </c>
      <c r="D349" s="225">
        <v>44294</v>
      </c>
      <c r="E349" s="224">
        <v>21</v>
      </c>
      <c r="F349" s="224"/>
      <c r="G349" s="224"/>
      <c r="H349" s="224">
        <v>200</v>
      </c>
      <c r="I349" s="224">
        <v>150</v>
      </c>
      <c r="J349" s="224">
        <v>5</v>
      </c>
      <c r="K349" s="226">
        <f>(J349*H349)/I349</f>
        <v>6.666666666666667</v>
      </c>
      <c r="L349" s="221"/>
      <c r="M349" s="221"/>
      <c r="N349" s="221"/>
      <c r="O349" s="221"/>
      <c r="P349" s="221"/>
      <c r="Q349" s="221"/>
      <c r="R349" s="221">
        <v>6</v>
      </c>
      <c r="S349" s="221">
        <v>6</v>
      </c>
      <c r="T349" s="221">
        <f>AVERAGE(L351:Q351)</f>
        <v>5707.7053546905518</v>
      </c>
      <c r="U349" s="221">
        <f>STDEV(L351:Q351)</f>
        <v>1528.5252811617495</v>
      </c>
      <c r="V349" s="221">
        <f>MEDIAN(L351:Q351)</f>
        <v>5356.3781261444092</v>
      </c>
      <c r="W349" s="227">
        <f>S349/R349</f>
        <v>1</v>
      </c>
      <c r="X349" s="374" t="e">
        <f t="shared" si="89"/>
        <v>#DIV/0!</v>
      </c>
    </row>
    <row r="350" spans="1:24" s="222" customFormat="1" ht="18">
      <c r="A350" s="224"/>
      <c r="B350" s="224"/>
      <c r="C350" s="224"/>
      <c r="D350" s="224"/>
      <c r="E350" s="224"/>
      <c r="F350" s="224"/>
      <c r="G350" s="224"/>
      <c r="K350" s="228" t="s">
        <v>73</v>
      </c>
      <c r="L350" s="221">
        <v>53.049076080322266</v>
      </c>
      <c r="M350" s="221">
        <v>40.644088745117188</v>
      </c>
      <c r="N350" s="221">
        <v>30.7646484375</v>
      </c>
      <c r="O350" s="221">
        <v>27.132957458496094</v>
      </c>
      <c r="P350" s="221">
        <v>30.774286270141602</v>
      </c>
      <c r="Q350" s="221">
        <v>45.943157196044922</v>
      </c>
      <c r="R350" s="230"/>
      <c r="S350" s="231"/>
      <c r="T350" s="231"/>
      <c r="U350" s="231"/>
      <c r="V350" s="231"/>
      <c r="W350" s="232"/>
      <c r="X350" s="374">
        <f t="shared" si="89"/>
        <v>7.6102738062540691</v>
      </c>
    </row>
    <row r="351" spans="1:24" s="222" customFormat="1" ht="18">
      <c r="A351" s="224"/>
      <c r="B351" s="224"/>
      <c r="C351" s="224"/>
      <c r="D351" s="224"/>
      <c r="E351" s="224"/>
      <c r="F351" s="224"/>
      <c r="G351" s="224"/>
      <c r="K351" s="228" t="s">
        <v>74</v>
      </c>
      <c r="L351" s="221">
        <f>1000*L350/$K349</f>
        <v>7957.3614120483398</v>
      </c>
      <c r="M351" s="221">
        <f>1000*M350/$K349</f>
        <v>6096.6133117675781</v>
      </c>
      <c r="N351" s="221">
        <f>1000*N350/$K349</f>
        <v>4614.697265625</v>
      </c>
      <c r="O351" s="221">
        <f t="shared" ref="O351:Q351" si="92">1000*O350/$K349</f>
        <v>4069.9436187744141</v>
      </c>
      <c r="P351" s="221">
        <f t="shared" si="92"/>
        <v>4616.1429405212402</v>
      </c>
      <c r="Q351" s="221">
        <f t="shared" si="92"/>
        <v>6891.4735794067383</v>
      </c>
      <c r="R351" s="230"/>
      <c r="S351" s="231"/>
      <c r="T351" s="231"/>
      <c r="U351" s="231"/>
      <c r="V351" s="231"/>
      <c r="W351" s="232"/>
      <c r="X351" s="374">
        <f t="shared" si="89"/>
        <v>1141.5410709381104</v>
      </c>
    </row>
    <row r="352" spans="1:24" s="222" customFormat="1" ht="18">
      <c r="A352" s="224"/>
      <c r="B352" s="224"/>
      <c r="C352" s="224"/>
      <c r="D352" s="224"/>
      <c r="E352" s="224"/>
      <c r="F352" s="224"/>
      <c r="G352" s="224"/>
      <c r="L352" s="224"/>
      <c r="M352" s="224"/>
      <c r="N352" s="224"/>
      <c r="O352" s="224"/>
      <c r="P352" s="224"/>
      <c r="Q352" s="224"/>
      <c r="W352" s="232"/>
      <c r="X352" s="374" t="e">
        <f t="shared" si="89"/>
        <v>#DIV/0!</v>
      </c>
    </row>
    <row r="353" spans="1:24" s="222" customFormat="1" ht="18">
      <c r="A353" s="224"/>
      <c r="B353" s="224" t="s">
        <v>117</v>
      </c>
      <c r="C353" s="224" t="s">
        <v>9</v>
      </c>
      <c r="D353" s="225">
        <v>44301</v>
      </c>
      <c r="E353" s="224">
        <v>28</v>
      </c>
      <c r="F353" s="224"/>
      <c r="G353" s="224"/>
      <c r="H353" s="224">
        <v>200</v>
      </c>
      <c r="I353" s="224">
        <v>150</v>
      </c>
      <c r="J353" s="224">
        <v>5</v>
      </c>
      <c r="K353" s="226">
        <f>(J353*H353)/I353</f>
        <v>6.666666666666667</v>
      </c>
      <c r="L353" s="221"/>
      <c r="M353" s="221"/>
      <c r="N353" s="221"/>
      <c r="O353" s="221"/>
      <c r="P353" s="221"/>
      <c r="Q353" s="221"/>
      <c r="R353" s="221">
        <v>6</v>
      </c>
      <c r="S353" s="221">
        <v>6</v>
      </c>
      <c r="T353" s="221">
        <f>AVERAGE(L355:Q355)</f>
        <v>1772.4022150039673</v>
      </c>
      <c r="U353" s="221">
        <f>STDEV(L355:Q355)</f>
        <v>893.67634454047436</v>
      </c>
      <c r="V353" s="221">
        <f>MEDIAN(L355:Q355)</f>
        <v>1544.9316501617432</v>
      </c>
      <c r="W353" s="227">
        <f>S353/R353</f>
        <v>1</v>
      </c>
      <c r="X353" s="374" t="e">
        <f t="shared" si="89"/>
        <v>#DIV/0!</v>
      </c>
    </row>
    <row r="354" spans="1:24" s="222" customFormat="1" ht="18">
      <c r="A354" s="224"/>
      <c r="B354" s="224"/>
      <c r="C354" s="224"/>
      <c r="D354" s="224"/>
      <c r="E354" s="224"/>
      <c r="F354" s="224"/>
      <c r="G354" s="224"/>
      <c r="K354" s="228" t="s">
        <v>73</v>
      </c>
      <c r="L354" s="221">
        <v>22.971305847167969</v>
      </c>
      <c r="M354" s="221">
        <v>12.67603588104248</v>
      </c>
      <c r="N354" s="221">
        <v>10.521563529968262</v>
      </c>
      <c r="O354" s="221">
        <v>9.2300615310668945</v>
      </c>
      <c r="P354" s="221">
        <v>5.4195966720581055</v>
      </c>
      <c r="Q354" s="221">
        <v>10.07752513885498</v>
      </c>
      <c r="R354" s="230"/>
      <c r="S354" s="231"/>
      <c r="T354" s="231"/>
      <c r="U354" s="231"/>
      <c r="V354" s="231"/>
      <c r="W354" s="232"/>
      <c r="X354" s="374">
        <f t="shared" si="89"/>
        <v>2.363202953338623</v>
      </c>
    </row>
    <row r="355" spans="1:24" s="222" customFormat="1" ht="18">
      <c r="A355" s="224"/>
      <c r="B355" s="224"/>
      <c r="C355" s="224"/>
      <c r="D355" s="224"/>
      <c r="E355" s="224"/>
      <c r="F355" s="224"/>
      <c r="G355" s="224"/>
      <c r="K355" s="228" t="s">
        <v>74</v>
      </c>
      <c r="L355" s="221">
        <f>1000*L354/$K353</f>
        <v>3445.6958770751953</v>
      </c>
      <c r="M355" s="221">
        <f>1000*M354/$K353</f>
        <v>1901.4053821563721</v>
      </c>
      <c r="N355" s="221">
        <f>1000*N354/$K353</f>
        <v>1578.2345294952393</v>
      </c>
      <c r="O355" s="221">
        <f t="shared" ref="O355:Q355" si="93">1000*O354/$K353</f>
        <v>1384.5092296600342</v>
      </c>
      <c r="P355" s="221">
        <f t="shared" si="93"/>
        <v>812.93950080871582</v>
      </c>
      <c r="Q355" s="221">
        <f t="shared" si="93"/>
        <v>1511.6287708282471</v>
      </c>
      <c r="R355" s="230"/>
      <c r="S355" s="231"/>
      <c r="T355" s="231"/>
      <c r="U355" s="231"/>
      <c r="V355" s="231"/>
      <c r="W355" s="232"/>
      <c r="X355" s="374">
        <f t="shared" si="89"/>
        <v>354.48044300079346</v>
      </c>
    </row>
    <row r="356" spans="1:24" s="222" customFormat="1" ht="18">
      <c r="A356" s="224"/>
      <c r="B356" s="224"/>
      <c r="C356" s="224"/>
      <c r="E356" s="224"/>
      <c r="F356" s="224"/>
      <c r="G356" s="224"/>
      <c r="L356" s="224"/>
      <c r="M356" s="224"/>
      <c r="N356" s="224"/>
      <c r="O356" s="224"/>
      <c r="P356" s="224"/>
      <c r="Q356" s="224"/>
      <c r="W356" s="232"/>
      <c r="X356" s="374" t="e">
        <f t="shared" si="89"/>
        <v>#DIV/0!</v>
      </c>
    </row>
    <row r="357" spans="1:24" s="222" customFormat="1" ht="18">
      <c r="A357" s="224"/>
      <c r="B357" s="224" t="s">
        <v>117</v>
      </c>
      <c r="C357" s="224" t="s">
        <v>9</v>
      </c>
      <c r="D357" s="225">
        <v>44308</v>
      </c>
      <c r="E357" s="224">
        <v>35</v>
      </c>
      <c r="F357" s="224"/>
      <c r="G357" s="224"/>
      <c r="H357" s="224">
        <v>200</v>
      </c>
      <c r="I357" s="224">
        <v>150</v>
      </c>
      <c r="J357" s="224">
        <v>5</v>
      </c>
      <c r="K357" s="226">
        <f>(J357*H357)/I357</f>
        <v>6.666666666666667</v>
      </c>
      <c r="L357" s="221"/>
      <c r="M357" s="221"/>
      <c r="N357" s="221"/>
      <c r="O357" s="221"/>
      <c r="P357" s="221"/>
      <c r="Q357" s="221"/>
      <c r="R357" s="221">
        <v>6</v>
      </c>
      <c r="S357" s="221">
        <v>6</v>
      </c>
      <c r="T357" s="221">
        <f>AVERAGE(L359:Q359)</f>
        <v>1002.4268001317978</v>
      </c>
      <c r="U357" s="221">
        <f>STDEV(L359:Q359)</f>
        <v>615.96737168330867</v>
      </c>
      <c r="V357" s="221">
        <f>MEDIAN(L359:Q359)</f>
        <v>960.99075078964233</v>
      </c>
      <c r="W357" s="227">
        <f>S357/R357</f>
        <v>1</v>
      </c>
      <c r="X357" s="374" t="e">
        <f t="shared" si="89"/>
        <v>#DIV/0!</v>
      </c>
    </row>
    <row r="358" spans="1:24" s="222" customFormat="1" ht="18">
      <c r="A358" s="224"/>
      <c r="B358" s="224"/>
      <c r="C358" s="224"/>
      <c r="D358" s="224"/>
      <c r="E358" s="224"/>
      <c r="F358" s="224"/>
      <c r="G358" s="224"/>
      <c r="K358" s="228" t="s">
        <v>73</v>
      </c>
      <c r="L358" s="221">
        <v>7.7556600570678711</v>
      </c>
      <c r="M358" s="221">
        <v>4.7075743675231934</v>
      </c>
      <c r="N358" s="221">
        <v>1.2226728200912476</v>
      </c>
      <c r="O358" s="221">
        <v>7.2660107612609863</v>
      </c>
      <c r="P358" s="221">
        <v>13.597954750061035</v>
      </c>
      <c r="Q358" s="221">
        <v>5.5471992492675781</v>
      </c>
      <c r="R358" s="230"/>
      <c r="S358" s="231"/>
      <c r="T358" s="231"/>
      <c r="U358" s="231"/>
      <c r="V358" s="231"/>
      <c r="W358" s="232"/>
      <c r="X358" s="374">
        <f t="shared" si="89"/>
        <v>1.3365690668423971</v>
      </c>
    </row>
    <row r="359" spans="1:24" s="222" customFormat="1" ht="18">
      <c r="A359" s="224"/>
      <c r="B359" s="224"/>
      <c r="C359" s="224"/>
      <c r="D359" s="224"/>
      <c r="E359" s="224"/>
      <c r="F359" s="224"/>
      <c r="G359" s="224"/>
      <c r="K359" s="228" t="s">
        <v>74</v>
      </c>
      <c r="L359" s="221">
        <f>1000*L358/$K357</f>
        <v>1163.3490085601807</v>
      </c>
      <c r="M359" s="221">
        <f>1000*M358/$K357</f>
        <v>706.136155128479</v>
      </c>
      <c r="N359" s="221">
        <f>1000*N358/$K357</f>
        <v>183.40092301368713</v>
      </c>
      <c r="O359" s="221">
        <f t="shared" ref="O359:Q359" si="94">1000*O358/$K357</f>
        <v>1089.9016141891479</v>
      </c>
      <c r="P359" s="221">
        <f t="shared" si="94"/>
        <v>2039.6932125091553</v>
      </c>
      <c r="Q359" s="221">
        <f t="shared" si="94"/>
        <v>832.07988739013672</v>
      </c>
      <c r="R359" s="230"/>
      <c r="S359" s="231"/>
      <c r="T359" s="231"/>
      <c r="U359" s="231"/>
      <c r="V359" s="231"/>
      <c r="W359" s="232"/>
      <c r="X359" s="374">
        <f t="shared" si="89"/>
        <v>200.48536002635956</v>
      </c>
    </row>
    <row r="360" spans="1:24" s="222" customFormat="1" ht="18">
      <c r="A360" s="224"/>
      <c r="B360" s="224"/>
      <c r="C360" s="224"/>
      <c r="D360" s="225"/>
      <c r="E360" s="224"/>
      <c r="F360" s="224"/>
      <c r="G360" s="224"/>
      <c r="L360" s="224"/>
      <c r="M360" s="224"/>
      <c r="N360" s="224"/>
      <c r="O360" s="224"/>
      <c r="P360" s="224"/>
      <c r="Q360" s="224"/>
      <c r="W360" s="232"/>
      <c r="X360" s="374" t="e">
        <f t="shared" si="89"/>
        <v>#DIV/0!</v>
      </c>
    </row>
    <row r="361" spans="1:24" s="222" customFormat="1" ht="18">
      <c r="A361" s="224"/>
      <c r="B361" s="224" t="s">
        <v>117</v>
      </c>
      <c r="C361" s="224" t="s">
        <v>9</v>
      </c>
      <c r="D361" s="225">
        <v>44315</v>
      </c>
      <c r="E361" s="224">
        <v>42</v>
      </c>
      <c r="F361" s="224"/>
      <c r="G361" s="224"/>
      <c r="H361" s="224">
        <v>200</v>
      </c>
      <c r="I361" s="224">
        <v>150</v>
      </c>
      <c r="J361" s="224">
        <v>5</v>
      </c>
      <c r="K361" s="226">
        <f>(J361*H361)/I361</f>
        <v>6.666666666666667</v>
      </c>
      <c r="L361" s="221"/>
      <c r="M361" s="221"/>
      <c r="N361" s="221"/>
      <c r="O361" s="221"/>
      <c r="P361" s="221"/>
      <c r="Q361" s="221"/>
      <c r="R361" s="221">
        <v>6</v>
      </c>
      <c r="S361" s="221">
        <v>6</v>
      </c>
      <c r="T361" s="221">
        <f>AVERAGE(L363:Q363)</f>
        <v>444.02840435504913</v>
      </c>
      <c r="U361" s="221">
        <f>STDEV(L363:Q363)</f>
        <v>227.77607543201788</v>
      </c>
      <c r="V361" s="221">
        <f>MEDIAN(L363:Q363)</f>
        <v>377.98798084259033</v>
      </c>
      <c r="W361" s="227">
        <f>S361/R361</f>
        <v>1</v>
      </c>
      <c r="X361" s="374" t="e">
        <f t="shared" si="89"/>
        <v>#DIV/0!</v>
      </c>
    </row>
    <row r="362" spans="1:24" s="222" customFormat="1" ht="18">
      <c r="A362" s="224"/>
      <c r="B362" s="224"/>
      <c r="C362" s="224"/>
      <c r="D362" s="224"/>
      <c r="E362" s="224"/>
      <c r="F362" s="224"/>
      <c r="G362" s="224"/>
      <c r="K362" s="228" t="s">
        <v>73</v>
      </c>
      <c r="L362" s="221">
        <v>3.3169188499450684</v>
      </c>
      <c r="M362" s="221">
        <v>2.5855510234832764</v>
      </c>
      <c r="N362" s="221">
        <v>2.3957469463348389</v>
      </c>
      <c r="O362" s="221">
        <v>1.2576473951339722</v>
      </c>
      <c r="P362" s="221">
        <v>5.7509832382202148</v>
      </c>
      <c r="Q362" s="221">
        <v>2.4542887210845947</v>
      </c>
      <c r="R362" s="230"/>
      <c r="S362" s="231"/>
      <c r="T362" s="231"/>
      <c r="U362" s="231"/>
      <c r="V362" s="231"/>
      <c r="W362" s="232"/>
      <c r="X362" s="374">
        <f t="shared" si="89"/>
        <v>0.5920378724733989</v>
      </c>
    </row>
    <row r="363" spans="1:24" s="222" customFormat="1" ht="18">
      <c r="A363" s="224"/>
      <c r="B363" s="224"/>
      <c r="C363" s="224"/>
      <c r="D363" s="224"/>
      <c r="E363" s="224"/>
      <c r="F363" s="224"/>
      <c r="G363" s="224"/>
      <c r="K363" s="228" t="s">
        <v>74</v>
      </c>
      <c r="L363" s="221">
        <f>1000*L362/$K361</f>
        <v>497.53782749176025</v>
      </c>
      <c r="M363" s="221">
        <f>1000*M362/$K361</f>
        <v>387.83265352249146</v>
      </c>
      <c r="N363" s="221">
        <f>1000*N362/$K361</f>
        <v>359.36204195022583</v>
      </c>
      <c r="O363" s="221">
        <f t="shared" ref="O363:Q363" si="95">1000*O362/$K361</f>
        <v>188.64710927009583</v>
      </c>
      <c r="P363" s="221">
        <f t="shared" si="95"/>
        <v>862.64748573303223</v>
      </c>
      <c r="Q363" s="221">
        <f t="shared" si="95"/>
        <v>368.14330816268921</v>
      </c>
      <c r="R363" s="230"/>
      <c r="S363" s="231"/>
      <c r="T363" s="231"/>
      <c r="U363" s="231"/>
      <c r="V363" s="231"/>
      <c r="W363" s="232"/>
      <c r="X363" s="374">
        <f t="shared" si="89"/>
        <v>88.805680871009827</v>
      </c>
    </row>
    <row r="364" spans="1:24" s="222" customFormat="1" ht="18">
      <c r="A364" s="224"/>
      <c r="B364" s="224"/>
      <c r="C364" s="224"/>
      <c r="D364" s="225"/>
      <c r="E364" s="224"/>
      <c r="F364" s="224"/>
      <c r="G364" s="224"/>
      <c r="L364" s="224"/>
      <c r="M364" s="224"/>
      <c r="N364" s="224"/>
      <c r="O364" s="224"/>
      <c r="P364" s="224"/>
      <c r="Q364" s="224"/>
      <c r="W364" s="232"/>
      <c r="X364" s="374" t="e">
        <f t="shared" si="89"/>
        <v>#DIV/0!</v>
      </c>
    </row>
    <row r="365" spans="1:24" s="222" customFormat="1" ht="18">
      <c r="A365" s="224"/>
      <c r="B365" s="224" t="s">
        <v>117</v>
      </c>
      <c r="C365" s="224" t="s">
        <v>9</v>
      </c>
      <c r="D365" s="225">
        <v>44322</v>
      </c>
      <c r="E365" s="224">
        <v>49</v>
      </c>
      <c r="F365" s="224"/>
      <c r="G365" s="224"/>
      <c r="H365" s="224">
        <v>200</v>
      </c>
      <c r="I365" s="224">
        <v>150</v>
      </c>
      <c r="J365" s="224">
        <v>5</v>
      </c>
      <c r="K365" s="226">
        <f>(J365*H365)/I365</f>
        <v>6.666666666666667</v>
      </c>
      <c r="L365" s="221"/>
      <c r="M365" s="221"/>
      <c r="N365" s="221"/>
      <c r="O365" s="221"/>
      <c r="P365" s="221"/>
      <c r="Q365" s="221"/>
      <c r="R365" s="221">
        <v>6</v>
      </c>
      <c r="S365" s="221">
        <v>3</v>
      </c>
      <c r="T365" s="221">
        <f>AVERAGE(L367:Q367)</f>
        <v>131.03680908679962</v>
      </c>
      <c r="U365" s="221">
        <f>STDEV(L367:Q367)</f>
        <v>160.3853231218917</v>
      </c>
      <c r="V365" s="221">
        <f>MEDIAN(L367:Q367)</f>
        <v>67.200556397438049</v>
      </c>
      <c r="W365" s="227">
        <f>S365/R365</f>
        <v>0.5</v>
      </c>
      <c r="X365" s="374" t="e">
        <f t="shared" si="89"/>
        <v>#DIV/0!</v>
      </c>
    </row>
    <row r="366" spans="1:24" s="222" customFormat="1" ht="18">
      <c r="A366" s="224"/>
      <c r="B366" s="224"/>
      <c r="C366" s="224"/>
      <c r="D366" s="224"/>
      <c r="E366" s="224"/>
      <c r="F366" s="224"/>
      <c r="G366" s="224"/>
      <c r="K366" s="228" t="s">
        <v>73</v>
      </c>
      <c r="L366" s="221">
        <v>2.0133597850799561</v>
      </c>
      <c r="M366" s="221">
        <v>0</v>
      </c>
      <c r="N366" s="221">
        <v>0</v>
      </c>
      <c r="O366" s="221">
        <v>0</v>
      </c>
      <c r="P366" s="221">
        <v>0.89600741863250732</v>
      </c>
      <c r="Q366" s="221">
        <v>2.3321051597595215</v>
      </c>
      <c r="R366" s="230"/>
      <c r="S366" s="231"/>
      <c r="T366" s="231"/>
      <c r="U366" s="231"/>
      <c r="V366" s="231"/>
      <c r="W366" s="232"/>
      <c r="X366" s="374">
        <f t="shared" si="89"/>
        <v>0.17471574544906615</v>
      </c>
    </row>
    <row r="367" spans="1:24" s="222" customFormat="1" ht="18">
      <c r="A367" s="224"/>
      <c r="B367" s="224"/>
      <c r="C367" s="224"/>
      <c r="D367" s="224"/>
      <c r="E367" s="224"/>
      <c r="F367" s="224"/>
      <c r="G367" s="224"/>
      <c r="K367" s="228" t="s">
        <v>74</v>
      </c>
      <c r="L367" s="221">
        <f>1000*L366/$K365</f>
        <v>302.00396776199341</v>
      </c>
      <c r="M367" s="221">
        <f>1000*M366/$K365</f>
        <v>0</v>
      </c>
      <c r="N367" s="221">
        <f>1000*N366/$K365</f>
        <v>0</v>
      </c>
      <c r="O367" s="221">
        <f t="shared" ref="O367:Q367" si="96">1000*O366/$K365</f>
        <v>0</v>
      </c>
      <c r="P367" s="221">
        <f t="shared" si="96"/>
        <v>134.4011127948761</v>
      </c>
      <c r="Q367" s="221">
        <f t="shared" si="96"/>
        <v>349.81577396392822</v>
      </c>
      <c r="R367" s="230"/>
      <c r="S367" s="231"/>
      <c r="T367" s="231"/>
      <c r="U367" s="231"/>
      <c r="V367" s="231"/>
      <c r="W367" s="232"/>
      <c r="X367" s="374">
        <f t="shared" si="89"/>
        <v>26.207361817359924</v>
      </c>
    </row>
    <row r="368" spans="1:24" s="222" customFormat="1" ht="18">
      <c r="A368" s="224"/>
      <c r="B368" s="224"/>
      <c r="C368" s="224"/>
      <c r="D368" s="224"/>
      <c r="E368" s="224"/>
      <c r="F368" s="224"/>
      <c r="G368" s="224"/>
      <c r="L368" s="224"/>
      <c r="M368" s="224"/>
      <c r="N368" s="224"/>
      <c r="O368" s="224"/>
      <c r="P368" s="224"/>
      <c r="Q368" s="224"/>
      <c r="W368" s="232"/>
      <c r="X368" s="374" t="e">
        <f t="shared" si="89"/>
        <v>#DIV/0!</v>
      </c>
    </row>
    <row r="369" spans="1:24" s="222" customFormat="1" ht="18">
      <c r="A369" s="224"/>
      <c r="B369" s="224" t="s">
        <v>117</v>
      </c>
      <c r="C369" s="224" t="s">
        <v>9</v>
      </c>
      <c r="D369" s="225">
        <v>44329</v>
      </c>
      <c r="E369" s="224">
        <v>56</v>
      </c>
      <c r="F369" s="224"/>
      <c r="G369" s="224"/>
      <c r="H369" s="224">
        <v>200</v>
      </c>
      <c r="I369" s="224">
        <v>150</v>
      </c>
      <c r="J369" s="224">
        <v>5</v>
      </c>
      <c r="K369" s="226">
        <f>(J369*H369)/I369</f>
        <v>6.666666666666667</v>
      </c>
      <c r="L369" s="221"/>
      <c r="M369" s="221"/>
      <c r="N369" s="221"/>
      <c r="O369" s="221"/>
      <c r="P369" s="221"/>
      <c r="Q369" s="221"/>
      <c r="R369" s="221">
        <v>6</v>
      </c>
      <c r="S369" s="221">
        <v>4</v>
      </c>
      <c r="T369" s="221">
        <f>AVERAGE(L371:Q371)</f>
        <v>440.92388153076172</v>
      </c>
      <c r="U369" s="221">
        <f>STDEV(L371:Q371)</f>
        <v>439.14895342595639</v>
      </c>
      <c r="V369" s="221">
        <f>MEDIAN(L371:Q371)</f>
        <v>360.86701154708862</v>
      </c>
      <c r="W369" s="227">
        <f>S369/R369</f>
        <v>0.66666666666666663</v>
      </c>
      <c r="X369" s="374" t="e">
        <f t="shared" si="89"/>
        <v>#DIV/0!</v>
      </c>
    </row>
    <row r="370" spans="1:24" s="222" customFormat="1" ht="18">
      <c r="A370" s="224"/>
      <c r="B370" s="224"/>
      <c r="C370" s="224"/>
      <c r="D370" s="224"/>
      <c r="E370" s="224"/>
      <c r="F370" s="224"/>
      <c r="G370" s="224"/>
      <c r="K370" s="228" t="s">
        <v>73</v>
      </c>
      <c r="L370" s="221">
        <v>2.3684756755828857</v>
      </c>
      <c r="M370" s="221">
        <v>0</v>
      </c>
      <c r="N370" s="221">
        <v>0</v>
      </c>
      <c r="O370" s="221">
        <v>7.0744891166687012</v>
      </c>
      <c r="P370" s="221">
        <v>2.4430844783782959</v>
      </c>
      <c r="Q370" s="221">
        <v>5.7509059906005859</v>
      </c>
      <c r="R370" s="230"/>
      <c r="S370" s="231"/>
      <c r="T370" s="231"/>
      <c r="U370" s="231"/>
      <c r="V370" s="231"/>
      <c r="W370" s="232"/>
      <c r="X370" s="374">
        <f t="shared" si="89"/>
        <v>0.58789850870768234</v>
      </c>
    </row>
    <row r="371" spans="1:24" s="222" customFormat="1" ht="18">
      <c r="A371" s="224"/>
      <c r="B371" s="224"/>
      <c r="C371" s="224"/>
      <c r="D371" s="224"/>
      <c r="E371" s="224"/>
      <c r="F371" s="224"/>
      <c r="G371" s="224"/>
      <c r="K371" s="228" t="s">
        <v>74</v>
      </c>
      <c r="L371" s="221">
        <f>1000*L370/$K369</f>
        <v>355.27135133743286</v>
      </c>
      <c r="M371" s="221">
        <f>1000*M370/$K369</f>
        <v>0</v>
      </c>
      <c r="N371" s="221">
        <f>1000*N370/$K369</f>
        <v>0</v>
      </c>
      <c r="O371" s="221">
        <f t="shared" ref="O371:Q371" si="97">1000*O370/$K369</f>
        <v>1061.1733675003052</v>
      </c>
      <c r="P371" s="221">
        <f t="shared" si="97"/>
        <v>366.46267175674438</v>
      </c>
      <c r="Q371" s="221">
        <f t="shared" si="97"/>
        <v>862.63589859008789</v>
      </c>
      <c r="R371" s="230"/>
      <c r="S371" s="231"/>
      <c r="T371" s="231"/>
      <c r="U371" s="231"/>
      <c r="V371" s="231"/>
      <c r="W371" s="232"/>
      <c r="X371" s="374">
        <f t="shared" si="89"/>
        <v>88.184776306152344</v>
      </c>
    </row>
    <row r="372" spans="1:24" s="222" customFormat="1" ht="18">
      <c r="A372" s="233"/>
      <c r="B372" s="233"/>
      <c r="C372" s="233"/>
      <c r="D372" s="233"/>
      <c r="E372" s="233"/>
      <c r="F372" s="233"/>
      <c r="G372" s="233"/>
      <c r="H372" s="233"/>
      <c r="I372" s="233"/>
      <c r="J372" s="233"/>
      <c r="K372" s="234"/>
      <c r="L372" s="235"/>
      <c r="M372" s="235"/>
      <c r="N372" s="235"/>
      <c r="O372" s="235"/>
      <c r="P372" s="235"/>
      <c r="Q372" s="235"/>
      <c r="R372" s="235"/>
      <c r="S372" s="235"/>
      <c r="T372" s="235"/>
      <c r="U372" s="235"/>
      <c r="V372" s="235"/>
      <c r="W372" s="236"/>
      <c r="X372" s="374" t="e">
        <f t="shared" si="89"/>
        <v>#DIV/0!</v>
      </c>
    </row>
    <row r="373" spans="1:24" s="222" customFormat="1" ht="18">
      <c r="A373" s="237"/>
      <c r="B373" s="237"/>
      <c r="C373" s="237"/>
      <c r="D373" s="238"/>
      <c r="E373" s="238"/>
      <c r="F373" s="238"/>
      <c r="G373" s="238"/>
      <c r="H373" s="238"/>
      <c r="I373" s="238"/>
      <c r="J373" s="239"/>
      <c r="K373" s="238"/>
      <c r="L373" s="240"/>
      <c r="M373" s="240"/>
      <c r="N373" s="240"/>
      <c r="O373" s="240"/>
      <c r="P373" s="240"/>
      <c r="Q373" s="240"/>
      <c r="R373" s="240"/>
      <c r="S373" s="240"/>
      <c r="T373" s="240"/>
      <c r="U373" s="240"/>
      <c r="V373" s="240"/>
      <c r="W373" s="241"/>
      <c r="X373" s="374" t="e">
        <f t="shared" si="89"/>
        <v>#DIV/0!</v>
      </c>
    </row>
    <row r="374" spans="1:24" s="222" customFormat="1" ht="38">
      <c r="A374" s="223" t="s">
        <v>118</v>
      </c>
      <c r="B374" s="224" t="s">
        <v>117</v>
      </c>
      <c r="C374" s="224" t="s">
        <v>9</v>
      </c>
      <c r="D374" s="225">
        <v>44336</v>
      </c>
      <c r="E374" s="224">
        <v>63</v>
      </c>
      <c r="F374" s="224"/>
      <c r="G374" s="224"/>
      <c r="H374" s="224">
        <v>200</v>
      </c>
      <c r="I374" s="224">
        <v>150</v>
      </c>
      <c r="J374" s="224">
        <v>5</v>
      </c>
      <c r="K374" s="226">
        <f>(J374*H374)/I374</f>
        <v>6.666666666666667</v>
      </c>
      <c r="L374" s="221"/>
      <c r="M374" s="221"/>
      <c r="N374" s="221"/>
      <c r="O374" s="221"/>
      <c r="P374" s="221"/>
      <c r="Q374" s="221"/>
      <c r="R374" s="221">
        <v>6</v>
      </c>
      <c r="S374" s="221">
        <v>4</v>
      </c>
      <c r="T374" s="221">
        <f>AVERAGE(L376:Q376)</f>
        <v>474.53489303588867</v>
      </c>
      <c r="U374" s="221">
        <f>STDEV(L376:Q376)</f>
        <v>395.39784498022988</v>
      </c>
      <c r="V374" s="221">
        <f>MEDIAN(L376:Q376)</f>
        <v>567.47753620147705</v>
      </c>
      <c r="W374" s="227">
        <f>S374/R374</f>
        <v>0.66666666666666663</v>
      </c>
      <c r="X374" s="374" t="e">
        <f t="shared" si="89"/>
        <v>#DIV/0!</v>
      </c>
    </row>
    <row r="375" spans="1:24" s="222" customFormat="1" ht="18">
      <c r="A375" s="224"/>
      <c r="B375" s="224"/>
      <c r="C375" s="224"/>
      <c r="D375" s="224"/>
      <c r="E375" s="224"/>
      <c r="F375" s="224"/>
      <c r="G375" s="224"/>
      <c r="K375" s="228" t="s">
        <v>73</v>
      </c>
      <c r="L375" s="221">
        <v>5.8979964256286621</v>
      </c>
      <c r="M375" s="221">
        <v>5.5170321464538574</v>
      </c>
      <c r="N375" s="221">
        <v>0</v>
      </c>
      <c r="O375" s="221">
        <v>0</v>
      </c>
      <c r="P375" s="221">
        <v>4.4694914817810059</v>
      </c>
      <c r="Q375" s="221">
        <v>3.0968756675720215</v>
      </c>
      <c r="R375" s="230"/>
      <c r="S375" s="231"/>
      <c r="T375" s="231"/>
      <c r="U375" s="231"/>
      <c r="V375" s="231"/>
      <c r="W375" s="232"/>
      <c r="X375" s="374">
        <f t="shared" si="89"/>
        <v>0.63271319071451826</v>
      </c>
    </row>
    <row r="376" spans="1:24" s="222" customFormat="1" ht="18">
      <c r="A376" s="224"/>
      <c r="B376" s="224"/>
      <c r="C376" s="224"/>
      <c r="D376" s="224"/>
      <c r="E376" s="224"/>
      <c r="F376" s="224"/>
      <c r="G376" s="224"/>
      <c r="K376" s="228" t="s">
        <v>74</v>
      </c>
      <c r="L376" s="221">
        <f>1000*L375/$K374</f>
        <v>884.69946384429932</v>
      </c>
      <c r="M376" s="221">
        <f>1000*M375/$K374</f>
        <v>827.55482196807861</v>
      </c>
      <c r="N376" s="221">
        <f>1000*N375/$K374</f>
        <v>0</v>
      </c>
      <c r="O376" s="221">
        <f t="shared" ref="O376:Q376" si="98">1000*O375/$K374</f>
        <v>0</v>
      </c>
      <c r="P376" s="221">
        <f t="shared" si="98"/>
        <v>670.42372226715088</v>
      </c>
      <c r="Q376" s="221">
        <f t="shared" si="98"/>
        <v>464.53135013580322</v>
      </c>
      <c r="R376" s="230"/>
      <c r="S376" s="231"/>
      <c r="T376" s="231"/>
      <c r="U376" s="231"/>
      <c r="V376" s="231"/>
      <c r="W376" s="232"/>
      <c r="X376" s="374">
        <f t="shared" si="89"/>
        <v>94.906978607177734</v>
      </c>
    </row>
    <row r="377" spans="1:24" s="222" customFormat="1" ht="18">
      <c r="A377" s="224"/>
      <c r="B377" s="224"/>
      <c r="C377" s="224"/>
      <c r="D377" s="224"/>
      <c r="E377" s="224"/>
      <c r="F377" s="224"/>
      <c r="G377" s="224"/>
      <c r="L377" s="224"/>
      <c r="M377" s="224"/>
      <c r="N377" s="224"/>
      <c r="O377" s="224"/>
      <c r="P377" s="224"/>
      <c r="Q377" s="224"/>
      <c r="W377" s="232"/>
      <c r="X377" s="374" t="e">
        <f t="shared" si="89"/>
        <v>#DIV/0!</v>
      </c>
    </row>
    <row r="378" spans="1:24" s="222" customFormat="1" ht="18">
      <c r="A378" s="224"/>
      <c r="B378" s="224" t="s">
        <v>117</v>
      </c>
      <c r="C378" s="224" t="s">
        <v>9</v>
      </c>
      <c r="D378" s="225">
        <v>44343</v>
      </c>
      <c r="E378" s="224">
        <v>70</v>
      </c>
      <c r="F378" s="224"/>
      <c r="G378" s="224"/>
      <c r="H378" s="224">
        <v>200</v>
      </c>
      <c r="I378" s="224">
        <v>150</v>
      </c>
      <c r="J378" s="224">
        <v>5</v>
      </c>
      <c r="K378" s="226">
        <f>(J378*H378)/I378</f>
        <v>6.666666666666667</v>
      </c>
      <c r="L378" s="221"/>
      <c r="M378" s="221"/>
      <c r="N378" s="221"/>
      <c r="O378" s="221"/>
      <c r="P378" s="221"/>
      <c r="Q378" s="221"/>
      <c r="R378" s="221">
        <v>6</v>
      </c>
      <c r="S378" s="221">
        <v>4</v>
      </c>
      <c r="T378" s="221">
        <f>AVERAGE(L380:Q380)</f>
        <v>363.75658214092255</v>
      </c>
      <c r="U378" s="221">
        <f>STDEV(L380:Q380)</f>
        <v>341.12210955945926</v>
      </c>
      <c r="V378" s="221">
        <f>MEDIAN(L380:Q380)</f>
        <v>357.94990360736847</v>
      </c>
      <c r="W378" s="227">
        <f>S378/R378</f>
        <v>0.66666666666666663</v>
      </c>
      <c r="X378" s="374" t="e">
        <f t="shared" si="89"/>
        <v>#DIV/0!</v>
      </c>
    </row>
    <row r="379" spans="1:24" s="222" customFormat="1" ht="18">
      <c r="A379" s="224"/>
      <c r="B379" s="224"/>
      <c r="C379" s="224"/>
      <c r="D379" s="224"/>
      <c r="E379" s="224"/>
      <c r="F379" s="224"/>
      <c r="G379" s="224"/>
      <c r="K379" s="228" t="s">
        <v>73</v>
      </c>
      <c r="L379" s="221">
        <v>0</v>
      </c>
      <c r="M379" s="221">
        <v>2.9080920219421387</v>
      </c>
      <c r="N379" s="221">
        <v>1.8645733594894409</v>
      </c>
      <c r="O379" s="221">
        <v>4.0493302345275879</v>
      </c>
      <c r="P379" s="221">
        <v>0</v>
      </c>
      <c r="Q379" s="221">
        <v>5.7282676696777344</v>
      </c>
      <c r="R379" s="230"/>
      <c r="S379" s="231"/>
      <c r="T379" s="231"/>
      <c r="U379" s="231"/>
      <c r="V379" s="231"/>
      <c r="W379" s="232"/>
      <c r="X379" s="374">
        <f t="shared" si="89"/>
        <v>0.48500877618789673</v>
      </c>
    </row>
    <row r="380" spans="1:24" s="222" customFormat="1" ht="18">
      <c r="A380" s="224"/>
      <c r="B380" s="224"/>
      <c r="C380" s="224"/>
      <c r="D380" s="224"/>
      <c r="E380" s="224"/>
      <c r="F380" s="224"/>
      <c r="G380" s="224"/>
      <c r="K380" s="228" t="s">
        <v>74</v>
      </c>
      <c r="L380" s="221">
        <f>1000*L379/$K378</f>
        <v>0</v>
      </c>
      <c r="M380" s="221">
        <f>1000*M379/$K378</f>
        <v>436.2138032913208</v>
      </c>
      <c r="N380" s="221">
        <f>1000*N379/$K378</f>
        <v>279.68600392341614</v>
      </c>
      <c r="O380" s="221">
        <f t="shared" ref="O380:Q380" si="99">1000*O379/$K378</f>
        <v>607.39953517913818</v>
      </c>
      <c r="P380" s="221">
        <f t="shared" si="99"/>
        <v>0</v>
      </c>
      <c r="Q380" s="221">
        <f t="shared" si="99"/>
        <v>859.24015045166016</v>
      </c>
      <c r="R380" s="230"/>
      <c r="S380" s="231"/>
      <c r="T380" s="231"/>
      <c r="U380" s="231"/>
      <c r="V380" s="231"/>
      <c r="W380" s="232"/>
      <c r="X380" s="374">
        <f t="shared" si="89"/>
        <v>72.751316428184509</v>
      </c>
    </row>
    <row r="381" spans="1:24" s="222" customFormat="1" ht="18">
      <c r="A381" s="224"/>
      <c r="B381" s="224"/>
      <c r="C381" s="224"/>
      <c r="D381" s="224"/>
      <c r="E381" s="224"/>
      <c r="F381" s="224"/>
      <c r="G381" s="224"/>
      <c r="L381" s="224"/>
      <c r="M381" s="224"/>
      <c r="N381" s="224"/>
      <c r="O381" s="224"/>
      <c r="P381" s="224"/>
      <c r="Q381" s="224"/>
      <c r="W381" s="232"/>
      <c r="X381" s="374" t="e">
        <f t="shared" si="89"/>
        <v>#DIV/0!</v>
      </c>
    </row>
    <row r="382" spans="1:24" s="222" customFormat="1" ht="18">
      <c r="A382" s="224"/>
      <c r="B382" s="224" t="s">
        <v>117</v>
      </c>
      <c r="C382" s="224" t="s">
        <v>9</v>
      </c>
      <c r="D382" s="225">
        <v>44350</v>
      </c>
      <c r="E382" s="224">
        <v>77</v>
      </c>
      <c r="F382" s="224"/>
      <c r="G382" s="224"/>
      <c r="H382" s="224">
        <v>200</v>
      </c>
      <c r="I382" s="224">
        <v>150</v>
      </c>
      <c r="J382" s="224">
        <v>5</v>
      </c>
      <c r="K382" s="226">
        <f>(J382*H382)/I382</f>
        <v>6.666666666666667</v>
      </c>
      <c r="L382" s="221"/>
      <c r="M382" s="221"/>
      <c r="N382" s="221"/>
      <c r="O382" s="221"/>
      <c r="P382" s="221"/>
      <c r="Q382" s="221"/>
      <c r="R382" s="221">
        <v>6</v>
      </c>
      <c r="S382" s="221">
        <v>3</v>
      </c>
      <c r="T382" s="221">
        <f>AVERAGE(L384:Q384)</f>
        <v>292.35827326774597</v>
      </c>
      <c r="U382" s="221">
        <f>STDEV(L384:Q384)</f>
        <v>322.09991402597257</v>
      </c>
      <c r="V382" s="221">
        <f>MEDIAN(L384:Q384)</f>
        <v>273.92833828926086</v>
      </c>
      <c r="W382" s="227">
        <f>S382/R382</f>
        <v>0.5</v>
      </c>
      <c r="X382" s="374" t="e">
        <f t="shared" si="89"/>
        <v>#DIV/0!</v>
      </c>
    </row>
    <row r="383" spans="1:24" s="222" customFormat="1" ht="18">
      <c r="A383" s="224"/>
      <c r="B383" s="224"/>
      <c r="C383" s="224"/>
      <c r="D383" s="224"/>
      <c r="E383" s="224"/>
      <c r="F383" s="224"/>
      <c r="G383" s="224"/>
      <c r="K383" s="228" t="s">
        <v>73</v>
      </c>
      <c r="L383" s="221">
        <v>4.313992977142334</v>
      </c>
      <c r="M383" s="221">
        <v>0</v>
      </c>
      <c r="N383" s="221">
        <v>0</v>
      </c>
      <c r="O383" s="221">
        <v>3.6523778438568115</v>
      </c>
      <c r="P383" s="221">
        <v>3.7279601097106934</v>
      </c>
      <c r="Q383" s="221">
        <v>0</v>
      </c>
      <c r="R383" s="230"/>
      <c r="S383" s="231"/>
      <c r="T383" s="231"/>
      <c r="U383" s="231"/>
      <c r="V383" s="231"/>
      <c r="W383" s="232"/>
      <c r="X383" s="374">
        <f t="shared" si="89"/>
        <v>0.38981103102366127</v>
      </c>
    </row>
    <row r="384" spans="1:24" s="222" customFormat="1" ht="18">
      <c r="A384" s="224"/>
      <c r="B384" s="224"/>
      <c r="C384" s="224"/>
      <c r="D384" s="224"/>
      <c r="E384" s="224"/>
      <c r="F384" s="224"/>
      <c r="G384" s="224"/>
      <c r="K384" s="228" t="s">
        <v>74</v>
      </c>
      <c r="L384" s="221">
        <f>1000*L383/$K382</f>
        <v>647.0989465713501</v>
      </c>
      <c r="M384" s="221">
        <f>1000*M383/$K382</f>
        <v>0</v>
      </c>
      <c r="N384" s="221">
        <f>1000*N383/$K382</f>
        <v>0</v>
      </c>
      <c r="O384" s="221">
        <f t="shared" ref="O384:Q384" si="100">1000*O383/$K382</f>
        <v>547.85667657852173</v>
      </c>
      <c r="P384" s="221">
        <f t="shared" si="100"/>
        <v>559.194016456604</v>
      </c>
      <c r="Q384" s="221">
        <f t="shared" si="100"/>
        <v>0</v>
      </c>
      <c r="R384" s="230"/>
      <c r="S384" s="231"/>
      <c r="T384" s="231"/>
      <c r="U384" s="231"/>
      <c r="V384" s="231"/>
      <c r="W384" s="232"/>
      <c r="X384" s="374">
        <f t="shared" si="89"/>
        <v>58.471654653549194</v>
      </c>
    </row>
    <row r="385" spans="1:24" s="222" customFormat="1" ht="18">
      <c r="A385" s="224"/>
      <c r="B385" s="224"/>
      <c r="C385" s="224"/>
      <c r="D385" s="224"/>
      <c r="E385" s="224"/>
      <c r="F385" s="224"/>
      <c r="G385" s="224"/>
      <c r="L385" s="224"/>
      <c r="M385" s="224"/>
      <c r="N385" s="224"/>
      <c r="O385" s="224"/>
      <c r="P385" s="224"/>
      <c r="Q385" s="224"/>
      <c r="W385" s="232"/>
      <c r="X385" s="374" t="e">
        <f t="shared" si="89"/>
        <v>#DIV/0!</v>
      </c>
    </row>
    <row r="386" spans="1:24" s="222" customFormat="1" ht="18">
      <c r="A386" s="224"/>
      <c r="B386" s="224" t="s">
        <v>117</v>
      </c>
      <c r="C386" s="224" t="s">
        <v>9</v>
      </c>
      <c r="D386" s="225">
        <v>44356</v>
      </c>
      <c r="E386" s="224">
        <v>83</v>
      </c>
      <c r="F386" s="224"/>
      <c r="G386" s="224"/>
      <c r="H386" s="224">
        <v>200</v>
      </c>
      <c r="I386" s="224">
        <v>150</v>
      </c>
      <c r="J386" s="224">
        <v>5</v>
      </c>
      <c r="K386" s="226">
        <f>(J386*H386)/I386</f>
        <v>6.666666666666667</v>
      </c>
      <c r="L386" s="221"/>
      <c r="M386" s="221"/>
      <c r="N386" s="221"/>
      <c r="O386" s="221"/>
      <c r="P386" s="221"/>
      <c r="Q386" s="221"/>
      <c r="R386" s="221">
        <v>6</v>
      </c>
      <c r="S386" s="221">
        <v>0</v>
      </c>
      <c r="T386" s="221">
        <f>AVERAGE(L388:Q388)</f>
        <v>0</v>
      </c>
      <c r="U386" s="221">
        <f>STDEV(L388:Q388)</f>
        <v>0</v>
      </c>
      <c r="V386" s="221">
        <f>MEDIAN(L388:Q388)</f>
        <v>0</v>
      </c>
      <c r="W386" s="227">
        <f>S386/R386</f>
        <v>0</v>
      </c>
      <c r="X386" s="374" t="e">
        <f t="shared" si="89"/>
        <v>#DIV/0!</v>
      </c>
    </row>
    <row r="387" spans="1:24" s="222" customFormat="1" ht="18">
      <c r="A387" s="224"/>
      <c r="B387" s="224"/>
      <c r="C387" s="224"/>
      <c r="D387" s="224"/>
      <c r="E387" s="224"/>
      <c r="F387" s="224"/>
      <c r="G387" s="224"/>
      <c r="K387" s="228" t="s">
        <v>73</v>
      </c>
      <c r="L387" s="221">
        <v>0</v>
      </c>
      <c r="M387" s="221">
        <v>0</v>
      </c>
      <c r="N387" s="221">
        <v>0</v>
      </c>
      <c r="O387" s="221">
        <v>0</v>
      </c>
      <c r="P387" s="221">
        <v>0</v>
      </c>
      <c r="Q387" s="221">
        <v>0</v>
      </c>
      <c r="R387" s="230"/>
      <c r="S387" s="231"/>
      <c r="T387" s="231"/>
      <c r="U387" s="231"/>
      <c r="V387" s="231"/>
      <c r="W387" s="232"/>
      <c r="X387" s="374">
        <f t="shared" si="89"/>
        <v>0</v>
      </c>
    </row>
    <row r="388" spans="1:24" s="222" customFormat="1" ht="18">
      <c r="A388" s="224"/>
      <c r="B388" s="224"/>
      <c r="C388" s="224"/>
      <c r="D388" s="224"/>
      <c r="E388" s="224"/>
      <c r="F388" s="224"/>
      <c r="G388" s="224"/>
      <c r="K388" s="228" t="s">
        <v>74</v>
      </c>
      <c r="L388" s="221">
        <f>1000*L387/$K386</f>
        <v>0</v>
      </c>
      <c r="M388" s="221">
        <f>1000*M387/$K386</f>
        <v>0</v>
      </c>
      <c r="N388" s="221">
        <f>1000*N387/$K386</f>
        <v>0</v>
      </c>
      <c r="O388" s="221">
        <f t="shared" ref="O388:Q388" si="101">1000*O387/$K386</f>
        <v>0</v>
      </c>
      <c r="P388" s="221">
        <f t="shared" si="101"/>
        <v>0</v>
      </c>
      <c r="Q388" s="221">
        <f t="shared" si="101"/>
        <v>0</v>
      </c>
      <c r="R388" s="230"/>
      <c r="S388" s="231"/>
      <c r="T388" s="231"/>
      <c r="U388" s="231"/>
      <c r="V388" s="231"/>
      <c r="W388" s="232"/>
      <c r="X388" s="374">
        <f t="shared" si="89"/>
        <v>0</v>
      </c>
    </row>
    <row r="389" spans="1:24" s="222" customFormat="1" ht="18">
      <c r="A389" s="224"/>
      <c r="B389" s="224"/>
      <c r="C389" s="224"/>
      <c r="D389" s="224"/>
      <c r="E389" s="224"/>
      <c r="F389" s="224"/>
      <c r="G389" s="224"/>
      <c r="L389" s="224"/>
      <c r="M389" s="224"/>
      <c r="N389" s="224"/>
      <c r="O389" s="224"/>
      <c r="P389" s="224"/>
      <c r="Q389" s="224"/>
      <c r="W389" s="232"/>
      <c r="X389" s="374" t="e">
        <f t="shared" si="89"/>
        <v>#DIV/0!</v>
      </c>
    </row>
    <row r="390" spans="1:24" s="222" customFormat="1" ht="18">
      <c r="A390" s="224"/>
      <c r="B390" s="224" t="s">
        <v>117</v>
      </c>
      <c r="C390" s="224" t="s">
        <v>9</v>
      </c>
      <c r="D390" s="225">
        <v>44364</v>
      </c>
      <c r="E390" s="224">
        <v>91</v>
      </c>
      <c r="F390" s="224"/>
      <c r="G390" s="224"/>
      <c r="H390" s="224">
        <v>200</v>
      </c>
      <c r="I390" s="224">
        <v>150</v>
      </c>
      <c r="J390" s="224">
        <v>5</v>
      </c>
      <c r="K390" s="226">
        <f>(J390*H390)/I390</f>
        <v>6.666666666666667</v>
      </c>
      <c r="L390" s="221"/>
      <c r="M390" s="221"/>
      <c r="N390" s="221"/>
      <c r="O390" s="221"/>
      <c r="P390" s="221"/>
      <c r="Q390" s="221"/>
      <c r="R390" s="221">
        <v>6</v>
      </c>
      <c r="S390" s="221">
        <v>0</v>
      </c>
      <c r="T390" s="221">
        <f>AVERAGE(L392:Q392)</f>
        <v>0</v>
      </c>
      <c r="U390" s="221">
        <f>STDEV(L392:Q392)</f>
        <v>0</v>
      </c>
      <c r="V390" s="221">
        <f>MEDIAN(L392:Q392)</f>
        <v>0</v>
      </c>
      <c r="W390" s="227">
        <f>S390/R390</f>
        <v>0</v>
      </c>
      <c r="X390" s="374" t="e">
        <f t="shared" si="89"/>
        <v>#DIV/0!</v>
      </c>
    </row>
    <row r="391" spans="1:24" s="222" customFormat="1" ht="18">
      <c r="A391" s="224"/>
      <c r="B391" s="224"/>
      <c r="C391" s="224"/>
      <c r="D391" s="224"/>
      <c r="E391" s="224"/>
      <c r="F391" s="224"/>
      <c r="G391" s="224"/>
      <c r="K391" s="228" t="s">
        <v>73</v>
      </c>
      <c r="L391" s="221">
        <v>0</v>
      </c>
      <c r="M391" s="221">
        <v>0</v>
      </c>
      <c r="N391" s="221">
        <v>0</v>
      </c>
      <c r="O391" s="221">
        <v>0</v>
      </c>
      <c r="P391" s="221">
        <v>0</v>
      </c>
      <c r="Q391" s="221">
        <v>0</v>
      </c>
      <c r="R391" s="230"/>
      <c r="S391" s="231"/>
      <c r="T391" s="231"/>
      <c r="U391" s="231"/>
      <c r="V391" s="231"/>
      <c r="W391" s="232"/>
      <c r="X391" s="374">
        <f t="shared" si="89"/>
        <v>0</v>
      </c>
    </row>
    <row r="392" spans="1:24" s="222" customFormat="1" ht="18">
      <c r="A392" s="224"/>
      <c r="B392" s="224"/>
      <c r="C392" s="224"/>
      <c r="D392" s="224"/>
      <c r="E392" s="224"/>
      <c r="F392" s="224"/>
      <c r="G392" s="224"/>
      <c r="K392" s="228" t="s">
        <v>74</v>
      </c>
      <c r="L392" s="221">
        <f>1000*L391/$K390</f>
        <v>0</v>
      </c>
      <c r="M392" s="221">
        <f>1000*M391/$K390</f>
        <v>0</v>
      </c>
      <c r="N392" s="221">
        <f>1000*N391/$K390</f>
        <v>0</v>
      </c>
      <c r="O392" s="221">
        <f t="shared" ref="O392:Q392" si="102">1000*O391/$K390</f>
        <v>0</v>
      </c>
      <c r="P392" s="221">
        <f t="shared" si="102"/>
        <v>0</v>
      </c>
      <c r="Q392" s="221">
        <f t="shared" si="102"/>
        <v>0</v>
      </c>
      <c r="R392" s="230"/>
      <c r="S392" s="231"/>
      <c r="T392" s="231"/>
      <c r="U392" s="231"/>
      <c r="V392" s="231"/>
      <c r="W392" s="232"/>
      <c r="X392" s="374">
        <f t="shared" si="89"/>
        <v>0</v>
      </c>
    </row>
    <row r="393" spans="1:24" s="222" customFormat="1" ht="18">
      <c r="A393" s="224"/>
      <c r="B393" s="224"/>
      <c r="C393" s="224"/>
      <c r="D393" s="224"/>
      <c r="E393" s="224"/>
      <c r="F393" s="224"/>
      <c r="G393" s="224"/>
      <c r="L393" s="224"/>
      <c r="M393" s="224"/>
      <c r="N393" s="224"/>
      <c r="O393" s="224"/>
      <c r="P393" s="224"/>
      <c r="Q393" s="224"/>
      <c r="W393" s="232"/>
      <c r="X393" s="374" t="e">
        <f t="shared" si="89"/>
        <v>#DIV/0!</v>
      </c>
    </row>
    <row r="394" spans="1:24" s="222" customFormat="1" ht="18">
      <c r="A394" s="224"/>
      <c r="B394" s="224" t="s">
        <v>117</v>
      </c>
      <c r="C394" s="224" t="s">
        <v>9</v>
      </c>
      <c r="D394" s="225">
        <v>44371</v>
      </c>
      <c r="E394" s="224">
        <v>98</v>
      </c>
      <c r="F394" s="224"/>
      <c r="G394" s="224"/>
      <c r="H394" s="224">
        <v>200</v>
      </c>
      <c r="I394" s="224">
        <v>150</v>
      </c>
      <c r="J394" s="224">
        <v>5</v>
      </c>
      <c r="K394" s="226">
        <f>(J394*H394)/I394</f>
        <v>6.666666666666667</v>
      </c>
      <c r="L394" s="221"/>
      <c r="M394" s="221"/>
      <c r="N394" s="221"/>
      <c r="O394" s="221"/>
      <c r="P394" s="221"/>
      <c r="Q394" s="221"/>
      <c r="R394" s="221">
        <v>6</v>
      </c>
      <c r="S394" s="221">
        <v>4</v>
      </c>
      <c r="T394" s="221">
        <f>AVERAGE(L396:Q396)</f>
        <v>184.94530618190765</v>
      </c>
      <c r="U394" s="221">
        <f>STDEV(L396:Q396)</f>
        <v>152.33145740992936</v>
      </c>
      <c r="V394" s="221">
        <f>MEDIAN(L396:Q396)</f>
        <v>234.49125587940216</v>
      </c>
      <c r="W394" s="227">
        <f>S394/R394</f>
        <v>0.66666666666666663</v>
      </c>
      <c r="X394" s="374" t="e">
        <f t="shared" si="89"/>
        <v>#DIV/0!</v>
      </c>
    </row>
    <row r="395" spans="1:24" s="222" customFormat="1" ht="18">
      <c r="A395" s="224"/>
      <c r="B395" s="224"/>
      <c r="C395" s="224"/>
      <c r="D395" s="224"/>
      <c r="E395" s="224"/>
      <c r="F395" s="224"/>
      <c r="G395" s="224"/>
      <c r="K395" s="228" t="s">
        <v>73</v>
      </c>
      <c r="L395" s="221">
        <v>1.9293830394744873</v>
      </c>
      <c r="M395" s="221">
        <v>1.1971670389175415</v>
      </c>
      <c r="N395" s="221">
        <v>2.1486952304840088</v>
      </c>
      <c r="O395" s="221">
        <v>2.1225669384002686</v>
      </c>
      <c r="P395" s="221">
        <v>0</v>
      </c>
      <c r="Q395" s="221">
        <v>0</v>
      </c>
      <c r="R395" s="230"/>
      <c r="S395" s="231"/>
      <c r="T395" s="231"/>
      <c r="U395" s="231"/>
      <c r="V395" s="231"/>
      <c r="W395" s="232"/>
      <c r="X395" s="374">
        <f t="shared" si="89"/>
        <v>0.24659374157587685</v>
      </c>
    </row>
    <row r="396" spans="1:24" s="222" customFormat="1" ht="18">
      <c r="A396" s="224"/>
      <c r="B396" s="224"/>
      <c r="C396" s="224"/>
      <c r="D396" s="224"/>
      <c r="E396" s="224"/>
      <c r="F396" s="224"/>
      <c r="G396" s="224"/>
      <c r="K396" s="228" t="s">
        <v>74</v>
      </c>
      <c r="L396" s="221">
        <f>1000*L395/$K394</f>
        <v>289.4074559211731</v>
      </c>
      <c r="M396" s="221">
        <f>1000*M395/$K394</f>
        <v>179.57505583763123</v>
      </c>
      <c r="N396" s="221">
        <f>1000*N395/$K394</f>
        <v>322.30428457260132</v>
      </c>
      <c r="O396" s="221">
        <f t="shared" ref="O396:Q396" si="103">1000*O395/$K394</f>
        <v>318.38504076004028</v>
      </c>
      <c r="P396" s="221">
        <f t="shared" si="103"/>
        <v>0</v>
      </c>
      <c r="Q396" s="221">
        <f t="shared" si="103"/>
        <v>0</v>
      </c>
      <c r="R396" s="230"/>
      <c r="S396" s="231"/>
      <c r="T396" s="231"/>
      <c r="U396" s="231"/>
      <c r="V396" s="231"/>
      <c r="W396" s="232"/>
      <c r="X396" s="374">
        <f t="shared" si="89"/>
        <v>36.989061236381531</v>
      </c>
    </row>
    <row r="397" spans="1:24" s="222" customFormat="1" ht="18">
      <c r="A397" s="224"/>
      <c r="B397" s="224"/>
      <c r="C397" s="224"/>
      <c r="D397" s="224"/>
      <c r="E397" s="224"/>
      <c r="F397" s="224"/>
      <c r="G397" s="224"/>
      <c r="L397" s="224"/>
      <c r="M397" s="224"/>
      <c r="N397" s="224"/>
      <c r="O397" s="224"/>
      <c r="P397" s="224"/>
      <c r="Q397" s="224"/>
      <c r="W397" s="232"/>
      <c r="X397" s="374" t="e">
        <f t="shared" si="89"/>
        <v>#DIV/0!</v>
      </c>
    </row>
    <row r="398" spans="1:24" s="222" customFormat="1" ht="18">
      <c r="A398" s="224"/>
      <c r="B398" s="224" t="s">
        <v>119</v>
      </c>
      <c r="C398" s="224" t="s">
        <v>9</v>
      </c>
      <c r="D398" s="225">
        <v>44356</v>
      </c>
      <c r="E398" s="224">
        <v>83</v>
      </c>
      <c r="F398" s="224"/>
      <c r="G398" s="224"/>
      <c r="H398" s="224">
        <v>200</v>
      </c>
      <c r="I398" s="224">
        <v>150</v>
      </c>
      <c r="J398" s="224">
        <v>5</v>
      </c>
      <c r="K398" s="226">
        <f>(J398*H398)/I398</f>
        <v>6.666666666666667</v>
      </c>
      <c r="L398" s="221"/>
      <c r="M398" s="221"/>
      <c r="N398" s="221"/>
      <c r="O398" s="221"/>
      <c r="P398" s="221"/>
      <c r="Q398" s="221"/>
      <c r="R398" s="221">
        <v>6</v>
      </c>
      <c r="S398" s="221">
        <v>0</v>
      </c>
      <c r="T398" s="221">
        <f>AVERAGE(L400:Q400)</f>
        <v>0</v>
      </c>
      <c r="U398" s="221">
        <f>STDEV(L400:Q400)</f>
        <v>0</v>
      </c>
      <c r="V398" s="221">
        <f>MEDIAN(L400:Q400)</f>
        <v>0</v>
      </c>
      <c r="W398" s="227">
        <f>S398/R398</f>
        <v>0</v>
      </c>
      <c r="X398" s="374" t="e">
        <f t="shared" si="89"/>
        <v>#DIV/0!</v>
      </c>
    </row>
    <row r="399" spans="1:24" s="222" customFormat="1" ht="18">
      <c r="A399" s="224"/>
      <c r="B399" s="224"/>
      <c r="C399" s="224"/>
      <c r="D399" s="224"/>
      <c r="E399" s="224"/>
      <c r="F399" s="224"/>
      <c r="G399" s="224"/>
      <c r="K399" s="228" t="s">
        <v>73</v>
      </c>
      <c r="L399" s="221">
        <v>0</v>
      </c>
      <c r="M399" s="221">
        <v>0</v>
      </c>
      <c r="N399" s="221">
        <v>0</v>
      </c>
      <c r="O399" s="221">
        <v>0</v>
      </c>
      <c r="P399" s="221">
        <v>0</v>
      </c>
      <c r="Q399" s="221">
        <v>0</v>
      </c>
      <c r="R399" s="230"/>
      <c r="S399" s="231"/>
      <c r="T399" s="231"/>
      <c r="U399" s="231"/>
      <c r="V399" s="231"/>
      <c r="W399" s="232"/>
      <c r="X399" s="374">
        <f t="shared" si="89"/>
        <v>0</v>
      </c>
    </row>
    <row r="400" spans="1:24" s="222" customFormat="1" ht="18">
      <c r="A400" s="224"/>
      <c r="B400" s="224"/>
      <c r="C400" s="224"/>
      <c r="D400" s="224"/>
      <c r="E400" s="224"/>
      <c r="F400" s="224"/>
      <c r="G400" s="224"/>
      <c r="K400" s="228" t="s">
        <v>74</v>
      </c>
      <c r="L400" s="221">
        <f>1000*L399/$K398</f>
        <v>0</v>
      </c>
      <c r="M400" s="221">
        <f>1000*M399/$K398</f>
        <v>0</v>
      </c>
      <c r="N400" s="221">
        <f>1000*N399/$K398</f>
        <v>0</v>
      </c>
      <c r="O400" s="221">
        <f t="shared" ref="O400:Q400" si="104">1000*O399/$K398</f>
        <v>0</v>
      </c>
      <c r="P400" s="221">
        <f t="shared" si="104"/>
        <v>0</v>
      </c>
      <c r="Q400" s="221">
        <f t="shared" si="104"/>
        <v>0</v>
      </c>
      <c r="R400" s="230"/>
      <c r="S400" s="231"/>
      <c r="T400" s="231"/>
      <c r="U400" s="231"/>
      <c r="V400" s="231"/>
      <c r="W400" s="232"/>
      <c r="X400" s="374">
        <f t="shared" si="89"/>
        <v>0</v>
      </c>
    </row>
    <row r="401" spans="1:24" s="222" customFormat="1" ht="18">
      <c r="A401" s="224"/>
      <c r="B401" s="224"/>
      <c r="C401" s="224"/>
      <c r="E401" s="224"/>
      <c r="F401" s="224"/>
      <c r="G401" s="224"/>
      <c r="L401" s="224"/>
      <c r="M401" s="224"/>
      <c r="N401" s="224"/>
      <c r="O401" s="224"/>
      <c r="P401" s="224"/>
      <c r="Q401" s="224"/>
      <c r="W401" s="232"/>
      <c r="X401" s="374" t="e">
        <f t="shared" si="89"/>
        <v>#DIV/0!</v>
      </c>
    </row>
    <row r="402" spans="1:24" s="222" customFormat="1" ht="18">
      <c r="A402" s="224"/>
      <c r="B402" s="224" t="s">
        <v>120</v>
      </c>
      <c r="C402" s="224" t="s">
        <v>9</v>
      </c>
      <c r="D402" s="225">
        <v>44356</v>
      </c>
      <c r="E402" s="224">
        <v>83</v>
      </c>
      <c r="F402" s="224"/>
      <c r="G402" s="224"/>
      <c r="H402" s="224">
        <v>200</v>
      </c>
      <c r="I402" s="224">
        <v>150</v>
      </c>
      <c r="J402" s="224">
        <v>5</v>
      </c>
      <c r="K402" s="226">
        <f>(J402*H402)/I402</f>
        <v>6.666666666666667</v>
      </c>
      <c r="L402" s="221"/>
      <c r="M402" s="221"/>
      <c r="N402" s="221"/>
      <c r="O402" s="221"/>
      <c r="P402" s="221"/>
      <c r="Q402" s="221"/>
      <c r="R402" s="221">
        <v>6</v>
      </c>
      <c r="S402" s="221">
        <v>0</v>
      </c>
      <c r="T402" s="221">
        <f>AVERAGE(L404:Q404)</f>
        <v>0</v>
      </c>
      <c r="U402" s="221">
        <f>STDEV(L404:Q404)</f>
        <v>0</v>
      </c>
      <c r="V402" s="221">
        <f>MEDIAN(L404:Q404)</f>
        <v>0</v>
      </c>
      <c r="W402" s="227">
        <f>S402/R402</f>
        <v>0</v>
      </c>
      <c r="X402" s="374" t="e">
        <f t="shared" si="89"/>
        <v>#DIV/0!</v>
      </c>
    </row>
    <row r="403" spans="1:24" s="222" customFormat="1" ht="18">
      <c r="A403" s="224"/>
      <c r="B403" s="224"/>
      <c r="C403" s="224"/>
      <c r="D403" s="224"/>
      <c r="E403" s="224"/>
      <c r="F403" s="224"/>
      <c r="G403" s="224"/>
      <c r="K403" s="228" t="s">
        <v>73</v>
      </c>
      <c r="L403" s="221">
        <v>0</v>
      </c>
      <c r="M403" s="221">
        <v>0</v>
      </c>
      <c r="N403" s="221">
        <v>0</v>
      </c>
      <c r="O403" s="221">
        <v>0</v>
      </c>
      <c r="P403" s="221">
        <v>0</v>
      </c>
      <c r="Q403" s="221">
        <v>0</v>
      </c>
      <c r="R403" s="230"/>
      <c r="S403" s="231"/>
      <c r="T403" s="231"/>
      <c r="U403" s="231"/>
      <c r="V403" s="231"/>
      <c r="W403" s="232"/>
      <c r="X403" s="374">
        <f t="shared" si="89"/>
        <v>0</v>
      </c>
    </row>
    <row r="404" spans="1:24" s="222" customFormat="1" ht="18">
      <c r="A404" s="224"/>
      <c r="B404" s="224"/>
      <c r="C404" s="224"/>
      <c r="D404" s="224"/>
      <c r="E404" s="224"/>
      <c r="F404" s="224"/>
      <c r="G404" s="224"/>
      <c r="K404" s="228" t="s">
        <v>74</v>
      </c>
      <c r="L404" s="221">
        <f>1000*L403/$K402</f>
        <v>0</v>
      </c>
      <c r="M404" s="221">
        <f>1000*M403/$K402</f>
        <v>0</v>
      </c>
      <c r="N404" s="221">
        <f>1000*N403/$K402</f>
        <v>0</v>
      </c>
      <c r="O404" s="221">
        <f t="shared" ref="O404:Q404" si="105">1000*O403/$K402</f>
        <v>0</v>
      </c>
      <c r="P404" s="221">
        <f t="shared" si="105"/>
        <v>0</v>
      </c>
      <c r="Q404" s="221">
        <f t="shared" si="105"/>
        <v>0</v>
      </c>
      <c r="R404" s="230"/>
      <c r="S404" s="231"/>
      <c r="T404" s="231"/>
      <c r="U404" s="231"/>
      <c r="V404" s="231"/>
      <c r="W404" s="232"/>
      <c r="X404" s="374">
        <f t="shared" ref="X404:X467" si="106">(AVERAGE(L404:Q404))/5</f>
        <v>0</v>
      </c>
    </row>
    <row r="405" spans="1:24" s="222" customFormat="1" ht="18">
      <c r="A405" s="233"/>
      <c r="B405" s="233"/>
      <c r="C405" s="233"/>
      <c r="D405" s="233"/>
      <c r="E405" s="233"/>
      <c r="F405" s="233"/>
      <c r="G405" s="233"/>
      <c r="H405" s="233"/>
      <c r="I405" s="233"/>
      <c r="J405" s="233"/>
      <c r="K405" s="234"/>
      <c r="L405" s="235"/>
      <c r="M405" s="235"/>
      <c r="N405" s="235"/>
      <c r="O405" s="235"/>
      <c r="P405" s="235"/>
      <c r="Q405" s="235"/>
      <c r="R405" s="235"/>
      <c r="S405" s="235"/>
      <c r="T405" s="235"/>
      <c r="U405" s="235"/>
      <c r="V405" s="235"/>
      <c r="W405" s="236"/>
      <c r="X405" s="374" t="e">
        <f t="shared" si="106"/>
        <v>#DIV/0!</v>
      </c>
    </row>
    <row r="406" spans="1:24" s="222" customFormat="1" ht="18">
      <c r="A406" s="237"/>
      <c r="B406" s="237"/>
      <c r="C406" s="237"/>
      <c r="D406" s="238"/>
      <c r="E406" s="238"/>
      <c r="F406" s="238"/>
      <c r="G406" s="238"/>
      <c r="H406" s="238"/>
      <c r="I406" s="238"/>
      <c r="J406" s="239"/>
      <c r="K406" s="238"/>
      <c r="L406" s="240"/>
      <c r="M406" s="240"/>
      <c r="N406" s="240"/>
      <c r="O406" s="240"/>
      <c r="P406" s="240"/>
      <c r="Q406" s="240"/>
      <c r="R406" s="240"/>
      <c r="S406" s="240"/>
      <c r="T406" s="240"/>
      <c r="U406" s="240"/>
      <c r="V406" s="240"/>
      <c r="W406" s="241"/>
      <c r="X406" s="374" t="e">
        <f t="shared" si="106"/>
        <v>#DIV/0!</v>
      </c>
    </row>
    <row r="407" spans="1:24" s="222" customFormat="1" ht="18">
      <c r="A407" t="s">
        <v>473</v>
      </c>
      <c r="B407" s="224" t="s">
        <v>143</v>
      </c>
      <c r="C407" s="224" t="s">
        <v>9</v>
      </c>
      <c r="D407" s="225">
        <v>44567</v>
      </c>
      <c r="E407" s="224">
        <v>0</v>
      </c>
      <c r="F407" s="224"/>
      <c r="G407" s="224"/>
      <c r="H407" s="224">
        <v>200</v>
      </c>
      <c r="I407" s="224">
        <v>150</v>
      </c>
      <c r="J407" s="224">
        <v>5</v>
      </c>
      <c r="K407" s="226">
        <f>(J407*H407)/I407</f>
        <v>6.666666666666667</v>
      </c>
      <c r="L407" s="221"/>
      <c r="M407" s="221"/>
      <c r="N407" s="221"/>
      <c r="O407" s="221"/>
      <c r="P407" s="221"/>
      <c r="Q407" s="221"/>
      <c r="R407" s="221">
        <v>6</v>
      </c>
      <c r="S407" s="221">
        <v>0</v>
      </c>
      <c r="T407" s="221">
        <f>AVERAGE(L409:Q409)</f>
        <v>0</v>
      </c>
      <c r="U407" s="221">
        <f>STDEV(L409:Q409)</f>
        <v>0</v>
      </c>
      <c r="V407" s="221">
        <f>MEDIAN(L409:Q409)</f>
        <v>0</v>
      </c>
      <c r="W407" s="227">
        <f>S407/R407</f>
        <v>0</v>
      </c>
      <c r="X407" s="374" t="e">
        <f t="shared" si="106"/>
        <v>#DIV/0!</v>
      </c>
    </row>
    <row r="408" spans="1:24" s="222" customFormat="1" ht="18">
      <c r="A408" s="224"/>
      <c r="B408" s="224"/>
      <c r="C408" s="224"/>
      <c r="D408" s="224"/>
      <c r="E408" s="224"/>
      <c r="F408" s="224"/>
      <c r="G408" s="224"/>
      <c r="K408" s="228" t="s">
        <v>73</v>
      </c>
      <c r="L408" s="221">
        <v>0</v>
      </c>
      <c r="M408" s="221">
        <v>0</v>
      </c>
      <c r="N408" s="221">
        <v>0</v>
      </c>
      <c r="O408" s="221">
        <v>0</v>
      </c>
      <c r="P408" s="221">
        <v>0</v>
      </c>
      <c r="Q408" s="221">
        <v>0</v>
      </c>
      <c r="R408" s="230"/>
      <c r="S408" s="231"/>
      <c r="T408" s="231"/>
      <c r="U408" s="231"/>
      <c r="V408" s="231"/>
      <c r="W408" s="232"/>
      <c r="X408" s="374">
        <f t="shared" si="106"/>
        <v>0</v>
      </c>
    </row>
    <row r="409" spans="1:24" s="222" customFormat="1" ht="18">
      <c r="A409" s="224"/>
      <c r="B409" s="224"/>
      <c r="C409" s="224"/>
      <c r="D409" s="224"/>
      <c r="E409" s="224"/>
      <c r="F409" s="224"/>
      <c r="G409" s="224"/>
      <c r="K409" s="228" t="s">
        <v>74</v>
      </c>
      <c r="L409" s="221">
        <f>1000*L408/$K407</f>
        <v>0</v>
      </c>
      <c r="M409" s="221">
        <f>1000*M408/$K407</f>
        <v>0</v>
      </c>
      <c r="N409" s="221">
        <f>1000*N408/$K407</f>
        <v>0</v>
      </c>
      <c r="O409" s="221">
        <f t="shared" ref="O409:Q409" si="107">1000*O408/$K407</f>
        <v>0</v>
      </c>
      <c r="P409" s="221">
        <f t="shared" si="107"/>
        <v>0</v>
      </c>
      <c r="Q409" s="221">
        <f t="shared" si="107"/>
        <v>0</v>
      </c>
      <c r="R409" s="230"/>
      <c r="S409" s="231"/>
      <c r="T409" s="231"/>
      <c r="U409" s="231"/>
      <c r="V409" s="231"/>
      <c r="W409" s="232"/>
      <c r="X409" s="374">
        <f t="shared" si="106"/>
        <v>0</v>
      </c>
    </row>
    <row r="410" spans="1:24" s="222" customFormat="1" ht="18">
      <c r="A410" s="224"/>
      <c r="B410" s="224"/>
      <c r="C410" s="224"/>
      <c r="D410" s="224"/>
      <c r="E410" s="224"/>
      <c r="F410" s="224"/>
      <c r="G410" s="224"/>
      <c r="L410" s="224"/>
      <c r="M410" s="224"/>
      <c r="N410" s="224"/>
      <c r="O410" s="224"/>
      <c r="P410" s="224"/>
      <c r="Q410" s="224"/>
      <c r="W410" s="232"/>
      <c r="X410" s="374" t="e">
        <f t="shared" si="106"/>
        <v>#DIV/0!</v>
      </c>
    </row>
    <row r="411" spans="1:24" s="222" customFormat="1" ht="18">
      <c r="A411" s="224"/>
      <c r="B411" s="224" t="s">
        <v>143</v>
      </c>
      <c r="C411" s="224" t="s">
        <v>9</v>
      </c>
      <c r="D411" s="225">
        <v>44568</v>
      </c>
      <c r="E411" s="224">
        <v>1</v>
      </c>
      <c r="F411" s="224"/>
      <c r="G411" s="224"/>
      <c r="H411" s="224">
        <v>200</v>
      </c>
      <c r="I411" s="224">
        <v>150</v>
      </c>
      <c r="J411" s="224">
        <v>5</v>
      </c>
      <c r="K411" s="226">
        <f>(J411*H411)/I411</f>
        <v>6.666666666666667</v>
      </c>
      <c r="L411" s="221"/>
      <c r="M411" s="221"/>
      <c r="N411" s="221"/>
      <c r="O411" s="221"/>
      <c r="P411" s="221"/>
      <c r="Q411" s="221"/>
      <c r="R411" s="221">
        <v>6</v>
      </c>
      <c r="S411" s="221">
        <v>1</v>
      </c>
      <c r="T411" s="221">
        <f>AVERAGE(L413:Q413)</f>
        <v>86.554014682769775</v>
      </c>
      <c r="U411" s="221">
        <f>STDEV(L413:Q413)</f>
        <v>212.01317116214915</v>
      </c>
      <c r="V411" s="221">
        <f>MEDIAN(L413:Q413)</f>
        <v>0</v>
      </c>
      <c r="W411" s="227">
        <f>S411/R411</f>
        <v>0.16666666666666666</v>
      </c>
      <c r="X411" s="374" t="e">
        <f t="shared" si="106"/>
        <v>#DIV/0!</v>
      </c>
    </row>
    <row r="412" spans="1:24" s="222" customFormat="1" ht="18">
      <c r="A412" s="224"/>
      <c r="B412" s="224"/>
      <c r="C412" s="224"/>
      <c r="D412" s="224"/>
      <c r="E412" s="224"/>
      <c r="F412" s="224"/>
      <c r="G412" s="224"/>
      <c r="K412" s="228" t="s">
        <v>73</v>
      </c>
      <c r="L412" s="352">
        <v>0</v>
      </c>
      <c r="M412" s="353">
        <v>0</v>
      </c>
      <c r="N412" s="353">
        <v>0</v>
      </c>
      <c r="O412" s="354">
        <v>3.462160587310791</v>
      </c>
      <c r="P412" s="353">
        <v>0</v>
      </c>
      <c r="Q412" s="355">
        <v>0</v>
      </c>
      <c r="R412" s="230"/>
      <c r="S412" s="231"/>
      <c r="T412" s="231"/>
      <c r="U412" s="231"/>
      <c r="V412" s="231"/>
      <c r="W412" s="232"/>
      <c r="X412" s="374">
        <f t="shared" si="106"/>
        <v>0.11540535291035969</v>
      </c>
    </row>
    <row r="413" spans="1:24" s="222" customFormat="1" ht="18">
      <c r="A413" s="224"/>
      <c r="B413" s="224"/>
      <c r="C413" s="224"/>
      <c r="D413" s="224"/>
      <c r="E413" s="224"/>
      <c r="F413" s="224"/>
      <c r="G413" s="224"/>
      <c r="K413" s="228" t="s">
        <v>74</v>
      </c>
      <c r="L413" s="221">
        <f>1000*L412/$K411</f>
        <v>0</v>
      </c>
      <c r="M413" s="221">
        <f>1000*M412/$K411</f>
        <v>0</v>
      </c>
      <c r="N413" s="221">
        <f>1000*N412/$K411</f>
        <v>0</v>
      </c>
      <c r="O413" s="221">
        <f t="shared" ref="O413:Q413" si="108">1000*O412/$K411</f>
        <v>519.32408809661865</v>
      </c>
      <c r="P413" s="221">
        <f t="shared" si="108"/>
        <v>0</v>
      </c>
      <c r="Q413" s="221">
        <f t="shared" si="108"/>
        <v>0</v>
      </c>
      <c r="R413" s="230"/>
      <c r="S413" s="231"/>
      <c r="T413" s="231"/>
      <c r="U413" s="231"/>
      <c r="V413" s="231"/>
      <c r="W413" s="232"/>
      <c r="X413" s="374">
        <f t="shared" si="106"/>
        <v>17.310802936553955</v>
      </c>
    </row>
    <row r="414" spans="1:24" s="222" customFormat="1" ht="18">
      <c r="A414" s="224"/>
      <c r="B414" s="224"/>
      <c r="C414" s="224"/>
      <c r="D414" s="224"/>
      <c r="E414" s="224"/>
      <c r="F414" s="224"/>
      <c r="G414" s="224"/>
      <c r="L414" s="224"/>
      <c r="M414" s="224"/>
      <c r="N414" s="224"/>
      <c r="O414" s="224"/>
      <c r="P414" s="224"/>
      <c r="Q414" s="224"/>
      <c r="W414" s="232"/>
      <c r="X414" s="374" t="e">
        <f t="shared" si="106"/>
        <v>#DIV/0!</v>
      </c>
    </row>
    <row r="415" spans="1:24" s="222" customFormat="1" ht="18">
      <c r="A415" s="224"/>
      <c r="B415" s="224" t="s">
        <v>143</v>
      </c>
      <c r="C415" s="224" t="s">
        <v>9</v>
      </c>
      <c r="D415" s="225">
        <v>44571</v>
      </c>
      <c r="E415" s="224">
        <v>4</v>
      </c>
      <c r="F415" s="224"/>
      <c r="G415" s="224"/>
      <c r="H415" s="224">
        <v>200</v>
      </c>
      <c r="I415" s="224">
        <v>150</v>
      </c>
      <c r="J415" s="224">
        <v>5</v>
      </c>
      <c r="K415" s="226">
        <f>(J415*H415)/I415</f>
        <v>6.666666666666667</v>
      </c>
      <c r="L415" s="351"/>
      <c r="M415" s="229"/>
      <c r="N415" s="229"/>
      <c r="O415" s="229"/>
      <c r="P415" s="229"/>
      <c r="Q415" s="348"/>
      <c r="R415" s="221">
        <v>6</v>
      </c>
      <c r="S415" s="221">
        <v>6</v>
      </c>
      <c r="T415" s="221">
        <f>AVERAGE(L417:Q417)</f>
        <v>52593.445587158203</v>
      </c>
      <c r="U415" s="221">
        <f>STDEV(L417:Q417)</f>
        <v>4104.9041895246637</v>
      </c>
      <c r="V415" s="221">
        <f>MEDIAN(L417:Q417)</f>
        <v>52312.854766845703</v>
      </c>
      <c r="W415" s="227">
        <f>S415/R415</f>
        <v>1</v>
      </c>
      <c r="X415" s="374" t="e">
        <f t="shared" si="106"/>
        <v>#DIV/0!</v>
      </c>
    </row>
    <row r="416" spans="1:24" s="222" customFormat="1" ht="18">
      <c r="A416" s="224"/>
      <c r="B416" s="224"/>
      <c r="C416" s="224"/>
      <c r="D416" s="224"/>
      <c r="E416" s="224"/>
      <c r="F416" s="224"/>
      <c r="G416" s="224"/>
      <c r="K416" s="228" t="s">
        <v>73</v>
      </c>
      <c r="L416" s="356">
        <v>384.06787109375</v>
      </c>
      <c r="M416" s="354">
        <v>332.1083984375</v>
      </c>
      <c r="N416" s="354">
        <v>339.7802734375</v>
      </c>
      <c r="O416" s="354">
        <v>312.99285888671875</v>
      </c>
      <c r="P416" s="354">
        <v>377.06396484375</v>
      </c>
      <c r="Q416" s="357">
        <v>357.72445678710938</v>
      </c>
      <c r="R416" s="230"/>
      <c r="S416" s="231"/>
      <c r="T416" s="231"/>
      <c r="U416" s="231"/>
      <c r="V416" s="231"/>
      <c r="W416" s="232"/>
      <c r="X416" s="374">
        <f t="shared" si="106"/>
        <v>70.124594116210943</v>
      </c>
    </row>
    <row r="417" spans="1:24" s="222" customFormat="1" ht="18">
      <c r="A417" s="224"/>
      <c r="B417" s="224"/>
      <c r="C417" s="224"/>
      <c r="D417" s="224"/>
      <c r="E417" s="224"/>
      <c r="F417" s="224"/>
      <c r="G417" s="224"/>
      <c r="K417" s="228" t="s">
        <v>74</v>
      </c>
      <c r="L417" s="221">
        <f t="shared" ref="L417:Q417" si="109">1000*L416/$K415</f>
        <v>57610.1806640625</v>
      </c>
      <c r="M417" s="221">
        <f t="shared" si="109"/>
        <v>49816.259765625</v>
      </c>
      <c r="N417" s="221">
        <f t="shared" si="109"/>
        <v>50967.041015625</v>
      </c>
      <c r="O417" s="221">
        <f t="shared" si="109"/>
        <v>46948.928833007812</v>
      </c>
      <c r="P417" s="221">
        <f t="shared" si="109"/>
        <v>56559.5947265625</v>
      </c>
      <c r="Q417" s="221">
        <f t="shared" si="109"/>
        <v>53658.668518066406</v>
      </c>
      <c r="R417" s="230"/>
      <c r="S417" s="231"/>
      <c r="T417" s="231"/>
      <c r="U417" s="231"/>
      <c r="V417" s="231"/>
      <c r="W417" s="232"/>
      <c r="X417" s="374">
        <f t="shared" si="106"/>
        <v>10518.689117431641</v>
      </c>
    </row>
    <row r="418" spans="1:24" s="222" customFormat="1" ht="18">
      <c r="A418" s="224"/>
      <c r="B418" s="224"/>
      <c r="C418" s="224"/>
      <c r="D418" s="224"/>
      <c r="E418" s="224"/>
      <c r="F418" s="224"/>
      <c r="G418" s="224"/>
      <c r="L418" s="224"/>
      <c r="M418" s="224"/>
      <c r="N418" s="224"/>
      <c r="O418" s="224"/>
      <c r="P418" s="224"/>
      <c r="Q418" s="224"/>
      <c r="W418" s="232"/>
      <c r="X418" s="374" t="e">
        <f t="shared" si="106"/>
        <v>#DIV/0!</v>
      </c>
    </row>
    <row r="419" spans="1:24" s="222" customFormat="1" ht="18">
      <c r="A419" s="224"/>
      <c r="B419" s="224" t="s">
        <v>143</v>
      </c>
      <c r="C419" s="224" t="s">
        <v>9</v>
      </c>
      <c r="D419" s="225">
        <v>44574</v>
      </c>
      <c r="E419" s="224">
        <v>8</v>
      </c>
      <c r="F419" s="224"/>
      <c r="G419" s="224"/>
      <c r="H419" s="224">
        <v>200</v>
      </c>
      <c r="I419" s="224">
        <v>150</v>
      </c>
      <c r="J419" s="224">
        <v>5</v>
      </c>
      <c r="K419" s="226">
        <f>(J419*H419)/I419</f>
        <v>6.666666666666667</v>
      </c>
      <c r="L419" s="351"/>
      <c r="M419" s="229"/>
      <c r="N419" s="229"/>
      <c r="O419" s="229"/>
      <c r="P419" s="229"/>
      <c r="Q419" s="348"/>
      <c r="R419" s="221">
        <v>6</v>
      </c>
      <c r="S419" s="221">
        <v>6</v>
      </c>
      <c r="T419" s="221">
        <f>AVERAGE(L421:Q421)</f>
        <v>137154.57916259766</v>
      </c>
      <c r="U419" s="221">
        <f>STDEV(L421:Q421)</f>
        <v>8898.268498055184</v>
      </c>
      <c r="V419" s="221">
        <f>MEDIAN(L421:Q421)</f>
        <v>141120.26824951172</v>
      </c>
      <c r="W419" s="227">
        <f>S419/R419</f>
        <v>1</v>
      </c>
      <c r="X419" s="374" t="e">
        <f t="shared" si="106"/>
        <v>#DIV/0!</v>
      </c>
    </row>
    <row r="420" spans="1:24" s="222" customFormat="1" ht="18">
      <c r="A420" s="224"/>
      <c r="B420" s="224"/>
      <c r="C420" s="224"/>
      <c r="D420" s="224"/>
      <c r="E420" s="224"/>
      <c r="F420" s="224"/>
      <c r="G420" s="224"/>
      <c r="K420" s="228" t="s">
        <v>73</v>
      </c>
      <c r="L420" s="356">
        <v>801.40545654296898</v>
      </c>
      <c r="M420" s="354">
        <v>895.875244140625</v>
      </c>
      <c r="N420" s="354">
        <v>940.719482421875</v>
      </c>
      <c r="O420" s="354">
        <v>955.804443359375</v>
      </c>
      <c r="P420" s="354">
        <v>940.88409423828125</v>
      </c>
      <c r="Q420" s="357">
        <v>951.49444580078125</v>
      </c>
      <c r="R420" s="230"/>
      <c r="S420" s="231"/>
      <c r="T420" s="231"/>
      <c r="U420" s="231"/>
      <c r="V420" s="231"/>
      <c r="W420" s="232"/>
      <c r="X420" s="374">
        <f t="shared" si="106"/>
        <v>182.87277221679688</v>
      </c>
    </row>
    <row r="421" spans="1:24" s="222" customFormat="1" ht="18">
      <c r="A421" s="224"/>
      <c r="B421" s="224"/>
      <c r="C421" s="224"/>
      <c r="D421" s="224"/>
      <c r="E421" s="224"/>
      <c r="F421" s="224"/>
      <c r="G421" s="224"/>
      <c r="K421" s="228" t="s">
        <v>74</v>
      </c>
      <c r="L421" s="221">
        <f>1000*L420/$K419</f>
        <v>120210.81848144534</v>
      </c>
      <c r="M421" s="221">
        <f>1000*M420/$K419</f>
        <v>134381.28662109375</v>
      </c>
      <c r="N421" s="221">
        <f>1000*N420/$K419</f>
        <v>141107.92236328125</v>
      </c>
      <c r="O421" s="221">
        <f t="shared" ref="O421:Q421" si="110">1000*O420/$K419</f>
        <v>143370.66650390625</v>
      </c>
      <c r="P421" s="221">
        <f t="shared" si="110"/>
        <v>141132.61413574219</v>
      </c>
      <c r="Q421" s="221">
        <f t="shared" si="110"/>
        <v>142724.16687011719</v>
      </c>
      <c r="R421" s="230"/>
      <c r="S421" s="231"/>
      <c r="T421" s="231"/>
      <c r="U421" s="231"/>
      <c r="V421" s="231"/>
      <c r="W421" s="232"/>
      <c r="X421" s="374">
        <f t="shared" si="106"/>
        <v>27430.915832519531</v>
      </c>
    </row>
    <row r="422" spans="1:24" s="222" customFormat="1" ht="18">
      <c r="A422" s="224"/>
      <c r="B422" s="224"/>
      <c r="C422" s="224"/>
      <c r="D422" s="224"/>
      <c r="E422" s="224"/>
      <c r="F422" s="224"/>
      <c r="G422" s="224"/>
      <c r="L422" s="224"/>
      <c r="M422" s="224"/>
      <c r="N422" s="224"/>
      <c r="O422" s="224"/>
      <c r="P422" s="224"/>
      <c r="Q422" s="224"/>
      <c r="W422" s="232"/>
      <c r="X422" s="374" t="e">
        <f t="shared" si="106"/>
        <v>#DIV/0!</v>
      </c>
    </row>
    <row r="423" spans="1:24" s="222" customFormat="1" ht="18">
      <c r="A423" s="224"/>
      <c r="B423" s="224" t="s">
        <v>143</v>
      </c>
      <c r="C423" s="224" t="s">
        <v>9</v>
      </c>
      <c r="D423" s="225">
        <v>44581</v>
      </c>
      <c r="E423" s="224">
        <v>14</v>
      </c>
      <c r="F423" s="224"/>
      <c r="G423" s="224"/>
      <c r="H423" s="224">
        <v>200</v>
      </c>
      <c r="I423" s="224">
        <v>150</v>
      </c>
      <c r="J423" s="224">
        <v>5</v>
      </c>
      <c r="K423" s="226">
        <f>(J423*H423)/I423</f>
        <v>6.666666666666667</v>
      </c>
      <c r="L423" s="351"/>
      <c r="M423" s="229"/>
      <c r="N423" s="229"/>
      <c r="O423" s="229"/>
      <c r="P423" s="229"/>
      <c r="Q423" s="348"/>
      <c r="R423" s="221">
        <v>6</v>
      </c>
      <c r="S423" s="221">
        <v>6</v>
      </c>
      <c r="T423" s="221">
        <f>AVERAGE(L425:Q425)</f>
        <v>18038.904190063477</v>
      </c>
      <c r="U423" s="221">
        <f>STDEV(L425:Q425)</f>
        <v>2409.4497059248638</v>
      </c>
      <c r="V423" s="221">
        <f>MEDIAN(L425:Q425)</f>
        <v>18496.610069274902</v>
      </c>
      <c r="W423" s="227">
        <f>S423/R423</f>
        <v>1</v>
      </c>
      <c r="X423" s="374" t="e">
        <f t="shared" si="106"/>
        <v>#DIV/0!</v>
      </c>
    </row>
    <row r="424" spans="1:24" s="222" customFormat="1" ht="18">
      <c r="A424" s="224"/>
      <c r="B424" s="224"/>
      <c r="C424" s="224"/>
      <c r="D424" s="224"/>
      <c r="E424" s="224"/>
      <c r="F424" s="224"/>
      <c r="G424" s="224"/>
      <c r="K424" s="228" t="s">
        <v>73</v>
      </c>
      <c r="L424" s="356">
        <v>123.93435668945312</v>
      </c>
      <c r="M424" s="354">
        <v>122.68711090087891</v>
      </c>
      <c r="N424" s="354">
        <v>129.59300231933594</v>
      </c>
      <c r="O424" s="354">
        <v>122.17310333251953</v>
      </c>
      <c r="P424" s="354">
        <v>88.897216796875</v>
      </c>
      <c r="Q424" s="357">
        <v>134.27137756347656</v>
      </c>
      <c r="R424" s="230"/>
      <c r="S424" s="231"/>
      <c r="T424" s="231"/>
      <c r="U424" s="231"/>
      <c r="V424" s="231"/>
      <c r="W424" s="232"/>
      <c r="X424" s="374">
        <f t="shared" si="106"/>
        <v>24.051872253417969</v>
      </c>
    </row>
    <row r="425" spans="1:24" s="222" customFormat="1" ht="18">
      <c r="A425" s="224"/>
      <c r="B425" s="224"/>
      <c r="C425" s="224"/>
      <c r="D425" s="224"/>
      <c r="E425" s="224"/>
      <c r="F425" s="224"/>
      <c r="G425" s="224"/>
      <c r="K425" s="228" t="s">
        <v>74</v>
      </c>
      <c r="L425" s="221">
        <f>1000*L424/$K423</f>
        <v>18590.153503417969</v>
      </c>
      <c r="M425" s="221">
        <f>1000*M424/$K423</f>
        <v>18403.066635131836</v>
      </c>
      <c r="N425" s="221">
        <f>1000*N424/$K423</f>
        <v>19438.950347900391</v>
      </c>
      <c r="O425" s="221">
        <f t="shared" ref="O425:Q425" si="111">1000*O424/$K423</f>
        <v>18325.96549987793</v>
      </c>
      <c r="P425" s="221">
        <f t="shared" si="111"/>
        <v>13334.58251953125</v>
      </c>
      <c r="Q425" s="221">
        <f t="shared" si="111"/>
        <v>20140.706634521484</v>
      </c>
      <c r="R425" s="230"/>
      <c r="S425" s="231"/>
      <c r="T425" s="231"/>
      <c r="U425" s="231"/>
      <c r="V425" s="231"/>
      <c r="W425" s="232"/>
      <c r="X425" s="374">
        <f t="shared" si="106"/>
        <v>3607.7808380126953</v>
      </c>
    </row>
    <row r="426" spans="1:24" s="222" customFormat="1" ht="18">
      <c r="A426" s="224"/>
      <c r="B426" s="224"/>
      <c r="C426" s="224"/>
      <c r="D426" s="224"/>
      <c r="E426" s="224"/>
      <c r="F426" s="224"/>
      <c r="G426" s="224"/>
      <c r="L426" s="224"/>
      <c r="M426" s="224"/>
      <c r="N426" s="224"/>
      <c r="O426" s="224"/>
      <c r="P426" s="224"/>
      <c r="Q426" s="224"/>
      <c r="W426" s="232"/>
      <c r="X426" s="374" t="e">
        <f t="shared" si="106"/>
        <v>#DIV/0!</v>
      </c>
    </row>
    <row r="427" spans="1:24" s="222" customFormat="1" ht="18">
      <c r="A427" s="224"/>
      <c r="B427" s="224" t="s">
        <v>143</v>
      </c>
      <c r="C427" s="224" t="s">
        <v>9</v>
      </c>
      <c r="D427" s="225">
        <v>44588</v>
      </c>
      <c r="E427" s="224">
        <v>21</v>
      </c>
      <c r="F427" s="224"/>
      <c r="G427" s="224"/>
      <c r="H427" s="224">
        <v>200</v>
      </c>
      <c r="I427" s="224">
        <v>150</v>
      </c>
      <c r="J427" s="224">
        <v>5</v>
      </c>
      <c r="K427" s="226">
        <f>(J427*H427)/I427</f>
        <v>6.666666666666667</v>
      </c>
      <c r="L427" s="351"/>
      <c r="M427" s="229"/>
      <c r="N427" s="229"/>
      <c r="O427" s="229"/>
      <c r="P427" s="229"/>
      <c r="Q427" s="348"/>
      <c r="R427" s="221">
        <v>6</v>
      </c>
      <c r="S427" s="221">
        <v>6</v>
      </c>
      <c r="T427" s="221">
        <f>AVERAGE(L429:Q429)</f>
        <v>1583.2002401351929</v>
      </c>
      <c r="U427" s="221">
        <f>STDEV(L429:Q429)</f>
        <v>317.54993921072094</v>
      </c>
      <c r="V427" s="221">
        <f>MEDIAN(L429:Q429)</f>
        <v>1648.3555555343628</v>
      </c>
      <c r="W427" s="227">
        <f>S427/R427</f>
        <v>1</v>
      </c>
      <c r="X427" s="374" t="e">
        <f t="shared" si="106"/>
        <v>#DIV/0!</v>
      </c>
    </row>
    <row r="428" spans="1:24" s="222" customFormat="1" ht="18">
      <c r="A428" s="224"/>
      <c r="B428" s="224"/>
      <c r="C428" s="224"/>
      <c r="D428" s="224"/>
      <c r="E428" s="224"/>
      <c r="F428" s="224"/>
      <c r="G428" s="224"/>
      <c r="K428" s="228" t="s">
        <v>73</v>
      </c>
      <c r="L428" s="356">
        <v>12.064833641052246</v>
      </c>
      <c r="M428" s="354">
        <v>12.835610389709473</v>
      </c>
      <c r="N428" s="354">
        <v>9.0925817489624023</v>
      </c>
      <c r="O428" s="354">
        <v>9.9439458847045898</v>
      </c>
      <c r="P428" s="354">
        <v>12.034128189086914</v>
      </c>
      <c r="Q428" s="357">
        <v>7.3569097518920898</v>
      </c>
      <c r="R428" s="230"/>
      <c r="S428" s="231"/>
      <c r="T428" s="231"/>
      <c r="U428" s="231"/>
      <c r="V428" s="231"/>
      <c r="W428" s="232"/>
      <c r="X428" s="374">
        <f t="shared" si="106"/>
        <v>2.1109336535135905</v>
      </c>
    </row>
    <row r="429" spans="1:24" s="222" customFormat="1" ht="18">
      <c r="A429" s="224"/>
      <c r="B429" s="224"/>
      <c r="C429" s="224"/>
      <c r="D429" s="224"/>
      <c r="E429" s="224"/>
      <c r="F429" s="224"/>
      <c r="G429" s="224"/>
      <c r="K429" s="228" t="s">
        <v>74</v>
      </c>
      <c r="L429" s="221">
        <f>1000*L428/$K427</f>
        <v>1809.7250461578369</v>
      </c>
      <c r="M429" s="221">
        <f>1000*M428/$K427</f>
        <v>1925.3415584564209</v>
      </c>
      <c r="N429" s="221">
        <f>1000*N428/$K427</f>
        <v>1363.8872623443604</v>
      </c>
      <c r="O429" s="221">
        <f t="shared" ref="O429:Q429" si="112">1000*O428/$K427</f>
        <v>1491.5918827056885</v>
      </c>
      <c r="P429" s="221">
        <f t="shared" si="112"/>
        <v>1805.1192283630371</v>
      </c>
      <c r="Q429" s="221">
        <f t="shared" si="112"/>
        <v>1103.5364627838135</v>
      </c>
      <c r="R429" s="230"/>
      <c r="S429" s="231"/>
      <c r="T429" s="231"/>
      <c r="U429" s="231"/>
      <c r="V429" s="231"/>
      <c r="W429" s="232"/>
      <c r="X429" s="374">
        <f t="shared" si="106"/>
        <v>316.64004802703857</v>
      </c>
    </row>
    <row r="430" spans="1:24" s="222" customFormat="1" ht="18">
      <c r="A430" s="224"/>
      <c r="B430" s="224"/>
      <c r="C430" s="224"/>
      <c r="D430" s="224"/>
      <c r="E430" s="224"/>
      <c r="F430" s="224"/>
      <c r="G430" s="224"/>
      <c r="L430" s="224"/>
      <c r="M430" s="224"/>
      <c r="N430" s="224"/>
      <c r="O430" s="224"/>
      <c r="P430" s="224"/>
      <c r="Q430" s="224"/>
      <c r="W430" s="232"/>
      <c r="X430" s="374" t="e">
        <f t="shared" si="106"/>
        <v>#DIV/0!</v>
      </c>
    </row>
    <row r="431" spans="1:24" s="222" customFormat="1" ht="18">
      <c r="A431" s="224"/>
      <c r="B431" s="224" t="s">
        <v>143</v>
      </c>
      <c r="C431" s="224" t="s">
        <v>9</v>
      </c>
      <c r="D431" s="225">
        <v>44595</v>
      </c>
      <c r="E431" s="224">
        <v>28</v>
      </c>
      <c r="F431" s="224"/>
      <c r="G431" s="224"/>
      <c r="H431" s="224">
        <v>200</v>
      </c>
      <c r="I431" s="224">
        <v>150</v>
      </c>
      <c r="J431" s="224">
        <v>5</v>
      </c>
      <c r="K431" s="226">
        <f>(J431*H431)/I431</f>
        <v>6.666666666666667</v>
      </c>
      <c r="L431" s="351"/>
      <c r="M431" s="229"/>
      <c r="N431" s="229"/>
      <c r="O431" s="229"/>
      <c r="P431" s="229"/>
      <c r="Q431" s="348"/>
      <c r="R431" s="221">
        <v>6</v>
      </c>
      <c r="S431" s="221">
        <v>6</v>
      </c>
      <c r="T431" s="221">
        <f>AVERAGE(L433:Q433)</f>
        <v>1156.678768992424</v>
      </c>
      <c r="U431" s="221">
        <f>STDEV(L433:Q433)</f>
        <v>724.51168013550807</v>
      </c>
      <c r="V431" s="221">
        <f>MEDIAN(L433:Q433)</f>
        <v>1215.3669118881226</v>
      </c>
      <c r="W431" s="227">
        <f>S431/R431</f>
        <v>1</v>
      </c>
      <c r="X431" s="374" t="e">
        <f t="shared" si="106"/>
        <v>#DIV/0!</v>
      </c>
    </row>
    <row r="432" spans="1:24" s="222" customFormat="1" ht="18">
      <c r="A432" s="224"/>
      <c r="B432" s="224"/>
      <c r="C432" s="224"/>
      <c r="D432" s="224"/>
      <c r="E432" s="224"/>
      <c r="F432" s="224"/>
      <c r="G432" s="224"/>
      <c r="K432" s="228" t="s">
        <v>73</v>
      </c>
      <c r="L432" s="356">
        <v>8.9144020080566406</v>
      </c>
      <c r="M432" s="354">
        <v>7.7364835739135742</v>
      </c>
      <c r="N432" s="354">
        <v>8.4684085845947266</v>
      </c>
      <c r="O432" s="354">
        <v>15.698492050170898</v>
      </c>
      <c r="P432" s="354">
        <v>3.465968132019043</v>
      </c>
      <c r="Q432" s="357">
        <v>1.9833964109420776</v>
      </c>
      <c r="R432" s="230"/>
      <c r="S432" s="231"/>
      <c r="T432" s="231"/>
      <c r="U432" s="231"/>
      <c r="V432" s="231"/>
      <c r="W432" s="232"/>
      <c r="X432" s="374">
        <f t="shared" si="106"/>
        <v>1.5422383586565653</v>
      </c>
    </row>
    <row r="433" spans="1:24" s="222" customFormat="1" ht="18">
      <c r="A433" s="224"/>
      <c r="B433" s="224"/>
      <c r="C433" s="224"/>
      <c r="D433" s="224"/>
      <c r="E433" s="224"/>
      <c r="F433" s="224"/>
      <c r="G433" s="224"/>
      <c r="K433" s="228" t="s">
        <v>74</v>
      </c>
      <c r="L433" s="221">
        <f>1000*L432/$K431</f>
        <v>1337.1603012084961</v>
      </c>
      <c r="M433" s="221">
        <f>1000*M432/$K431</f>
        <v>1160.4725360870361</v>
      </c>
      <c r="N433" s="221">
        <f>1000*N432/$K431</f>
        <v>1270.261287689209</v>
      </c>
      <c r="O433" s="221">
        <f t="shared" ref="O433:Q433" si="113">1000*O432/$K431</f>
        <v>2354.7738075256348</v>
      </c>
      <c r="P433" s="221">
        <f t="shared" si="113"/>
        <v>519.89521980285645</v>
      </c>
      <c r="Q433" s="221">
        <f t="shared" si="113"/>
        <v>297.50946164131165</v>
      </c>
      <c r="R433" s="230"/>
      <c r="S433" s="231"/>
      <c r="T433" s="231"/>
      <c r="U433" s="231"/>
      <c r="V433" s="231"/>
      <c r="W433" s="232"/>
      <c r="X433" s="374">
        <f t="shared" si="106"/>
        <v>231.3357537984848</v>
      </c>
    </row>
    <row r="434" spans="1:24" s="222" customFormat="1" ht="18">
      <c r="A434" s="224"/>
      <c r="B434" s="224"/>
      <c r="C434" s="224"/>
      <c r="E434" s="224"/>
      <c r="F434" s="224"/>
      <c r="G434" s="224"/>
      <c r="L434" s="224"/>
      <c r="M434" s="224"/>
      <c r="N434" s="224"/>
      <c r="O434" s="224"/>
      <c r="P434" s="224"/>
      <c r="Q434" s="224"/>
      <c r="W434" s="232"/>
      <c r="X434" s="374" t="e">
        <f t="shared" si="106"/>
        <v>#DIV/0!</v>
      </c>
    </row>
    <row r="435" spans="1:24" s="222" customFormat="1" ht="18">
      <c r="A435" s="224"/>
      <c r="B435" s="224" t="s">
        <v>143</v>
      </c>
      <c r="C435" s="224" t="s">
        <v>9</v>
      </c>
      <c r="D435" s="225">
        <v>44602</v>
      </c>
      <c r="E435" s="224">
        <v>35</v>
      </c>
      <c r="F435" s="224"/>
      <c r="G435" s="224"/>
      <c r="H435" s="224">
        <v>200</v>
      </c>
      <c r="I435" s="224">
        <v>150</v>
      </c>
      <c r="J435" s="224">
        <v>5</v>
      </c>
      <c r="K435" s="226">
        <f>(J435*H435)/I435</f>
        <v>6.666666666666667</v>
      </c>
      <c r="L435" s="351"/>
      <c r="M435"/>
      <c r="N435" s="229"/>
      <c r="O435"/>
      <c r="P435" s="229"/>
      <c r="Q435" s="348"/>
      <c r="R435" s="221">
        <v>6</v>
      </c>
      <c r="S435" s="221">
        <v>4</v>
      </c>
      <c r="T435" s="221">
        <f>AVERAGE(L437:Q437)</f>
        <v>425.01953840255737</v>
      </c>
      <c r="U435" s="221">
        <f>STDEV(L437:Q437)</f>
        <v>421.97700577453173</v>
      </c>
      <c r="V435" s="221">
        <f>MEDIAN(L437:Q437)</f>
        <v>427.12569236755371</v>
      </c>
      <c r="W435" s="227">
        <f>S435/R435</f>
        <v>0.66666666666666663</v>
      </c>
      <c r="X435" s="374" t="e">
        <f t="shared" si="106"/>
        <v>#DIV/0!</v>
      </c>
    </row>
    <row r="436" spans="1:24" s="222" customFormat="1" ht="18">
      <c r="A436" s="224"/>
      <c r="B436" s="224"/>
      <c r="C436" s="224"/>
      <c r="D436" s="224"/>
      <c r="E436" s="224"/>
      <c r="F436" s="224"/>
      <c r="G436" s="224"/>
      <c r="K436" s="228" t="s">
        <v>73</v>
      </c>
      <c r="L436" s="356">
        <v>7.4345922470092773</v>
      </c>
      <c r="M436" s="353">
        <v>0</v>
      </c>
      <c r="N436" s="354">
        <v>2.0521295070648193</v>
      </c>
      <c r="O436" s="353">
        <v>0</v>
      </c>
      <c r="P436" s="354">
        <v>3.6428797245025635</v>
      </c>
      <c r="Q436" s="357">
        <v>3.8711800575256348</v>
      </c>
      <c r="R436" s="230"/>
      <c r="S436" s="231"/>
      <c r="T436" s="231"/>
      <c r="U436" s="231"/>
      <c r="V436" s="231"/>
      <c r="W436" s="232"/>
      <c r="X436" s="374">
        <f t="shared" si="106"/>
        <v>0.56669271787007647</v>
      </c>
    </row>
    <row r="437" spans="1:24" s="222" customFormat="1" ht="18">
      <c r="A437" s="224"/>
      <c r="B437" s="224"/>
      <c r="C437" s="224"/>
      <c r="D437" s="224"/>
      <c r="E437" s="224"/>
      <c r="F437" s="224"/>
      <c r="G437" s="224"/>
      <c r="K437" s="228" t="s">
        <v>74</v>
      </c>
      <c r="L437" s="221">
        <f>1000*L436/$K435</f>
        <v>1115.1888370513916</v>
      </c>
      <c r="M437" s="221">
        <f>1000*M436/$K435</f>
        <v>0</v>
      </c>
      <c r="N437" s="221">
        <f>1000*N436/$K435</f>
        <v>307.8194260597229</v>
      </c>
      <c r="O437" s="221">
        <f t="shared" ref="O437:Q437" si="114">1000*O436/$K435</f>
        <v>0</v>
      </c>
      <c r="P437" s="221">
        <f t="shared" si="114"/>
        <v>546.43195867538452</v>
      </c>
      <c r="Q437" s="221">
        <f t="shared" si="114"/>
        <v>580.67700862884521</v>
      </c>
      <c r="R437" s="230"/>
      <c r="S437" s="231"/>
      <c r="T437" s="231"/>
      <c r="U437" s="231"/>
      <c r="V437" s="231"/>
      <c r="W437" s="232"/>
      <c r="X437" s="374">
        <f t="shared" si="106"/>
        <v>85.003907680511475</v>
      </c>
    </row>
    <row r="438" spans="1:24" s="222" customFormat="1" ht="18">
      <c r="A438" s="224"/>
      <c r="B438" s="224"/>
      <c r="C438" s="224"/>
      <c r="D438" s="224"/>
      <c r="E438" s="224"/>
      <c r="F438" s="224"/>
      <c r="G438" s="224"/>
      <c r="L438" s="224"/>
      <c r="M438" s="224"/>
      <c r="N438" s="224"/>
      <c r="O438" s="224"/>
      <c r="P438" s="224"/>
      <c r="Q438" s="224"/>
      <c r="W438" s="232"/>
      <c r="X438" s="374" t="e">
        <f t="shared" si="106"/>
        <v>#DIV/0!</v>
      </c>
    </row>
    <row r="439" spans="1:24" s="222" customFormat="1" ht="18">
      <c r="A439" s="224"/>
      <c r="B439" s="224" t="s">
        <v>143</v>
      </c>
      <c r="C439" s="224" t="s">
        <v>9</v>
      </c>
      <c r="D439" s="225">
        <v>44609</v>
      </c>
      <c r="E439" s="224">
        <v>42</v>
      </c>
      <c r="F439" s="224"/>
      <c r="G439" s="224"/>
      <c r="H439" s="224">
        <v>200</v>
      </c>
      <c r="I439" s="224">
        <v>150</v>
      </c>
      <c r="J439" s="224">
        <v>5</v>
      </c>
      <c r="K439" s="226">
        <f>(J439*H439)/I439</f>
        <v>6.666666666666667</v>
      </c>
      <c r="L439" s="283"/>
      <c r="M439"/>
      <c r="N439"/>
      <c r="O439"/>
      <c r="P439" s="229"/>
      <c r="Q439" s="35"/>
      <c r="R439" s="221">
        <v>6</v>
      </c>
      <c r="S439" s="221">
        <v>1</v>
      </c>
      <c r="T439" s="221">
        <f>AVERAGE(L441:Q441)</f>
        <v>53.345507383346558</v>
      </c>
      <c r="U439" s="221">
        <f>STDEV(L441:Q441)</f>
        <v>130.66927315907168</v>
      </c>
      <c r="V439" s="221">
        <f>MEDIAN(L441:Q441)</f>
        <v>0</v>
      </c>
      <c r="W439" s="227">
        <f>S439/R439</f>
        <v>0.16666666666666666</v>
      </c>
      <c r="X439" s="374" t="e">
        <f t="shared" si="106"/>
        <v>#DIV/0!</v>
      </c>
    </row>
    <row r="440" spans="1:24" s="222" customFormat="1" ht="18">
      <c r="A440" s="224"/>
      <c r="B440" s="224"/>
      <c r="C440" s="224"/>
      <c r="D440" s="224"/>
      <c r="E440" s="224"/>
      <c r="F440" s="224"/>
      <c r="G440" s="224"/>
      <c r="K440" s="228" t="s">
        <v>73</v>
      </c>
      <c r="L440" s="352">
        <v>0</v>
      </c>
      <c r="M440" s="353">
        <v>0</v>
      </c>
      <c r="N440" s="353">
        <v>0</v>
      </c>
      <c r="O440" s="353">
        <v>0</v>
      </c>
      <c r="P440" s="354">
        <v>2.1338202953338623</v>
      </c>
      <c r="Q440" s="355">
        <v>0</v>
      </c>
      <c r="R440" s="230"/>
      <c r="S440" s="231"/>
      <c r="T440" s="231"/>
      <c r="U440" s="231"/>
      <c r="V440" s="231"/>
      <c r="W440" s="232"/>
      <c r="X440" s="374">
        <f t="shared" si="106"/>
        <v>7.1127343177795413E-2</v>
      </c>
    </row>
    <row r="441" spans="1:24" s="222" customFormat="1" ht="18">
      <c r="A441" s="224"/>
      <c r="B441" s="224"/>
      <c r="C441" s="224"/>
      <c r="D441" s="224"/>
      <c r="E441" s="224"/>
      <c r="F441" s="224"/>
      <c r="G441" s="224"/>
      <c r="K441" s="228" t="s">
        <v>74</v>
      </c>
      <c r="L441" s="221">
        <f>1000*L440/$K439</f>
        <v>0</v>
      </c>
      <c r="M441" s="221">
        <f>1000*M440/$K439</f>
        <v>0</v>
      </c>
      <c r="N441" s="221">
        <f>1000*N440/$K439</f>
        <v>0</v>
      </c>
      <c r="O441" s="221">
        <f t="shared" ref="O441:Q441" si="115">1000*O440/$K439</f>
        <v>0</v>
      </c>
      <c r="P441" s="221">
        <f t="shared" si="115"/>
        <v>320.07304430007935</v>
      </c>
      <c r="Q441" s="221">
        <f t="shared" si="115"/>
        <v>0</v>
      </c>
      <c r="R441" s="230"/>
      <c r="S441" s="231"/>
      <c r="T441" s="231"/>
      <c r="U441" s="231"/>
      <c r="V441" s="231"/>
      <c r="W441" s="232"/>
      <c r="X441" s="374">
        <f t="shared" si="106"/>
        <v>10.669101476669312</v>
      </c>
    </row>
    <row r="442" spans="1:24" s="222" customFormat="1" ht="18">
      <c r="A442" s="224"/>
      <c r="B442" s="224"/>
      <c r="C442" s="224"/>
      <c r="E442" s="224"/>
      <c r="F442" s="224"/>
      <c r="G442" s="224"/>
      <c r="L442" s="224"/>
      <c r="M442" s="224"/>
      <c r="N442" s="224"/>
      <c r="O442" s="224"/>
      <c r="P442" s="224"/>
      <c r="Q442" s="224"/>
      <c r="W442" s="232"/>
      <c r="X442" s="374" t="e">
        <f t="shared" si="106"/>
        <v>#DIV/0!</v>
      </c>
    </row>
    <row r="443" spans="1:24" s="222" customFormat="1" ht="18">
      <c r="A443" s="224"/>
      <c r="B443" s="224" t="s">
        <v>143</v>
      </c>
      <c r="C443" s="224" t="s">
        <v>9</v>
      </c>
      <c r="D443" s="225">
        <v>44616</v>
      </c>
      <c r="E443" s="224">
        <v>49</v>
      </c>
      <c r="F443" s="224"/>
      <c r="G443" s="224"/>
      <c r="H443" s="224">
        <v>200</v>
      </c>
      <c r="I443" s="224">
        <v>150</v>
      </c>
      <c r="J443" s="224">
        <v>5</v>
      </c>
      <c r="K443" s="226">
        <f>(J443*H443)/I443</f>
        <v>6.666666666666667</v>
      </c>
      <c r="L443" s="283"/>
      <c r="M443" s="229"/>
      <c r="N443"/>
      <c r="O443"/>
      <c r="P443"/>
      <c r="Q443" s="35"/>
      <c r="R443" s="221">
        <v>6</v>
      </c>
      <c r="S443" s="221">
        <v>1</v>
      </c>
      <c r="T443" s="221">
        <f>AVERAGE(L445:Q445)</f>
        <v>181.01100921630859</v>
      </c>
      <c r="U443" s="221">
        <f>STDEV(L445:Q445)</f>
        <v>443.38461040617921</v>
      </c>
      <c r="V443" s="221">
        <f>MEDIAN(L445:Q445)</f>
        <v>0</v>
      </c>
      <c r="W443" s="227">
        <f>S443/R443</f>
        <v>0.16666666666666666</v>
      </c>
      <c r="X443" s="374" t="e">
        <f t="shared" si="106"/>
        <v>#DIV/0!</v>
      </c>
    </row>
    <row r="444" spans="1:24" s="222" customFormat="1" ht="18">
      <c r="A444" s="224"/>
      <c r="B444" s="224"/>
      <c r="C444" s="224"/>
      <c r="D444" s="224"/>
      <c r="E444" s="224"/>
      <c r="F444" s="224"/>
      <c r="G444" s="224"/>
      <c r="K444" s="228" t="s">
        <v>73</v>
      </c>
      <c r="L444" s="352">
        <v>0</v>
      </c>
      <c r="M444" s="354">
        <v>7.2404403686523438</v>
      </c>
      <c r="N444" s="353">
        <v>0</v>
      </c>
      <c r="O444" s="353">
        <v>0</v>
      </c>
      <c r="P444" s="353">
        <v>0</v>
      </c>
      <c r="Q444" s="355">
        <v>0</v>
      </c>
      <c r="R444" s="230"/>
      <c r="S444" s="231"/>
      <c r="T444" s="231"/>
      <c r="U444" s="231"/>
      <c r="V444" s="231"/>
      <c r="W444" s="232"/>
      <c r="X444" s="374">
        <f t="shared" si="106"/>
        <v>0.24134801228841146</v>
      </c>
    </row>
    <row r="445" spans="1:24" s="222" customFormat="1" ht="18">
      <c r="A445" s="224"/>
      <c r="B445" s="224"/>
      <c r="C445" s="224"/>
      <c r="D445" s="224"/>
      <c r="E445" s="224"/>
      <c r="F445" s="224"/>
      <c r="G445" s="224"/>
      <c r="K445" s="228" t="s">
        <v>74</v>
      </c>
      <c r="L445" s="221">
        <f>1000*L444/$K443</f>
        <v>0</v>
      </c>
      <c r="M445" s="221">
        <f>1000*M444/$K443</f>
        <v>1086.0660552978516</v>
      </c>
      <c r="N445" s="221">
        <f>1000*N444/$K443</f>
        <v>0</v>
      </c>
      <c r="O445" s="221">
        <f t="shared" ref="O445:Q445" si="116">1000*O444/$K443</f>
        <v>0</v>
      </c>
      <c r="P445" s="221">
        <f t="shared" si="116"/>
        <v>0</v>
      </c>
      <c r="Q445" s="221">
        <f t="shared" si="116"/>
        <v>0</v>
      </c>
      <c r="R445" s="230"/>
      <c r="S445" s="231"/>
      <c r="T445" s="231"/>
      <c r="U445" s="231"/>
      <c r="V445" s="231"/>
      <c r="W445" s="232"/>
      <c r="X445" s="374">
        <f t="shared" si="106"/>
        <v>36.202201843261719</v>
      </c>
    </row>
    <row r="446" spans="1:24" s="222" customFormat="1" ht="18">
      <c r="A446" s="224"/>
      <c r="B446" s="224"/>
      <c r="C446" s="224"/>
      <c r="D446" s="225"/>
      <c r="E446" s="224"/>
      <c r="F446" s="224"/>
      <c r="G446" s="224"/>
      <c r="L446" s="224"/>
      <c r="M446" s="224"/>
      <c r="N446" s="224"/>
      <c r="O446" s="224"/>
      <c r="P446" s="224"/>
      <c r="Q446" s="224"/>
      <c r="W446" s="232"/>
      <c r="X446" s="374" t="e">
        <f t="shared" si="106"/>
        <v>#DIV/0!</v>
      </c>
    </row>
    <row r="447" spans="1:24" s="222" customFormat="1" ht="18">
      <c r="A447" s="224"/>
      <c r="B447" s="224" t="s">
        <v>143</v>
      </c>
      <c r="C447" s="224" t="s">
        <v>9</v>
      </c>
      <c r="D447" s="225">
        <v>44623</v>
      </c>
      <c r="E447" s="224">
        <v>56</v>
      </c>
      <c r="F447" s="224"/>
      <c r="G447" s="224"/>
      <c r="H447" s="224">
        <v>200</v>
      </c>
      <c r="I447" s="224">
        <v>150</v>
      </c>
      <c r="J447" s="224">
        <v>5</v>
      </c>
      <c r="K447" s="226">
        <f>(J447*H447)/I447</f>
        <v>6.666666666666667</v>
      </c>
      <c r="L447" s="221"/>
      <c r="M447" s="221"/>
      <c r="N447" s="221"/>
      <c r="O447" s="221"/>
      <c r="P447" s="221"/>
      <c r="Q447" s="221"/>
      <c r="R447" s="221">
        <v>6</v>
      </c>
      <c r="S447" s="221">
        <v>0</v>
      </c>
      <c r="T447" s="221">
        <f>AVERAGE(L449:Q449)</f>
        <v>0</v>
      </c>
      <c r="U447" s="221">
        <f>STDEV(L449:Q449)</f>
        <v>0</v>
      </c>
      <c r="V447" s="221">
        <f>MEDIAN(L449:Q449)</f>
        <v>0</v>
      </c>
      <c r="W447" s="227">
        <f>S447/R447</f>
        <v>0</v>
      </c>
      <c r="X447" s="374" t="e">
        <f t="shared" si="106"/>
        <v>#DIV/0!</v>
      </c>
    </row>
    <row r="448" spans="1:24" s="222" customFormat="1" ht="18">
      <c r="A448" s="224"/>
      <c r="B448" s="224"/>
      <c r="C448" s="224"/>
      <c r="D448" s="224"/>
      <c r="E448" s="224"/>
      <c r="F448" s="224"/>
      <c r="G448" s="224"/>
      <c r="K448" s="228" t="s">
        <v>73</v>
      </c>
      <c r="L448" s="221">
        <v>0</v>
      </c>
      <c r="M448" s="221">
        <v>0</v>
      </c>
      <c r="N448" s="221">
        <v>0</v>
      </c>
      <c r="O448" s="221">
        <v>0</v>
      </c>
      <c r="P448" s="221">
        <v>0</v>
      </c>
      <c r="Q448" s="221">
        <v>0</v>
      </c>
      <c r="R448" s="230"/>
      <c r="S448" s="231"/>
      <c r="T448" s="231"/>
      <c r="U448" s="231"/>
      <c r="V448" s="231"/>
      <c r="W448" s="232"/>
      <c r="X448" s="374">
        <f t="shared" si="106"/>
        <v>0</v>
      </c>
    </row>
    <row r="449" spans="1:24" s="222" customFormat="1" ht="18">
      <c r="A449" s="224"/>
      <c r="B449" s="224"/>
      <c r="C449" s="224"/>
      <c r="D449" s="224"/>
      <c r="E449" s="224"/>
      <c r="F449" s="224"/>
      <c r="G449" s="224"/>
      <c r="K449" s="228" t="s">
        <v>74</v>
      </c>
      <c r="L449" s="221">
        <f>1000*L448/$K447</f>
        <v>0</v>
      </c>
      <c r="M449" s="221">
        <f>1000*M448/$K447</f>
        <v>0</v>
      </c>
      <c r="N449" s="221">
        <f>1000*N448/$K447</f>
        <v>0</v>
      </c>
      <c r="O449" s="221">
        <f t="shared" ref="O449:Q449" si="117">1000*O448/$K447</f>
        <v>0</v>
      </c>
      <c r="P449" s="221">
        <f t="shared" si="117"/>
        <v>0</v>
      </c>
      <c r="Q449" s="221">
        <f t="shared" si="117"/>
        <v>0</v>
      </c>
      <c r="R449" s="230"/>
      <c r="S449" s="231"/>
      <c r="T449" s="231"/>
      <c r="U449" s="231"/>
      <c r="V449" s="231"/>
      <c r="W449" s="232"/>
      <c r="X449" s="374">
        <f t="shared" si="106"/>
        <v>0</v>
      </c>
    </row>
    <row r="450" spans="1:24" s="222" customFormat="1" ht="18">
      <c r="A450" s="224"/>
      <c r="B450" s="224"/>
      <c r="C450" s="224"/>
      <c r="D450" s="225"/>
      <c r="E450" s="224"/>
      <c r="F450" s="224"/>
      <c r="G450" s="224"/>
      <c r="L450" s="224"/>
      <c r="M450" s="224"/>
      <c r="N450" s="224"/>
      <c r="O450" s="224"/>
      <c r="P450" s="224"/>
      <c r="Q450" s="224"/>
      <c r="W450" s="232"/>
      <c r="X450" s="374" t="e">
        <f t="shared" si="106"/>
        <v>#DIV/0!</v>
      </c>
    </row>
    <row r="451" spans="1:24" s="222" customFormat="1" ht="18">
      <c r="A451" s="224"/>
      <c r="B451" s="224" t="s">
        <v>143</v>
      </c>
      <c r="C451" s="224" t="s">
        <v>9</v>
      </c>
      <c r="D451" s="225">
        <v>44631</v>
      </c>
      <c r="E451" s="224">
        <v>63</v>
      </c>
      <c r="F451" s="224"/>
      <c r="G451" s="224"/>
      <c r="H451" s="224">
        <v>200</v>
      </c>
      <c r="I451" s="224">
        <v>150</v>
      </c>
      <c r="J451" s="224">
        <v>5</v>
      </c>
      <c r="K451" s="226">
        <f>(J451*H451)/I451</f>
        <v>6.666666666666667</v>
      </c>
      <c r="L451" s="283"/>
      <c r="M451"/>
      <c r="N451"/>
      <c r="O451"/>
      <c r="P451" s="229"/>
      <c r="Q451" s="35"/>
      <c r="R451" s="221">
        <v>6</v>
      </c>
      <c r="S451" s="221">
        <v>1</v>
      </c>
      <c r="T451" s="221">
        <f>AVERAGE(L453:Q453)</f>
        <v>97.424721717834473</v>
      </c>
      <c r="U451" s="221">
        <f>STDEV(L453:Q453)</f>
        <v>238.64085654134107</v>
      </c>
      <c r="V451" s="221">
        <f>MEDIAN(L453:Q453)</f>
        <v>0</v>
      </c>
      <c r="W451" s="227">
        <f>S451/R451</f>
        <v>0.16666666666666666</v>
      </c>
      <c r="X451" s="374" t="e">
        <f t="shared" si="106"/>
        <v>#DIV/0!</v>
      </c>
    </row>
    <row r="452" spans="1:24" s="222" customFormat="1" ht="18">
      <c r="A452" s="224"/>
      <c r="B452" s="224"/>
      <c r="C452" s="224"/>
      <c r="D452" s="224"/>
      <c r="E452" s="224"/>
      <c r="F452" s="224"/>
      <c r="G452" s="224"/>
      <c r="K452" s="228" t="s">
        <v>73</v>
      </c>
      <c r="L452" s="352">
        <v>0</v>
      </c>
      <c r="M452" s="353">
        <v>0</v>
      </c>
      <c r="N452" s="353">
        <v>0</v>
      </c>
      <c r="O452" s="353">
        <v>0</v>
      </c>
      <c r="P452" s="354">
        <v>3.8969888687133789</v>
      </c>
      <c r="Q452" s="355">
        <v>0</v>
      </c>
      <c r="R452" s="230"/>
      <c r="S452" s="231"/>
      <c r="T452" s="231"/>
      <c r="U452" s="231"/>
      <c r="V452" s="231"/>
      <c r="W452" s="232"/>
      <c r="X452" s="374">
        <f t="shared" si="106"/>
        <v>0.12989962895711263</v>
      </c>
    </row>
    <row r="453" spans="1:24" s="222" customFormat="1" ht="18">
      <c r="A453" s="224"/>
      <c r="B453" s="224"/>
      <c r="C453" s="224"/>
      <c r="D453" s="224"/>
      <c r="E453" s="224"/>
      <c r="F453" s="224"/>
      <c r="G453" s="224"/>
      <c r="K453" s="228" t="s">
        <v>74</v>
      </c>
      <c r="L453" s="221">
        <f>1000*L452/$K451</f>
        <v>0</v>
      </c>
      <c r="M453" s="221">
        <f>1000*M452/$K451</f>
        <v>0</v>
      </c>
      <c r="N453" s="221">
        <f>1000*N452/$K451</f>
        <v>0</v>
      </c>
      <c r="O453" s="221">
        <f t="shared" ref="O453:Q453" si="118">1000*O452/$K451</f>
        <v>0</v>
      </c>
      <c r="P453" s="221">
        <f t="shared" si="118"/>
        <v>584.54833030700684</v>
      </c>
      <c r="Q453" s="221">
        <f t="shared" si="118"/>
        <v>0</v>
      </c>
      <c r="R453" s="230"/>
      <c r="S453" s="231"/>
      <c r="T453" s="231"/>
      <c r="U453" s="231"/>
      <c r="V453" s="231"/>
      <c r="W453" s="232"/>
      <c r="X453" s="374">
        <f t="shared" si="106"/>
        <v>19.484944343566895</v>
      </c>
    </row>
    <row r="454" spans="1:24" s="222" customFormat="1" ht="18">
      <c r="A454" s="224"/>
      <c r="B454" s="224"/>
      <c r="C454" s="224"/>
      <c r="D454" s="224"/>
      <c r="E454" s="224"/>
      <c r="F454" s="224"/>
      <c r="G454" s="224"/>
      <c r="L454" s="224"/>
      <c r="M454" s="224"/>
      <c r="N454" s="224"/>
      <c r="O454" s="224"/>
      <c r="P454" s="224"/>
      <c r="Q454" s="224"/>
      <c r="W454" s="232"/>
      <c r="X454" s="374" t="e">
        <f t="shared" si="106"/>
        <v>#DIV/0!</v>
      </c>
    </row>
    <row r="455" spans="1:24" s="222" customFormat="1" ht="18">
      <c r="A455" s="233"/>
      <c r="B455" s="233"/>
      <c r="C455" s="233"/>
      <c r="D455" s="233"/>
      <c r="E455" s="233"/>
      <c r="F455" s="233"/>
      <c r="G455" s="233"/>
      <c r="H455" s="233"/>
      <c r="I455" s="233"/>
      <c r="J455" s="233"/>
      <c r="K455" s="234"/>
      <c r="L455" s="235"/>
      <c r="M455" s="235"/>
      <c r="N455" s="235"/>
      <c r="O455" s="235"/>
      <c r="P455" s="235"/>
      <c r="Q455" s="235"/>
      <c r="R455" s="235"/>
      <c r="S455" s="235"/>
      <c r="T455" s="235"/>
      <c r="U455" s="235"/>
      <c r="V455" s="235"/>
      <c r="W455" s="236"/>
      <c r="X455" s="374" t="e">
        <f t="shared" si="106"/>
        <v>#DIV/0!</v>
      </c>
    </row>
    <row r="456" spans="1:24" s="222" customFormat="1" ht="18">
      <c r="A456" s="237"/>
      <c r="B456" s="237"/>
      <c r="C456" s="237"/>
      <c r="D456" s="238"/>
      <c r="E456" s="238"/>
      <c r="F456" s="238"/>
      <c r="G456" s="238"/>
      <c r="H456" s="238"/>
      <c r="I456" s="238"/>
      <c r="J456" s="239"/>
      <c r="K456" s="238"/>
      <c r="L456" s="240"/>
      <c r="M456" s="240"/>
      <c r="N456" s="240"/>
      <c r="O456" s="240"/>
      <c r="P456" s="240"/>
      <c r="Q456" s="240"/>
      <c r="R456" s="240"/>
      <c r="S456" s="240"/>
      <c r="T456" s="240"/>
      <c r="U456" s="240"/>
      <c r="V456" s="240"/>
      <c r="W456" s="241"/>
      <c r="X456" s="374" t="e">
        <f t="shared" si="106"/>
        <v>#DIV/0!</v>
      </c>
    </row>
    <row r="457" spans="1:24" s="222" customFormat="1" ht="18">
      <c r="A457" t="s">
        <v>487</v>
      </c>
      <c r="B457" s="224" t="s">
        <v>143</v>
      </c>
      <c r="C457" s="224" t="s">
        <v>9</v>
      </c>
      <c r="D457" s="225">
        <v>44637</v>
      </c>
      <c r="E457" s="224">
        <v>70</v>
      </c>
      <c r="F457" s="224"/>
      <c r="G457" s="224"/>
      <c r="H457" s="224">
        <v>200</v>
      </c>
      <c r="I457" s="224">
        <v>150</v>
      </c>
      <c r="J457" s="224">
        <v>5</v>
      </c>
      <c r="K457" s="226">
        <f>(J457*H457)/I457</f>
        <v>6.666666666666667</v>
      </c>
      <c r="L457" s="221"/>
      <c r="M457" s="221"/>
      <c r="N457" s="221"/>
      <c r="O457" s="221"/>
      <c r="P457" s="221"/>
      <c r="Q457" s="221"/>
      <c r="R457" s="221">
        <v>6</v>
      </c>
      <c r="S457" s="221">
        <v>0</v>
      </c>
      <c r="T457" s="221">
        <f>AVERAGE(L459:Q459)</f>
        <v>0</v>
      </c>
      <c r="U457" s="221">
        <f>STDEV(L459:Q459)</f>
        <v>0</v>
      </c>
      <c r="V457" s="221">
        <f>MEDIAN(L459:Q459)</f>
        <v>0</v>
      </c>
      <c r="W457" s="227">
        <f>S457/R457</f>
        <v>0</v>
      </c>
      <c r="X457" s="374" t="e">
        <f t="shared" si="106"/>
        <v>#DIV/0!</v>
      </c>
    </row>
    <row r="458" spans="1:24" s="222" customFormat="1" ht="18">
      <c r="A458" s="224"/>
      <c r="B458" s="224"/>
      <c r="C458" s="224"/>
      <c r="D458" s="224"/>
      <c r="E458" s="224"/>
      <c r="F458" s="224"/>
      <c r="G458" s="224"/>
      <c r="K458" s="228" t="s">
        <v>73</v>
      </c>
      <c r="L458" s="221">
        <v>0</v>
      </c>
      <c r="M458" s="221">
        <v>0</v>
      </c>
      <c r="N458" s="221">
        <v>0</v>
      </c>
      <c r="O458" s="221">
        <v>0</v>
      </c>
      <c r="P458" s="221">
        <v>0</v>
      </c>
      <c r="Q458" s="221">
        <v>0</v>
      </c>
      <c r="R458" s="230"/>
      <c r="S458" s="231"/>
      <c r="T458" s="231"/>
      <c r="U458" s="231"/>
      <c r="V458" s="231"/>
      <c r="W458" s="232"/>
      <c r="X458" s="374">
        <f t="shared" si="106"/>
        <v>0</v>
      </c>
    </row>
    <row r="459" spans="1:24" s="222" customFormat="1" ht="18">
      <c r="A459" s="224"/>
      <c r="B459" s="224"/>
      <c r="C459" s="224"/>
      <c r="D459" s="224"/>
      <c r="E459" s="224"/>
      <c r="F459" s="224"/>
      <c r="G459" s="224"/>
      <c r="K459" s="228" t="s">
        <v>74</v>
      </c>
      <c r="L459" s="221">
        <f>1000*L458/$K457</f>
        <v>0</v>
      </c>
      <c r="M459" s="221">
        <f>1000*M458/$K457</f>
        <v>0</v>
      </c>
      <c r="N459" s="221">
        <f>1000*N458/$K457</f>
        <v>0</v>
      </c>
      <c r="O459" s="221">
        <f t="shared" ref="O459:Q459" si="119">1000*O458/$K457</f>
        <v>0</v>
      </c>
      <c r="P459" s="221">
        <f t="shared" si="119"/>
        <v>0</v>
      </c>
      <c r="Q459" s="221">
        <f t="shared" si="119"/>
        <v>0</v>
      </c>
      <c r="R459" s="230"/>
      <c r="S459" s="231"/>
      <c r="T459" s="231"/>
      <c r="U459" s="231"/>
      <c r="V459" s="231"/>
      <c r="W459" s="232"/>
      <c r="X459" s="374">
        <f t="shared" si="106"/>
        <v>0</v>
      </c>
    </row>
    <row r="460" spans="1:24" s="222" customFormat="1" ht="18">
      <c r="A460" s="224"/>
      <c r="B460" s="224"/>
      <c r="C460" s="224"/>
      <c r="D460" s="224"/>
      <c r="E460" s="224"/>
      <c r="F460" s="224"/>
      <c r="G460" s="224"/>
      <c r="L460" s="224"/>
      <c r="M460" s="224"/>
      <c r="N460" s="224"/>
      <c r="O460" s="224"/>
      <c r="P460" s="224"/>
      <c r="Q460" s="224"/>
      <c r="W460" s="232"/>
      <c r="X460" s="374" t="e">
        <f t="shared" si="106"/>
        <v>#DIV/0!</v>
      </c>
    </row>
    <row r="461" spans="1:24" s="222" customFormat="1" ht="18">
      <c r="A461" s="224"/>
      <c r="B461" s="224" t="s">
        <v>143</v>
      </c>
      <c r="C461" s="224" t="s">
        <v>9</v>
      </c>
      <c r="D461" s="225">
        <v>44644</v>
      </c>
      <c r="E461" s="224">
        <v>77</v>
      </c>
      <c r="F461" s="224"/>
      <c r="G461" s="224"/>
      <c r="H461" s="224">
        <v>200</v>
      </c>
      <c r="I461" s="224">
        <v>150</v>
      </c>
      <c r="J461" s="224">
        <v>5</v>
      </c>
      <c r="K461" s="226">
        <f>(J461*H461)/I461</f>
        <v>6.666666666666667</v>
      </c>
      <c r="L461" s="221"/>
      <c r="M461" s="221"/>
      <c r="N461" s="221"/>
      <c r="O461" s="221"/>
      <c r="P461" s="221"/>
      <c r="Q461" s="221"/>
      <c r="R461" s="221">
        <v>6</v>
      </c>
      <c r="S461" s="221">
        <v>0</v>
      </c>
      <c r="T461" s="221">
        <f>AVERAGE(L463:Q463)</f>
        <v>0</v>
      </c>
      <c r="U461" s="221">
        <f>STDEV(L463:Q463)</f>
        <v>0</v>
      </c>
      <c r="V461" s="221">
        <f>MEDIAN(L463:Q463)</f>
        <v>0</v>
      </c>
      <c r="W461" s="227">
        <f>S461/R461</f>
        <v>0</v>
      </c>
      <c r="X461" s="374" t="e">
        <f t="shared" si="106"/>
        <v>#DIV/0!</v>
      </c>
    </row>
    <row r="462" spans="1:24" s="222" customFormat="1" ht="18">
      <c r="A462" s="224"/>
      <c r="B462" s="224"/>
      <c r="C462" s="224"/>
      <c r="D462" s="224"/>
      <c r="E462" s="224"/>
      <c r="F462" s="224"/>
      <c r="G462" s="224"/>
      <c r="K462" s="228" t="s">
        <v>73</v>
      </c>
      <c r="L462" s="221">
        <v>0</v>
      </c>
      <c r="M462" s="221">
        <v>0</v>
      </c>
      <c r="N462" s="221">
        <v>0</v>
      </c>
      <c r="O462" s="221">
        <v>0</v>
      </c>
      <c r="P462" s="221">
        <v>0</v>
      </c>
      <c r="Q462" s="221">
        <v>0</v>
      </c>
      <c r="R462" s="230"/>
      <c r="S462" s="231"/>
      <c r="T462" s="231"/>
      <c r="U462" s="231"/>
      <c r="V462" s="231"/>
      <c r="W462" s="232"/>
      <c r="X462" s="374">
        <f t="shared" si="106"/>
        <v>0</v>
      </c>
    </row>
    <row r="463" spans="1:24" s="222" customFormat="1" ht="18">
      <c r="A463" s="224"/>
      <c r="B463" s="224"/>
      <c r="C463" s="224"/>
      <c r="D463" s="224"/>
      <c r="E463" s="224"/>
      <c r="F463" s="224"/>
      <c r="G463" s="224"/>
      <c r="K463" s="228" t="s">
        <v>74</v>
      </c>
      <c r="L463" s="221">
        <f>1000*L462/$K461</f>
        <v>0</v>
      </c>
      <c r="M463" s="221">
        <f>1000*M462/$K461</f>
        <v>0</v>
      </c>
      <c r="N463" s="221">
        <f>1000*N462/$K461</f>
        <v>0</v>
      </c>
      <c r="O463" s="221">
        <f t="shared" ref="O463:Q463" si="120">1000*O462/$K461</f>
        <v>0</v>
      </c>
      <c r="P463" s="221">
        <f t="shared" si="120"/>
        <v>0</v>
      </c>
      <c r="Q463" s="221">
        <f t="shared" si="120"/>
        <v>0</v>
      </c>
      <c r="R463" s="230"/>
      <c r="S463" s="231"/>
      <c r="T463" s="231"/>
      <c r="U463" s="231"/>
      <c r="V463" s="231"/>
      <c r="W463" s="232"/>
      <c r="X463" s="374">
        <f t="shared" si="106"/>
        <v>0</v>
      </c>
    </row>
    <row r="464" spans="1:24" s="222" customFormat="1" ht="18">
      <c r="A464" s="224"/>
      <c r="B464" s="224"/>
      <c r="C464" s="224"/>
      <c r="D464" s="224"/>
      <c r="E464" s="224"/>
      <c r="F464" s="224"/>
      <c r="G464" s="224"/>
      <c r="L464" s="224"/>
      <c r="M464" s="224"/>
      <c r="N464" s="224"/>
      <c r="O464" s="224"/>
      <c r="P464" s="224"/>
      <c r="Q464" s="224"/>
      <c r="W464" s="232"/>
      <c r="X464" s="374" t="e">
        <f t="shared" si="106"/>
        <v>#DIV/0!</v>
      </c>
    </row>
    <row r="465" spans="1:24" s="222" customFormat="1" ht="18">
      <c r="A465" s="224"/>
      <c r="B465" s="224" t="s">
        <v>143</v>
      </c>
      <c r="C465" s="224" t="s">
        <v>9</v>
      </c>
      <c r="D465" s="225">
        <v>44651</v>
      </c>
      <c r="E465" s="224">
        <v>84</v>
      </c>
      <c r="F465" s="224"/>
      <c r="G465" s="224"/>
      <c r="H465" s="224">
        <v>200</v>
      </c>
      <c r="I465" s="224">
        <v>150</v>
      </c>
      <c r="J465" s="224">
        <v>5</v>
      </c>
      <c r="K465" s="226">
        <f>(J465*H465)/I465</f>
        <v>6.666666666666667</v>
      </c>
      <c r="L465" s="221"/>
      <c r="M465" s="221"/>
      <c r="N465" s="221"/>
      <c r="O465" s="221"/>
      <c r="P465" s="221"/>
      <c r="Q465" s="221"/>
      <c r="R465" s="221">
        <v>6</v>
      </c>
      <c r="S465" s="221">
        <v>0</v>
      </c>
      <c r="T465" s="221">
        <f>AVERAGE(L467:Q467)</f>
        <v>0</v>
      </c>
      <c r="U465" s="221">
        <f>STDEV(L467:Q467)</f>
        <v>0</v>
      </c>
      <c r="V465" s="221">
        <f>MEDIAN(L467:Q467)</f>
        <v>0</v>
      </c>
      <c r="W465" s="227">
        <f>S465/R465</f>
        <v>0</v>
      </c>
      <c r="X465" s="374" t="e">
        <f t="shared" si="106"/>
        <v>#DIV/0!</v>
      </c>
    </row>
    <row r="466" spans="1:24" s="222" customFormat="1" ht="18">
      <c r="A466" s="224"/>
      <c r="B466" s="224"/>
      <c r="C466" s="224"/>
      <c r="D466" s="224"/>
      <c r="E466" s="224"/>
      <c r="F466" s="224"/>
      <c r="G466" s="224"/>
      <c r="K466" s="228" t="s">
        <v>73</v>
      </c>
      <c r="L466" s="221">
        <v>0</v>
      </c>
      <c r="M466" s="221">
        <v>0</v>
      </c>
      <c r="N466" s="221">
        <v>0</v>
      </c>
      <c r="O466" s="221">
        <v>0</v>
      </c>
      <c r="P466" s="221">
        <v>0</v>
      </c>
      <c r="Q466" s="221">
        <v>0</v>
      </c>
      <c r="R466" s="230"/>
      <c r="S466" s="231"/>
      <c r="T466" s="231"/>
      <c r="U466" s="231"/>
      <c r="V466" s="231"/>
      <c r="W466" s="232"/>
      <c r="X466" s="374">
        <f t="shared" si="106"/>
        <v>0</v>
      </c>
    </row>
    <row r="467" spans="1:24" s="222" customFormat="1" ht="18">
      <c r="A467" s="224"/>
      <c r="B467" s="224"/>
      <c r="C467" s="224"/>
      <c r="D467" s="224"/>
      <c r="E467" s="224"/>
      <c r="F467" s="224"/>
      <c r="G467" s="224"/>
      <c r="K467" s="228" t="s">
        <v>74</v>
      </c>
      <c r="L467" s="221">
        <f>1000*L466/$K465</f>
        <v>0</v>
      </c>
      <c r="M467" s="221">
        <f>1000*M466/$K465</f>
        <v>0</v>
      </c>
      <c r="N467" s="221">
        <f>1000*N466/$K465</f>
        <v>0</v>
      </c>
      <c r="O467" s="221">
        <f t="shared" ref="O467:Q467" si="121">1000*O466/$K465</f>
        <v>0</v>
      </c>
      <c r="P467" s="221">
        <f t="shared" si="121"/>
        <v>0</v>
      </c>
      <c r="Q467" s="221">
        <f t="shared" si="121"/>
        <v>0</v>
      </c>
      <c r="R467" s="230"/>
      <c r="S467" s="231"/>
      <c r="T467" s="231"/>
      <c r="U467" s="231"/>
      <c r="V467" s="231"/>
      <c r="W467" s="232"/>
      <c r="X467" s="374">
        <f t="shared" si="106"/>
        <v>0</v>
      </c>
    </row>
    <row r="468" spans="1:24" s="222" customFormat="1" ht="18">
      <c r="A468" s="224"/>
      <c r="B468" s="224"/>
      <c r="C468" s="224"/>
      <c r="D468" s="224"/>
      <c r="E468" s="224"/>
      <c r="F468" s="224"/>
      <c r="G468" s="224"/>
      <c r="L468" s="224"/>
      <c r="M468" s="224"/>
      <c r="N468" s="224"/>
      <c r="O468" s="224"/>
      <c r="P468" s="224"/>
      <c r="Q468" s="224"/>
      <c r="W468" s="232"/>
      <c r="X468" s="374" t="e">
        <f t="shared" ref="X468:X531" si="122">(AVERAGE(L468:Q468))/5</f>
        <v>#DIV/0!</v>
      </c>
    </row>
    <row r="469" spans="1:24" s="222" customFormat="1" ht="18">
      <c r="A469" s="224"/>
      <c r="B469" s="224" t="s">
        <v>143</v>
      </c>
      <c r="C469" s="224" t="s">
        <v>9</v>
      </c>
      <c r="D469" s="225">
        <v>44655</v>
      </c>
      <c r="E469" s="224">
        <v>88</v>
      </c>
      <c r="F469" s="224"/>
      <c r="G469" s="224"/>
      <c r="H469" s="224">
        <v>200</v>
      </c>
      <c r="I469" s="224">
        <v>150</v>
      </c>
      <c r="J469" s="224">
        <v>5</v>
      </c>
      <c r="K469" s="226">
        <f>(J469*H469)/I469</f>
        <v>6.666666666666667</v>
      </c>
      <c r="L469"/>
      <c r="M469"/>
      <c r="N469"/>
      <c r="O469"/>
      <c r="P469" s="229"/>
      <c r="Q469" s="35"/>
      <c r="R469" s="221">
        <v>6</v>
      </c>
      <c r="S469" s="221">
        <v>1</v>
      </c>
      <c r="T469" s="221">
        <f>AVERAGE(L471:Q471)</f>
        <v>81.18283748626709</v>
      </c>
      <c r="U469" s="221">
        <f>STDEV(L471:Q471)</f>
        <v>198.85652771264492</v>
      </c>
      <c r="V469" s="221">
        <f>MEDIAN(L471:Q471)</f>
        <v>0</v>
      </c>
      <c r="W469" s="227">
        <f>S469/R469</f>
        <v>0.16666666666666666</v>
      </c>
      <c r="X469" s="374" t="e">
        <f t="shared" si="122"/>
        <v>#DIV/0!</v>
      </c>
    </row>
    <row r="470" spans="1:24" s="222" customFormat="1" ht="18">
      <c r="A470" s="224"/>
      <c r="B470" s="224"/>
      <c r="C470" s="224"/>
      <c r="D470" s="224"/>
      <c r="E470" s="224"/>
      <c r="F470" s="224"/>
      <c r="G470" s="224"/>
      <c r="K470" s="228" t="s">
        <v>73</v>
      </c>
      <c r="L470">
        <v>0</v>
      </c>
      <c r="M470">
        <v>0</v>
      </c>
      <c r="N470">
        <v>0</v>
      </c>
      <c r="O470">
        <v>0</v>
      </c>
      <c r="P470" s="229">
        <v>3.2473134994506836</v>
      </c>
      <c r="Q470" s="35">
        <v>0</v>
      </c>
      <c r="R470" s="230"/>
      <c r="S470" s="231"/>
      <c r="T470" s="231"/>
      <c r="U470" s="231"/>
      <c r="V470" s="231"/>
      <c r="W470" s="232"/>
      <c r="X470" s="374">
        <f t="shared" si="122"/>
        <v>0.10824378331502278</v>
      </c>
    </row>
    <row r="471" spans="1:24" s="222" customFormat="1" ht="18">
      <c r="A471" s="224"/>
      <c r="B471" s="224"/>
      <c r="C471" s="224"/>
      <c r="D471" s="224"/>
      <c r="E471" s="224"/>
      <c r="F471" s="224"/>
      <c r="G471" s="224"/>
      <c r="K471" s="228" t="s">
        <v>74</v>
      </c>
      <c r="L471" s="221">
        <f>1000*L470/$K469</f>
        <v>0</v>
      </c>
      <c r="M471" s="221">
        <f>1000*M470/$K469</f>
        <v>0</v>
      </c>
      <c r="N471" s="221">
        <f>1000*N470/$K469</f>
        <v>0</v>
      </c>
      <c r="O471" s="221">
        <f t="shared" ref="O471:Q471" si="123">1000*O470/$K469</f>
        <v>0</v>
      </c>
      <c r="P471" s="221">
        <f t="shared" si="123"/>
        <v>487.09702491760254</v>
      </c>
      <c r="Q471" s="221">
        <f t="shared" si="123"/>
        <v>0</v>
      </c>
      <c r="R471" s="230"/>
      <c r="S471" s="231"/>
      <c r="T471" s="231"/>
      <c r="U471" s="231"/>
      <c r="V471" s="231"/>
      <c r="W471" s="232"/>
      <c r="X471" s="374">
        <f t="shared" si="122"/>
        <v>16.236567497253418</v>
      </c>
    </row>
    <row r="472" spans="1:24" s="222" customFormat="1" ht="18">
      <c r="A472" s="224"/>
      <c r="B472" s="224"/>
      <c r="C472" s="224"/>
      <c r="D472" s="224"/>
      <c r="E472" s="224"/>
      <c r="F472" s="224"/>
      <c r="G472" s="224"/>
      <c r="L472" s="224"/>
      <c r="M472" s="224"/>
      <c r="N472" s="224"/>
      <c r="O472" s="224"/>
      <c r="P472" s="224"/>
      <c r="Q472" s="224"/>
      <c r="W472" s="232"/>
      <c r="X472" s="374" t="e">
        <f t="shared" si="122"/>
        <v>#DIV/0!</v>
      </c>
    </row>
    <row r="473" spans="1:24" s="222" customFormat="1" ht="18">
      <c r="A473" s="224"/>
      <c r="B473" s="224" t="s">
        <v>143</v>
      </c>
      <c r="C473" s="224" t="s">
        <v>9</v>
      </c>
      <c r="D473" s="225">
        <v>44665</v>
      </c>
      <c r="E473" s="224">
        <v>98</v>
      </c>
      <c r="F473" s="224"/>
      <c r="G473" s="224"/>
      <c r="H473" s="224">
        <v>200</v>
      </c>
      <c r="I473" s="224">
        <v>150</v>
      </c>
      <c r="J473" s="224">
        <v>5</v>
      </c>
      <c r="K473" s="226">
        <f>(J473*H473)/I473</f>
        <v>6.666666666666667</v>
      </c>
      <c r="L473" s="221"/>
      <c r="M473" s="221"/>
      <c r="N473" s="221"/>
      <c r="O473" s="221"/>
      <c r="P473" s="221"/>
      <c r="Q473" s="221"/>
      <c r="R473" s="221">
        <v>6</v>
      </c>
      <c r="S473" s="221">
        <v>0</v>
      </c>
      <c r="T473" s="221">
        <f>AVERAGE(L475:Q475)</f>
        <v>0</v>
      </c>
      <c r="U473" s="221">
        <f>STDEV(L475:Q475)</f>
        <v>0</v>
      </c>
      <c r="V473" s="221">
        <f>MEDIAN(L475:Q475)</f>
        <v>0</v>
      </c>
      <c r="W473" s="227">
        <f>S473/R473</f>
        <v>0</v>
      </c>
      <c r="X473" s="374" t="e">
        <f t="shared" si="122"/>
        <v>#DIV/0!</v>
      </c>
    </row>
    <row r="474" spans="1:24" s="222" customFormat="1" ht="18">
      <c r="A474" s="224"/>
      <c r="B474" s="224"/>
      <c r="C474" s="224"/>
      <c r="D474" s="224"/>
      <c r="E474" s="224"/>
      <c r="F474" s="224"/>
      <c r="G474" s="224"/>
      <c r="K474" s="228" t="s">
        <v>73</v>
      </c>
      <c r="L474" s="221">
        <v>0</v>
      </c>
      <c r="M474" s="221">
        <v>0</v>
      </c>
      <c r="N474" s="221">
        <v>0</v>
      </c>
      <c r="O474" s="221">
        <v>0</v>
      </c>
      <c r="P474" s="221">
        <v>0</v>
      </c>
      <c r="Q474" s="221">
        <v>0</v>
      </c>
      <c r="R474" s="230"/>
      <c r="S474" s="231"/>
      <c r="T474" s="231"/>
      <c r="U474" s="231"/>
      <c r="V474" s="231"/>
      <c r="W474" s="232"/>
      <c r="X474" s="374">
        <f t="shared" si="122"/>
        <v>0</v>
      </c>
    </row>
    <row r="475" spans="1:24" s="222" customFormat="1" ht="18">
      <c r="A475" s="224"/>
      <c r="B475" s="224"/>
      <c r="C475" s="224"/>
      <c r="D475" s="224"/>
      <c r="E475" s="224"/>
      <c r="F475" s="224"/>
      <c r="G475" s="224"/>
      <c r="K475" s="228" t="s">
        <v>74</v>
      </c>
      <c r="L475" s="221">
        <f>1000*L474/$K473</f>
        <v>0</v>
      </c>
      <c r="M475" s="221">
        <f>1000*M474/$K473</f>
        <v>0</v>
      </c>
      <c r="N475" s="221">
        <f>1000*N474/$K473</f>
        <v>0</v>
      </c>
      <c r="O475" s="221">
        <f t="shared" ref="O475:Q475" si="124">1000*O474/$K473</f>
        <v>0</v>
      </c>
      <c r="P475" s="221">
        <f t="shared" si="124"/>
        <v>0</v>
      </c>
      <c r="Q475" s="221">
        <f t="shared" si="124"/>
        <v>0</v>
      </c>
      <c r="R475" s="230"/>
      <c r="S475" s="231"/>
      <c r="T475" s="231"/>
      <c r="U475" s="231"/>
      <c r="V475" s="231"/>
      <c r="W475" s="232"/>
      <c r="X475" s="374">
        <f t="shared" si="122"/>
        <v>0</v>
      </c>
    </row>
    <row r="476" spans="1:24" s="222" customFormat="1" ht="18">
      <c r="A476" s="224"/>
      <c r="B476" s="224"/>
      <c r="C476" s="224"/>
      <c r="D476" s="224"/>
      <c r="E476" s="224"/>
      <c r="F476" s="224"/>
      <c r="G476" s="224"/>
      <c r="L476" s="224"/>
      <c r="M476" s="224"/>
      <c r="N476" s="224"/>
      <c r="O476" s="224"/>
      <c r="P476" s="224"/>
      <c r="Q476" s="224"/>
      <c r="W476" s="232"/>
      <c r="X476" s="374" t="e">
        <f t="shared" si="122"/>
        <v>#DIV/0!</v>
      </c>
    </row>
    <row r="477" spans="1:24" s="222" customFormat="1" ht="18">
      <c r="A477" s="224"/>
      <c r="B477" s="224" t="s">
        <v>143</v>
      </c>
      <c r="C477" s="224" t="s">
        <v>9</v>
      </c>
      <c r="D477" s="225">
        <v>44672</v>
      </c>
      <c r="E477" s="224">
        <v>105</v>
      </c>
      <c r="F477" s="224"/>
      <c r="G477" s="224"/>
      <c r="H477" s="224">
        <v>200</v>
      </c>
      <c r="I477" s="224">
        <v>150</v>
      </c>
      <c r="J477" s="224">
        <v>5</v>
      </c>
      <c r="K477" s="226">
        <f>(J477*H477)/I477</f>
        <v>6.666666666666667</v>
      </c>
      <c r="L477" s="221"/>
      <c r="M477" s="221"/>
      <c r="N477" s="221"/>
      <c r="O477" s="221"/>
      <c r="P477" s="221"/>
      <c r="Q477" s="221"/>
      <c r="R477" s="221">
        <v>6</v>
      </c>
      <c r="S477" s="221">
        <v>0</v>
      </c>
      <c r="T477" s="221">
        <f>AVERAGE(L479:Q479)</f>
        <v>0</v>
      </c>
      <c r="U477" s="221">
        <f>STDEV(L479:Q479)</f>
        <v>0</v>
      </c>
      <c r="V477" s="221">
        <f>MEDIAN(L479:Q479)</f>
        <v>0</v>
      </c>
      <c r="W477" s="227">
        <f>S477/R477</f>
        <v>0</v>
      </c>
      <c r="X477" s="374" t="e">
        <f t="shared" si="122"/>
        <v>#DIV/0!</v>
      </c>
    </row>
    <row r="478" spans="1:24" s="222" customFormat="1" ht="18">
      <c r="A478" s="224"/>
      <c r="B478" s="224"/>
      <c r="C478" s="224"/>
      <c r="D478" s="224"/>
      <c r="E478" s="224"/>
      <c r="F478" s="224"/>
      <c r="G478" s="224"/>
      <c r="K478" s="228" t="s">
        <v>73</v>
      </c>
      <c r="L478" s="221">
        <v>0</v>
      </c>
      <c r="M478" s="221">
        <v>0</v>
      </c>
      <c r="N478" s="221">
        <v>0</v>
      </c>
      <c r="O478" s="221">
        <v>0</v>
      </c>
      <c r="P478" s="221">
        <v>0</v>
      </c>
      <c r="Q478" s="221">
        <v>0</v>
      </c>
      <c r="R478" s="230"/>
      <c r="S478" s="231"/>
      <c r="T478" s="231"/>
      <c r="U478" s="231"/>
      <c r="V478" s="231"/>
      <c r="W478" s="232"/>
      <c r="X478" s="374">
        <f t="shared" si="122"/>
        <v>0</v>
      </c>
    </row>
    <row r="479" spans="1:24" s="222" customFormat="1" ht="18">
      <c r="A479" s="224"/>
      <c r="B479" s="224"/>
      <c r="C479" s="224"/>
      <c r="D479" s="224"/>
      <c r="E479" s="224"/>
      <c r="F479" s="224"/>
      <c r="G479" s="224"/>
      <c r="K479" s="228" t="s">
        <v>74</v>
      </c>
      <c r="L479" s="221">
        <f>1000*L478/$K477</f>
        <v>0</v>
      </c>
      <c r="M479" s="221">
        <f>1000*M478/$K477</f>
        <v>0</v>
      </c>
      <c r="N479" s="221">
        <f>1000*N478/$K477</f>
        <v>0</v>
      </c>
      <c r="O479" s="221">
        <f t="shared" ref="O479:Q479" si="125">1000*O478/$K477</f>
        <v>0</v>
      </c>
      <c r="P479" s="221">
        <f t="shared" si="125"/>
        <v>0</v>
      </c>
      <c r="Q479" s="221">
        <f t="shared" si="125"/>
        <v>0</v>
      </c>
      <c r="R479" s="230"/>
      <c r="S479" s="231"/>
      <c r="T479" s="231"/>
      <c r="U479" s="231"/>
      <c r="V479" s="231"/>
      <c r="W479" s="232"/>
      <c r="X479" s="374">
        <f t="shared" si="122"/>
        <v>0</v>
      </c>
    </row>
    <row r="480" spans="1:24" s="222" customFormat="1" ht="18">
      <c r="A480" s="224"/>
      <c r="B480" s="224"/>
      <c r="C480" s="224"/>
      <c r="D480" s="224"/>
      <c r="E480" s="224"/>
      <c r="F480" s="224"/>
      <c r="G480" s="224"/>
      <c r="L480" s="224"/>
      <c r="M480" s="224"/>
      <c r="N480" s="224"/>
      <c r="O480" s="224"/>
      <c r="P480" s="224"/>
      <c r="Q480" s="224"/>
      <c r="W480" s="232"/>
      <c r="X480" s="374" t="e">
        <f t="shared" si="122"/>
        <v>#DIV/0!</v>
      </c>
    </row>
    <row r="481" spans="1:24" s="222" customFormat="1" ht="18">
      <c r="A481" s="224"/>
      <c r="B481" s="224" t="s">
        <v>144</v>
      </c>
      <c r="C481" s="224" t="s">
        <v>9</v>
      </c>
      <c r="D481" s="225">
        <v>44567</v>
      </c>
      <c r="E481" s="224">
        <v>0</v>
      </c>
      <c r="F481" s="224"/>
      <c r="G481" s="224"/>
      <c r="H481" s="224">
        <v>200</v>
      </c>
      <c r="I481" s="224">
        <v>150</v>
      </c>
      <c r="J481" s="224">
        <v>5</v>
      </c>
      <c r="K481" s="226">
        <f>(J481*H481)/I481</f>
        <v>6.666666666666667</v>
      </c>
      <c r="L481" s="221"/>
      <c r="M481" s="221"/>
      <c r="N481" s="221"/>
      <c r="O481" s="221"/>
      <c r="P481" s="221"/>
      <c r="Q481" s="221"/>
      <c r="R481" s="221">
        <v>6</v>
      </c>
      <c r="S481" s="221">
        <v>0</v>
      </c>
      <c r="T481" s="221">
        <f>AVERAGE(L483:Q483)</f>
        <v>0</v>
      </c>
      <c r="U481" s="221">
        <f>STDEV(L483:Q483)</f>
        <v>0</v>
      </c>
      <c r="V481" s="221">
        <f>MEDIAN(L483:Q483)</f>
        <v>0</v>
      </c>
      <c r="W481" s="227">
        <f>S481/R481</f>
        <v>0</v>
      </c>
      <c r="X481" s="374" t="e">
        <f t="shared" si="122"/>
        <v>#DIV/0!</v>
      </c>
    </row>
    <row r="482" spans="1:24" s="222" customFormat="1" ht="18">
      <c r="A482" s="224"/>
      <c r="B482" s="224"/>
      <c r="C482" s="224"/>
      <c r="D482" s="224"/>
      <c r="E482" s="224"/>
      <c r="F482" s="224"/>
      <c r="G482" s="224"/>
      <c r="K482" s="228" t="s">
        <v>73</v>
      </c>
      <c r="L482" s="221">
        <v>0</v>
      </c>
      <c r="M482" s="221">
        <v>0</v>
      </c>
      <c r="N482" s="221">
        <v>0</v>
      </c>
      <c r="O482" s="221">
        <v>0</v>
      </c>
      <c r="P482" s="221">
        <v>0</v>
      </c>
      <c r="Q482" s="221">
        <v>0</v>
      </c>
      <c r="R482" s="230"/>
      <c r="S482" s="231"/>
      <c r="T482" s="231"/>
      <c r="U482" s="231"/>
      <c r="V482" s="231"/>
      <c r="W482" s="232"/>
      <c r="X482" s="374">
        <f t="shared" si="122"/>
        <v>0</v>
      </c>
    </row>
    <row r="483" spans="1:24" s="222" customFormat="1" ht="18">
      <c r="A483" s="224"/>
      <c r="B483" s="224"/>
      <c r="C483" s="224"/>
      <c r="D483" s="224"/>
      <c r="E483" s="224"/>
      <c r="F483" s="224"/>
      <c r="G483" s="224"/>
      <c r="K483" s="228" t="s">
        <v>74</v>
      </c>
      <c r="L483" s="221">
        <f>1000*L482/$K481</f>
        <v>0</v>
      </c>
      <c r="M483" s="221">
        <f>1000*M482/$K481</f>
        <v>0</v>
      </c>
      <c r="N483" s="221">
        <f>1000*N482/$K481</f>
        <v>0</v>
      </c>
      <c r="O483" s="221">
        <f t="shared" ref="O483:Q483" si="126">1000*O482/$K481</f>
        <v>0</v>
      </c>
      <c r="P483" s="221">
        <f t="shared" si="126"/>
        <v>0</v>
      </c>
      <c r="Q483" s="221">
        <f t="shared" si="126"/>
        <v>0</v>
      </c>
      <c r="R483" s="230"/>
      <c r="S483" s="231"/>
      <c r="T483" s="231"/>
      <c r="U483" s="231"/>
      <c r="V483" s="231"/>
      <c r="W483" s="232"/>
      <c r="X483" s="374">
        <f t="shared" si="122"/>
        <v>0</v>
      </c>
    </row>
    <row r="484" spans="1:24" s="222" customFormat="1" ht="18">
      <c r="A484" s="224"/>
      <c r="B484" s="224"/>
      <c r="C484" s="224"/>
      <c r="E484" s="224"/>
      <c r="F484" s="224"/>
      <c r="G484" s="224"/>
      <c r="L484" s="224"/>
      <c r="M484" s="224"/>
      <c r="N484" s="224"/>
      <c r="O484" s="224"/>
      <c r="P484" s="224"/>
      <c r="Q484" s="224"/>
      <c r="W484" s="232"/>
      <c r="X484" s="374" t="e">
        <f t="shared" si="122"/>
        <v>#DIV/0!</v>
      </c>
    </row>
    <row r="485" spans="1:24" s="222" customFormat="1" ht="18">
      <c r="A485" s="224"/>
      <c r="B485" s="224" t="s">
        <v>144</v>
      </c>
      <c r="C485" s="224" t="s">
        <v>9</v>
      </c>
      <c r="D485" s="225">
        <v>44568</v>
      </c>
      <c r="E485" s="224">
        <v>1</v>
      </c>
      <c r="F485" s="224"/>
      <c r="G485" s="224"/>
      <c r="H485" s="224">
        <v>200</v>
      </c>
      <c r="I485" s="224">
        <v>150</v>
      </c>
      <c r="J485" s="224">
        <v>5</v>
      </c>
      <c r="K485" s="226">
        <f>(J485*H485)/I485</f>
        <v>6.666666666666667</v>
      </c>
      <c r="L485"/>
      <c r="M485" s="229"/>
      <c r="N485"/>
      <c r="O485" s="229"/>
      <c r="P485"/>
      <c r="Q485" s="35"/>
      <c r="R485" s="221">
        <v>6</v>
      </c>
      <c r="S485" s="221">
        <v>2</v>
      </c>
      <c r="T485" s="221">
        <f>AVERAGE(L487:Q487)</f>
        <v>221.94854021072388</v>
      </c>
      <c r="U485" s="221">
        <f>STDEV(L487:Q487)</f>
        <v>364.26141589020756</v>
      </c>
      <c r="V485" s="221">
        <f>MEDIAN(L487:Q487)</f>
        <v>0</v>
      </c>
      <c r="W485" s="227">
        <f>S485/R485</f>
        <v>0.33333333333333331</v>
      </c>
      <c r="X485" s="374" t="e">
        <f t="shared" si="122"/>
        <v>#DIV/0!</v>
      </c>
    </row>
    <row r="486" spans="1:24" s="222" customFormat="1" ht="18">
      <c r="A486" s="224"/>
      <c r="B486" s="224"/>
      <c r="C486" s="224"/>
      <c r="D486" s="224"/>
      <c r="E486" s="224"/>
      <c r="F486" s="224"/>
      <c r="G486" s="224"/>
      <c r="K486" s="228" t="s">
        <v>73</v>
      </c>
      <c r="L486">
        <v>0</v>
      </c>
      <c r="M486" s="229">
        <v>3.1714444160461426</v>
      </c>
      <c r="N486">
        <v>0</v>
      </c>
      <c r="O486" s="229">
        <v>5.7064971923828125</v>
      </c>
      <c r="P486">
        <v>0</v>
      </c>
      <c r="Q486" s="35">
        <v>0</v>
      </c>
      <c r="R486" s="230"/>
      <c r="S486" s="231"/>
      <c r="T486" s="231"/>
      <c r="U486" s="231"/>
      <c r="V486" s="231"/>
      <c r="W486" s="232"/>
      <c r="X486" s="374">
        <f t="shared" si="122"/>
        <v>0.29593138694763182</v>
      </c>
    </row>
    <row r="487" spans="1:24" s="222" customFormat="1" ht="18">
      <c r="A487" s="224"/>
      <c r="B487" s="224"/>
      <c r="C487" s="224"/>
      <c r="D487" s="224"/>
      <c r="E487" s="224"/>
      <c r="F487" s="224"/>
      <c r="G487" s="224"/>
      <c r="K487" s="228" t="s">
        <v>74</v>
      </c>
      <c r="L487" s="221">
        <f>1000*L486/$K485</f>
        <v>0</v>
      </c>
      <c r="M487" s="221">
        <f>1000*M486/$K485</f>
        <v>475.71666240692139</v>
      </c>
      <c r="N487" s="221">
        <f>1000*N486/$K485</f>
        <v>0</v>
      </c>
      <c r="O487" s="221">
        <f t="shared" ref="O487:Q487" si="127">1000*O486/$K485</f>
        <v>855.97457885742188</v>
      </c>
      <c r="P487" s="221">
        <f t="shared" si="127"/>
        <v>0</v>
      </c>
      <c r="Q487" s="221">
        <f t="shared" si="127"/>
        <v>0</v>
      </c>
      <c r="R487" s="230"/>
      <c r="S487" s="231"/>
      <c r="T487" s="231"/>
      <c r="U487" s="231"/>
      <c r="V487" s="231"/>
      <c r="W487" s="232"/>
      <c r="X487" s="374">
        <f t="shared" si="122"/>
        <v>44.389708042144775</v>
      </c>
    </row>
    <row r="488" spans="1:24" s="222" customFormat="1" ht="18">
      <c r="A488" s="224"/>
      <c r="B488" s="224"/>
      <c r="C488" s="224"/>
      <c r="D488" s="224"/>
      <c r="E488" s="224"/>
      <c r="F488" s="224"/>
      <c r="G488" s="224"/>
      <c r="L488" s="224"/>
      <c r="M488" s="224"/>
      <c r="N488" s="224"/>
      <c r="O488" s="224"/>
      <c r="P488" s="224"/>
      <c r="Q488" s="224"/>
      <c r="W488" s="232"/>
      <c r="X488" s="374" t="e">
        <f t="shared" si="122"/>
        <v>#DIV/0!</v>
      </c>
    </row>
    <row r="489" spans="1:24" s="222" customFormat="1" ht="18">
      <c r="A489" s="224"/>
      <c r="B489" s="224" t="s">
        <v>144</v>
      </c>
      <c r="C489" s="224" t="s">
        <v>9</v>
      </c>
      <c r="D489" s="225">
        <v>44571</v>
      </c>
      <c r="E489" s="224">
        <v>4</v>
      </c>
      <c r="F489" s="224"/>
      <c r="G489" s="224"/>
      <c r="H489" s="224">
        <v>200</v>
      </c>
      <c r="I489" s="224">
        <v>150</v>
      </c>
      <c r="J489" s="224">
        <v>5</v>
      </c>
      <c r="K489" s="226">
        <f>(J489*H489)/I489</f>
        <v>6.666666666666667</v>
      </c>
      <c r="L489" s="229"/>
      <c r="M489" s="229"/>
      <c r="N489" s="229"/>
      <c r="O489" s="229"/>
      <c r="P489" s="229"/>
      <c r="Q489" s="348"/>
      <c r="R489" s="221">
        <v>6</v>
      </c>
      <c r="S489" s="221">
        <v>6</v>
      </c>
      <c r="T489" s="221">
        <f>AVERAGE(L491:Q491)</f>
        <v>33051.214981079102</v>
      </c>
      <c r="U489" s="221">
        <f>STDEV(L491:Q491)</f>
        <v>6658.9499254054199</v>
      </c>
      <c r="V489" s="221">
        <f>MEDIAN(L491:Q491)</f>
        <v>32372.422027587891</v>
      </c>
      <c r="W489" s="227">
        <f>S489/R489</f>
        <v>1</v>
      </c>
      <c r="X489" s="374" t="e">
        <f t="shared" si="122"/>
        <v>#DIV/0!</v>
      </c>
    </row>
    <row r="490" spans="1:24" s="222" customFormat="1" ht="18">
      <c r="A490" s="224"/>
      <c r="B490" s="224"/>
      <c r="C490" s="224"/>
      <c r="D490" s="224"/>
      <c r="E490" s="224"/>
      <c r="F490" s="224"/>
      <c r="G490" s="224"/>
      <c r="K490" s="228" t="s">
        <v>73</v>
      </c>
      <c r="L490" s="229">
        <v>294.88970947265625</v>
      </c>
      <c r="M490" s="229">
        <v>213.92501831054688</v>
      </c>
      <c r="N490" s="229">
        <v>217.707275390625</v>
      </c>
      <c r="O490" s="229">
        <v>169.78543090820312</v>
      </c>
      <c r="P490" s="229">
        <v>184.75830078125</v>
      </c>
      <c r="Q490" s="348">
        <v>240.98286437988281</v>
      </c>
      <c r="R490" s="230"/>
      <c r="S490" s="231"/>
      <c r="T490" s="231"/>
      <c r="U490" s="231"/>
      <c r="V490" s="231"/>
      <c r="W490" s="232"/>
      <c r="X490" s="374">
        <f t="shared" si="122"/>
        <v>44.068286641438803</v>
      </c>
    </row>
    <row r="491" spans="1:24" s="222" customFormat="1" ht="18">
      <c r="A491" s="224"/>
      <c r="B491" s="224"/>
      <c r="C491" s="224"/>
      <c r="D491" s="224"/>
      <c r="E491" s="224"/>
      <c r="F491" s="224"/>
      <c r="G491" s="224"/>
      <c r="K491" s="228" t="s">
        <v>74</v>
      </c>
      <c r="L491" s="221">
        <f>1000*L490/$K489</f>
        <v>44233.456420898438</v>
      </c>
      <c r="M491" s="221">
        <f>1000*M490/$K489</f>
        <v>32088.752746582031</v>
      </c>
      <c r="N491" s="221">
        <f>1000*N490/$K489</f>
        <v>32656.09130859375</v>
      </c>
      <c r="O491" s="221">
        <f t="shared" ref="O491:Q491" si="128">1000*O490/$K489</f>
        <v>25467.814636230469</v>
      </c>
      <c r="P491" s="221">
        <f t="shared" si="128"/>
        <v>27713.7451171875</v>
      </c>
      <c r="Q491" s="221">
        <f t="shared" si="128"/>
        <v>36147.429656982422</v>
      </c>
      <c r="R491" s="230"/>
      <c r="S491" s="231"/>
      <c r="T491" s="231"/>
      <c r="U491" s="231"/>
      <c r="V491" s="231"/>
      <c r="W491" s="232"/>
      <c r="X491" s="374">
        <f t="shared" si="122"/>
        <v>6610.2429962158203</v>
      </c>
    </row>
    <row r="492" spans="1:24" s="222" customFormat="1" ht="18">
      <c r="A492" s="224"/>
      <c r="B492" s="224"/>
      <c r="C492" s="224"/>
      <c r="E492" s="224"/>
      <c r="F492" s="224"/>
      <c r="G492" s="224"/>
      <c r="L492" s="224"/>
      <c r="M492" s="224"/>
      <c r="N492" s="224"/>
      <c r="O492" s="224"/>
      <c r="P492" s="224"/>
      <c r="Q492" s="224"/>
      <c r="W492" s="232"/>
      <c r="X492" s="374" t="e">
        <f t="shared" si="122"/>
        <v>#DIV/0!</v>
      </c>
    </row>
    <row r="493" spans="1:24" s="222" customFormat="1" ht="18">
      <c r="A493" s="224"/>
      <c r="B493" s="224" t="s">
        <v>144</v>
      </c>
      <c r="C493" s="224" t="s">
        <v>9</v>
      </c>
      <c r="D493" s="225">
        <v>44574</v>
      </c>
      <c r="E493" s="224">
        <v>8</v>
      </c>
      <c r="F493" s="224"/>
      <c r="G493" s="224"/>
      <c r="H493" s="224">
        <v>200</v>
      </c>
      <c r="I493" s="224">
        <v>150</v>
      </c>
      <c r="J493" s="224">
        <v>5</v>
      </c>
      <c r="K493" s="226">
        <f>(J493*H493)/I493</f>
        <v>6.666666666666667</v>
      </c>
      <c r="L493" s="229"/>
      <c r="M493" s="229"/>
      <c r="N493" s="229"/>
      <c r="O493" s="229"/>
      <c r="P493" s="229"/>
      <c r="Q493" s="348"/>
      <c r="R493" s="221">
        <v>6</v>
      </c>
      <c r="S493" s="221">
        <v>6</v>
      </c>
      <c r="T493" s="221">
        <f>AVERAGE(L495:Q495)</f>
        <v>65226.213073730469</v>
      </c>
      <c r="U493" s="221">
        <f>STDEV(L495:Q495)</f>
        <v>5874.449999468161</v>
      </c>
      <c r="V493" s="221">
        <f>MEDIAN(L495:Q495)</f>
        <v>66669.554901123047</v>
      </c>
      <c r="W493" s="227">
        <f>S493/R493</f>
        <v>1</v>
      </c>
      <c r="X493" s="374" t="e">
        <f t="shared" si="122"/>
        <v>#DIV/0!</v>
      </c>
    </row>
    <row r="494" spans="1:24" s="222" customFormat="1" ht="18">
      <c r="A494" s="224"/>
      <c r="B494" s="224"/>
      <c r="C494" s="224"/>
      <c r="D494" s="224"/>
      <c r="E494" s="224"/>
      <c r="F494" s="224"/>
      <c r="G494" s="224"/>
      <c r="K494" s="228" t="s">
        <v>73</v>
      </c>
      <c r="L494" s="229">
        <v>444.11419677734375</v>
      </c>
      <c r="M494" s="229">
        <v>487.75408935546875</v>
      </c>
      <c r="N494" s="229">
        <v>416.47378540039062</v>
      </c>
      <c r="O494" s="229">
        <v>369.87103271484375</v>
      </c>
      <c r="P494" s="229">
        <v>446.022216796875</v>
      </c>
      <c r="Q494" s="348">
        <v>444.81320190429688</v>
      </c>
      <c r="R494" s="230"/>
      <c r="S494" s="231"/>
      <c r="T494" s="231"/>
      <c r="U494" s="231"/>
      <c r="V494" s="231"/>
      <c r="W494" s="232"/>
      <c r="X494" s="374">
        <f t="shared" si="122"/>
        <v>86.968284098307294</v>
      </c>
    </row>
    <row r="495" spans="1:24" s="222" customFormat="1" ht="18">
      <c r="A495" s="224"/>
      <c r="B495" s="224"/>
      <c r="C495" s="224"/>
      <c r="D495" s="224"/>
      <c r="E495" s="224"/>
      <c r="F495" s="224"/>
      <c r="G495" s="224"/>
      <c r="K495" s="228" t="s">
        <v>74</v>
      </c>
      <c r="L495" s="221">
        <f>1000*L494/$K493</f>
        <v>66617.129516601562</v>
      </c>
      <c r="M495" s="221">
        <f>1000*M494/$K493</f>
        <v>73163.113403320312</v>
      </c>
      <c r="N495" s="221">
        <f>1000*N494/$K493</f>
        <v>62471.067810058594</v>
      </c>
      <c r="O495" s="221">
        <f t="shared" ref="O495:Q495" si="129">1000*O494/$K493</f>
        <v>55480.654907226562</v>
      </c>
      <c r="P495" s="221">
        <f t="shared" si="129"/>
        <v>66903.33251953125</v>
      </c>
      <c r="Q495" s="221">
        <f t="shared" si="129"/>
        <v>66721.980285644531</v>
      </c>
      <c r="R495" s="230"/>
      <c r="S495" s="231"/>
      <c r="T495" s="231"/>
      <c r="U495" s="231"/>
      <c r="V495" s="231"/>
      <c r="W495" s="232"/>
      <c r="X495" s="374">
        <f t="shared" si="122"/>
        <v>13045.242614746094</v>
      </c>
    </row>
    <row r="496" spans="1:24" s="222" customFormat="1" ht="18">
      <c r="A496" s="224"/>
      <c r="B496" s="224"/>
      <c r="C496" s="224"/>
      <c r="D496" s="225"/>
      <c r="E496" s="224"/>
      <c r="F496" s="224"/>
      <c r="G496" s="224"/>
      <c r="L496" s="224"/>
      <c r="M496" s="224"/>
      <c r="N496" s="224"/>
      <c r="O496" s="224"/>
      <c r="P496" s="224"/>
      <c r="Q496" s="224"/>
      <c r="W496" s="232"/>
      <c r="X496" s="374" t="e">
        <f t="shared" si="122"/>
        <v>#DIV/0!</v>
      </c>
    </row>
    <row r="497" spans="1:24" s="222" customFormat="1" ht="18">
      <c r="A497" s="224"/>
      <c r="B497" s="224" t="s">
        <v>144</v>
      </c>
      <c r="C497" s="224" t="s">
        <v>9</v>
      </c>
      <c r="D497" s="225">
        <v>44581</v>
      </c>
      <c r="E497" s="224">
        <v>14</v>
      </c>
      <c r="F497" s="224"/>
      <c r="G497" s="224"/>
      <c r="H497" s="224">
        <v>200</v>
      </c>
      <c r="I497" s="224">
        <v>150</v>
      </c>
      <c r="J497" s="224">
        <v>5</v>
      </c>
      <c r="K497" s="226">
        <f>(J497*H497)/I497</f>
        <v>6.666666666666667</v>
      </c>
      <c r="L497" s="229"/>
      <c r="M497" s="229"/>
      <c r="N497" s="229"/>
      <c r="O497" s="229"/>
      <c r="P497" s="229"/>
      <c r="Q497" s="348"/>
      <c r="R497" s="221">
        <v>6</v>
      </c>
      <c r="S497" s="221">
        <v>6</v>
      </c>
      <c r="T497" s="221">
        <f>AVERAGE(L499:Q499)</f>
        <v>98403.028869628906</v>
      </c>
      <c r="U497" s="221">
        <f>STDEV(L499:Q499)</f>
        <v>6005.8173349521057</v>
      </c>
      <c r="V497" s="221">
        <f>MEDIAN(L499:Q499)</f>
        <v>99937.028503417969</v>
      </c>
      <c r="W497" s="227">
        <f>S497/R497</f>
        <v>1</v>
      </c>
      <c r="X497" s="374" t="e">
        <f t="shared" si="122"/>
        <v>#DIV/0!</v>
      </c>
    </row>
    <row r="498" spans="1:24" s="222" customFormat="1" ht="18">
      <c r="A498" s="224"/>
      <c r="B498" s="224"/>
      <c r="C498" s="224"/>
      <c r="D498" s="224"/>
      <c r="E498" s="224"/>
      <c r="F498" s="224"/>
      <c r="G498" s="224"/>
      <c r="K498" s="228" t="s">
        <v>73</v>
      </c>
      <c r="L498" s="229">
        <v>700.15887451171875</v>
      </c>
      <c r="M498" s="229">
        <v>655.24859619140625</v>
      </c>
      <c r="N498" s="229">
        <v>685.81878662109375</v>
      </c>
      <c r="O498" s="229">
        <v>620.5179443359375</v>
      </c>
      <c r="P498" s="229">
        <v>597.1318359375</v>
      </c>
      <c r="Q498" s="348">
        <v>677.2451171875</v>
      </c>
      <c r="R498" s="230"/>
      <c r="S498" s="231"/>
      <c r="T498" s="231"/>
      <c r="U498" s="231"/>
      <c r="V498" s="231"/>
      <c r="W498" s="232"/>
      <c r="X498" s="374">
        <f t="shared" si="122"/>
        <v>131.20403849283855</v>
      </c>
    </row>
    <row r="499" spans="1:24" s="222" customFormat="1" ht="18">
      <c r="A499" s="224"/>
      <c r="B499" s="224"/>
      <c r="C499" s="224"/>
      <c r="D499" s="224"/>
      <c r="E499" s="224"/>
      <c r="F499" s="224"/>
      <c r="G499" s="224"/>
      <c r="K499" s="228" t="s">
        <v>74</v>
      </c>
      <c r="L499" s="221">
        <f>1000*L498/$K497</f>
        <v>105023.83117675781</v>
      </c>
      <c r="M499" s="221">
        <f>1000*M498/$K497</f>
        <v>98287.289428710938</v>
      </c>
      <c r="N499" s="221">
        <f>1000*N498/$K497</f>
        <v>102872.81799316406</v>
      </c>
      <c r="O499" s="221">
        <f t="shared" ref="O499:Q499" si="130">1000*O498/$K497</f>
        <v>93077.691650390625</v>
      </c>
      <c r="P499" s="221">
        <f t="shared" si="130"/>
        <v>89569.775390625</v>
      </c>
      <c r="Q499" s="221">
        <f t="shared" si="130"/>
        <v>101586.767578125</v>
      </c>
      <c r="R499" s="230"/>
      <c r="S499" s="231"/>
      <c r="T499" s="231"/>
      <c r="U499" s="231"/>
      <c r="V499" s="231"/>
      <c r="W499" s="232"/>
      <c r="X499" s="374">
        <f t="shared" si="122"/>
        <v>19680.605773925781</v>
      </c>
    </row>
    <row r="500" spans="1:24" s="222" customFormat="1" ht="18">
      <c r="A500" s="224"/>
      <c r="B500" s="224"/>
      <c r="C500" s="224"/>
      <c r="D500" s="225"/>
      <c r="E500" s="224"/>
      <c r="F500" s="224"/>
      <c r="G500" s="224"/>
      <c r="L500" s="224"/>
      <c r="M500" s="224"/>
      <c r="N500" s="224"/>
      <c r="O500" s="224"/>
      <c r="P500" s="224"/>
      <c r="Q500" s="224"/>
      <c r="W500" s="232"/>
      <c r="X500" s="374" t="e">
        <f t="shared" si="122"/>
        <v>#DIV/0!</v>
      </c>
    </row>
    <row r="501" spans="1:24" s="222" customFormat="1" ht="18">
      <c r="A501" s="224"/>
      <c r="B501" s="224" t="s">
        <v>144</v>
      </c>
      <c r="C501" s="224" t="s">
        <v>9</v>
      </c>
      <c r="D501" s="225">
        <v>44588</v>
      </c>
      <c r="E501" s="224">
        <v>21</v>
      </c>
      <c r="F501" s="224"/>
      <c r="G501" s="224"/>
      <c r="H501" s="224">
        <v>200</v>
      </c>
      <c r="I501" s="224">
        <v>150</v>
      </c>
      <c r="J501" s="224">
        <v>5</v>
      </c>
      <c r="K501" s="226">
        <f>(J501*H501)/I501</f>
        <v>6.666666666666667</v>
      </c>
      <c r="L501" s="229"/>
      <c r="M501" s="229"/>
      <c r="N501" s="229"/>
      <c r="O501" s="229"/>
      <c r="P501" s="229"/>
      <c r="Q501" s="229"/>
      <c r="R501" s="221">
        <v>6</v>
      </c>
      <c r="S501" s="221">
        <v>6</v>
      </c>
      <c r="T501" s="221">
        <v>0</v>
      </c>
      <c r="U501" s="221">
        <f>STDEV(L503:Q503)</f>
        <v>2000.5279557220733</v>
      </c>
      <c r="V501" s="221">
        <f>MEDIAN(L503:Q503)</f>
        <v>7081.3010215759277</v>
      </c>
      <c r="W501" s="227">
        <f>S501/R501</f>
        <v>1</v>
      </c>
      <c r="X501" s="374" t="e">
        <f t="shared" si="122"/>
        <v>#DIV/0!</v>
      </c>
    </row>
    <row r="502" spans="1:24" s="222" customFormat="1" ht="18">
      <c r="A502" s="224"/>
      <c r="B502" s="224"/>
      <c r="C502" s="224"/>
      <c r="D502" s="224"/>
      <c r="E502" s="224"/>
      <c r="F502" s="224"/>
      <c r="G502" s="224"/>
      <c r="K502" s="228" t="s">
        <v>73</v>
      </c>
      <c r="L502" s="229">
        <v>70.966621398925781</v>
      </c>
      <c r="M502" s="229">
        <v>55.719573974609375</v>
      </c>
      <c r="N502" s="229">
        <v>40.788955688476562</v>
      </c>
      <c r="O502" s="229">
        <v>53.628391265869141</v>
      </c>
      <c r="P502" s="229">
        <v>39.161922454833984</v>
      </c>
      <c r="Q502" s="229">
        <v>35.707489013671875</v>
      </c>
      <c r="R502" s="230"/>
      <c r="S502" s="231"/>
      <c r="T502" s="231"/>
      <c r="U502" s="231"/>
      <c r="V502" s="231"/>
      <c r="W502" s="232"/>
      <c r="X502" s="374">
        <f t="shared" si="122"/>
        <v>9.8657651265462238</v>
      </c>
    </row>
    <row r="503" spans="1:24" s="222" customFormat="1" ht="18">
      <c r="A503" s="224"/>
      <c r="B503" s="224"/>
      <c r="C503" s="224"/>
      <c r="D503" s="224"/>
      <c r="E503" s="224"/>
      <c r="F503" s="224"/>
      <c r="G503" s="224"/>
      <c r="K503" s="228" t="s">
        <v>74</v>
      </c>
      <c r="L503" s="221">
        <f>1000*L502/$K501</f>
        <v>10644.993209838867</v>
      </c>
      <c r="M503" s="221">
        <f>1000*M502/$K501</f>
        <v>8357.9360961914062</v>
      </c>
      <c r="N503" s="221">
        <f>1000*N502/$K501</f>
        <v>6118.3433532714844</v>
      </c>
      <c r="O503" s="221">
        <f t="shared" ref="O503:Q503" si="131">1000*O502/$K501</f>
        <v>8044.2586898803711</v>
      </c>
      <c r="P503" s="221">
        <f t="shared" si="131"/>
        <v>5874.2883682250977</v>
      </c>
      <c r="Q503" s="221">
        <f t="shared" si="131"/>
        <v>5356.1233520507812</v>
      </c>
      <c r="R503" s="230"/>
      <c r="S503" s="231"/>
      <c r="T503" s="231"/>
      <c r="U503" s="231"/>
      <c r="V503" s="231"/>
      <c r="W503" s="232"/>
      <c r="X503" s="374">
        <f t="shared" si="122"/>
        <v>1479.8647689819336</v>
      </c>
    </row>
    <row r="504" spans="1:24" s="222" customFormat="1" ht="18">
      <c r="A504" s="224"/>
      <c r="B504" s="224"/>
      <c r="C504" s="224"/>
      <c r="D504" s="224"/>
      <c r="E504" s="224"/>
      <c r="F504" s="224"/>
      <c r="G504" s="224"/>
      <c r="L504" s="224"/>
      <c r="M504" s="224"/>
      <c r="N504" s="224"/>
      <c r="O504" s="224"/>
      <c r="P504" s="224"/>
      <c r="Q504" s="224"/>
      <c r="W504" s="232"/>
      <c r="X504" s="374" t="e">
        <f t="shared" si="122"/>
        <v>#DIV/0!</v>
      </c>
    </row>
    <row r="505" spans="1:24" s="222" customFormat="1" ht="18">
      <c r="A505" s="233"/>
      <c r="B505" s="233"/>
      <c r="C505" s="233"/>
      <c r="D505" s="233"/>
      <c r="E505" s="233"/>
      <c r="F505" s="233"/>
      <c r="G505" s="233"/>
      <c r="H505" s="233"/>
      <c r="I505" s="233"/>
      <c r="J505" s="233"/>
      <c r="K505" s="234"/>
      <c r="L505" s="235"/>
      <c r="M505" s="235"/>
      <c r="N505" s="235"/>
      <c r="O505" s="235"/>
      <c r="P505" s="235"/>
      <c r="Q505" s="235"/>
      <c r="R505" s="235"/>
      <c r="S505" s="235"/>
      <c r="T505" s="235"/>
      <c r="U505" s="235"/>
      <c r="V505" s="235"/>
      <c r="W505" s="236"/>
      <c r="X505" s="374" t="e">
        <f t="shared" si="122"/>
        <v>#DIV/0!</v>
      </c>
    </row>
    <row r="506" spans="1:24" s="222" customFormat="1" ht="18">
      <c r="A506" s="237"/>
      <c r="B506" s="237"/>
      <c r="C506" s="237"/>
      <c r="D506" s="238"/>
      <c r="E506" s="238"/>
      <c r="F506" s="238"/>
      <c r="G506" s="238"/>
      <c r="H506" s="238"/>
      <c r="I506" s="238"/>
      <c r="J506" s="239"/>
      <c r="K506" s="238"/>
      <c r="L506" s="240"/>
      <c r="M506" s="240"/>
      <c r="N506" s="240"/>
      <c r="O506" s="240"/>
      <c r="P506" s="240"/>
      <c r="Q506" s="240"/>
      <c r="R506" s="240"/>
      <c r="S506" s="240"/>
      <c r="T506" s="240"/>
      <c r="U506" s="240"/>
      <c r="V506" s="240"/>
      <c r="W506" s="241"/>
      <c r="X506" s="374" t="e">
        <f t="shared" si="122"/>
        <v>#DIV/0!</v>
      </c>
    </row>
    <row r="507" spans="1:24" s="222" customFormat="1" ht="18">
      <c r="A507" s="224" t="s">
        <v>501</v>
      </c>
      <c r="B507" s="224" t="s">
        <v>144</v>
      </c>
      <c r="C507" s="224" t="s">
        <v>9</v>
      </c>
      <c r="D507" s="225">
        <v>44595</v>
      </c>
      <c r="E507" s="224">
        <v>28</v>
      </c>
      <c r="F507" s="224"/>
      <c r="G507" s="224"/>
      <c r="H507" s="224">
        <v>200</v>
      </c>
      <c r="I507" s="224">
        <v>150</v>
      </c>
      <c r="J507" s="224">
        <v>5</v>
      </c>
      <c r="K507" s="226">
        <f>(J507*H507)/I507</f>
        <v>6.666666666666667</v>
      </c>
      <c r="L507" s="221"/>
      <c r="M507" s="221"/>
      <c r="N507" s="221"/>
      <c r="O507" s="221"/>
      <c r="P507" s="221"/>
      <c r="Q507" s="221"/>
      <c r="R507" s="221">
        <v>6</v>
      </c>
      <c r="S507" s="221">
        <v>6</v>
      </c>
      <c r="T507" s="221">
        <f>AVERAGE(L509:Q509)</f>
        <v>2308.7835788726807</v>
      </c>
      <c r="U507" s="221">
        <f>STDEV(L509:Q509)</f>
        <v>440.77758271756483</v>
      </c>
      <c r="V507" s="221">
        <f>MEDIAN(L509:Q509)</f>
        <v>2120.1660633087158</v>
      </c>
      <c r="W507" s="227">
        <f>S507/R507</f>
        <v>1</v>
      </c>
      <c r="X507" s="374" t="e">
        <f t="shared" si="122"/>
        <v>#DIV/0!</v>
      </c>
    </row>
    <row r="508" spans="1:24" s="222" customFormat="1" ht="18">
      <c r="A508" s="224"/>
      <c r="B508" s="224"/>
      <c r="C508" s="224"/>
      <c r="D508" s="224"/>
      <c r="E508" s="224"/>
      <c r="F508" s="224"/>
      <c r="G508" s="224"/>
      <c r="K508" s="228" t="s">
        <v>73</v>
      </c>
      <c r="L508" s="229">
        <v>19.01007080078125</v>
      </c>
      <c r="M508" s="229">
        <v>12.302206993103027</v>
      </c>
      <c r="N508" s="229">
        <v>19.150592803955078</v>
      </c>
      <c r="O508" s="229">
        <v>14.364437103271484</v>
      </c>
      <c r="P508" s="229">
        <v>13.904443740844727</v>
      </c>
      <c r="Q508" s="348">
        <v>13.61959171295166</v>
      </c>
      <c r="R508" s="230"/>
      <c r="S508" s="231"/>
      <c r="T508" s="231"/>
      <c r="U508" s="231"/>
      <c r="V508" s="231"/>
      <c r="W508" s="232"/>
      <c r="X508" s="374">
        <f t="shared" si="122"/>
        <v>3.0783781051635741</v>
      </c>
    </row>
    <row r="509" spans="1:24" s="222" customFormat="1" ht="18">
      <c r="A509" s="224"/>
      <c r="B509" s="224"/>
      <c r="C509" s="224"/>
      <c r="D509" s="224"/>
      <c r="E509" s="224"/>
      <c r="F509" s="224"/>
      <c r="G509" s="224"/>
      <c r="K509" s="228" t="s">
        <v>74</v>
      </c>
      <c r="L509" s="221">
        <f>1000*L508/$K507</f>
        <v>2851.5106201171875</v>
      </c>
      <c r="M509" s="221">
        <f>1000*M508/$K507</f>
        <v>1845.3310489654541</v>
      </c>
      <c r="N509" s="221">
        <f>1000*N508/$K507</f>
        <v>2872.5889205932617</v>
      </c>
      <c r="O509" s="221">
        <f t="shared" ref="O509:Q509" si="132">1000*O508/$K507</f>
        <v>2154.6655654907227</v>
      </c>
      <c r="P509" s="221">
        <f t="shared" si="132"/>
        <v>2085.666561126709</v>
      </c>
      <c r="Q509" s="221">
        <f t="shared" si="132"/>
        <v>2042.938756942749</v>
      </c>
      <c r="R509" s="230"/>
      <c r="S509" s="231"/>
      <c r="T509" s="231"/>
      <c r="U509" s="231"/>
      <c r="V509" s="231"/>
      <c r="W509" s="232"/>
      <c r="X509" s="374">
        <f t="shared" si="122"/>
        <v>461.75671577453613</v>
      </c>
    </row>
    <row r="510" spans="1:24" s="222" customFormat="1" ht="18">
      <c r="A510" s="224"/>
      <c r="B510" s="224"/>
      <c r="C510" s="224"/>
      <c r="D510" s="224"/>
      <c r="E510" s="224"/>
      <c r="F510" s="224"/>
      <c r="G510" s="224"/>
      <c r="L510" s="224"/>
      <c r="M510" s="224"/>
      <c r="N510" s="224"/>
      <c r="O510" s="224"/>
      <c r="P510" s="224"/>
      <c r="Q510" s="224"/>
      <c r="W510" s="232"/>
      <c r="X510" s="374" t="e">
        <f t="shared" si="122"/>
        <v>#DIV/0!</v>
      </c>
    </row>
    <row r="511" spans="1:24" s="222" customFormat="1" ht="18">
      <c r="A511" s="224"/>
      <c r="B511" s="224" t="s">
        <v>144</v>
      </c>
      <c r="C511" s="224" t="s">
        <v>9</v>
      </c>
      <c r="D511" s="225">
        <v>44602</v>
      </c>
      <c r="E511" s="224">
        <v>35</v>
      </c>
      <c r="F511" s="224"/>
      <c r="G511" s="224"/>
      <c r="H511" s="224">
        <v>200</v>
      </c>
      <c r="I511" s="224">
        <v>150</v>
      </c>
      <c r="J511" s="224">
        <v>5</v>
      </c>
      <c r="K511" s="226">
        <f>(J511*H511)/I511</f>
        <v>6.666666666666667</v>
      </c>
      <c r="L511" s="221"/>
      <c r="M511" s="221"/>
      <c r="N511" s="221"/>
      <c r="O511" s="221"/>
      <c r="P511" s="221"/>
      <c r="Q511" s="221"/>
      <c r="R511" s="221">
        <v>6</v>
      </c>
      <c r="S511" s="221">
        <v>5</v>
      </c>
      <c r="T511" s="221">
        <f>AVERAGE(L513:Q513)</f>
        <v>690.38301706314087</v>
      </c>
      <c r="U511" s="221">
        <f>STDEV(L513:Q513)</f>
        <v>389.81326694239903</v>
      </c>
      <c r="V511" s="221">
        <f>MEDIAN(L513:Q513)</f>
        <v>824.97800588607788</v>
      </c>
      <c r="W511" s="227">
        <f>S511/R511</f>
        <v>0.83333333333333337</v>
      </c>
      <c r="X511" s="374" t="e">
        <f t="shared" si="122"/>
        <v>#DIV/0!</v>
      </c>
    </row>
    <row r="512" spans="1:24" s="222" customFormat="1" ht="18">
      <c r="A512" s="224"/>
      <c r="B512" s="224"/>
      <c r="C512" s="224"/>
      <c r="D512" s="224"/>
      <c r="E512" s="224"/>
      <c r="F512" s="224"/>
      <c r="G512" s="224"/>
      <c r="K512" s="228" t="s">
        <v>73</v>
      </c>
      <c r="L512" s="229">
        <v>4.9873905181884766</v>
      </c>
      <c r="M512" s="229">
        <v>3.2824826240539551</v>
      </c>
      <c r="N512" s="229">
        <v>6.3618264198303223</v>
      </c>
      <c r="O512" s="229">
        <v>6.9713048934936523</v>
      </c>
      <c r="P512" s="229">
        <v>0</v>
      </c>
      <c r="Q512" s="348">
        <v>6.0123162269592285</v>
      </c>
      <c r="R512" s="230"/>
      <c r="S512" s="231"/>
      <c r="T512" s="231"/>
      <c r="U512" s="231"/>
      <c r="V512" s="231"/>
      <c r="W512" s="232"/>
      <c r="X512" s="374">
        <f t="shared" si="122"/>
        <v>0.92051068941752112</v>
      </c>
    </row>
    <row r="513" spans="1:24" s="222" customFormat="1" ht="18">
      <c r="A513" s="224"/>
      <c r="B513" s="224"/>
      <c r="C513" s="224"/>
      <c r="D513" s="224"/>
      <c r="E513" s="224"/>
      <c r="F513" s="224"/>
      <c r="G513" s="224"/>
      <c r="K513" s="228" t="s">
        <v>74</v>
      </c>
      <c r="L513" s="221">
        <f>1000*L512/$K511</f>
        <v>748.10857772827148</v>
      </c>
      <c r="M513" s="221">
        <f>1000*M512/$K511</f>
        <v>492.37239360809326</v>
      </c>
      <c r="N513" s="221">
        <f>1000*N512/$K511</f>
        <v>954.27396297454834</v>
      </c>
      <c r="O513" s="221">
        <f t="shared" ref="O513:Q513" si="133">1000*O512/$K511</f>
        <v>1045.6957340240479</v>
      </c>
      <c r="P513" s="221">
        <f t="shared" si="133"/>
        <v>0</v>
      </c>
      <c r="Q513" s="221">
        <f t="shared" si="133"/>
        <v>901.84743404388428</v>
      </c>
      <c r="R513" s="230"/>
      <c r="S513" s="231"/>
      <c r="T513" s="231"/>
      <c r="U513" s="231"/>
      <c r="V513" s="231"/>
      <c r="W513" s="232"/>
      <c r="X513" s="374">
        <f t="shared" si="122"/>
        <v>138.07660341262817</v>
      </c>
    </row>
    <row r="514" spans="1:24" s="222" customFormat="1" ht="18">
      <c r="A514" s="224"/>
      <c r="B514" s="224"/>
      <c r="C514" s="224"/>
      <c r="D514" s="224"/>
      <c r="E514" s="224"/>
      <c r="F514" s="224"/>
      <c r="G514" s="224"/>
      <c r="L514" s="224"/>
      <c r="M514" s="224"/>
      <c r="N514" s="224"/>
      <c r="O514" s="224"/>
      <c r="P514" s="224"/>
      <c r="Q514" s="224"/>
      <c r="W514" s="232"/>
      <c r="X514" s="374" t="e">
        <f t="shared" si="122"/>
        <v>#DIV/0!</v>
      </c>
    </row>
    <row r="515" spans="1:24" s="222" customFormat="1" ht="18">
      <c r="A515" s="224"/>
      <c r="B515" s="224" t="s">
        <v>144</v>
      </c>
      <c r="C515" s="224" t="s">
        <v>9</v>
      </c>
      <c r="D515" s="225">
        <v>44609</v>
      </c>
      <c r="E515" s="224">
        <v>42</v>
      </c>
      <c r="F515" s="224"/>
      <c r="G515" s="224"/>
      <c r="H515" s="224">
        <v>200</v>
      </c>
      <c r="I515" s="224">
        <v>150</v>
      </c>
      <c r="J515" s="224">
        <v>5</v>
      </c>
      <c r="K515" s="226">
        <f>(J515*H515)/I515</f>
        <v>6.666666666666667</v>
      </c>
      <c r="L515" s="221"/>
      <c r="M515" s="221"/>
      <c r="N515" s="221"/>
      <c r="O515" s="221"/>
      <c r="P515" s="221"/>
      <c r="Q515" s="221"/>
      <c r="R515" s="221">
        <v>6</v>
      </c>
      <c r="S515" s="221">
        <v>2</v>
      </c>
      <c r="T515" s="221">
        <f>AVERAGE(L517:Q517)</f>
        <v>77.298201248049736</v>
      </c>
      <c r="U515" s="221">
        <f>STDEV(L517:Q517)</f>
        <v>174.51071127369485</v>
      </c>
      <c r="V515" s="221">
        <f>MEDIAN(L517:Q517)</f>
        <v>0</v>
      </c>
      <c r="W515" s="227">
        <f>S515/R515</f>
        <v>0.33333333333333331</v>
      </c>
      <c r="X515" s="374" t="e">
        <f t="shared" si="122"/>
        <v>#DIV/0!</v>
      </c>
    </row>
    <row r="516" spans="1:24" s="222" customFormat="1" ht="18">
      <c r="A516" s="224"/>
      <c r="B516" s="224"/>
      <c r="C516" s="224"/>
      <c r="D516" s="224"/>
      <c r="E516" s="224"/>
      <c r="F516" s="224"/>
      <c r="G516" s="224"/>
      <c r="K516" s="228" t="s">
        <v>73</v>
      </c>
      <c r="L516">
        <v>0</v>
      </c>
      <c r="M516">
        <v>0</v>
      </c>
      <c r="N516" s="229">
        <v>0.20789079368114471</v>
      </c>
      <c r="O516" s="229">
        <v>2.8840372562408447</v>
      </c>
      <c r="P516">
        <v>0</v>
      </c>
      <c r="Q516" s="35">
        <v>0</v>
      </c>
      <c r="R516" s="230"/>
      <c r="S516" s="231"/>
      <c r="T516" s="231"/>
      <c r="U516" s="231"/>
      <c r="V516" s="231"/>
      <c r="W516" s="232"/>
      <c r="X516" s="374">
        <f t="shared" si="122"/>
        <v>0.10306426833073298</v>
      </c>
    </row>
    <row r="517" spans="1:24" s="222" customFormat="1" ht="18">
      <c r="A517" s="224"/>
      <c r="B517" s="224"/>
      <c r="C517" s="224"/>
      <c r="D517" s="224"/>
      <c r="E517" s="224"/>
      <c r="F517" s="224"/>
      <c r="G517" s="224"/>
      <c r="K517" s="228" t="s">
        <v>74</v>
      </c>
      <c r="L517" s="221">
        <f>1000*L516/$K515</f>
        <v>0</v>
      </c>
      <c r="M517" s="221">
        <f>1000*M516/$K515</f>
        <v>0</v>
      </c>
      <c r="N517" s="221">
        <f>1000*N516/$K515</f>
        <v>31.183619052171707</v>
      </c>
      <c r="O517" s="221">
        <f t="shared" ref="O517:Q517" si="134">1000*O516/$K515</f>
        <v>432.60558843612671</v>
      </c>
      <c r="P517" s="221">
        <f t="shared" si="134"/>
        <v>0</v>
      </c>
      <c r="Q517" s="221">
        <f t="shared" si="134"/>
        <v>0</v>
      </c>
      <c r="R517" s="230"/>
      <c r="S517" s="231"/>
      <c r="T517" s="231"/>
      <c r="U517" s="231"/>
      <c r="V517" s="231"/>
      <c r="W517" s="232"/>
      <c r="X517" s="374">
        <f t="shared" si="122"/>
        <v>15.459640249609947</v>
      </c>
    </row>
    <row r="518" spans="1:24" s="222" customFormat="1" ht="18">
      <c r="A518" s="224"/>
      <c r="B518" s="224"/>
      <c r="C518" s="224"/>
      <c r="D518" s="224"/>
      <c r="E518" s="224"/>
      <c r="F518" s="224"/>
      <c r="G518" s="224"/>
      <c r="L518" s="224"/>
      <c r="M518" s="224"/>
      <c r="N518" s="224"/>
      <c r="O518" s="224"/>
      <c r="P518" s="224"/>
      <c r="Q518" s="224"/>
      <c r="W518" s="232"/>
      <c r="X518" s="374" t="e">
        <f t="shared" si="122"/>
        <v>#DIV/0!</v>
      </c>
    </row>
    <row r="519" spans="1:24" s="222" customFormat="1" ht="18">
      <c r="A519" s="224"/>
      <c r="B519" s="224" t="s">
        <v>144</v>
      </c>
      <c r="C519" s="224" t="s">
        <v>9</v>
      </c>
      <c r="D519" s="225">
        <v>44616</v>
      </c>
      <c r="E519" s="224">
        <v>49</v>
      </c>
      <c r="F519" s="224"/>
      <c r="G519" s="224"/>
      <c r="H519" s="224">
        <v>200</v>
      </c>
      <c r="I519" s="224">
        <v>150</v>
      </c>
      <c r="J519" s="224">
        <v>5</v>
      </c>
      <c r="K519" s="226">
        <f>(J519*H519)/I519</f>
        <v>6.666666666666667</v>
      </c>
      <c r="L519" s="221"/>
      <c r="M519" s="221"/>
      <c r="N519" s="221"/>
      <c r="O519" s="221"/>
      <c r="P519" s="221"/>
      <c r="Q519" s="221"/>
      <c r="R519" s="221">
        <v>6</v>
      </c>
      <c r="S519" s="221">
        <v>2</v>
      </c>
      <c r="T519" s="221">
        <f>AVERAGE(L521:Q521)</f>
        <v>141.79298877716064</v>
      </c>
      <c r="U519" s="221">
        <f>STDEV(L521:Q521)</f>
        <v>220.48295188072831</v>
      </c>
      <c r="V519" s="221">
        <f>MEDIAN(L521:Q521)</f>
        <v>0</v>
      </c>
      <c r="W519" s="227">
        <f>S519/R519</f>
        <v>0.33333333333333331</v>
      </c>
      <c r="X519" s="374" t="e">
        <f t="shared" si="122"/>
        <v>#DIV/0!</v>
      </c>
    </row>
    <row r="520" spans="1:24" s="222" customFormat="1" ht="18">
      <c r="A520" s="224"/>
      <c r="B520" s="224"/>
      <c r="C520" s="224"/>
      <c r="D520" s="224"/>
      <c r="E520" s="224"/>
      <c r="F520" s="224"/>
      <c r="G520" s="224"/>
      <c r="K520" s="228" t="s">
        <v>73</v>
      </c>
      <c r="L520">
        <v>0</v>
      </c>
      <c r="M520">
        <v>0</v>
      </c>
      <c r="N520">
        <v>0</v>
      </c>
      <c r="O520" s="229">
        <v>2.6358242034912109</v>
      </c>
      <c r="P520" s="229">
        <v>3.0358953475952148</v>
      </c>
      <c r="Q520" s="35">
        <v>0</v>
      </c>
      <c r="R520" s="230"/>
      <c r="S520" s="231"/>
      <c r="T520" s="231"/>
      <c r="U520" s="231"/>
      <c r="V520" s="231"/>
      <c r="W520" s="232"/>
      <c r="X520" s="374">
        <f t="shared" si="122"/>
        <v>0.18905731836954753</v>
      </c>
    </row>
    <row r="521" spans="1:24" s="222" customFormat="1" ht="18">
      <c r="A521" s="224"/>
      <c r="B521" s="224"/>
      <c r="C521" s="224"/>
      <c r="D521" s="224"/>
      <c r="E521" s="224"/>
      <c r="F521" s="224"/>
      <c r="G521" s="224"/>
      <c r="K521" s="228" t="s">
        <v>74</v>
      </c>
      <c r="L521" s="221">
        <f>1000*L520/$K519</f>
        <v>0</v>
      </c>
      <c r="M521" s="221">
        <f>1000*M520/$K519</f>
        <v>0</v>
      </c>
      <c r="N521" s="221">
        <f>1000*N520/$K519</f>
        <v>0</v>
      </c>
      <c r="O521" s="221">
        <f t="shared" ref="O521:Q521" si="135">1000*O520/$K519</f>
        <v>395.37363052368164</v>
      </c>
      <c r="P521" s="221">
        <f t="shared" si="135"/>
        <v>455.38430213928223</v>
      </c>
      <c r="Q521" s="221">
        <f t="shared" si="135"/>
        <v>0</v>
      </c>
      <c r="R521" s="230"/>
      <c r="S521" s="231"/>
      <c r="T521" s="231"/>
      <c r="U521" s="231"/>
      <c r="V521" s="231"/>
      <c r="W521" s="232"/>
      <c r="X521" s="374">
        <f t="shared" si="122"/>
        <v>28.358597755432129</v>
      </c>
    </row>
    <row r="522" spans="1:24" s="222" customFormat="1" ht="18">
      <c r="A522" s="224"/>
      <c r="B522" s="224"/>
      <c r="C522" s="224"/>
      <c r="D522" s="224"/>
      <c r="E522" s="224"/>
      <c r="F522" s="224"/>
      <c r="G522" s="224"/>
      <c r="L522" s="224"/>
      <c r="M522" s="224"/>
      <c r="N522" s="224"/>
      <c r="O522" s="224"/>
      <c r="P522" s="224"/>
      <c r="Q522" s="224"/>
      <c r="W522" s="232"/>
      <c r="X522" s="374" t="e">
        <f t="shared" si="122"/>
        <v>#DIV/0!</v>
      </c>
    </row>
    <row r="523" spans="1:24" s="222" customFormat="1" ht="18">
      <c r="A523" s="224"/>
      <c r="B523" s="224" t="s">
        <v>144</v>
      </c>
      <c r="C523" s="224" t="s">
        <v>9</v>
      </c>
      <c r="D523" s="225">
        <v>44623</v>
      </c>
      <c r="E523" s="224">
        <v>56</v>
      </c>
      <c r="F523" s="224"/>
      <c r="G523" s="224"/>
      <c r="H523" s="224">
        <v>200</v>
      </c>
      <c r="I523" s="224">
        <v>150</v>
      </c>
      <c r="J523" s="224">
        <v>5</v>
      </c>
      <c r="K523" s="226">
        <f>(J523*H523)/I523</f>
        <v>6.666666666666667</v>
      </c>
      <c r="L523" s="221"/>
      <c r="M523" s="221"/>
      <c r="N523" s="221"/>
      <c r="O523" s="221"/>
      <c r="P523" s="221"/>
      <c r="Q523" s="221"/>
      <c r="R523" s="221">
        <v>6</v>
      </c>
      <c r="S523" s="221">
        <v>1</v>
      </c>
      <c r="T523" s="221">
        <f>AVERAGE(L525:Q525)</f>
        <v>33.134648203849792</v>
      </c>
      <c r="U523" s="221">
        <f>STDEV(L525:Q525)</f>
        <v>81.162980906059119</v>
      </c>
      <c r="V523" s="221">
        <f>MEDIAN(L525:Q525)</f>
        <v>0</v>
      </c>
      <c r="W523" s="227">
        <f>S523/R523</f>
        <v>0.16666666666666666</v>
      </c>
      <c r="X523" s="374" t="e">
        <f t="shared" si="122"/>
        <v>#DIV/0!</v>
      </c>
    </row>
    <row r="524" spans="1:24" s="222" customFormat="1" ht="18">
      <c r="A524" s="224"/>
      <c r="B524" s="224"/>
      <c r="C524" s="224"/>
      <c r="D524" s="224"/>
      <c r="E524" s="224"/>
      <c r="F524" s="224"/>
      <c r="G524" s="224"/>
      <c r="K524" s="228" t="s">
        <v>73</v>
      </c>
      <c r="L524">
        <v>0</v>
      </c>
      <c r="M524">
        <v>0</v>
      </c>
      <c r="N524">
        <v>0</v>
      </c>
      <c r="O524" s="229">
        <v>1.3253859281539917</v>
      </c>
      <c r="P524">
        <v>0</v>
      </c>
      <c r="Q524" s="35">
        <v>0</v>
      </c>
      <c r="R524" s="230"/>
      <c r="S524" s="231"/>
      <c r="T524" s="231"/>
      <c r="U524" s="231"/>
      <c r="V524" s="231"/>
      <c r="W524" s="232"/>
      <c r="X524" s="374">
        <f t="shared" si="122"/>
        <v>4.417953093846639E-2</v>
      </c>
    </row>
    <row r="525" spans="1:24" s="222" customFormat="1" ht="18">
      <c r="A525" s="224"/>
      <c r="B525" s="224"/>
      <c r="C525" s="224"/>
      <c r="D525" s="224"/>
      <c r="E525" s="224"/>
      <c r="F525" s="224"/>
      <c r="G525" s="224"/>
      <c r="K525" s="228" t="s">
        <v>74</v>
      </c>
      <c r="L525" s="221">
        <f>1000*L524/$K523</f>
        <v>0</v>
      </c>
      <c r="M525" s="221">
        <f>1000*M524/$K523</f>
        <v>0</v>
      </c>
      <c r="N525" s="221">
        <f>1000*N524/$K523</f>
        <v>0</v>
      </c>
      <c r="O525" s="221">
        <f t="shared" ref="O525:Q525" si="136">1000*O524/$K523</f>
        <v>198.80788922309875</v>
      </c>
      <c r="P525" s="221">
        <f t="shared" si="136"/>
        <v>0</v>
      </c>
      <c r="Q525" s="221">
        <f t="shared" si="136"/>
        <v>0</v>
      </c>
      <c r="R525" s="230"/>
      <c r="S525" s="231"/>
      <c r="T525" s="231"/>
      <c r="U525" s="231"/>
      <c r="V525" s="231"/>
      <c r="W525" s="232"/>
      <c r="X525" s="374">
        <f t="shared" si="122"/>
        <v>6.6269296407699585</v>
      </c>
    </row>
    <row r="526" spans="1:24" s="222" customFormat="1" ht="18">
      <c r="A526" s="224"/>
      <c r="B526" s="224"/>
      <c r="C526" s="224"/>
      <c r="D526" s="224"/>
      <c r="E526" s="224"/>
      <c r="F526" s="224"/>
      <c r="G526" s="224"/>
      <c r="L526" s="224"/>
      <c r="M526" s="224"/>
      <c r="N526" s="224"/>
      <c r="O526" s="224"/>
      <c r="P526" s="224"/>
      <c r="Q526" s="224"/>
      <c r="W526" s="232"/>
      <c r="X526" s="374" t="e">
        <f t="shared" si="122"/>
        <v>#DIV/0!</v>
      </c>
    </row>
    <row r="527" spans="1:24" s="222" customFormat="1" ht="18">
      <c r="A527" s="224"/>
      <c r="B527" s="224" t="s">
        <v>144</v>
      </c>
      <c r="C527" s="224" t="s">
        <v>9</v>
      </c>
      <c r="D527" s="225">
        <v>44631</v>
      </c>
      <c r="E527" s="224">
        <v>63</v>
      </c>
      <c r="F527" s="224"/>
      <c r="G527" s="224"/>
      <c r="H527" s="224">
        <v>200</v>
      </c>
      <c r="I527" s="224">
        <v>150</v>
      </c>
      <c r="J527" s="224">
        <v>5</v>
      </c>
      <c r="K527" s="226">
        <f>(J527*H527)/I527</f>
        <v>6.666666666666667</v>
      </c>
      <c r="L527" s="221"/>
      <c r="M527" s="221"/>
      <c r="N527" s="221"/>
      <c r="O527" s="221"/>
      <c r="P527" s="221"/>
      <c r="Q527" s="221"/>
      <c r="R527" s="221">
        <v>6</v>
      </c>
      <c r="S527" s="221">
        <v>0</v>
      </c>
      <c r="T527" s="221">
        <f>AVERAGE(L529:Q529)</f>
        <v>0</v>
      </c>
      <c r="U527" s="221">
        <f>STDEV(L529:Q529)</f>
        <v>0</v>
      </c>
      <c r="V527" s="221">
        <f>MEDIAN(L529:Q529)</f>
        <v>0</v>
      </c>
      <c r="W527" s="227">
        <f>S527/R527</f>
        <v>0</v>
      </c>
      <c r="X527" s="374" t="e">
        <f t="shared" si="122"/>
        <v>#DIV/0!</v>
      </c>
    </row>
    <row r="528" spans="1:24" s="222" customFormat="1" ht="18">
      <c r="A528" s="224"/>
      <c r="B528" s="224"/>
      <c r="C528" s="224"/>
      <c r="D528" s="224"/>
      <c r="E528" s="224"/>
      <c r="F528" s="224"/>
      <c r="G528" s="224"/>
      <c r="K528" s="228" t="s">
        <v>73</v>
      </c>
      <c r="L528" s="221">
        <v>0</v>
      </c>
      <c r="M528" s="221">
        <v>0</v>
      </c>
      <c r="N528" s="221">
        <v>0</v>
      </c>
      <c r="O528" s="221">
        <v>0</v>
      </c>
      <c r="P528" s="221">
        <v>0</v>
      </c>
      <c r="Q528" s="221">
        <v>0</v>
      </c>
      <c r="R528" s="230"/>
      <c r="S528" s="231"/>
      <c r="T528" s="231"/>
      <c r="U528" s="231"/>
      <c r="V528" s="231"/>
      <c r="W528" s="232"/>
      <c r="X528" s="374">
        <f t="shared" si="122"/>
        <v>0</v>
      </c>
    </row>
    <row r="529" spans="1:24" s="222" customFormat="1" ht="18">
      <c r="A529" s="224"/>
      <c r="B529" s="224"/>
      <c r="C529" s="224"/>
      <c r="D529" s="224"/>
      <c r="E529" s="224"/>
      <c r="F529" s="224"/>
      <c r="G529" s="224"/>
      <c r="K529" s="228" t="s">
        <v>74</v>
      </c>
      <c r="L529" s="221">
        <f>1000*L528/$K527</f>
        <v>0</v>
      </c>
      <c r="M529" s="221">
        <f>1000*M528/$K527</f>
        <v>0</v>
      </c>
      <c r="N529" s="221">
        <f>1000*N528/$K527</f>
        <v>0</v>
      </c>
      <c r="O529" s="221">
        <f t="shared" ref="O529:Q529" si="137">1000*O528/$K527</f>
        <v>0</v>
      </c>
      <c r="P529" s="221">
        <f t="shared" si="137"/>
        <v>0</v>
      </c>
      <c r="Q529" s="221">
        <f t="shared" si="137"/>
        <v>0</v>
      </c>
      <c r="R529" s="230"/>
      <c r="S529" s="231"/>
      <c r="T529" s="231"/>
      <c r="U529" s="231"/>
      <c r="V529" s="231"/>
      <c r="W529" s="232"/>
      <c r="X529" s="374">
        <f t="shared" si="122"/>
        <v>0</v>
      </c>
    </row>
    <row r="530" spans="1:24" s="222" customFormat="1" ht="18">
      <c r="A530" s="224"/>
      <c r="B530" s="224"/>
      <c r="C530" s="224"/>
      <c r="D530" s="224"/>
      <c r="E530" s="224"/>
      <c r="F530" s="224"/>
      <c r="G530" s="224"/>
      <c r="L530" s="224"/>
      <c r="M530" s="224"/>
      <c r="N530" s="224"/>
      <c r="O530" s="224"/>
      <c r="P530" s="224"/>
      <c r="Q530" s="224"/>
      <c r="W530" s="232"/>
      <c r="X530" s="374" t="e">
        <f t="shared" si="122"/>
        <v>#DIV/0!</v>
      </c>
    </row>
    <row r="531" spans="1:24" s="222" customFormat="1" ht="18">
      <c r="A531" s="224"/>
      <c r="B531" s="224" t="s">
        <v>144</v>
      </c>
      <c r="C531" s="224" t="s">
        <v>9</v>
      </c>
      <c r="D531" s="225">
        <v>44637</v>
      </c>
      <c r="E531" s="224">
        <v>70</v>
      </c>
      <c r="F531" s="224"/>
      <c r="G531" s="224"/>
      <c r="H531" s="224">
        <v>200</v>
      </c>
      <c r="I531" s="224">
        <v>150</v>
      </c>
      <c r="J531" s="224">
        <v>5</v>
      </c>
      <c r="K531" s="226">
        <f>(J531*H531)/I531</f>
        <v>6.666666666666667</v>
      </c>
      <c r="L531" s="221"/>
      <c r="M531" s="221"/>
      <c r="N531" s="221"/>
      <c r="O531" s="221"/>
      <c r="P531" s="221"/>
      <c r="Q531" s="221"/>
      <c r="R531" s="221">
        <v>6</v>
      </c>
      <c r="S531" s="221">
        <v>2</v>
      </c>
      <c r="T531" s="221">
        <f>AVERAGE(L533:Q533)</f>
        <v>115.86520075798035</v>
      </c>
      <c r="U531" s="221">
        <f>STDEV(L533:Q533)</f>
        <v>194.70260095586758</v>
      </c>
      <c r="V531" s="221">
        <f>MEDIAN(L533:Q533)</f>
        <v>0</v>
      </c>
      <c r="W531" s="227">
        <f>S531/R531</f>
        <v>0.33333333333333331</v>
      </c>
      <c r="X531" s="374" t="e">
        <f t="shared" si="122"/>
        <v>#DIV/0!</v>
      </c>
    </row>
    <row r="532" spans="1:24" s="222" customFormat="1" ht="18">
      <c r="A532" s="224"/>
      <c r="B532" s="224"/>
      <c r="C532" s="224"/>
      <c r="D532" s="224"/>
      <c r="E532" s="224"/>
      <c r="F532" s="224"/>
      <c r="G532" s="224"/>
      <c r="K532" s="228" t="s">
        <v>73</v>
      </c>
      <c r="L532">
        <v>0</v>
      </c>
      <c r="M532">
        <v>0</v>
      </c>
      <c r="N532">
        <v>0</v>
      </c>
      <c r="O532" s="229">
        <v>3.1124081611633301</v>
      </c>
      <c r="P532">
        <v>0</v>
      </c>
      <c r="Q532" s="348">
        <v>1.5221998691558838</v>
      </c>
      <c r="R532" s="230"/>
      <c r="S532" s="231"/>
      <c r="T532" s="231"/>
      <c r="U532" s="231"/>
      <c r="V532" s="231"/>
      <c r="W532" s="232"/>
      <c r="X532" s="374">
        <f t="shared" ref="X532:X595" si="138">(AVERAGE(L532:Q532))/5</f>
        <v>0.15448693434397381</v>
      </c>
    </row>
    <row r="533" spans="1:24" s="222" customFormat="1" ht="18">
      <c r="A533" s="224"/>
      <c r="B533" s="224"/>
      <c r="C533" s="224"/>
      <c r="D533" s="224"/>
      <c r="E533" s="224"/>
      <c r="F533" s="224"/>
      <c r="G533" s="224"/>
      <c r="K533" s="228" t="s">
        <v>74</v>
      </c>
      <c r="L533" s="221">
        <f>1000*L532/$K531</f>
        <v>0</v>
      </c>
      <c r="M533" s="221">
        <f>1000*M532/$K531</f>
        <v>0</v>
      </c>
      <c r="N533" s="221">
        <f>1000*N532/$K531</f>
        <v>0</v>
      </c>
      <c r="O533" s="221">
        <f t="shared" ref="O533:Q533" si="139">1000*O532/$K531</f>
        <v>466.86122417449951</v>
      </c>
      <c r="P533" s="221">
        <f t="shared" si="139"/>
        <v>0</v>
      </c>
      <c r="Q533" s="221">
        <f t="shared" si="139"/>
        <v>228.32998037338257</v>
      </c>
      <c r="R533" s="230"/>
      <c r="S533" s="231"/>
      <c r="T533" s="231"/>
      <c r="U533" s="231"/>
      <c r="V533" s="231"/>
      <c r="W533" s="232"/>
      <c r="X533" s="374">
        <f t="shared" si="138"/>
        <v>23.173040151596069</v>
      </c>
    </row>
    <row r="534" spans="1:24" s="222" customFormat="1" ht="18">
      <c r="A534" s="224"/>
      <c r="B534" s="224"/>
      <c r="C534" s="224"/>
      <c r="E534" s="224"/>
      <c r="F534" s="224"/>
      <c r="G534" s="224"/>
      <c r="L534" s="224"/>
      <c r="M534" s="224"/>
      <c r="N534" s="224"/>
      <c r="O534" s="224"/>
      <c r="P534" s="224"/>
      <c r="Q534" s="224"/>
      <c r="W534" s="232"/>
      <c r="X534" s="374" t="e">
        <f t="shared" si="138"/>
        <v>#DIV/0!</v>
      </c>
    </row>
    <row r="535" spans="1:24" s="222" customFormat="1" ht="18">
      <c r="A535" s="224"/>
      <c r="B535" s="224" t="s">
        <v>144</v>
      </c>
      <c r="C535" s="224" t="s">
        <v>9</v>
      </c>
      <c r="D535" s="225">
        <v>44644</v>
      </c>
      <c r="E535" s="224">
        <v>77</v>
      </c>
      <c r="F535" s="224"/>
      <c r="G535" s="224"/>
      <c r="H535" s="224">
        <v>200</v>
      </c>
      <c r="I535" s="224">
        <v>150</v>
      </c>
      <c r="J535" s="224">
        <v>5</v>
      </c>
      <c r="K535" s="226">
        <f>(J535*H535)/I535</f>
        <v>6.666666666666667</v>
      </c>
      <c r="L535" s="221"/>
      <c r="M535" s="221"/>
      <c r="N535" s="221"/>
      <c r="O535" s="221"/>
      <c r="P535" s="221"/>
      <c r="Q535" s="221"/>
      <c r="R535" s="221">
        <v>6</v>
      </c>
      <c r="S535" s="221">
        <v>3</v>
      </c>
      <c r="T535" s="221">
        <f>AVERAGE(L537:Q537)</f>
        <v>189.84961807727814</v>
      </c>
      <c r="U535" s="221">
        <f>STDEV(L537:Q537)</f>
        <v>221.22213322806914</v>
      </c>
      <c r="V535" s="221">
        <f>MEDIAN(L537:Q537)</f>
        <v>123.08833301067352</v>
      </c>
      <c r="W535" s="227">
        <f>S535/R535</f>
        <v>0.5</v>
      </c>
      <c r="X535" s="374" t="e">
        <f t="shared" si="138"/>
        <v>#DIV/0!</v>
      </c>
    </row>
    <row r="536" spans="1:24" s="222" customFormat="1" ht="18">
      <c r="A536" s="224"/>
      <c r="B536" s="224"/>
      <c r="C536" s="224"/>
      <c r="D536" s="224"/>
      <c r="E536" s="224"/>
      <c r="F536" s="224"/>
      <c r="G536" s="224"/>
      <c r="K536" s="228" t="s">
        <v>73</v>
      </c>
      <c r="L536" s="229">
        <v>3.1705672740936279</v>
      </c>
      <c r="M536">
        <v>0</v>
      </c>
      <c r="N536" s="229">
        <v>1.641177773475647</v>
      </c>
      <c r="O536" s="229">
        <v>2.7822396755218506</v>
      </c>
      <c r="P536" s="229">
        <v>0</v>
      </c>
      <c r="Q536" s="35">
        <v>0</v>
      </c>
      <c r="R536" s="230"/>
      <c r="S536" s="231"/>
      <c r="T536" s="231"/>
      <c r="U536" s="231"/>
      <c r="V536" s="231"/>
      <c r="W536" s="232"/>
      <c r="X536" s="374">
        <f t="shared" si="138"/>
        <v>0.2531328241030375</v>
      </c>
    </row>
    <row r="537" spans="1:24" s="222" customFormat="1" ht="18">
      <c r="A537" s="224"/>
      <c r="B537" s="224"/>
      <c r="C537" s="224"/>
      <c r="D537" s="224"/>
      <c r="E537" s="224"/>
      <c r="F537" s="224"/>
      <c r="G537" s="224"/>
      <c r="K537" s="228" t="s">
        <v>74</v>
      </c>
      <c r="L537" s="221">
        <f>1000*L536/$K535</f>
        <v>475.58509111404419</v>
      </c>
      <c r="M537" s="221">
        <f>1000*M536/$K535</f>
        <v>0</v>
      </c>
      <c r="N537" s="221">
        <f>1000*N536/$K535</f>
        <v>246.17666602134705</v>
      </c>
      <c r="O537" s="221">
        <f t="shared" ref="O537:Q537" si="140">1000*O536/$K535</f>
        <v>417.33595132827759</v>
      </c>
      <c r="P537" s="221">
        <f t="shared" si="140"/>
        <v>0</v>
      </c>
      <c r="Q537" s="221">
        <f t="shared" si="140"/>
        <v>0</v>
      </c>
      <c r="R537" s="230"/>
      <c r="S537" s="231"/>
      <c r="T537" s="231"/>
      <c r="U537" s="231"/>
      <c r="V537" s="231"/>
      <c r="W537" s="232"/>
      <c r="X537" s="374">
        <f t="shared" si="138"/>
        <v>37.969923615455627</v>
      </c>
    </row>
    <row r="538" spans="1:24" s="222" customFormat="1" ht="18">
      <c r="A538" s="224"/>
      <c r="B538" s="224"/>
      <c r="C538" s="224"/>
      <c r="D538" s="224"/>
      <c r="E538" s="224"/>
      <c r="F538" s="224"/>
      <c r="G538" s="224"/>
      <c r="L538" s="224"/>
      <c r="M538" s="224"/>
      <c r="N538" s="224"/>
      <c r="O538" s="224"/>
      <c r="P538" s="224"/>
      <c r="Q538" s="224"/>
      <c r="W538" s="232"/>
      <c r="X538" s="374" t="e">
        <f t="shared" si="138"/>
        <v>#DIV/0!</v>
      </c>
    </row>
    <row r="539" spans="1:24" s="222" customFormat="1" ht="18">
      <c r="A539" s="224"/>
      <c r="B539" s="224" t="s">
        <v>144</v>
      </c>
      <c r="C539" s="224" t="s">
        <v>9</v>
      </c>
      <c r="D539" s="225">
        <v>44651</v>
      </c>
      <c r="E539" s="224">
        <v>84</v>
      </c>
      <c r="F539" s="224"/>
      <c r="G539" s="224"/>
      <c r="H539" s="224">
        <v>200</v>
      </c>
      <c r="I539" s="224">
        <v>150</v>
      </c>
      <c r="J539" s="224">
        <v>5</v>
      </c>
      <c r="K539" s="226">
        <f>(J539*H539)/I539</f>
        <v>6.666666666666667</v>
      </c>
      <c r="L539" s="221"/>
      <c r="M539" s="221"/>
      <c r="N539" s="221"/>
      <c r="O539" s="221"/>
      <c r="P539" s="221"/>
      <c r="Q539" s="221"/>
      <c r="R539" s="221">
        <v>6</v>
      </c>
      <c r="S539" s="221">
        <v>2</v>
      </c>
      <c r="T539" s="221">
        <f>AVERAGE(L541:Q541)</f>
        <v>76.058503985404968</v>
      </c>
      <c r="U539" s="221">
        <f>STDEV(L541:Q541)</f>
        <v>117.85123624623047</v>
      </c>
      <c r="V539" s="221">
        <f>MEDIAN(L541:Q541)</f>
        <v>0</v>
      </c>
      <c r="W539" s="227">
        <f>S539/R539</f>
        <v>0.33333333333333331</v>
      </c>
      <c r="X539" s="374" t="e">
        <f t="shared" si="138"/>
        <v>#DIV/0!</v>
      </c>
    </row>
    <row r="540" spans="1:24" s="222" customFormat="1" ht="18">
      <c r="A540" s="224"/>
      <c r="B540" s="224"/>
      <c r="C540" s="224"/>
      <c r="D540" s="224"/>
      <c r="E540" s="224"/>
      <c r="F540" s="224"/>
      <c r="G540" s="224"/>
      <c r="K540" s="228" t="s">
        <v>73</v>
      </c>
      <c r="L540">
        <v>0</v>
      </c>
      <c r="M540">
        <v>0</v>
      </c>
      <c r="N540" s="229">
        <v>1.5451223850250244</v>
      </c>
      <c r="O540">
        <v>0</v>
      </c>
      <c r="P540" s="229">
        <v>1.4972177743911743</v>
      </c>
      <c r="Q540" s="35">
        <v>0</v>
      </c>
      <c r="R540" s="230"/>
      <c r="S540" s="231"/>
      <c r="T540" s="231"/>
      <c r="U540" s="231"/>
      <c r="V540" s="231"/>
      <c r="W540" s="232"/>
      <c r="X540" s="374">
        <f t="shared" si="138"/>
        <v>0.10141133864720661</v>
      </c>
    </row>
    <row r="541" spans="1:24" s="222" customFormat="1" ht="18">
      <c r="A541" s="224"/>
      <c r="B541" s="224"/>
      <c r="C541" s="224"/>
      <c r="D541" s="224"/>
      <c r="E541" s="224"/>
      <c r="F541" s="224"/>
      <c r="G541" s="224"/>
      <c r="K541" s="228" t="s">
        <v>74</v>
      </c>
      <c r="L541" s="221">
        <f>1000*L540/$K539</f>
        <v>0</v>
      </c>
      <c r="M541" s="221">
        <f>1000*M540/$K539</f>
        <v>0</v>
      </c>
      <c r="N541" s="221">
        <f>1000*N540/$K539</f>
        <v>231.76835775375366</v>
      </c>
      <c r="O541" s="221">
        <f t="shared" ref="O541:Q541" si="141">1000*O540/$K539</f>
        <v>0</v>
      </c>
      <c r="P541" s="221">
        <f t="shared" si="141"/>
        <v>224.58266615867615</v>
      </c>
      <c r="Q541" s="221">
        <f t="shared" si="141"/>
        <v>0</v>
      </c>
      <c r="R541" s="230"/>
      <c r="S541" s="231"/>
      <c r="T541" s="231"/>
      <c r="U541" s="231"/>
      <c r="V541" s="231"/>
      <c r="W541" s="232"/>
      <c r="X541" s="374">
        <f t="shared" si="138"/>
        <v>15.211700797080994</v>
      </c>
    </row>
    <row r="542" spans="1:24" s="222" customFormat="1" ht="18">
      <c r="A542" s="224"/>
      <c r="B542" s="224"/>
      <c r="C542" s="224"/>
      <c r="E542" s="224"/>
      <c r="F542" s="224"/>
      <c r="G542" s="224"/>
      <c r="L542" s="224"/>
      <c r="M542" s="224"/>
      <c r="N542" s="224"/>
      <c r="O542" s="224"/>
      <c r="P542" s="224"/>
      <c r="Q542" s="224"/>
      <c r="W542" s="232"/>
      <c r="X542" s="374" t="e">
        <f t="shared" si="138"/>
        <v>#DIV/0!</v>
      </c>
    </row>
    <row r="543" spans="1:24" s="222" customFormat="1" ht="18">
      <c r="A543" s="224"/>
      <c r="B543" s="224" t="s">
        <v>144</v>
      </c>
      <c r="C543" s="224" t="s">
        <v>9</v>
      </c>
      <c r="D543" s="225">
        <v>44656</v>
      </c>
      <c r="E543" s="224">
        <v>89</v>
      </c>
      <c r="F543" s="224"/>
      <c r="G543" s="224"/>
      <c r="H543" s="224">
        <v>200</v>
      </c>
      <c r="I543" s="224">
        <v>150</v>
      </c>
      <c r="J543" s="224">
        <v>5</v>
      </c>
      <c r="K543" s="226">
        <f>(J543*H543)/I543</f>
        <v>6.666666666666667</v>
      </c>
      <c r="L543" s="221"/>
      <c r="M543" s="221"/>
      <c r="N543" s="221"/>
      <c r="O543" s="221"/>
      <c r="P543" s="221"/>
      <c r="Q543" s="221"/>
      <c r="R543" s="221">
        <v>6</v>
      </c>
      <c r="S543" s="221">
        <v>0</v>
      </c>
      <c r="T543" s="221">
        <f>AVERAGE(L545:Q545)</f>
        <v>0</v>
      </c>
      <c r="U543" s="221">
        <f>STDEV(L545:Q545)</f>
        <v>0</v>
      </c>
      <c r="V543" s="221">
        <f>MEDIAN(L545:Q545)</f>
        <v>0</v>
      </c>
      <c r="W543" s="227">
        <f>S543/R543</f>
        <v>0</v>
      </c>
      <c r="X543" s="374" t="e">
        <f t="shared" si="138"/>
        <v>#DIV/0!</v>
      </c>
    </row>
    <row r="544" spans="1:24" s="222" customFormat="1" ht="18">
      <c r="A544" s="224"/>
      <c r="B544" s="224"/>
      <c r="C544" s="224"/>
      <c r="D544" s="224"/>
      <c r="E544" s="224"/>
      <c r="F544" s="224"/>
      <c r="G544" s="224"/>
      <c r="K544" s="228" t="s">
        <v>73</v>
      </c>
      <c r="L544" s="221">
        <v>0</v>
      </c>
      <c r="M544" s="221">
        <v>0</v>
      </c>
      <c r="N544" s="221">
        <v>0</v>
      </c>
      <c r="O544" s="221">
        <v>0</v>
      </c>
      <c r="P544" s="221">
        <v>0</v>
      </c>
      <c r="Q544" s="221">
        <v>0</v>
      </c>
      <c r="R544" s="230"/>
      <c r="S544" s="231"/>
      <c r="T544" s="231"/>
      <c r="U544" s="231"/>
      <c r="V544" s="231"/>
      <c r="W544" s="232"/>
      <c r="X544" s="374">
        <f t="shared" si="138"/>
        <v>0</v>
      </c>
    </row>
    <row r="545" spans="1:24" s="222" customFormat="1" ht="18">
      <c r="A545" s="224"/>
      <c r="B545" s="224"/>
      <c r="C545" s="224"/>
      <c r="D545" s="224"/>
      <c r="E545" s="224"/>
      <c r="F545" s="224"/>
      <c r="G545" s="224"/>
      <c r="K545" s="228" t="s">
        <v>74</v>
      </c>
      <c r="L545" s="221">
        <f>1000*L544/$K543</f>
        <v>0</v>
      </c>
      <c r="M545" s="221">
        <f>1000*M544/$K543</f>
        <v>0</v>
      </c>
      <c r="N545" s="221">
        <f>1000*N544/$K543</f>
        <v>0</v>
      </c>
      <c r="O545" s="221">
        <f t="shared" ref="O545:Q545" si="142">1000*O544/$K543</f>
        <v>0</v>
      </c>
      <c r="P545" s="221">
        <f t="shared" si="142"/>
        <v>0</v>
      </c>
      <c r="Q545" s="221">
        <f t="shared" si="142"/>
        <v>0</v>
      </c>
      <c r="R545" s="230"/>
      <c r="S545" s="231"/>
      <c r="T545" s="231"/>
      <c r="U545" s="231"/>
      <c r="V545" s="231"/>
      <c r="W545" s="232"/>
      <c r="X545" s="374">
        <f t="shared" si="138"/>
        <v>0</v>
      </c>
    </row>
    <row r="546" spans="1:24" s="222" customFormat="1" ht="18">
      <c r="A546" s="224"/>
      <c r="B546" s="224"/>
      <c r="C546" s="224"/>
      <c r="D546" s="225"/>
      <c r="E546" s="224"/>
      <c r="F546" s="224"/>
      <c r="G546" s="224"/>
      <c r="L546" s="224"/>
      <c r="M546" s="224"/>
      <c r="N546" s="224"/>
      <c r="O546" s="224"/>
      <c r="P546" s="224"/>
      <c r="Q546" s="224"/>
      <c r="W546" s="232"/>
      <c r="X546" s="374" t="e">
        <f t="shared" si="138"/>
        <v>#DIV/0!</v>
      </c>
    </row>
    <row r="547" spans="1:24" s="222" customFormat="1" ht="18">
      <c r="A547" s="224"/>
      <c r="B547" s="224" t="s">
        <v>144</v>
      </c>
      <c r="C547" s="224" t="s">
        <v>9</v>
      </c>
      <c r="D547" s="225">
        <v>44665</v>
      </c>
      <c r="E547" s="224">
        <v>98</v>
      </c>
      <c r="F547" s="224"/>
      <c r="G547" s="224"/>
      <c r="H547" s="224">
        <v>200</v>
      </c>
      <c r="I547" s="224">
        <v>150</v>
      </c>
      <c r="J547" s="224">
        <v>5</v>
      </c>
      <c r="K547" s="226">
        <f>(J547*H547)/I547</f>
        <v>6.666666666666667</v>
      </c>
      <c r="L547" s="221"/>
      <c r="M547" s="221"/>
      <c r="N547" s="221"/>
      <c r="O547" s="221"/>
      <c r="P547" s="221"/>
      <c r="Q547" s="221"/>
      <c r="R547" s="221">
        <v>6</v>
      </c>
      <c r="S547" s="221">
        <v>1</v>
      </c>
      <c r="T547" s="221">
        <f>AVERAGE(L549:Q549)</f>
        <v>39.111480116844177</v>
      </c>
      <c r="U547" s="221">
        <f>STDEV(L549:Q549)</f>
        <v>95.803169371278031</v>
      </c>
      <c r="V547" s="221">
        <f>MEDIAN(L549:Q549)</f>
        <v>0</v>
      </c>
      <c r="W547" s="227">
        <f>S547/R547</f>
        <v>0.16666666666666666</v>
      </c>
      <c r="X547" s="374" t="e">
        <f t="shared" si="138"/>
        <v>#DIV/0!</v>
      </c>
    </row>
    <row r="548" spans="1:24" s="222" customFormat="1" ht="18">
      <c r="A548" s="224"/>
      <c r="B548" s="224"/>
      <c r="C548" s="224"/>
      <c r="D548" s="224"/>
      <c r="E548" s="224"/>
      <c r="F548" s="224"/>
      <c r="G548" s="224"/>
      <c r="K548" s="228" t="s">
        <v>73</v>
      </c>
      <c r="L548">
        <v>0</v>
      </c>
      <c r="M548">
        <v>0</v>
      </c>
      <c r="N548" s="229">
        <v>1.5644592046737671</v>
      </c>
      <c r="O548">
        <v>0</v>
      </c>
      <c r="P548">
        <v>0</v>
      </c>
      <c r="Q548" s="35">
        <v>0</v>
      </c>
      <c r="R548" s="230"/>
      <c r="S548" s="231"/>
      <c r="T548" s="231"/>
      <c r="U548" s="231"/>
      <c r="V548" s="231"/>
      <c r="W548" s="232"/>
      <c r="X548" s="374">
        <f t="shared" si="138"/>
        <v>5.2148640155792236E-2</v>
      </c>
    </row>
    <row r="549" spans="1:24" s="222" customFormat="1" ht="18">
      <c r="A549" s="224"/>
      <c r="B549" s="224"/>
      <c r="C549" s="224"/>
      <c r="D549" s="224"/>
      <c r="E549" s="224"/>
      <c r="F549" s="224"/>
      <c r="G549" s="224"/>
      <c r="K549" s="228" t="s">
        <v>74</v>
      </c>
      <c r="L549" s="221">
        <f>1000*L548/$K547</f>
        <v>0</v>
      </c>
      <c r="M549" s="221">
        <f>1000*M548/$K547</f>
        <v>0</v>
      </c>
      <c r="N549" s="221">
        <f>1000*N548/$K547</f>
        <v>234.66888070106506</v>
      </c>
      <c r="O549" s="221">
        <f t="shared" ref="O549:Q549" si="143">1000*O548/$K547</f>
        <v>0</v>
      </c>
      <c r="P549" s="221">
        <f t="shared" si="143"/>
        <v>0</v>
      </c>
      <c r="Q549" s="221">
        <f t="shared" si="143"/>
        <v>0</v>
      </c>
      <c r="R549" s="230"/>
      <c r="S549" s="231"/>
      <c r="T549" s="231"/>
      <c r="U549" s="231"/>
      <c r="V549" s="231"/>
      <c r="W549" s="232"/>
      <c r="X549" s="374">
        <f t="shared" si="138"/>
        <v>7.8222960233688354</v>
      </c>
    </row>
    <row r="550" spans="1:24" s="222" customFormat="1" ht="18">
      <c r="A550" s="224"/>
      <c r="B550" s="224"/>
      <c r="C550" s="224"/>
      <c r="D550" s="225"/>
      <c r="E550" s="224"/>
      <c r="F550" s="224"/>
      <c r="G550" s="224"/>
      <c r="L550" s="224"/>
      <c r="M550" s="224"/>
      <c r="N550" s="224"/>
      <c r="O550" s="224"/>
      <c r="P550" s="224"/>
      <c r="Q550" s="224"/>
      <c r="W550" s="232"/>
      <c r="X550" s="374" t="e">
        <f t="shared" si="138"/>
        <v>#DIV/0!</v>
      </c>
    </row>
    <row r="551" spans="1:24" s="222" customFormat="1" ht="18">
      <c r="A551" s="224"/>
      <c r="B551" s="224" t="s">
        <v>144</v>
      </c>
      <c r="C551" s="224" t="s">
        <v>9</v>
      </c>
      <c r="D551" s="225">
        <v>44672</v>
      </c>
      <c r="E551" s="224">
        <v>105</v>
      </c>
      <c r="F551" s="224"/>
      <c r="G551" s="224"/>
      <c r="H551" s="224">
        <v>200</v>
      </c>
      <c r="I551" s="224">
        <v>150</v>
      </c>
      <c r="J551" s="224">
        <v>5</v>
      </c>
      <c r="K551" s="226">
        <f>(J551*H551)/I551</f>
        <v>6.666666666666667</v>
      </c>
      <c r="L551" s="221"/>
      <c r="M551" s="221"/>
      <c r="N551" s="221"/>
      <c r="O551" s="221"/>
      <c r="P551" s="221"/>
      <c r="Q551" s="221"/>
      <c r="R551" s="221">
        <v>6</v>
      </c>
      <c r="S551" s="221">
        <v>1</v>
      </c>
      <c r="T551" s="221">
        <f>AVERAGE(L553:Q553)</f>
        <v>80.648726224899292</v>
      </c>
      <c r="U551" s="221">
        <f>STDEV(L553:Q553)</f>
        <v>197.54822765641953</v>
      </c>
      <c r="V551" s="221">
        <f>MEDIAN(L553:Q553)</f>
        <v>0</v>
      </c>
      <c r="W551" s="227">
        <f>S551/R551</f>
        <v>0.16666666666666666</v>
      </c>
      <c r="X551" s="374" t="e">
        <f t="shared" si="138"/>
        <v>#DIV/0!</v>
      </c>
    </row>
    <row r="552" spans="1:24" s="222" customFormat="1" ht="18">
      <c r="A552" s="224"/>
      <c r="B552" s="224"/>
      <c r="C552" s="224"/>
      <c r="D552" s="224"/>
      <c r="E552" s="224"/>
      <c r="F552" s="224"/>
      <c r="G552" s="224"/>
      <c r="K552" s="228" t="s">
        <v>73</v>
      </c>
      <c r="L552">
        <v>0</v>
      </c>
      <c r="M552">
        <v>0</v>
      </c>
      <c r="N552">
        <v>0</v>
      </c>
      <c r="O552">
        <v>0</v>
      </c>
      <c r="P552" s="229">
        <v>3.2259490489959717</v>
      </c>
      <c r="Q552" s="35">
        <v>0</v>
      </c>
      <c r="R552" s="230"/>
      <c r="S552" s="231"/>
      <c r="T552" s="231"/>
      <c r="U552" s="231"/>
      <c r="V552" s="231"/>
      <c r="W552" s="232"/>
      <c r="X552" s="374">
        <f t="shared" si="138"/>
        <v>0.1075316349665324</v>
      </c>
    </row>
    <row r="553" spans="1:24" s="222" customFormat="1" ht="18">
      <c r="A553" s="224"/>
      <c r="B553" s="224"/>
      <c r="C553" s="224"/>
      <c r="D553" s="224"/>
      <c r="E553" s="224"/>
      <c r="F553" s="224"/>
      <c r="G553" s="224"/>
      <c r="K553" s="228" t="s">
        <v>74</v>
      </c>
      <c r="L553" s="221">
        <f>1000*L552/$K551</f>
        <v>0</v>
      </c>
      <c r="M553" s="221">
        <f>1000*M552/$K551</f>
        <v>0</v>
      </c>
      <c r="N553" s="221">
        <f>1000*N552/$K551</f>
        <v>0</v>
      </c>
      <c r="O553" s="221">
        <f t="shared" ref="O553:Q553" si="144">1000*O552/$K551</f>
        <v>0</v>
      </c>
      <c r="P553" s="221">
        <f t="shared" si="144"/>
        <v>483.89235734939575</v>
      </c>
      <c r="Q553" s="221">
        <f t="shared" si="144"/>
        <v>0</v>
      </c>
      <c r="R553" s="230"/>
      <c r="S553" s="231"/>
      <c r="T553" s="231"/>
      <c r="U553" s="231"/>
      <c r="V553" s="231"/>
      <c r="W553" s="232"/>
      <c r="X553" s="374">
        <f t="shared" si="138"/>
        <v>16.129745244979858</v>
      </c>
    </row>
    <row r="554" spans="1:24" s="222" customFormat="1" ht="18">
      <c r="A554" s="224"/>
      <c r="B554" s="224"/>
      <c r="C554" s="224"/>
      <c r="D554" s="224"/>
      <c r="E554" s="224"/>
      <c r="F554" s="224"/>
      <c r="G554" s="224"/>
      <c r="L554" s="224"/>
      <c r="M554" s="224"/>
      <c r="N554" s="224"/>
      <c r="O554" s="224"/>
      <c r="P554" s="224"/>
      <c r="Q554" s="224"/>
      <c r="W554" s="232"/>
      <c r="X554" s="374" t="e">
        <f t="shared" si="138"/>
        <v>#DIV/0!</v>
      </c>
    </row>
    <row r="555" spans="1:24" s="222" customFormat="1" ht="18">
      <c r="A555" s="233"/>
      <c r="B555" s="233"/>
      <c r="C555" s="233"/>
      <c r="D555" s="233"/>
      <c r="E555" s="233"/>
      <c r="F555" s="233"/>
      <c r="G555" s="233"/>
      <c r="H555" s="233"/>
      <c r="I555" s="233"/>
      <c r="J555" s="233"/>
      <c r="K555" s="234"/>
      <c r="L555" s="235"/>
      <c r="M555" s="235"/>
      <c r="N555" s="235"/>
      <c r="O555" s="235"/>
      <c r="P555" s="235"/>
      <c r="Q555" s="235"/>
      <c r="R555" s="235"/>
      <c r="S555" s="235"/>
      <c r="T555" s="235"/>
      <c r="U555" s="235"/>
      <c r="V555" s="235"/>
      <c r="W555" s="236"/>
      <c r="X555" s="374" t="e">
        <f t="shared" si="138"/>
        <v>#DIV/0!</v>
      </c>
    </row>
    <row r="556" spans="1:24" s="222" customFormat="1" ht="18">
      <c r="A556" s="237"/>
      <c r="B556" s="237"/>
      <c r="C556" s="237"/>
      <c r="D556" s="238"/>
      <c r="E556" s="238"/>
      <c r="F556" s="238"/>
      <c r="G556" s="238"/>
      <c r="H556" s="238"/>
      <c r="I556" s="238"/>
      <c r="J556" s="239"/>
      <c r="K556" s="238"/>
      <c r="L556" s="240"/>
      <c r="M556" s="240"/>
      <c r="N556" s="240"/>
      <c r="O556" s="240"/>
      <c r="P556" s="240"/>
      <c r="Q556" s="240"/>
      <c r="R556" s="240"/>
      <c r="S556" s="240"/>
      <c r="T556" s="240"/>
      <c r="U556" s="240"/>
      <c r="V556" s="240"/>
      <c r="W556" s="241"/>
      <c r="X556" s="374" t="e">
        <f t="shared" si="138"/>
        <v>#DIV/0!</v>
      </c>
    </row>
    <row r="557" spans="1:24" s="222" customFormat="1" ht="38">
      <c r="A557" s="223" t="s">
        <v>515</v>
      </c>
      <c r="B557" s="224" t="s">
        <v>145</v>
      </c>
      <c r="C557" s="224" t="s">
        <v>9</v>
      </c>
      <c r="D557" s="225">
        <v>44567</v>
      </c>
      <c r="E557" s="224">
        <v>0</v>
      </c>
      <c r="F557" s="224"/>
      <c r="G557" s="224"/>
      <c r="H557" s="224">
        <v>200</v>
      </c>
      <c r="I557" s="224">
        <v>150</v>
      </c>
      <c r="J557" s="224">
        <v>5</v>
      </c>
      <c r="K557" s="226">
        <f>(J557*H557)/I557</f>
        <v>6.666666666666667</v>
      </c>
      <c r="L557" s="221"/>
      <c r="M557" s="221"/>
      <c r="N557" s="221"/>
      <c r="O557" s="221"/>
      <c r="P557" s="221"/>
      <c r="Q557" s="221"/>
      <c r="R557" s="221">
        <v>6</v>
      </c>
      <c r="S557" s="221">
        <v>0</v>
      </c>
      <c r="T557" s="221">
        <f>AVERAGE(L559:Q559)</f>
        <v>0</v>
      </c>
      <c r="U557" s="221">
        <f>STDEV(L559:Q559)</f>
        <v>0</v>
      </c>
      <c r="V557" s="221">
        <f>MEDIAN(L559:Q559)</f>
        <v>0</v>
      </c>
      <c r="W557" s="227">
        <f>S557/R557</f>
        <v>0</v>
      </c>
      <c r="X557" s="374" t="e">
        <f t="shared" si="138"/>
        <v>#DIV/0!</v>
      </c>
    </row>
    <row r="558" spans="1:24" s="222" customFormat="1" ht="18">
      <c r="A558" s="224"/>
      <c r="B558" s="224"/>
      <c r="C558" s="224"/>
      <c r="D558" s="224"/>
      <c r="E558" s="224"/>
      <c r="F558" s="224"/>
      <c r="G558" s="224"/>
      <c r="K558" s="228" t="s">
        <v>73</v>
      </c>
      <c r="L558" s="221">
        <v>0</v>
      </c>
      <c r="M558" s="221">
        <v>0</v>
      </c>
      <c r="N558" s="221">
        <v>0</v>
      </c>
      <c r="O558" s="221">
        <v>0</v>
      </c>
      <c r="P558" s="221">
        <v>0</v>
      </c>
      <c r="Q558" s="221">
        <v>0</v>
      </c>
      <c r="R558" s="230"/>
      <c r="S558" s="231"/>
      <c r="T558" s="231"/>
      <c r="U558" s="231"/>
      <c r="V558" s="231"/>
      <c r="W558" s="232"/>
      <c r="X558" s="374">
        <f t="shared" si="138"/>
        <v>0</v>
      </c>
    </row>
    <row r="559" spans="1:24" s="222" customFormat="1" ht="18">
      <c r="A559" s="224"/>
      <c r="B559" s="224"/>
      <c r="C559" s="224"/>
      <c r="D559" s="224"/>
      <c r="E559" s="224"/>
      <c r="F559" s="224"/>
      <c r="G559" s="224"/>
      <c r="K559" s="228" t="s">
        <v>74</v>
      </c>
      <c r="L559" s="221">
        <f>1000*L558/$K557</f>
        <v>0</v>
      </c>
      <c r="M559" s="221">
        <f>1000*M558/$K557</f>
        <v>0</v>
      </c>
      <c r="N559" s="221">
        <f>1000*N558/$K557</f>
        <v>0</v>
      </c>
      <c r="O559" s="221">
        <f t="shared" ref="O559:Q559" si="145">1000*O558/$K557</f>
        <v>0</v>
      </c>
      <c r="P559" s="221">
        <f t="shared" si="145"/>
        <v>0</v>
      </c>
      <c r="Q559" s="221">
        <f t="shared" si="145"/>
        <v>0</v>
      </c>
      <c r="R559" s="230"/>
      <c r="S559" s="231"/>
      <c r="T559" s="231"/>
      <c r="U559" s="231"/>
      <c r="V559" s="231"/>
      <c r="W559" s="232"/>
      <c r="X559" s="374">
        <f t="shared" si="138"/>
        <v>0</v>
      </c>
    </row>
    <row r="560" spans="1:24" s="222" customFormat="1" ht="18">
      <c r="A560" s="224"/>
      <c r="B560" s="224"/>
      <c r="C560" s="224"/>
      <c r="D560" s="224"/>
      <c r="E560" s="224"/>
      <c r="F560" s="224"/>
      <c r="G560" s="224"/>
      <c r="L560" s="224"/>
      <c r="M560" s="224"/>
      <c r="N560" s="224"/>
      <c r="O560" s="224"/>
      <c r="P560" s="224"/>
      <c r="Q560" s="224"/>
      <c r="W560" s="232"/>
      <c r="X560" s="374" t="e">
        <f t="shared" si="138"/>
        <v>#DIV/0!</v>
      </c>
    </row>
    <row r="561" spans="1:24" s="222" customFormat="1" ht="18">
      <c r="A561" s="224"/>
      <c r="B561" s="224" t="s">
        <v>145</v>
      </c>
      <c r="C561" s="224" t="s">
        <v>9</v>
      </c>
      <c r="D561" s="225">
        <v>44568</v>
      </c>
      <c r="E561" s="224">
        <v>1</v>
      </c>
      <c r="F561" s="224"/>
      <c r="G561" s="224"/>
      <c r="H561" s="224">
        <v>200</v>
      </c>
      <c r="I561" s="224">
        <v>150</v>
      </c>
      <c r="J561" s="224">
        <v>5</v>
      </c>
      <c r="K561" s="226">
        <f>(J561*H561)/I561</f>
        <v>6.666666666666667</v>
      </c>
      <c r="L561" s="221"/>
      <c r="M561" s="221"/>
      <c r="N561" s="221"/>
      <c r="O561" s="221"/>
      <c r="P561" s="221"/>
      <c r="Q561" s="221"/>
      <c r="R561" s="221">
        <v>6</v>
      </c>
      <c r="S561" s="221">
        <v>3</v>
      </c>
      <c r="T561" s="221">
        <f>AVERAGE(L563:Q563)</f>
        <v>177.97363996505737</v>
      </c>
      <c r="U561" s="221">
        <f>STDEV(L563:Q563)</f>
        <v>210.49598783586308</v>
      </c>
      <c r="V561" s="221">
        <f>MEDIAN(L563:Q563)</f>
        <v>105.68473935127258</v>
      </c>
      <c r="W561" s="227">
        <f>S561/R561</f>
        <v>0.5</v>
      </c>
      <c r="X561" s="374" t="e">
        <f t="shared" si="138"/>
        <v>#DIV/0!</v>
      </c>
    </row>
    <row r="562" spans="1:24" s="222" customFormat="1" ht="18">
      <c r="A562" s="224"/>
      <c r="B562" s="224"/>
      <c r="C562" s="224"/>
      <c r="D562" s="224"/>
      <c r="E562" s="224"/>
      <c r="F562" s="224"/>
      <c r="G562" s="224"/>
      <c r="K562" s="228" t="s">
        <v>73</v>
      </c>
      <c r="L562" s="351">
        <v>2.9108829498291016</v>
      </c>
      <c r="M562" s="229">
        <v>2.7989327907562256</v>
      </c>
      <c r="N562">
        <v>0</v>
      </c>
      <c r="O562" s="229">
        <v>1.4091298580169678</v>
      </c>
      <c r="P562" s="229">
        <v>0</v>
      </c>
      <c r="Q562" s="35">
        <v>0</v>
      </c>
      <c r="R562" s="230"/>
      <c r="S562" s="231"/>
      <c r="T562" s="231"/>
      <c r="U562" s="231"/>
      <c r="V562" s="231"/>
      <c r="W562" s="232"/>
      <c r="X562" s="374">
        <f t="shared" si="138"/>
        <v>0.23729818662007651</v>
      </c>
    </row>
    <row r="563" spans="1:24" s="222" customFormat="1" ht="18">
      <c r="A563" s="224"/>
      <c r="B563" s="224"/>
      <c r="C563" s="224"/>
      <c r="D563" s="224"/>
      <c r="E563" s="224"/>
      <c r="F563" s="224"/>
      <c r="G563" s="224"/>
      <c r="K563" s="228" t="s">
        <v>74</v>
      </c>
      <c r="L563" s="221">
        <f>1000*L562/$K561</f>
        <v>436.63244247436523</v>
      </c>
      <c r="M563" s="221">
        <f>1000*M562/$K561</f>
        <v>419.83991861343384</v>
      </c>
      <c r="N563" s="221">
        <f>1000*N562/$K561</f>
        <v>0</v>
      </c>
      <c r="O563" s="221">
        <f t="shared" ref="O563:Q563" si="146">1000*O562/$K561</f>
        <v>211.36947870254517</v>
      </c>
      <c r="P563" s="221">
        <f t="shared" si="146"/>
        <v>0</v>
      </c>
      <c r="Q563" s="221">
        <f t="shared" si="146"/>
        <v>0</v>
      </c>
      <c r="R563" s="230"/>
      <c r="S563" s="231"/>
      <c r="T563" s="231"/>
      <c r="U563" s="231"/>
      <c r="V563" s="231"/>
      <c r="W563" s="232"/>
      <c r="X563" s="374">
        <f t="shared" si="138"/>
        <v>35.594727993011475</v>
      </c>
    </row>
    <row r="564" spans="1:24" s="222" customFormat="1" ht="18">
      <c r="A564" s="224"/>
      <c r="B564" s="224"/>
      <c r="C564" s="224"/>
      <c r="D564" s="224"/>
      <c r="E564" s="224"/>
      <c r="F564" s="224"/>
      <c r="G564" s="224"/>
      <c r="L564" s="224"/>
      <c r="M564" s="224"/>
      <c r="N564" s="224"/>
      <c r="O564" s="224"/>
      <c r="P564" s="224"/>
      <c r="Q564" s="224"/>
      <c r="W564" s="232"/>
      <c r="X564" s="374" t="e">
        <f t="shared" si="138"/>
        <v>#DIV/0!</v>
      </c>
    </row>
    <row r="565" spans="1:24" s="222" customFormat="1" ht="18">
      <c r="A565" s="224"/>
      <c r="B565" s="224" t="s">
        <v>145</v>
      </c>
      <c r="C565" s="224" t="s">
        <v>9</v>
      </c>
      <c r="D565" s="225">
        <v>44571</v>
      </c>
      <c r="E565" s="224">
        <v>4</v>
      </c>
      <c r="F565" s="224"/>
      <c r="G565" s="224"/>
      <c r="H565" s="224">
        <v>200</v>
      </c>
      <c r="I565" s="224">
        <v>150</v>
      </c>
      <c r="J565" s="224">
        <v>5</v>
      </c>
      <c r="K565" s="226">
        <f>(J565*H565)/I565</f>
        <v>6.666666666666667</v>
      </c>
      <c r="L565" s="221"/>
      <c r="M565" s="221"/>
      <c r="N565" s="221"/>
      <c r="O565" s="221"/>
      <c r="P565" s="221"/>
      <c r="Q565" s="221"/>
      <c r="R565" s="221">
        <v>6</v>
      </c>
      <c r="S565" s="221">
        <v>6</v>
      </c>
      <c r="T565" s="221">
        <f>AVERAGE(L567:Q567)</f>
        <v>12363.182830810547</v>
      </c>
      <c r="U565" s="221">
        <f>STDEV(L567:Q567)</f>
        <v>2666.8774532676189</v>
      </c>
      <c r="V565" s="221">
        <f>MEDIAN(L567:Q567)</f>
        <v>12253.995895385742</v>
      </c>
      <c r="W565" s="227">
        <f>S565/R565</f>
        <v>1</v>
      </c>
      <c r="X565" s="374" t="e">
        <f t="shared" si="138"/>
        <v>#DIV/0!</v>
      </c>
    </row>
    <row r="566" spans="1:24" s="222" customFormat="1" ht="18">
      <c r="A566" s="224"/>
      <c r="B566" s="224"/>
      <c r="C566" s="224"/>
      <c r="D566" s="224"/>
      <c r="E566" s="224"/>
      <c r="F566" s="224"/>
      <c r="G566" s="224"/>
      <c r="K566" s="228" t="s">
        <v>73</v>
      </c>
      <c r="L566" s="351">
        <v>98.151252746582031</v>
      </c>
      <c r="M566" s="229">
        <v>104.33734130859375</v>
      </c>
      <c r="N566" s="229">
        <v>65.041069030761719</v>
      </c>
      <c r="O566" s="229">
        <v>91.587600708007812</v>
      </c>
      <c r="P566" s="229">
        <v>63.611038208007812</v>
      </c>
      <c r="Q566" s="348">
        <v>71.79901123046875</v>
      </c>
      <c r="R566" s="230"/>
      <c r="S566" s="231"/>
      <c r="T566" s="231"/>
      <c r="U566" s="231"/>
      <c r="V566" s="231"/>
      <c r="W566" s="232"/>
      <c r="X566" s="374">
        <f t="shared" si="138"/>
        <v>16.484243774414061</v>
      </c>
    </row>
    <row r="567" spans="1:24" s="222" customFormat="1" ht="18">
      <c r="A567" s="224"/>
      <c r="B567" s="224"/>
      <c r="C567" s="224"/>
      <c r="D567" s="224"/>
      <c r="E567" s="224"/>
      <c r="F567" s="224"/>
      <c r="G567" s="224"/>
      <c r="K567" s="228" t="s">
        <v>74</v>
      </c>
      <c r="L567" s="221">
        <f>1000*L566/$K565</f>
        <v>14722.687911987305</v>
      </c>
      <c r="M567" s="221">
        <f>1000*M566/$K565</f>
        <v>15650.601196289062</v>
      </c>
      <c r="N567" s="221">
        <f>1000*N566/$K565</f>
        <v>9756.1603546142578</v>
      </c>
      <c r="O567" s="221">
        <f t="shared" ref="O567:Q567" si="147">1000*O566/$K565</f>
        <v>13738.140106201172</v>
      </c>
      <c r="P567" s="221">
        <f t="shared" si="147"/>
        <v>9541.6557312011719</v>
      </c>
      <c r="Q567" s="221">
        <f t="shared" si="147"/>
        <v>10769.851684570312</v>
      </c>
      <c r="R567" s="230"/>
      <c r="S567" s="231"/>
      <c r="T567" s="231"/>
      <c r="U567" s="231"/>
      <c r="V567" s="231"/>
      <c r="W567" s="232"/>
      <c r="X567" s="374">
        <f t="shared" si="138"/>
        <v>2472.6365661621094</v>
      </c>
    </row>
    <row r="568" spans="1:24" s="222" customFormat="1" ht="18">
      <c r="A568" s="224"/>
      <c r="B568" s="224"/>
      <c r="C568" s="224"/>
      <c r="D568" s="224"/>
      <c r="E568" s="224"/>
      <c r="F568" s="224"/>
      <c r="G568" s="224"/>
      <c r="L568" s="224"/>
      <c r="M568" s="224"/>
      <c r="N568" s="224"/>
      <c r="O568" s="224"/>
      <c r="P568" s="224"/>
      <c r="Q568" s="224"/>
      <c r="W568" s="232"/>
      <c r="X568" s="374" t="e">
        <f t="shared" si="138"/>
        <v>#DIV/0!</v>
      </c>
    </row>
    <row r="569" spans="1:24" s="222" customFormat="1" ht="18">
      <c r="A569" s="224"/>
      <c r="B569" s="224" t="s">
        <v>145</v>
      </c>
      <c r="C569" s="224" t="s">
        <v>9</v>
      </c>
      <c r="D569" s="225">
        <v>44574</v>
      </c>
      <c r="E569" s="224">
        <v>7</v>
      </c>
      <c r="F569" s="224"/>
      <c r="G569" s="224"/>
      <c r="H569" s="224">
        <v>200</v>
      </c>
      <c r="I569" s="224">
        <v>150</v>
      </c>
      <c r="J569" s="224">
        <v>5</v>
      </c>
      <c r="K569" s="226">
        <f>(J569*H569)/I569</f>
        <v>6.666666666666667</v>
      </c>
      <c r="L569" s="221"/>
      <c r="M569" s="221"/>
      <c r="N569" s="221"/>
      <c r="O569" s="221"/>
      <c r="P569" s="221"/>
      <c r="Q569" s="221"/>
      <c r="R569" s="221">
        <v>6</v>
      </c>
      <c r="S569" s="221">
        <v>6</v>
      </c>
      <c r="T569" s="221">
        <f>AVERAGE(L571:Q571)</f>
        <v>10069.996070861816</v>
      </c>
      <c r="U569" s="221">
        <f>STDEV(L571:Q571)</f>
        <v>1296.1008919906346</v>
      </c>
      <c r="V569" s="221">
        <f>MEDIAN(L571:Q571)</f>
        <v>10345.913314819336</v>
      </c>
      <c r="W569" s="227">
        <f>S569/R569</f>
        <v>1</v>
      </c>
      <c r="X569" s="374" t="e">
        <f t="shared" si="138"/>
        <v>#DIV/0!</v>
      </c>
    </row>
    <row r="570" spans="1:24" s="222" customFormat="1" ht="18">
      <c r="A570" s="224"/>
      <c r="B570" s="224"/>
      <c r="C570" s="224"/>
      <c r="D570" s="224"/>
      <c r="E570" s="224"/>
      <c r="F570" s="224"/>
      <c r="G570" s="224"/>
      <c r="K570" s="228" t="s">
        <v>73</v>
      </c>
      <c r="L570" s="351">
        <v>70.766159057617188</v>
      </c>
      <c r="M570" s="229">
        <v>67.526130676269531</v>
      </c>
      <c r="N570" s="229">
        <v>59.413681030273438</v>
      </c>
      <c r="O570" s="229">
        <v>55.306449890136719</v>
      </c>
      <c r="P570" s="229">
        <v>70.419380187988281</v>
      </c>
      <c r="Q570" s="348">
        <v>79.3680419921875</v>
      </c>
      <c r="R570" s="230"/>
      <c r="S570" s="231"/>
      <c r="T570" s="231"/>
      <c r="U570" s="231"/>
      <c r="V570" s="231"/>
      <c r="W570" s="232"/>
      <c r="X570" s="374">
        <f t="shared" si="138"/>
        <v>13.426661427815755</v>
      </c>
    </row>
    <row r="571" spans="1:24" s="222" customFormat="1" ht="18">
      <c r="A571" s="224"/>
      <c r="B571" s="224"/>
      <c r="C571" s="224"/>
      <c r="D571" s="224"/>
      <c r="E571" s="224"/>
      <c r="F571" s="224"/>
      <c r="G571" s="224"/>
      <c r="K571" s="228" t="s">
        <v>74</v>
      </c>
      <c r="L571" s="221">
        <f>1000*L570/$K569</f>
        <v>10614.923858642578</v>
      </c>
      <c r="M571" s="221">
        <f>1000*M570/$K569</f>
        <v>10128.91960144043</v>
      </c>
      <c r="N571" s="221">
        <f>1000*N570/$K569</f>
        <v>8912.0521545410156</v>
      </c>
      <c r="O571" s="221">
        <f t="shared" ref="O571:Q571" si="148">1000*O570/$K569</f>
        <v>8295.9674835205078</v>
      </c>
      <c r="P571" s="221">
        <f t="shared" si="148"/>
        <v>10562.907028198242</v>
      </c>
      <c r="Q571" s="221">
        <f t="shared" si="148"/>
        <v>11905.206298828125</v>
      </c>
      <c r="R571" s="230"/>
      <c r="S571" s="231"/>
      <c r="T571" s="231"/>
      <c r="U571" s="231"/>
      <c r="V571" s="231"/>
      <c r="W571" s="232"/>
      <c r="X571" s="374">
        <f t="shared" si="138"/>
        <v>2013.9992141723633</v>
      </c>
    </row>
    <row r="572" spans="1:24" s="222" customFormat="1" ht="18">
      <c r="A572" s="224"/>
      <c r="B572" s="224"/>
      <c r="C572" s="224"/>
      <c r="D572" s="224"/>
      <c r="E572" s="224"/>
      <c r="F572" s="224"/>
      <c r="G572" s="224"/>
      <c r="L572" s="224"/>
      <c r="M572" s="224"/>
      <c r="N572" s="224"/>
      <c r="O572" s="224"/>
      <c r="P572" s="224"/>
      <c r="Q572" s="224"/>
      <c r="W572" s="232"/>
      <c r="X572" s="374" t="e">
        <f t="shared" si="138"/>
        <v>#DIV/0!</v>
      </c>
    </row>
    <row r="573" spans="1:24" s="222" customFormat="1" ht="18">
      <c r="A573" s="224"/>
      <c r="B573" s="224" t="s">
        <v>145</v>
      </c>
      <c r="C573" s="224" t="s">
        <v>9</v>
      </c>
      <c r="D573" s="225">
        <v>44581</v>
      </c>
      <c r="E573" s="224">
        <v>14</v>
      </c>
      <c r="F573" s="224"/>
      <c r="G573" s="224"/>
      <c r="H573" s="224">
        <v>200</v>
      </c>
      <c r="I573" s="224">
        <v>150</v>
      </c>
      <c r="J573" s="224">
        <v>5</v>
      </c>
      <c r="K573" s="226">
        <f>(J573*H573)/I573</f>
        <v>6.666666666666667</v>
      </c>
      <c r="L573" s="221"/>
      <c r="M573" s="221"/>
      <c r="N573" s="221"/>
      <c r="O573" s="221"/>
      <c r="P573" s="221"/>
      <c r="Q573" s="221"/>
      <c r="R573" s="221">
        <v>6</v>
      </c>
      <c r="S573" s="221">
        <v>6</v>
      </c>
      <c r="T573" s="221">
        <f>AVERAGE(L575:Q575)</f>
        <v>27457.908248901367</v>
      </c>
      <c r="U573" s="221">
        <f>STDEV(L575:Q575)</f>
        <v>3924.3012584072585</v>
      </c>
      <c r="V573" s="221">
        <f>MEDIAN(L575:Q575)</f>
        <v>25737.997055053711</v>
      </c>
      <c r="W573" s="227">
        <f>S573/R573</f>
        <v>1</v>
      </c>
      <c r="X573" s="374" t="e">
        <f t="shared" si="138"/>
        <v>#DIV/0!</v>
      </c>
    </row>
    <row r="574" spans="1:24" s="222" customFormat="1" ht="18">
      <c r="A574" s="224"/>
      <c r="B574" s="224"/>
      <c r="C574" s="224"/>
      <c r="D574" s="224"/>
      <c r="E574" s="224"/>
      <c r="F574" s="224"/>
      <c r="G574" s="224"/>
      <c r="K574" s="228" t="s">
        <v>73</v>
      </c>
      <c r="L574" s="351">
        <v>173.238037109375</v>
      </c>
      <c r="M574" s="229">
        <v>169.93525695800781</v>
      </c>
      <c r="N574" s="229">
        <v>231.0250244140625</v>
      </c>
      <c r="O574" s="229">
        <v>169.52749633789062</v>
      </c>
      <c r="P574" s="229">
        <v>159.9273681640625</v>
      </c>
      <c r="Q574" s="229">
        <v>194.66314697265625</v>
      </c>
      <c r="R574" s="348">
        <v>154.95562744140625</v>
      </c>
      <c r="S574" s="231"/>
      <c r="T574" s="231"/>
      <c r="U574" s="231"/>
      <c r="V574" s="231"/>
      <c r="W574" s="232"/>
      <c r="X574" s="374">
        <f t="shared" si="138"/>
        <v>36.610544331868489</v>
      </c>
    </row>
    <row r="575" spans="1:24" s="222" customFormat="1" ht="18">
      <c r="A575" s="224"/>
      <c r="B575" s="224"/>
      <c r="C575" s="224"/>
      <c r="D575" s="224"/>
      <c r="E575" s="224"/>
      <c r="F575" s="224"/>
      <c r="G575" s="224"/>
      <c r="K575" s="228" t="s">
        <v>74</v>
      </c>
      <c r="L575" s="221">
        <f>1000*L574/$K573</f>
        <v>25985.70556640625</v>
      </c>
      <c r="M575" s="221">
        <f>1000*M574/$K573</f>
        <v>25490.288543701172</v>
      </c>
      <c r="N575" s="221">
        <f>1000*N574/$K573</f>
        <v>34653.753662109375</v>
      </c>
      <c r="O575" s="221">
        <f t="shared" ref="O575:Q575" si="149">1000*O574/$K573</f>
        <v>25429.124450683594</v>
      </c>
      <c r="P575" s="221">
        <f t="shared" si="149"/>
        <v>23989.105224609375</v>
      </c>
      <c r="Q575" s="221">
        <f t="shared" si="149"/>
        <v>29199.472045898438</v>
      </c>
      <c r="R575" s="230"/>
      <c r="S575" s="231"/>
      <c r="T575" s="231"/>
      <c r="U575" s="231"/>
      <c r="V575" s="231"/>
      <c r="W575" s="232"/>
      <c r="X575" s="374">
        <f t="shared" si="138"/>
        <v>5491.5816497802734</v>
      </c>
    </row>
    <row r="576" spans="1:24" s="222" customFormat="1" ht="18">
      <c r="A576" s="224"/>
      <c r="B576" s="224"/>
      <c r="C576" s="224"/>
      <c r="D576" s="224"/>
      <c r="E576" s="224"/>
      <c r="F576" s="224"/>
      <c r="G576" s="224"/>
      <c r="L576" s="224"/>
      <c r="M576" s="224"/>
      <c r="N576" s="224"/>
      <c r="O576" s="224"/>
      <c r="P576" s="224"/>
      <c r="Q576" s="224"/>
      <c r="W576" s="232"/>
      <c r="X576" s="374" t="e">
        <f t="shared" si="138"/>
        <v>#DIV/0!</v>
      </c>
    </row>
    <row r="577" spans="1:24" s="222" customFormat="1" ht="18">
      <c r="A577" s="224"/>
      <c r="B577" s="224" t="s">
        <v>145</v>
      </c>
      <c r="C577" s="224" t="s">
        <v>9</v>
      </c>
      <c r="D577" s="225">
        <v>44588</v>
      </c>
      <c r="E577" s="224">
        <v>21</v>
      </c>
      <c r="F577" s="224"/>
      <c r="G577" s="224"/>
      <c r="H577" s="224">
        <v>200</v>
      </c>
      <c r="I577" s="224">
        <v>150</v>
      </c>
      <c r="J577" s="224">
        <v>5</v>
      </c>
      <c r="K577" s="226">
        <f>(J577*H577)/I577</f>
        <v>6.666666666666667</v>
      </c>
      <c r="L577" s="221"/>
      <c r="M577" s="221"/>
      <c r="N577" s="221"/>
      <c r="O577" s="221"/>
      <c r="P577" s="221"/>
      <c r="Q577" s="221"/>
      <c r="R577" s="221">
        <v>6</v>
      </c>
      <c r="S577" s="221">
        <v>6</v>
      </c>
      <c r="T577" s="221">
        <f>AVERAGE(L579:Q579)</f>
        <v>16056.65168762207</v>
      </c>
      <c r="U577" s="221">
        <f>STDEV(L579:Q579)</f>
        <v>1312.6597822077897</v>
      </c>
      <c r="V577" s="221">
        <f>MEDIAN(L579:Q579)</f>
        <v>16058.283233642578</v>
      </c>
      <c r="W577" s="227">
        <f>S577/R577</f>
        <v>1</v>
      </c>
      <c r="X577" s="374" t="e">
        <f t="shared" si="138"/>
        <v>#DIV/0!</v>
      </c>
    </row>
    <row r="578" spans="1:24" s="222" customFormat="1" ht="18">
      <c r="A578" s="224"/>
      <c r="B578" s="224"/>
      <c r="C578" s="224"/>
      <c r="D578" s="224"/>
      <c r="E578" s="224"/>
      <c r="F578" s="224"/>
      <c r="G578" s="224"/>
      <c r="K578" s="228" t="s">
        <v>73</v>
      </c>
      <c r="L578" s="351">
        <v>107.38793182373047</v>
      </c>
      <c r="M578" s="229">
        <v>120.43452453613281</v>
      </c>
      <c r="N578" s="229">
        <v>98.236221313476562</v>
      </c>
      <c r="O578" s="229">
        <v>97.152755737304688</v>
      </c>
      <c r="P578" s="229">
        <v>106.72251129150391</v>
      </c>
      <c r="Q578" s="348">
        <v>112.33212280273438</v>
      </c>
      <c r="R578" s="230"/>
      <c r="S578" s="231"/>
      <c r="T578" s="231"/>
      <c r="U578" s="231"/>
      <c r="V578" s="231"/>
      <c r="W578" s="232"/>
      <c r="X578" s="374">
        <f t="shared" si="138"/>
        <v>21.408868916829427</v>
      </c>
    </row>
    <row r="579" spans="1:24" s="222" customFormat="1" ht="18">
      <c r="A579" s="224"/>
      <c r="B579" s="224"/>
      <c r="C579" s="224"/>
      <c r="D579" s="224"/>
      <c r="E579" s="224"/>
      <c r="F579" s="224"/>
      <c r="G579" s="224"/>
      <c r="K579" s="228" t="s">
        <v>74</v>
      </c>
      <c r="L579" s="221">
        <f>1000*L578/$K577</f>
        <v>16108.18977355957</v>
      </c>
      <c r="M579" s="221">
        <f>1000*M578/$K577</f>
        <v>18065.178680419922</v>
      </c>
      <c r="N579" s="221">
        <f>1000*N578/$K577</f>
        <v>14735.433197021484</v>
      </c>
      <c r="O579" s="221">
        <f t="shared" ref="O579:Q579" si="150">1000*O578/$K577</f>
        <v>14572.913360595703</v>
      </c>
      <c r="P579" s="221">
        <f t="shared" si="150"/>
        <v>16008.376693725586</v>
      </c>
      <c r="Q579" s="221">
        <f t="shared" si="150"/>
        <v>16849.818420410156</v>
      </c>
      <c r="R579" s="230"/>
      <c r="S579" s="231"/>
      <c r="T579" s="231"/>
      <c r="U579" s="231"/>
      <c r="V579" s="231"/>
      <c r="W579" s="232"/>
      <c r="X579" s="374">
        <f t="shared" si="138"/>
        <v>3211.3303375244141</v>
      </c>
    </row>
    <row r="580" spans="1:24" s="222" customFormat="1" ht="18">
      <c r="A580" s="224"/>
      <c r="B580" s="224"/>
      <c r="C580" s="224"/>
      <c r="D580" s="224"/>
      <c r="E580" s="224"/>
      <c r="F580" s="224"/>
      <c r="G580" s="224"/>
      <c r="L580" s="224"/>
      <c r="M580" s="224"/>
      <c r="N580" s="224"/>
      <c r="O580" s="224"/>
      <c r="P580" s="224"/>
      <c r="Q580" s="224"/>
      <c r="W580" s="232"/>
      <c r="X580" s="374" t="e">
        <f t="shared" si="138"/>
        <v>#DIV/0!</v>
      </c>
    </row>
    <row r="581" spans="1:24" s="222" customFormat="1" ht="18">
      <c r="A581" s="224"/>
      <c r="B581" s="224" t="s">
        <v>145</v>
      </c>
      <c r="C581" s="224" t="s">
        <v>9</v>
      </c>
      <c r="D581" s="225">
        <v>44595</v>
      </c>
      <c r="E581" s="224">
        <v>28</v>
      </c>
      <c r="F581" s="224"/>
      <c r="G581" s="224"/>
      <c r="H581" s="224">
        <v>200</v>
      </c>
      <c r="I581" s="224">
        <v>150</v>
      </c>
      <c r="J581" s="224">
        <v>5</v>
      </c>
      <c r="K581" s="226">
        <f>(J581*H581)/I581</f>
        <v>6.666666666666667</v>
      </c>
      <c r="L581" s="221"/>
      <c r="M581" s="221"/>
      <c r="N581" s="221"/>
      <c r="O581" s="221"/>
      <c r="P581" s="221"/>
      <c r="Q581" s="221"/>
      <c r="R581" s="221">
        <v>6</v>
      </c>
      <c r="S581" s="221">
        <v>6</v>
      </c>
      <c r="T581" s="221">
        <f>AVERAGE(L583:Q583)</f>
        <v>2826.3176918029785</v>
      </c>
      <c r="U581" s="221">
        <f>STDEV(L583:Q583)</f>
        <v>355.47859818006111</v>
      </c>
      <c r="V581" s="221">
        <f>MEDIAN(L583:Q583)</f>
        <v>2930.6868553161621</v>
      </c>
      <c r="W581" s="227">
        <f>S581/R581</f>
        <v>1</v>
      </c>
      <c r="X581" s="374" t="e">
        <f t="shared" si="138"/>
        <v>#DIV/0!</v>
      </c>
    </row>
    <row r="582" spans="1:24" s="222" customFormat="1" ht="18">
      <c r="A582" s="224"/>
      <c r="B582" s="224"/>
      <c r="C582" s="224"/>
      <c r="D582" s="224"/>
      <c r="E582" s="224"/>
      <c r="F582" s="224"/>
      <c r="G582" s="224"/>
      <c r="K582" s="228" t="s">
        <v>73</v>
      </c>
      <c r="L582" s="351">
        <v>21.359085083007812</v>
      </c>
      <c r="M582" s="229">
        <v>20.02415657043457</v>
      </c>
      <c r="N582" s="229">
        <v>14.582439422607422</v>
      </c>
      <c r="O582" s="229">
        <v>19.051668167114258</v>
      </c>
      <c r="P582" s="229">
        <v>17.993383407592773</v>
      </c>
      <c r="Q582" s="348">
        <v>20.041975021362305</v>
      </c>
      <c r="R582" s="230"/>
      <c r="S582" s="231"/>
      <c r="T582" s="231"/>
      <c r="U582" s="231"/>
      <c r="V582" s="231"/>
      <c r="W582" s="232"/>
      <c r="X582" s="374">
        <f t="shared" si="138"/>
        <v>3.7684235890706383</v>
      </c>
    </row>
    <row r="583" spans="1:24" s="222" customFormat="1" ht="18">
      <c r="A583" s="224"/>
      <c r="B583" s="224"/>
      <c r="C583" s="224"/>
      <c r="D583" s="224"/>
      <c r="E583" s="224"/>
      <c r="F583" s="224"/>
      <c r="G583" s="224"/>
      <c r="K583" s="228" t="s">
        <v>74</v>
      </c>
      <c r="L583" s="221">
        <f>1000*L582/$K581</f>
        <v>3203.8627624511719</v>
      </c>
      <c r="M583" s="221">
        <f>1000*M582/$K581</f>
        <v>3003.6234855651855</v>
      </c>
      <c r="N583" s="221">
        <f>1000*N582/$K581</f>
        <v>2187.3659133911133</v>
      </c>
      <c r="O583" s="221">
        <f t="shared" ref="O583:Q583" si="151">1000*O582/$K581</f>
        <v>2857.7502250671387</v>
      </c>
      <c r="P583" s="221">
        <f t="shared" si="151"/>
        <v>2699.007511138916</v>
      </c>
      <c r="Q583" s="221">
        <f t="shared" si="151"/>
        <v>3006.2962532043457</v>
      </c>
      <c r="R583" s="230"/>
      <c r="S583" s="231"/>
      <c r="T583" s="231"/>
      <c r="U583" s="231"/>
      <c r="V583" s="231"/>
      <c r="W583" s="232"/>
      <c r="X583" s="374">
        <f t="shared" si="138"/>
        <v>565.2635383605957</v>
      </c>
    </row>
    <row r="584" spans="1:24" s="222" customFormat="1" ht="18">
      <c r="A584" s="224"/>
      <c r="B584" s="224"/>
      <c r="C584" s="224"/>
      <c r="E584" s="224"/>
      <c r="F584" s="224"/>
      <c r="G584" s="224"/>
      <c r="L584" s="224"/>
      <c r="M584" s="224"/>
      <c r="N584" s="224"/>
      <c r="O584" s="224"/>
      <c r="P584" s="224"/>
      <c r="Q584" s="224"/>
      <c r="W584" s="232"/>
      <c r="X584" s="374" t="e">
        <f t="shared" si="138"/>
        <v>#DIV/0!</v>
      </c>
    </row>
    <row r="585" spans="1:24" s="222" customFormat="1" ht="18">
      <c r="A585" s="224"/>
      <c r="B585" s="224" t="s">
        <v>145</v>
      </c>
      <c r="C585" s="224" t="s">
        <v>9</v>
      </c>
      <c r="D585" s="225">
        <v>44602</v>
      </c>
      <c r="E585" s="224">
        <v>35</v>
      </c>
      <c r="F585" s="224"/>
      <c r="G585" s="224"/>
      <c r="H585" s="224">
        <v>200</v>
      </c>
      <c r="I585" s="224">
        <v>150</v>
      </c>
      <c r="J585" s="224">
        <v>5</v>
      </c>
      <c r="K585" s="226">
        <f>(J585*H585)/I585</f>
        <v>6.666666666666667</v>
      </c>
      <c r="L585" s="221"/>
      <c r="M585" s="221"/>
      <c r="N585" s="221"/>
      <c r="O585" s="221"/>
      <c r="P585" s="221"/>
      <c r="Q585" s="221"/>
      <c r="R585" s="221">
        <v>6</v>
      </c>
      <c r="S585" s="221">
        <v>6</v>
      </c>
      <c r="T585" s="221">
        <f>AVERAGE(L587:Q587)</f>
        <v>1263.8511657714844</v>
      </c>
      <c r="U585" s="221">
        <f>STDEV(L587:Q587)</f>
        <v>598.31020791380695</v>
      </c>
      <c r="V585" s="221">
        <f>MEDIAN(L587:Q587)</f>
        <v>1122.6747035980225</v>
      </c>
      <c r="W585" s="227">
        <f>S585/R585</f>
        <v>1</v>
      </c>
      <c r="X585" s="374" t="e">
        <f t="shared" si="138"/>
        <v>#DIV/0!</v>
      </c>
    </row>
    <row r="586" spans="1:24" s="222" customFormat="1" ht="18">
      <c r="A586" s="224"/>
      <c r="B586" s="224"/>
      <c r="C586" s="224"/>
      <c r="D586" s="224"/>
      <c r="E586" s="224"/>
      <c r="F586" s="224"/>
      <c r="G586" s="224"/>
      <c r="K586" s="228" t="s">
        <v>73</v>
      </c>
      <c r="L586" s="351">
        <v>7.1459059715270996</v>
      </c>
      <c r="M586" s="229">
        <v>5.8443427085876465</v>
      </c>
      <c r="N586" s="229">
        <v>5.5400295257568359</v>
      </c>
      <c r="O586" s="229">
        <v>7.8841462135314941</v>
      </c>
      <c r="P586" s="229">
        <v>16.316532135009766</v>
      </c>
      <c r="Q586" s="348">
        <v>7.8230900764465332</v>
      </c>
      <c r="R586" s="230"/>
      <c r="S586" s="231"/>
      <c r="T586" s="231"/>
      <c r="U586" s="231"/>
      <c r="V586" s="231"/>
      <c r="W586" s="232"/>
      <c r="X586" s="374">
        <f t="shared" si="138"/>
        <v>1.6851348876953125</v>
      </c>
    </row>
    <row r="587" spans="1:24" s="222" customFormat="1" ht="18">
      <c r="A587" s="224"/>
      <c r="B587" s="224"/>
      <c r="C587" s="224"/>
      <c r="D587" s="224"/>
      <c r="E587" s="224"/>
      <c r="F587" s="224"/>
      <c r="G587" s="224"/>
      <c r="K587" s="228" t="s">
        <v>74</v>
      </c>
      <c r="L587" s="221">
        <f>1000*L586/$K585</f>
        <v>1071.8858957290649</v>
      </c>
      <c r="M587" s="221">
        <f>1000*M586/$K585</f>
        <v>876.65140628814697</v>
      </c>
      <c r="N587" s="221">
        <f>1000*N586/$K585</f>
        <v>831.00442886352539</v>
      </c>
      <c r="O587" s="221">
        <f t="shared" ref="O587:Q587" si="152">1000*O586/$K585</f>
        <v>1182.6219320297241</v>
      </c>
      <c r="P587" s="221">
        <f t="shared" si="152"/>
        <v>2447.4798202514648</v>
      </c>
      <c r="Q587" s="221">
        <f t="shared" si="152"/>
        <v>1173.46351146698</v>
      </c>
      <c r="R587" s="230"/>
      <c r="S587" s="231"/>
      <c r="T587" s="231"/>
      <c r="U587" s="231"/>
      <c r="V587" s="231"/>
      <c r="W587" s="232"/>
      <c r="X587" s="374">
        <f t="shared" si="138"/>
        <v>252.77023315429688</v>
      </c>
    </row>
    <row r="588" spans="1:24" s="222" customFormat="1" ht="18">
      <c r="A588" s="224"/>
      <c r="B588" s="224"/>
      <c r="C588" s="224"/>
      <c r="D588" s="224"/>
      <c r="E588" s="224"/>
      <c r="F588" s="224"/>
      <c r="G588" s="224"/>
      <c r="L588" s="224"/>
      <c r="M588" s="224"/>
      <c r="N588" s="224"/>
      <c r="O588" s="224"/>
      <c r="P588" s="224"/>
      <c r="Q588" s="224"/>
      <c r="W588" s="232"/>
      <c r="X588" s="374" t="e">
        <f t="shared" si="138"/>
        <v>#DIV/0!</v>
      </c>
    </row>
    <row r="589" spans="1:24" s="222" customFormat="1" ht="18">
      <c r="A589" s="224"/>
      <c r="B589" s="224" t="s">
        <v>145</v>
      </c>
      <c r="C589" s="224" t="s">
        <v>9</v>
      </c>
      <c r="D589" s="225">
        <v>44609</v>
      </c>
      <c r="E589" s="224">
        <v>42</v>
      </c>
      <c r="F589" s="224"/>
      <c r="G589" s="224"/>
      <c r="H589" s="224">
        <v>200</v>
      </c>
      <c r="I589" s="224">
        <v>150</v>
      </c>
      <c r="J589" s="224">
        <v>5</v>
      </c>
      <c r="K589" s="226">
        <f>(J589*H589)/I589</f>
        <v>6.666666666666667</v>
      </c>
      <c r="L589" s="221"/>
      <c r="M589" s="221"/>
      <c r="N589" s="221"/>
      <c r="O589" s="221"/>
      <c r="P589" s="221"/>
      <c r="Q589" s="221"/>
      <c r="R589" s="221">
        <v>6</v>
      </c>
      <c r="S589" s="221">
        <v>6</v>
      </c>
      <c r="T589" s="221">
        <f>AVERAGE(L591:Q591)</f>
        <v>1218.754243850708</v>
      </c>
      <c r="U589" s="221">
        <f>STDEV(L591:Q591)</f>
        <v>467.32594850311352</v>
      </c>
      <c r="V589" s="221">
        <f>MEDIAN(L591:Q591)</f>
        <v>1024.2789387702942</v>
      </c>
      <c r="W589" s="227">
        <f>S589/R589</f>
        <v>1</v>
      </c>
      <c r="X589" s="374" t="e">
        <f t="shared" si="138"/>
        <v>#DIV/0!</v>
      </c>
    </row>
    <row r="590" spans="1:24" s="222" customFormat="1" ht="18">
      <c r="A590" s="224"/>
      <c r="B590" s="224"/>
      <c r="C590" s="224"/>
      <c r="D590" s="224"/>
      <c r="E590" s="224"/>
      <c r="F590" s="224"/>
      <c r="G590" s="224"/>
      <c r="K590" s="228" t="s">
        <v>73</v>
      </c>
      <c r="L590" s="351">
        <v>11.836434364318848</v>
      </c>
      <c r="M590" s="229">
        <v>12.277485847473145</v>
      </c>
      <c r="N590" s="229">
        <v>6.4687552452087402</v>
      </c>
      <c r="O590" s="229">
        <v>5.452357292175293</v>
      </c>
      <c r="P590" s="229">
        <v>7.1882972717285156</v>
      </c>
      <c r="Q590" s="348">
        <v>5.5268397331237793</v>
      </c>
      <c r="R590" s="230"/>
      <c r="S590" s="231"/>
      <c r="T590" s="231"/>
      <c r="U590" s="231"/>
      <c r="V590" s="231"/>
      <c r="W590" s="232"/>
      <c r="X590" s="374">
        <f t="shared" si="138"/>
        <v>1.6250056584676105</v>
      </c>
    </row>
    <row r="591" spans="1:24" s="222" customFormat="1" ht="18">
      <c r="A591" s="224"/>
      <c r="B591" s="224"/>
      <c r="C591" s="224"/>
      <c r="D591" s="224"/>
      <c r="E591" s="224"/>
      <c r="F591" s="224"/>
      <c r="G591" s="224"/>
      <c r="K591" s="228" t="s">
        <v>74</v>
      </c>
      <c r="L591" s="221">
        <f>1000*L590/$K589</f>
        <v>1775.4651546478271</v>
      </c>
      <c r="M591" s="221">
        <f>1000*M590/$K589</f>
        <v>1841.6228771209717</v>
      </c>
      <c r="N591" s="221">
        <f>1000*N590/$K589</f>
        <v>970.31328678131104</v>
      </c>
      <c r="O591" s="221">
        <f t="shared" ref="O591:Q591" si="153">1000*O590/$K589</f>
        <v>817.85359382629395</v>
      </c>
      <c r="P591" s="221">
        <f t="shared" si="153"/>
        <v>1078.2445907592773</v>
      </c>
      <c r="Q591" s="221">
        <f t="shared" si="153"/>
        <v>829.02595996856689</v>
      </c>
      <c r="R591" s="230"/>
      <c r="S591" s="231"/>
      <c r="T591" s="231"/>
      <c r="U591" s="231"/>
      <c r="V591" s="231"/>
      <c r="W591" s="232"/>
      <c r="X591" s="374">
        <f t="shared" si="138"/>
        <v>243.7508487701416</v>
      </c>
    </row>
    <row r="592" spans="1:24" s="222" customFormat="1" ht="18">
      <c r="A592" s="224"/>
      <c r="B592" s="224"/>
      <c r="C592" s="224"/>
      <c r="E592" s="224"/>
      <c r="F592" s="224"/>
      <c r="G592" s="224"/>
      <c r="L592" s="224"/>
      <c r="M592" s="224"/>
      <c r="N592" s="224"/>
      <c r="O592" s="224"/>
      <c r="P592" s="224"/>
      <c r="Q592" s="224"/>
      <c r="W592" s="232"/>
      <c r="X592" s="374" t="e">
        <f t="shared" si="138"/>
        <v>#DIV/0!</v>
      </c>
    </row>
    <row r="593" spans="1:24" s="222" customFormat="1" ht="18">
      <c r="A593" s="224"/>
      <c r="B593" s="224" t="s">
        <v>145</v>
      </c>
      <c r="C593" s="224" t="s">
        <v>9</v>
      </c>
      <c r="D593" s="225">
        <v>44616</v>
      </c>
      <c r="E593" s="224">
        <v>49</v>
      </c>
      <c r="F593" s="224"/>
      <c r="G593" s="224"/>
      <c r="H593" s="224">
        <v>200</v>
      </c>
      <c r="I593" s="224">
        <v>150</v>
      </c>
      <c r="J593" s="224">
        <v>5</v>
      </c>
      <c r="K593" s="226">
        <f>(J593*H593)/I593</f>
        <v>6.666666666666667</v>
      </c>
      <c r="L593" s="221"/>
      <c r="M593" s="221"/>
      <c r="N593" s="221"/>
      <c r="O593" s="221"/>
      <c r="P593" s="221"/>
      <c r="Q593" s="221"/>
      <c r="R593" s="221">
        <v>6</v>
      </c>
      <c r="S593" s="221">
        <v>6</v>
      </c>
      <c r="T593" s="221">
        <f>AVERAGE(L595:Q595)</f>
        <v>781.7758172750473</v>
      </c>
      <c r="U593" s="221">
        <f>STDEV(L595:Q595)</f>
        <v>615.94170869785376</v>
      </c>
      <c r="V593" s="221">
        <f>MEDIAN(L595:Q595)</f>
        <v>692.27396249771118</v>
      </c>
      <c r="W593" s="227">
        <f>S593/R593</f>
        <v>1</v>
      </c>
      <c r="X593" s="374" t="e">
        <f t="shared" si="138"/>
        <v>#DIV/0!</v>
      </c>
    </row>
    <row r="594" spans="1:24" s="222" customFormat="1" ht="18">
      <c r="A594" s="224"/>
      <c r="B594" s="224"/>
      <c r="C594" s="224"/>
      <c r="D594" s="224"/>
      <c r="E594" s="224"/>
      <c r="F594" s="224"/>
      <c r="G594" s="224"/>
      <c r="K594" s="228" t="s">
        <v>73</v>
      </c>
      <c r="L594" s="351">
        <v>7.165827751159668</v>
      </c>
      <c r="M594" s="229">
        <v>0.33553445339202881</v>
      </c>
      <c r="N594" s="229">
        <v>2.663057804107666</v>
      </c>
      <c r="O594" s="229">
        <v>6.2101349830627441</v>
      </c>
      <c r="P594" s="229">
        <v>3.0201845169067383</v>
      </c>
      <c r="Q594" s="348">
        <v>11.876293182373047</v>
      </c>
      <c r="R594" s="230"/>
      <c r="S594" s="231"/>
      <c r="T594" s="231"/>
      <c r="U594" s="231"/>
      <c r="V594" s="231"/>
      <c r="W594" s="232"/>
      <c r="X594" s="374">
        <f t="shared" si="138"/>
        <v>1.0423677563667297</v>
      </c>
    </row>
    <row r="595" spans="1:24" s="222" customFormat="1" ht="18">
      <c r="A595" s="224"/>
      <c r="B595" s="224"/>
      <c r="C595" s="224"/>
      <c r="D595" s="224"/>
      <c r="E595" s="224"/>
      <c r="F595" s="224"/>
      <c r="G595" s="224"/>
      <c r="K595" s="228" t="s">
        <v>74</v>
      </c>
      <c r="L595" s="221">
        <f>1000*L594/$K593</f>
        <v>1074.8741626739502</v>
      </c>
      <c r="M595" s="221">
        <f>1000*M594/$K593</f>
        <v>50.330168008804321</v>
      </c>
      <c r="N595" s="221">
        <f>1000*N594/$K593</f>
        <v>399.4586706161499</v>
      </c>
      <c r="O595" s="221">
        <f t="shared" ref="O595:Q595" si="154">1000*O594/$K593</f>
        <v>931.52024745941162</v>
      </c>
      <c r="P595" s="221">
        <f t="shared" si="154"/>
        <v>453.02767753601074</v>
      </c>
      <c r="Q595" s="221">
        <f t="shared" si="154"/>
        <v>1781.443977355957</v>
      </c>
      <c r="R595" s="230"/>
      <c r="S595" s="231"/>
      <c r="T595" s="231"/>
      <c r="U595" s="231"/>
      <c r="V595" s="231"/>
      <c r="W595" s="232"/>
      <c r="X595" s="374">
        <f t="shared" si="138"/>
        <v>156.35516345500946</v>
      </c>
    </row>
    <row r="596" spans="1:24" s="222" customFormat="1" ht="18">
      <c r="A596" s="224"/>
      <c r="B596" s="224"/>
      <c r="C596" s="224"/>
      <c r="D596" s="225"/>
      <c r="E596" s="224"/>
      <c r="F596" s="224"/>
      <c r="G596" s="224"/>
      <c r="L596" s="224"/>
      <c r="M596" s="224"/>
      <c r="N596" s="224"/>
      <c r="O596" s="224"/>
      <c r="P596" s="224"/>
      <c r="Q596" s="224"/>
      <c r="W596" s="232"/>
      <c r="X596" s="374" t="e">
        <f t="shared" ref="X596:X659" si="155">(AVERAGE(L596:Q596))/5</f>
        <v>#DIV/0!</v>
      </c>
    </row>
    <row r="597" spans="1:24" s="222" customFormat="1" ht="18">
      <c r="A597" s="224"/>
      <c r="B597" s="224" t="s">
        <v>145</v>
      </c>
      <c r="C597" s="224" t="s">
        <v>9</v>
      </c>
      <c r="D597" s="225">
        <v>44623</v>
      </c>
      <c r="E597" s="224">
        <v>56</v>
      </c>
      <c r="F597" s="224"/>
      <c r="G597" s="224"/>
      <c r="H597" s="224">
        <v>200</v>
      </c>
      <c r="I597" s="224">
        <v>150</v>
      </c>
      <c r="J597" s="224">
        <v>5</v>
      </c>
      <c r="K597" s="226">
        <f>(J597*H597)/I597</f>
        <v>6.666666666666667</v>
      </c>
      <c r="L597" s="221"/>
      <c r="M597" s="221"/>
      <c r="N597" s="221"/>
      <c r="O597" s="221"/>
      <c r="P597" s="221"/>
      <c r="Q597" s="221"/>
      <c r="R597" s="221">
        <v>6</v>
      </c>
      <c r="S597" s="221">
        <v>4</v>
      </c>
      <c r="T597" s="221">
        <f>AVERAGE(L599:Q599)</f>
        <v>344.97862458229065</v>
      </c>
      <c r="U597" s="221">
        <f>STDEV(L599:Q599)</f>
        <v>412.1164955935692</v>
      </c>
      <c r="V597" s="221">
        <f>MEDIAN(L599:Q599)</f>
        <v>216.47874712944031</v>
      </c>
      <c r="W597" s="227">
        <f>S597/R597</f>
        <v>0.66666666666666663</v>
      </c>
      <c r="X597" s="374" t="e">
        <f t="shared" si="155"/>
        <v>#DIV/0!</v>
      </c>
    </row>
    <row r="598" spans="1:24" s="222" customFormat="1" ht="18">
      <c r="A598" s="224"/>
      <c r="B598" s="224"/>
      <c r="C598" s="224"/>
      <c r="D598" s="224"/>
      <c r="E598" s="224"/>
      <c r="F598" s="224"/>
      <c r="G598" s="224"/>
      <c r="K598" s="228" t="s">
        <v>73</v>
      </c>
      <c r="L598" s="283">
        <v>0</v>
      </c>
      <c r="M598">
        <v>0</v>
      </c>
      <c r="N598" s="229">
        <v>3.7584400177001953</v>
      </c>
      <c r="O598" s="229">
        <v>7.1543216705322266</v>
      </c>
      <c r="P598" s="229">
        <v>1.4078618288040161</v>
      </c>
      <c r="Q598" s="348">
        <v>1.478521466255188</v>
      </c>
      <c r="R598" s="230"/>
      <c r="S598" s="231"/>
      <c r="T598" s="231"/>
      <c r="U598" s="231"/>
      <c r="V598" s="231"/>
      <c r="W598" s="232"/>
      <c r="X598" s="374">
        <f t="shared" si="155"/>
        <v>0.45997149944305421</v>
      </c>
    </row>
    <row r="599" spans="1:24" s="222" customFormat="1" ht="18">
      <c r="A599" s="224"/>
      <c r="B599" s="224"/>
      <c r="C599" s="224"/>
      <c r="D599" s="224"/>
      <c r="E599" s="224"/>
      <c r="F599" s="224"/>
      <c r="G599" s="224"/>
      <c r="K599" s="228" t="s">
        <v>74</v>
      </c>
      <c r="L599" s="221">
        <f>1000*L598/$K597</f>
        <v>0</v>
      </c>
      <c r="M599" s="221">
        <f>1000*M598/$K597</f>
        <v>0</v>
      </c>
      <c r="N599" s="221">
        <f>1000*N598/$K597</f>
        <v>563.7660026550293</v>
      </c>
      <c r="O599" s="221">
        <f t="shared" ref="O599:Q599" si="156">1000*O598/$K597</f>
        <v>1073.148250579834</v>
      </c>
      <c r="P599" s="221">
        <f t="shared" si="156"/>
        <v>211.17927432060242</v>
      </c>
      <c r="Q599" s="221">
        <f t="shared" si="156"/>
        <v>221.7782199382782</v>
      </c>
      <c r="R599" s="230"/>
      <c r="S599" s="231"/>
      <c r="T599" s="231"/>
      <c r="U599" s="231"/>
      <c r="V599" s="231"/>
      <c r="W599" s="232"/>
      <c r="X599" s="374">
        <f t="shared" si="155"/>
        <v>68.99572491645813</v>
      </c>
    </row>
    <row r="600" spans="1:24" s="222" customFormat="1" ht="18">
      <c r="A600" s="224"/>
      <c r="B600" s="224"/>
      <c r="C600" s="224"/>
      <c r="D600" s="225"/>
      <c r="E600" s="224"/>
      <c r="F600" s="224"/>
      <c r="G600" s="224"/>
      <c r="L600" s="224"/>
      <c r="M600" s="224"/>
      <c r="N600" s="224"/>
      <c r="O600" s="224"/>
      <c r="P600" s="224"/>
      <c r="Q600" s="224"/>
      <c r="W600" s="232"/>
      <c r="X600" s="374" t="e">
        <f t="shared" si="155"/>
        <v>#DIV/0!</v>
      </c>
    </row>
    <row r="601" spans="1:24" s="222" customFormat="1" ht="18">
      <c r="A601" s="224"/>
      <c r="B601" s="224" t="s">
        <v>145</v>
      </c>
      <c r="C601" s="224" t="s">
        <v>9</v>
      </c>
      <c r="D601" s="225">
        <v>44631</v>
      </c>
      <c r="E601" s="224">
        <v>63</v>
      </c>
      <c r="F601" s="224"/>
      <c r="G601" s="224"/>
      <c r="H601" s="224">
        <v>200</v>
      </c>
      <c r="I601" s="224">
        <v>150</v>
      </c>
      <c r="J601" s="224">
        <v>5</v>
      </c>
      <c r="K601" s="226">
        <f>(J601*H601)/I601</f>
        <v>6.666666666666667</v>
      </c>
      <c r="L601" s="221"/>
      <c r="M601" s="221"/>
      <c r="N601" s="221"/>
      <c r="O601" s="221"/>
      <c r="P601" s="221"/>
      <c r="Q601" s="221"/>
      <c r="R601" s="221">
        <v>6</v>
      </c>
      <c r="S601" s="221">
        <v>4</v>
      </c>
      <c r="T601" s="221">
        <f>AVERAGE(L603:Q603)</f>
        <v>254.89230751991272</v>
      </c>
      <c r="U601" s="221">
        <f>STDEV(L603:Q603)</f>
        <v>202.33883655813619</v>
      </c>
      <c r="V601" s="221">
        <f>MEDIAN(L603:Q603)</f>
        <v>333.24179649353027</v>
      </c>
      <c r="W601" s="227">
        <f>S601/R601</f>
        <v>0.66666666666666663</v>
      </c>
      <c r="X601" s="374" t="e">
        <f t="shared" si="155"/>
        <v>#DIV/0!</v>
      </c>
    </row>
    <row r="602" spans="1:24" s="222" customFormat="1" ht="18">
      <c r="A602" s="224"/>
      <c r="B602" s="224"/>
      <c r="C602" s="224"/>
      <c r="D602" s="224"/>
      <c r="E602" s="224"/>
      <c r="F602" s="224"/>
      <c r="G602" s="224"/>
      <c r="K602" s="228" t="s">
        <v>73</v>
      </c>
      <c r="L602" s="229">
        <v>2.9308040142059326</v>
      </c>
      <c r="M602" s="229">
        <v>2.8216643333435059</v>
      </c>
      <c r="N602">
        <v>0</v>
      </c>
      <c r="O602" s="229">
        <v>2.2011590003967285</v>
      </c>
      <c r="P602" s="229">
        <v>2.2420649528503418</v>
      </c>
      <c r="Q602" s="229">
        <v>0</v>
      </c>
      <c r="R602" s="230"/>
      <c r="S602" s="231"/>
      <c r="T602" s="231"/>
      <c r="U602" s="231"/>
      <c r="V602" s="231"/>
      <c r="W602" s="232"/>
      <c r="X602" s="374">
        <f t="shared" si="155"/>
        <v>0.33985641002655032</v>
      </c>
    </row>
    <row r="603" spans="1:24" s="222" customFormat="1" ht="18">
      <c r="A603" s="224"/>
      <c r="B603" s="224"/>
      <c r="C603" s="224"/>
      <c r="D603" s="224"/>
      <c r="E603" s="224"/>
      <c r="F603" s="224"/>
      <c r="G603" s="224"/>
      <c r="K603" s="228" t="s">
        <v>74</v>
      </c>
      <c r="L603" s="221">
        <f>1000*L602/$K601</f>
        <v>439.62060213088989</v>
      </c>
      <c r="M603" s="221">
        <f>1000*M602/$K601</f>
        <v>423.24965000152588</v>
      </c>
      <c r="N603" s="221">
        <f>1000*N602/$K601</f>
        <v>0</v>
      </c>
      <c r="O603" s="221">
        <f t="shared" ref="O603:Q603" si="157">1000*O602/$K601</f>
        <v>330.17385005950928</v>
      </c>
      <c r="P603" s="221">
        <f t="shared" si="157"/>
        <v>336.30974292755127</v>
      </c>
      <c r="Q603" s="221">
        <f t="shared" si="157"/>
        <v>0</v>
      </c>
      <c r="R603" s="230"/>
      <c r="S603" s="231"/>
      <c r="T603" s="231"/>
      <c r="U603" s="231"/>
      <c r="V603" s="231"/>
      <c r="W603" s="232"/>
      <c r="X603" s="374">
        <f t="shared" si="155"/>
        <v>50.978461503982544</v>
      </c>
    </row>
    <row r="604" spans="1:24" s="222" customFormat="1" ht="18">
      <c r="A604" s="224"/>
      <c r="B604" s="224"/>
      <c r="C604" s="224"/>
      <c r="D604" s="224"/>
      <c r="E604" s="224"/>
      <c r="F604" s="224"/>
      <c r="G604" s="224"/>
      <c r="L604" s="224"/>
      <c r="M604" s="224"/>
      <c r="N604" s="224"/>
      <c r="O604" s="224"/>
      <c r="P604" s="224"/>
      <c r="Q604" s="224"/>
      <c r="W604" s="232"/>
      <c r="X604" s="374" t="e">
        <f t="shared" si="155"/>
        <v>#DIV/0!</v>
      </c>
    </row>
    <row r="605" spans="1:24" s="222" customFormat="1" ht="18">
      <c r="A605" s="233"/>
      <c r="B605" s="233"/>
      <c r="C605" s="233"/>
      <c r="D605" s="233"/>
      <c r="E605" s="233"/>
      <c r="F605" s="233"/>
      <c r="G605" s="233"/>
      <c r="H605" s="233"/>
      <c r="I605" s="233"/>
      <c r="J605" s="233"/>
      <c r="K605" s="234"/>
      <c r="L605" s="235"/>
      <c r="M605" s="235"/>
      <c r="N605" s="235"/>
      <c r="O605" s="235"/>
      <c r="P605" s="235"/>
      <c r="Q605" s="235"/>
      <c r="R605" s="235"/>
      <c r="S605" s="235"/>
      <c r="T605" s="235"/>
      <c r="U605" s="235"/>
      <c r="V605" s="235"/>
      <c r="W605" s="236"/>
      <c r="X605" s="374" t="e">
        <f t="shared" si="155"/>
        <v>#DIV/0!</v>
      </c>
    </row>
    <row r="606" spans="1:24" s="222" customFormat="1" ht="18">
      <c r="A606" s="237"/>
      <c r="B606" s="237"/>
      <c r="C606" s="237"/>
      <c r="D606" s="238"/>
      <c r="E606" s="238"/>
      <c r="F606" s="238"/>
      <c r="G606" s="238"/>
      <c r="H606" s="238"/>
      <c r="I606" s="238"/>
      <c r="J606" s="239"/>
      <c r="K606" s="238"/>
      <c r="L606" s="240"/>
      <c r="M606" s="240"/>
      <c r="N606" s="240"/>
      <c r="O606" s="240"/>
      <c r="P606" s="240"/>
      <c r="Q606" s="240"/>
      <c r="R606" s="240"/>
      <c r="S606" s="240"/>
      <c r="T606" s="240"/>
      <c r="U606" s="240"/>
      <c r="V606" s="240"/>
      <c r="W606" s="241"/>
      <c r="X606" s="374" t="e">
        <f t="shared" si="155"/>
        <v>#DIV/0!</v>
      </c>
    </row>
    <row r="607" spans="1:24" s="222" customFormat="1" ht="38">
      <c r="A607" s="223" t="s">
        <v>529</v>
      </c>
      <c r="B607" s="224" t="s">
        <v>145</v>
      </c>
      <c r="C607" s="224" t="s">
        <v>9</v>
      </c>
      <c r="D607" s="225">
        <v>44637</v>
      </c>
      <c r="E607" s="224">
        <v>70</v>
      </c>
      <c r="F607" s="224"/>
      <c r="G607" s="224"/>
      <c r="H607" s="224">
        <v>200</v>
      </c>
      <c r="I607" s="224">
        <v>150</v>
      </c>
      <c r="J607" s="224">
        <v>5</v>
      </c>
      <c r="K607" s="226">
        <f>(J607*H607)/I607</f>
        <v>6.666666666666667</v>
      </c>
      <c r="L607" s="221"/>
      <c r="M607" s="221"/>
      <c r="N607" s="221"/>
      <c r="O607" s="221"/>
      <c r="P607" s="221"/>
      <c r="Q607" s="221"/>
      <c r="R607" s="221">
        <v>6</v>
      </c>
      <c r="S607" s="221">
        <v>3</v>
      </c>
      <c r="T607" s="221">
        <f>AVERAGE(L609:Q609)</f>
        <v>311.98850274085999</v>
      </c>
      <c r="U607" s="221">
        <f>STDEV(L609:Q609)</f>
        <v>399.95480985000694</v>
      </c>
      <c r="V607" s="221">
        <f>MEDIAN(L609:Q609)</f>
        <v>195.32659649848938</v>
      </c>
      <c r="W607" s="227">
        <f>S607/R607</f>
        <v>0.5</v>
      </c>
      <c r="X607" s="374" t="e">
        <f t="shared" si="155"/>
        <v>#DIV/0!</v>
      </c>
    </row>
    <row r="608" spans="1:24" s="222" customFormat="1" ht="18">
      <c r="A608" s="224"/>
      <c r="B608" s="224"/>
      <c r="C608" s="224"/>
      <c r="D608" s="224"/>
      <c r="E608" s="224"/>
      <c r="F608" s="224"/>
      <c r="G608" s="224"/>
      <c r="K608" s="228" t="s">
        <v>73</v>
      </c>
      <c r="L608">
        <v>0</v>
      </c>
      <c r="M608" s="229">
        <v>2.6043546199798584</v>
      </c>
      <c r="N608" s="229">
        <v>3.2110786437988281</v>
      </c>
      <c r="O608">
        <v>0</v>
      </c>
      <c r="P608">
        <v>0</v>
      </c>
      <c r="Q608" s="348">
        <v>6.6641068458557129</v>
      </c>
      <c r="R608" s="230"/>
      <c r="S608" s="231"/>
      <c r="T608" s="231"/>
      <c r="U608" s="231"/>
      <c r="V608" s="231"/>
      <c r="W608" s="232"/>
      <c r="X608" s="374">
        <f t="shared" si="155"/>
        <v>0.41598467032114667</v>
      </c>
    </row>
    <row r="609" spans="1:24" s="222" customFormat="1" ht="18">
      <c r="A609" s="224"/>
      <c r="B609" s="224"/>
      <c r="C609" s="224"/>
      <c r="D609" s="224"/>
      <c r="E609" s="224"/>
      <c r="F609" s="224"/>
      <c r="G609" s="224"/>
      <c r="K609" s="228" t="s">
        <v>74</v>
      </c>
      <c r="L609" s="221">
        <f>1000*L608/$K607</f>
        <v>0</v>
      </c>
      <c r="M609" s="221">
        <f>1000*M608/$K607</f>
        <v>390.65319299697876</v>
      </c>
      <c r="N609" s="221">
        <f>1000*N608/$K607</f>
        <v>481.66179656982422</v>
      </c>
      <c r="O609" s="221">
        <f t="shared" ref="O609:Q609" si="158">1000*O608/$K607</f>
        <v>0</v>
      </c>
      <c r="P609" s="221">
        <f t="shared" si="158"/>
        <v>0</v>
      </c>
      <c r="Q609" s="221">
        <f t="shared" si="158"/>
        <v>999.61602687835693</v>
      </c>
      <c r="R609" s="230"/>
      <c r="S609" s="231"/>
      <c r="T609" s="231"/>
      <c r="U609" s="231"/>
      <c r="V609" s="231"/>
      <c r="W609" s="232"/>
      <c r="X609" s="374">
        <f t="shared" si="155"/>
        <v>62.397700548171997</v>
      </c>
    </row>
    <row r="610" spans="1:24" s="222" customFormat="1" ht="18">
      <c r="A610" s="224"/>
      <c r="B610" s="224"/>
      <c r="C610" s="224"/>
      <c r="E610" s="224"/>
      <c r="F610" s="224"/>
      <c r="G610" s="224"/>
      <c r="L610" s="224"/>
      <c r="M610" s="224"/>
      <c r="N610" s="224"/>
      <c r="O610" s="224"/>
      <c r="P610" s="224"/>
      <c r="Q610" s="224"/>
      <c r="W610" s="232"/>
      <c r="X610" s="374" t="e">
        <f t="shared" si="155"/>
        <v>#DIV/0!</v>
      </c>
    </row>
    <row r="611" spans="1:24" s="222" customFormat="1" ht="18">
      <c r="A611" s="224"/>
      <c r="B611" s="224" t="s">
        <v>145</v>
      </c>
      <c r="C611" s="224" t="s">
        <v>9</v>
      </c>
      <c r="D611" s="225">
        <v>44644</v>
      </c>
      <c r="E611" s="224">
        <v>77</v>
      </c>
      <c r="F611" s="224"/>
      <c r="G611" s="224"/>
      <c r="H611" s="224">
        <v>200</v>
      </c>
      <c r="I611" s="224">
        <v>150</v>
      </c>
      <c r="J611" s="224">
        <v>5</v>
      </c>
      <c r="K611" s="226">
        <f>(J611*H611)/I611</f>
        <v>6.666666666666667</v>
      </c>
      <c r="L611" s="221"/>
      <c r="M611" s="221"/>
      <c r="N611" s="221"/>
      <c r="O611" s="221"/>
      <c r="P611" s="221"/>
      <c r="Q611" s="221"/>
      <c r="R611" s="221">
        <v>6</v>
      </c>
      <c r="S611" s="221">
        <v>3</v>
      </c>
      <c r="T611" s="221">
        <f>AVERAGE(L613:Q613)</f>
        <v>135.15759110450745</v>
      </c>
      <c r="U611" s="221">
        <f>STDEV(L613:Q613)</f>
        <v>151.87262932461218</v>
      </c>
      <c r="V611" s="221">
        <f>MEDIAN(L613:Q613)</f>
        <v>105.24500906467438</v>
      </c>
      <c r="W611" s="227">
        <f>S611/R611</f>
        <v>0.5</v>
      </c>
      <c r="X611" s="374" t="e">
        <f t="shared" si="155"/>
        <v>#DIV/0!</v>
      </c>
    </row>
    <row r="612" spans="1:24" s="222" customFormat="1" ht="18">
      <c r="A612" s="224"/>
      <c r="B612" s="224"/>
      <c r="C612" s="224"/>
      <c r="D612" s="224"/>
      <c r="E612" s="224"/>
      <c r="F612" s="224"/>
      <c r="G612" s="224"/>
      <c r="K612" s="228" t="s">
        <v>73</v>
      </c>
      <c r="L612">
        <v>0</v>
      </c>
      <c r="M612" s="229">
        <v>1.4032667875289917</v>
      </c>
      <c r="N612">
        <v>0</v>
      </c>
      <c r="O612" s="229">
        <v>1.9130178689956665</v>
      </c>
      <c r="P612">
        <v>0</v>
      </c>
      <c r="Q612" s="348">
        <v>2.0900189876556396</v>
      </c>
      <c r="R612" s="230"/>
      <c r="S612" s="231"/>
      <c r="T612" s="231"/>
      <c r="U612" s="231"/>
      <c r="V612" s="231"/>
      <c r="W612" s="232"/>
      <c r="X612" s="374">
        <f t="shared" si="155"/>
        <v>0.18021012147267659</v>
      </c>
    </row>
    <row r="613" spans="1:24" s="222" customFormat="1" ht="18">
      <c r="A613" s="224"/>
      <c r="B613" s="224"/>
      <c r="C613" s="224"/>
      <c r="D613" s="224"/>
      <c r="E613" s="224"/>
      <c r="F613" s="224"/>
      <c r="G613" s="224"/>
      <c r="K613" s="228" t="s">
        <v>74</v>
      </c>
      <c r="L613" s="221">
        <f>1000*L612/$K611</f>
        <v>0</v>
      </c>
      <c r="M613" s="221">
        <f>1000*M612/$K611</f>
        <v>210.49001812934875</v>
      </c>
      <c r="N613" s="221">
        <f>1000*N612/$K611</f>
        <v>0</v>
      </c>
      <c r="O613" s="221">
        <f t="shared" ref="O613:Q613" si="159">1000*O612/$K611</f>
        <v>286.95268034934998</v>
      </c>
      <c r="P613" s="221">
        <f t="shared" si="159"/>
        <v>0</v>
      </c>
      <c r="Q613" s="221">
        <f t="shared" si="159"/>
        <v>313.50284814834595</v>
      </c>
      <c r="R613" s="230"/>
      <c r="S613" s="231"/>
      <c r="T613" s="231"/>
      <c r="U613" s="231"/>
      <c r="V613" s="231"/>
      <c r="W613" s="232"/>
      <c r="X613" s="374">
        <f t="shared" si="155"/>
        <v>27.031518220901489</v>
      </c>
    </row>
    <row r="614" spans="1:24" s="222" customFormat="1" ht="18">
      <c r="A614" s="224"/>
      <c r="B614" s="224"/>
      <c r="C614" s="224"/>
      <c r="D614" s="224"/>
      <c r="E614" s="224"/>
      <c r="F614" s="224"/>
      <c r="G614" s="224"/>
      <c r="L614" s="224"/>
      <c r="M614" s="224"/>
      <c r="N614" s="224"/>
      <c r="O614" s="224"/>
      <c r="P614" s="224"/>
      <c r="Q614" s="224"/>
      <c r="W614" s="232"/>
      <c r="X614" s="374" t="e">
        <f t="shared" si="155"/>
        <v>#DIV/0!</v>
      </c>
    </row>
    <row r="615" spans="1:24" s="222" customFormat="1" ht="18">
      <c r="A615" s="224"/>
      <c r="B615" s="224" t="s">
        <v>145</v>
      </c>
      <c r="C615" s="224" t="s">
        <v>9</v>
      </c>
      <c r="D615" s="225">
        <v>44651</v>
      </c>
      <c r="E615" s="224">
        <v>84</v>
      </c>
      <c r="F615" s="224"/>
      <c r="G615" s="224"/>
      <c r="H615" s="224">
        <v>200</v>
      </c>
      <c r="I615" s="224">
        <v>150</v>
      </c>
      <c r="J615" s="224">
        <v>5</v>
      </c>
      <c r="K615" s="226">
        <f>(J615*H615)/I615</f>
        <v>6.666666666666667</v>
      </c>
      <c r="L615" s="221"/>
      <c r="M615" s="221"/>
      <c r="N615" s="221"/>
      <c r="O615" s="221"/>
      <c r="P615" s="221"/>
      <c r="Q615" s="221"/>
      <c r="R615" s="221">
        <v>6</v>
      </c>
      <c r="S615" s="221">
        <v>3</v>
      </c>
      <c r="T615" s="221">
        <f>AVERAGE(L617:Q617)</f>
        <v>206.97295367717743</v>
      </c>
      <c r="U615" s="221">
        <f>STDEV(L617:Q617)</f>
        <v>281.18581664664077</v>
      </c>
      <c r="V615" s="221">
        <f>MEDIAN(L617:Q617)</f>
        <v>118.25271248817444</v>
      </c>
      <c r="W615" s="227">
        <f>S615/R615</f>
        <v>0.5</v>
      </c>
      <c r="X615" s="374" t="e">
        <f t="shared" si="155"/>
        <v>#DIV/0!</v>
      </c>
    </row>
    <row r="616" spans="1:24" s="222" customFormat="1" ht="18">
      <c r="A616" s="224"/>
      <c r="B616" s="224"/>
      <c r="C616" s="224"/>
      <c r="D616" s="224"/>
      <c r="E616" s="224"/>
      <c r="F616" s="224"/>
      <c r="G616" s="224"/>
      <c r="K616" s="228" t="s">
        <v>73</v>
      </c>
      <c r="L616">
        <v>0</v>
      </c>
      <c r="M616">
        <v>0</v>
      </c>
      <c r="N616" s="229">
        <v>1.5767028331756592</v>
      </c>
      <c r="O616" s="229">
        <v>4.7737250328063965</v>
      </c>
      <c r="P616">
        <v>0</v>
      </c>
      <c r="Q616" s="348">
        <v>1.9284902811050415</v>
      </c>
      <c r="R616" s="230"/>
      <c r="S616" s="231"/>
      <c r="T616" s="231"/>
      <c r="U616" s="231"/>
      <c r="V616" s="231"/>
      <c r="W616" s="232"/>
      <c r="X616" s="374">
        <f t="shared" si="155"/>
        <v>0.27596393823623655</v>
      </c>
    </row>
    <row r="617" spans="1:24" s="222" customFormat="1" ht="18">
      <c r="A617" s="224"/>
      <c r="B617" s="224"/>
      <c r="C617" s="224"/>
      <c r="D617" s="224"/>
      <c r="E617" s="224"/>
      <c r="F617" s="224"/>
      <c r="G617" s="224"/>
      <c r="K617" s="228" t="s">
        <v>74</v>
      </c>
      <c r="L617" s="221">
        <f>1000*L616/$K615</f>
        <v>0</v>
      </c>
      <c r="M617" s="221">
        <f>1000*M616/$K615</f>
        <v>0</v>
      </c>
      <c r="N617" s="221">
        <f>1000*N616/$K615</f>
        <v>236.50542497634888</v>
      </c>
      <c r="O617" s="221">
        <f t="shared" ref="O617:Q617" si="160">1000*O616/$K615</f>
        <v>716.05875492095947</v>
      </c>
      <c r="P617" s="221">
        <f t="shared" si="160"/>
        <v>0</v>
      </c>
      <c r="Q617" s="221">
        <f t="shared" si="160"/>
        <v>289.27354216575623</v>
      </c>
      <c r="R617" s="230"/>
      <c r="S617" s="231"/>
      <c r="T617" s="231"/>
      <c r="U617" s="231"/>
      <c r="V617" s="231"/>
      <c r="W617" s="232"/>
      <c r="X617" s="374">
        <f t="shared" si="155"/>
        <v>41.394590735435486</v>
      </c>
    </row>
    <row r="618" spans="1:24" s="222" customFormat="1" ht="18">
      <c r="A618" s="224"/>
      <c r="B618" s="224"/>
      <c r="C618" s="224"/>
      <c r="E618" s="224"/>
      <c r="F618" s="224"/>
      <c r="G618" s="224"/>
      <c r="L618" s="224"/>
      <c r="M618" s="224"/>
      <c r="N618" s="224"/>
      <c r="O618" s="224"/>
      <c r="P618" s="224"/>
      <c r="Q618" s="224"/>
      <c r="W618" s="232"/>
      <c r="X618" s="374" t="e">
        <f t="shared" si="155"/>
        <v>#DIV/0!</v>
      </c>
    </row>
    <row r="619" spans="1:24" s="222" customFormat="1" ht="18">
      <c r="A619" s="224"/>
      <c r="B619" s="224" t="s">
        <v>145</v>
      </c>
      <c r="C619" s="224" t="s">
        <v>9</v>
      </c>
      <c r="D619" s="225">
        <v>44652</v>
      </c>
      <c r="E619" s="224">
        <v>85</v>
      </c>
      <c r="F619" s="224"/>
      <c r="G619" s="224"/>
      <c r="H619" s="224">
        <v>200</v>
      </c>
      <c r="I619" s="224">
        <v>150</v>
      </c>
      <c r="J619" s="224">
        <v>5</v>
      </c>
      <c r="K619" s="226">
        <f>(J619*H619)/I619</f>
        <v>6.666666666666667</v>
      </c>
      <c r="L619" s="221"/>
      <c r="M619" s="221"/>
      <c r="N619" s="221"/>
      <c r="O619" s="221"/>
      <c r="P619" s="221"/>
      <c r="Q619" s="221"/>
      <c r="R619" s="221">
        <v>6</v>
      </c>
      <c r="S619" s="221">
        <v>5</v>
      </c>
      <c r="T619" s="221">
        <f>AVERAGE(L621:Q621)</f>
        <v>344.39042508602142</v>
      </c>
      <c r="U619" s="221">
        <f>STDEV(L621:Q621)</f>
        <v>292.19093056016618</v>
      </c>
      <c r="V619" s="221">
        <f>MEDIAN(L621:Q621)</f>
        <v>301.28138065338135</v>
      </c>
      <c r="W619" s="227">
        <f>S619/R619</f>
        <v>0.83333333333333337</v>
      </c>
      <c r="X619" s="374" t="e">
        <f t="shared" si="155"/>
        <v>#DIV/0!</v>
      </c>
    </row>
    <row r="620" spans="1:24" s="222" customFormat="1" ht="18">
      <c r="A620" s="224"/>
      <c r="B620" s="224"/>
      <c r="C620" s="224"/>
      <c r="D620" s="224"/>
      <c r="E620" s="224"/>
      <c r="F620" s="224"/>
      <c r="G620" s="224"/>
      <c r="K620" s="228" t="s">
        <v>73</v>
      </c>
      <c r="L620" s="229">
        <v>2.7288637161254883</v>
      </c>
      <c r="M620" s="229">
        <v>1.3334063291549683</v>
      </c>
      <c r="N620" s="229">
        <v>2.6641812324523926</v>
      </c>
      <c r="O620" s="229">
        <v>1.3529038429260254</v>
      </c>
      <c r="P620" s="229">
        <v>0</v>
      </c>
      <c r="Q620" s="348">
        <v>5.6962618827819824</v>
      </c>
      <c r="R620" s="230"/>
      <c r="S620" s="231"/>
      <c r="T620" s="231"/>
      <c r="U620" s="231"/>
      <c r="V620" s="231"/>
      <c r="W620" s="232"/>
      <c r="X620" s="374">
        <f t="shared" si="155"/>
        <v>0.45918723344802859</v>
      </c>
    </row>
    <row r="621" spans="1:24" s="222" customFormat="1" ht="18">
      <c r="A621" s="224"/>
      <c r="B621" s="224"/>
      <c r="C621" s="224"/>
      <c r="D621" s="224"/>
      <c r="E621" s="224"/>
      <c r="F621" s="224"/>
      <c r="G621" s="224"/>
      <c r="K621" s="228" t="s">
        <v>74</v>
      </c>
      <c r="L621" s="221">
        <f>1000*L620/$K619</f>
        <v>409.32955741882324</v>
      </c>
      <c r="M621" s="221">
        <f>1000*M620/$K619</f>
        <v>200.01094937324524</v>
      </c>
      <c r="N621" s="221">
        <f>1000*N620/$K619</f>
        <v>399.62718486785889</v>
      </c>
      <c r="O621" s="221">
        <f t="shared" ref="O621:Q621" si="161">1000*O620/$K619</f>
        <v>202.93557643890381</v>
      </c>
      <c r="P621" s="221">
        <f t="shared" si="161"/>
        <v>0</v>
      </c>
      <c r="Q621" s="221">
        <f t="shared" si="161"/>
        <v>854.43928241729736</v>
      </c>
      <c r="R621" s="230"/>
      <c r="S621" s="231"/>
      <c r="T621" s="231"/>
      <c r="U621" s="231"/>
      <c r="V621" s="231"/>
      <c r="W621" s="232"/>
      <c r="X621" s="374">
        <f t="shared" si="155"/>
        <v>68.878085017204285</v>
      </c>
    </row>
    <row r="622" spans="1:24" s="222" customFormat="1" ht="18">
      <c r="A622" s="224"/>
      <c r="B622" s="224"/>
      <c r="C622" s="224"/>
      <c r="D622" s="225"/>
      <c r="E622" s="224"/>
      <c r="F622" s="224"/>
      <c r="G622" s="224"/>
      <c r="L622" s="224"/>
      <c r="M622" s="224"/>
      <c r="N622" s="224"/>
      <c r="O622" s="224"/>
      <c r="P622" s="224"/>
      <c r="Q622" s="224"/>
      <c r="W622" s="232"/>
      <c r="X622" s="374" t="e">
        <f t="shared" si="155"/>
        <v>#DIV/0!</v>
      </c>
    </row>
    <row r="623" spans="1:24" s="222" customFormat="1" ht="18">
      <c r="A623" s="224"/>
      <c r="B623" s="224" t="s">
        <v>145</v>
      </c>
      <c r="C623" s="224" t="s">
        <v>9</v>
      </c>
      <c r="D623" s="225">
        <v>44665</v>
      </c>
      <c r="E623" s="224">
        <v>98</v>
      </c>
      <c r="F623" s="224"/>
      <c r="G623" s="224"/>
      <c r="H623" s="224">
        <v>200</v>
      </c>
      <c r="I623" s="224">
        <v>150</v>
      </c>
      <c r="J623" s="224">
        <v>5</v>
      </c>
      <c r="K623" s="226">
        <f>(J623*H623)/I623</f>
        <v>6.666666666666667</v>
      </c>
      <c r="L623" s="221"/>
      <c r="M623" s="221"/>
      <c r="N623" s="221"/>
      <c r="O623" s="221"/>
      <c r="P623" s="221"/>
      <c r="Q623" s="221"/>
      <c r="R623" s="221">
        <v>6</v>
      </c>
      <c r="S623" s="221">
        <v>1</v>
      </c>
      <c r="T623" s="221">
        <f>AVERAGE(L625:Q625)</f>
        <v>81.085944175720215</v>
      </c>
      <c r="U623" s="221">
        <f>STDEV(L625:Q625)</f>
        <v>198.61918854231604</v>
      </c>
      <c r="V623" s="221">
        <f>MEDIAN(L625:Q625)</f>
        <v>0</v>
      </c>
      <c r="W623" s="227">
        <f>S623/R623</f>
        <v>0.16666666666666666</v>
      </c>
      <c r="X623" s="374" t="e">
        <f t="shared" si="155"/>
        <v>#DIV/0!</v>
      </c>
    </row>
    <row r="624" spans="1:24" s="222" customFormat="1" ht="18">
      <c r="A624" s="224"/>
      <c r="B624" s="224"/>
      <c r="C624" s="224"/>
      <c r="D624" s="224"/>
      <c r="E624" s="224"/>
      <c r="F624" s="224"/>
      <c r="G624" s="224"/>
      <c r="K624" s="228" t="s">
        <v>73</v>
      </c>
      <c r="L624">
        <v>0</v>
      </c>
      <c r="M624" s="229">
        <v>3.2434377670288086</v>
      </c>
      <c r="N624">
        <v>0</v>
      </c>
      <c r="O624">
        <v>0</v>
      </c>
      <c r="P624">
        <v>0</v>
      </c>
      <c r="Q624" s="35">
        <v>0</v>
      </c>
      <c r="R624" s="230"/>
      <c r="S624" s="231"/>
      <c r="T624" s="231"/>
      <c r="U624" s="231"/>
      <c r="V624" s="231"/>
      <c r="W624" s="232"/>
      <c r="X624" s="374">
        <f t="shared" si="155"/>
        <v>0.10811459223429362</v>
      </c>
    </row>
    <row r="625" spans="1:24" s="222" customFormat="1" ht="18">
      <c r="A625" s="224"/>
      <c r="B625" s="224"/>
      <c r="C625" s="224"/>
      <c r="D625" s="224"/>
      <c r="E625" s="224"/>
      <c r="F625" s="224"/>
      <c r="G625" s="224"/>
      <c r="K625" s="228" t="s">
        <v>74</v>
      </c>
      <c r="L625" s="221">
        <f>1000*L624/$K623</f>
        <v>0</v>
      </c>
      <c r="M625" s="221">
        <f>1000*M624/$K623</f>
        <v>486.51566505432129</v>
      </c>
      <c r="N625" s="221">
        <f>1000*N624/$K623</f>
        <v>0</v>
      </c>
      <c r="O625" s="221">
        <f t="shared" ref="O625:Q625" si="162">1000*O624/$K623</f>
        <v>0</v>
      </c>
      <c r="P625" s="221">
        <f t="shared" si="162"/>
        <v>0</v>
      </c>
      <c r="Q625" s="221">
        <f t="shared" si="162"/>
        <v>0</v>
      </c>
      <c r="R625" s="230"/>
      <c r="S625" s="231"/>
      <c r="T625" s="231"/>
      <c r="U625" s="231"/>
      <c r="V625" s="231"/>
      <c r="W625" s="232"/>
      <c r="X625" s="374">
        <f t="shared" si="155"/>
        <v>16.217188835144043</v>
      </c>
    </row>
    <row r="626" spans="1:24" s="222" customFormat="1" ht="18">
      <c r="A626" s="224"/>
      <c r="B626" s="224"/>
      <c r="C626" s="224"/>
      <c r="D626" s="225"/>
      <c r="E626" s="224"/>
      <c r="F626" s="224"/>
      <c r="G626" s="224"/>
      <c r="L626" s="224"/>
      <c r="M626" s="224"/>
      <c r="N626" s="224"/>
      <c r="O626" s="224"/>
      <c r="P626" s="224"/>
      <c r="Q626" s="224"/>
      <c r="W626" s="232"/>
      <c r="X626" s="374" t="e">
        <f t="shared" si="155"/>
        <v>#DIV/0!</v>
      </c>
    </row>
    <row r="627" spans="1:24" s="222" customFormat="1" ht="18">
      <c r="A627" s="224"/>
      <c r="B627" s="224" t="s">
        <v>145</v>
      </c>
      <c r="C627" s="224" t="s">
        <v>9</v>
      </c>
      <c r="D627" s="225">
        <v>44672</v>
      </c>
      <c r="E627" s="224">
        <v>105</v>
      </c>
      <c r="F627" s="224"/>
      <c r="G627" s="224"/>
      <c r="H627" s="224">
        <v>200</v>
      </c>
      <c r="I627" s="224">
        <v>150</v>
      </c>
      <c r="J627" s="224">
        <v>5</v>
      </c>
      <c r="K627" s="226">
        <f>(J627*H627)/I627</f>
        <v>6.666666666666667</v>
      </c>
      <c r="L627" s="221"/>
      <c r="M627" s="221"/>
      <c r="N627" s="221"/>
      <c r="O627" s="221"/>
      <c r="P627" s="221"/>
      <c r="Q627" s="221"/>
      <c r="R627" s="221">
        <v>6</v>
      </c>
      <c r="S627" s="221">
        <v>2</v>
      </c>
      <c r="T627" s="221">
        <f>AVERAGE(L629:Q629)</f>
        <v>152.05695927143097</v>
      </c>
      <c r="U627" s="221">
        <f>STDEV(L629:Q629)</f>
        <v>277.54413421868708</v>
      </c>
      <c r="V627" s="221">
        <f>MEDIAN(L629:Q629)</f>
        <v>0</v>
      </c>
      <c r="W627" s="227">
        <f>S627/R627</f>
        <v>0.33333333333333331</v>
      </c>
      <c r="X627" s="374" t="e">
        <f t="shared" si="155"/>
        <v>#DIV/0!</v>
      </c>
    </row>
    <row r="628" spans="1:24" s="222" customFormat="1" ht="18">
      <c r="A628" s="224"/>
      <c r="B628" s="224"/>
      <c r="C628" s="224"/>
      <c r="D628" s="224"/>
      <c r="E628" s="224"/>
      <c r="F628" s="224"/>
      <c r="G628" s="224"/>
      <c r="K628" s="228" t="s">
        <v>73</v>
      </c>
      <c r="L628">
        <v>0</v>
      </c>
      <c r="M628" s="229">
        <v>1.4941140413284302</v>
      </c>
      <c r="N628">
        <v>0</v>
      </c>
      <c r="O628">
        <v>0</v>
      </c>
      <c r="P628" s="229">
        <v>4.5881643295288086</v>
      </c>
      <c r="Q628" s="35">
        <v>0</v>
      </c>
      <c r="R628" s="230"/>
      <c r="S628" s="231"/>
      <c r="T628" s="231"/>
      <c r="U628" s="231"/>
      <c r="V628" s="231"/>
      <c r="W628" s="232"/>
      <c r="X628" s="374">
        <f t="shared" si="155"/>
        <v>0.20274261236190796</v>
      </c>
    </row>
    <row r="629" spans="1:24" s="222" customFormat="1" ht="18">
      <c r="A629" s="224"/>
      <c r="B629" s="224"/>
      <c r="C629" s="224"/>
      <c r="D629" s="224"/>
      <c r="E629" s="224"/>
      <c r="F629" s="224"/>
      <c r="G629" s="224"/>
      <c r="K629" s="228" t="s">
        <v>74</v>
      </c>
      <c r="L629" s="221">
        <f>1000*L628/$K627</f>
        <v>0</v>
      </c>
      <c r="M629" s="221">
        <f>1000*M628/$K627</f>
        <v>224.11710619926453</v>
      </c>
      <c r="N629" s="221">
        <f>1000*N628/$K627</f>
        <v>0</v>
      </c>
      <c r="O629" s="221">
        <f t="shared" ref="O629:Q629" si="163">1000*O628/$K627</f>
        <v>0</v>
      </c>
      <c r="P629" s="221">
        <f t="shared" si="163"/>
        <v>688.22464942932129</v>
      </c>
      <c r="Q629" s="221">
        <f t="shared" si="163"/>
        <v>0</v>
      </c>
      <c r="R629" s="230"/>
      <c r="S629" s="231"/>
      <c r="T629" s="231"/>
      <c r="U629" s="231"/>
      <c r="V629" s="231"/>
      <c r="W629" s="232"/>
      <c r="X629" s="374">
        <f t="shared" si="155"/>
        <v>30.411391854286194</v>
      </c>
    </row>
    <row r="630" spans="1:24" s="222" customFormat="1" ht="18">
      <c r="A630" s="224"/>
      <c r="B630" s="224"/>
      <c r="C630" s="224"/>
      <c r="D630" s="224"/>
      <c r="E630" s="224"/>
      <c r="F630" s="224"/>
      <c r="G630" s="224"/>
      <c r="L630" s="224"/>
      <c r="M630" s="224"/>
      <c r="N630" s="224"/>
      <c r="O630" s="224"/>
      <c r="P630" s="224"/>
      <c r="Q630" s="224"/>
      <c r="W630" s="232"/>
      <c r="X630" s="374" t="e">
        <f t="shared" si="155"/>
        <v>#DIV/0!</v>
      </c>
    </row>
    <row r="631" spans="1:24" s="222" customFormat="1" ht="18">
      <c r="A631" s="224"/>
      <c r="B631" s="224" t="s">
        <v>147</v>
      </c>
      <c r="C631" s="224" t="s">
        <v>9</v>
      </c>
      <c r="D631" s="225">
        <v>44595</v>
      </c>
      <c r="E631" s="224">
        <v>0</v>
      </c>
      <c r="F631" s="224"/>
      <c r="G631" s="224"/>
      <c r="H631" s="224">
        <v>200</v>
      </c>
      <c r="I631" s="224">
        <v>150</v>
      </c>
      <c r="J631" s="224">
        <v>5</v>
      </c>
      <c r="K631" s="226">
        <f>(J631*H631)/I631</f>
        <v>6.666666666666667</v>
      </c>
      <c r="L631" s="221"/>
      <c r="M631" s="221"/>
      <c r="N631" s="221"/>
      <c r="O631" s="221"/>
      <c r="P631" s="221"/>
      <c r="Q631" s="221"/>
      <c r="R631" s="221">
        <v>6</v>
      </c>
      <c r="S631" s="221">
        <v>0</v>
      </c>
      <c r="T631" s="221">
        <f>AVERAGE(L633:Q633)</f>
        <v>0</v>
      </c>
      <c r="U631" s="221">
        <f>STDEV(L633:Q633)</f>
        <v>0</v>
      </c>
      <c r="V631" s="221">
        <f>MEDIAN(L633:Q633)</f>
        <v>0</v>
      </c>
      <c r="W631" s="227">
        <f>S631/R631</f>
        <v>0</v>
      </c>
      <c r="X631" s="374" t="e">
        <f t="shared" si="155"/>
        <v>#DIV/0!</v>
      </c>
    </row>
    <row r="632" spans="1:24" s="222" customFormat="1" ht="18">
      <c r="A632" s="224"/>
      <c r="B632" s="224"/>
      <c r="C632" s="224"/>
      <c r="D632" s="224"/>
      <c r="E632" s="224"/>
      <c r="F632" s="224"/>
      <c r="G632" s="224"/>
      <c r="K632" s="228" t="s">
        <v>73</v>
      </c>
      <c r="L632" s="221">
        <v>0</v>
      </c>
      <c r="M632" s="221">
        <v>0</v>
      </c>
      <c r="N632" s="221">
        <v>0</v>
      </c>
      <c r="O632" s="221">
        <v>0</v>
      </c>
      <c r="P632" s="221">
        <v>0</v>
      </c>
      <c r="Q632" s="221">
        <v>0</v>
      </c>
      <c r="R632" s="230"/>
      <c r="S632" s="231"/>
      <c r="T632" s="231"/>
      <c r="U632" s="231"/>
      <c r="V632" s="231"/>
      <c r="W632" s="232"/>
      <c r="X632" s="374">
        <f t="shared" si="155"/>
        <v>0</v>
      </c>
    </row>
    <row r="633" spans="1:24" s="222" customFormat="1" ht="18">
      <c r="A633" s="224"/>
      <c r="B633" s="224"/>
      <c r="C633" s="224"/>
      <c r="D633" s="224"/>
      <c r="E633" s="224"/>
      <c r="F633" s="224"/>
      <c r="G633" s="224"/>
      <c r="K633" s="228" t="s">
        <v>74</v>
      </c>
      <c r="L633" s="221">
        <f>1000*L632/$K631</f>
        <v>0</v>
      </c>
      <c r="M633" s="221">
        <f>1000*M632/$K631</f>
        <v>0</v>
      </c>
      <c r="N633" s="221">
        <f>1000*N632/$K631</f>
        <v>0</v>
      </c>
      <c r="O633" s="221">
        <f t="shared" ref="O633:Q633" si="164">1000*O632/$K631</f>
        <v>0</v>
      </c>
      <c r="P633" s="221">
        <f t="shared" si="164"/>
        <v>0</v>
      </c>
      <c r="Q633" s="221">
        <f t="shared" si="164"/>
        <v>0</v>
      </c>
      <c r="R633" s="230"/>
      <c r="S633" s="231"/>
      <c r="T633" s="231"/>
      <c r="U633" s="231"/>
      <c r="V633" s="231"/>
      <c r="W633" s="232"/>
      <c r="X633" s="374">
        <f t="shared" si="155"/>
        <v>0</v>
      </c>
    </row>
    <row r="634" spans="1:24" s="222" customFormat="1" ht="18">
      <c r="A634" s="224"/>
      <c r="B634" s="224"/>
      <c r="C634" s="224"/>
      <c r="E634" s="224"/>
      <c r="F634" s="224"/>
      <c r="G634" s="224"/>
      <c r="L634" s="224"/>
      <c r="M634" s="224"/>
      <c r="N634" s="224"/>
      <c r="O634" s="224"/>
      <c r="P634" s="224"/>
      <c r="Q634" s="224"/>
      <c r="W634" s="232"/>
      <c r="X634" s="374" t="e">
        <f t="shared" si="155"/>
        <v>#DIV/0!</v>
      </c>
    </row>
    <row r="635" spans="1:24" s="222" customFormat="1" ht="18">
      <c r="A635" s="224"/>
      <c r="B635" s="224" t="s">
        <v>147</v>
      </c>
      <c r="C635" s="224" t="s">
        <v>9</v>
      </c>
      <c r="D635" s="225">
        <v>44596</v>
      </c>
      <c r="E635" s="224">
        <v>1</v>
      </c>
      <c r="F635" s="224"/>
      <c r="G635" s="224"/>
      <c r="H635" s="224">
        <v>200</v>
      </c>
      <c r="I635" s="224">
        <v>150</v>
      </c>
      <c r="J635" s="224">
        <v>5</v>
      </c>
      <c r="K635" s="226">
        <f>(J635*H635)/I635</f>
        <v>6.666666666666667</v>
      </c>
      <c r="L635" s="221"/>
      <c r="M635" s="221"/>
      <c r="N635" s="221"/>
      <c r="O635" s="221"/>
      <c r="P635" s="221"/>
      <c r="Q635" s="221"/>
      <c r="R635" s="221">
        <v>6</v>
      </c>
      <c r="S635" s="221">
        <v>3</v>
      </c>
      <c r="T635" s="221">
        <f>AVERAGE(L637:Q637)</f>
        <v>215.34884572029114</v>
      </c>
      <c r="U635" s="221">
        <f>STDEV(L637:Q637)</f>
        <v>253.88066730401204</v>
      </c>
      <c r="V635" s="221">
        <f>MEDIAN(L637:Q637)</f>
        <v>154.18104529380798</v>
      </c>
      <c r="W635" s="227">
        <f>S635/R635</f>
        <v>0.5</v>
      </c>
      <c r="X635" s="374" t="e">
        <f t="shared" si="155"/>
        <v>#DIV/0!</v>
      </c>
    </row>
    <row r="636" spans="1:24" s="222" customFormat="1" ht="18">
      <c r="A636" s="224"/>
      <c r="B636" s="224"/>
      <c r="C636" s="224"/>
      <c r="D636" s="224"/>
      <c r="E636" s="224"/>
      <c r="F636" s="224"/>
      <c r="G636" s="224"/>
      <c r="K636" s="228" t="s">
        <v>73</v>
      </c>
      <c r="L636">
        <v>0</v>
      </c>
      <c r="M636">
        <v>0</v>
      </c>
      <c r="N636" s="229">
        <v>3.9715580940246582</v>
      </c>
      <c r="O636" s="229">
        <v>2.5866484642028809</v>
      </c>
      <c r="P636" s="229">
        <v>2.0557472705841064</v>
      </c>
      <c r="Q636" s="35">
        <v>0</v>
      </c>
      <c r="R636" s="230"/>
      <c r="S636" s="231"/>
      <c r="T636" s="231"/>
      <c r="U636" s="231"/>
      <c r="V636" s="231"/>
      <c r="W636" s="232"/>
      <c r="X636" s="374">
        <f t="shared" si="155"/>
        <v>0.28713179429372154</v>
      </c>
    </row>
    <row r="637" spans="1:24" s="222" customFormat="1" ht="18">
      <c r="A637" s="224"/>
      <c r="B637" s="224"/>
      <c r="C637" s="224"/>
      <c r="D637" s="224"/>
      <c r="E637" s="224"/>
      <c r="F637" s="224"/>
      <c r="G637" s="224"/>
      <c r="K637" s="228" t="s">
        <v>74</v>
      </c>
      <c r="L637" s="221">
        <f>1000*L636/$K635</f>
        <v>0</v>
      </c>
      <c r="M637" s="221">
        <f>1000*M636/$K635</f>
        <v>0</v>
      </c>
      <c r="N637" s="221">
        <f>1000*N636/$K635</f>
        <v>595.73371410369873</v>
      </c>
      <c r="O637" s="221">
        <f t="shared" ref="O637:Q637" si="165">1000*O636/$K635</f>
        <v>387.99726963043213</v>
      </c>
      <c r="P637" s="221">
        <f t="shared" si="165"/>
        <v>308.36209058761597</v>
      </c>
      <c r="Q637" s="221">
        <f t="shared" si="165"/>
        <v>0</v>
      </c>
      <c r="R637" s="230"/>
      <c r="S637" s="231"/>
      <c r="T637" s="231"/>
      <c r="U637" s="231"/>
      <c r="V637" s="231"/>
      <c r="W637" s="232"/>
      <c r="X637" s="374">
        <f t="shared" si="155"/>
        <v>43.069769144058228</v>
      </c>
    </row>
    <row r="638" spans="1:24" s="222" customFormat="1" ht="18">
      <c r="A638" s="224"/>
      <c r="B638" s="224"/>
      <c r="C638" s="224"/>
      <c r="D638" s="224"/>
      <c r="E638" s="224"/>
      <c r="F638" s="224"/>
      <c r="G638" s="224"/>
      <c r="L638" s="224"/>
      <c r="M638" s="224"/>
      <c r="N638" s="224"/>
      <c r="O638" s="224"/>
      <c r="P638" s="224"/>
      <c r="Q638" s="224"/>
      <c r="W638" s="232"/>
      <c r="X638" s="374" t="e">
        <f t="shared" si="155"/>
        <v>#DIV/0!</v>
      </c>
    </row>
    <row r="639" spans="1:24" s="222" customFormat="1" ht="18">
      <c r="A639" s="224"/>
      <c r="B639" s="224" t="s">
        <v>147</v>
      </c>
      <c r="C639" s="224" t="s">
        <v>9</v>
      </c>
      <c r="D639" s="225">
        <v>44599</v>
      </c>
      <c r="E639" s="224">
        <v>4</v>
      </c>
      <c r="F639" s="224"/>
      <c r="G639" s="224"/>
      <c r="H639" s="224">
        <v>200</v>
      </c>
      <c r="I639" s="224">
        <v>150</v>
      </c>
      <c r="J639" s="224">
        <v>5</v>
      </c>
      <c r="K639" s="226">
        <f>(J639*H639)/I639</f>
        <v>6.666666666666667</v>
      </c>
      <c r="L639" s="221"/>
      <c r="M639" s="221"/>
      <c r="N639" s="221"/>
      <c r="O639" s="221"/>
      <c r="P639" s="221"/>
      <c r="Q639" s="221"/>
      <c r="R639" s="221">
        <v>6</v>
      </c>
      <c r="S639" s="221">
        <v>6</v>
      </c>
      <c r="T639" s="221">
        <f>AVERAGE(L641:Q641)</f>
        <v>62590.05126953125</v>
      </c>
      <c r="U639" s="221">
        <f>STDEV(L641:Q641)</f>
        <v>3082.4636923268786</v>
      </c>
      <c r="V639" s="221">
        <f>MEDIAN(L641:Q641)</f>
        <v>63534.171295166016</v>
      </c>
      <c r="W639" s="227">
        <f>S639/R639</f>
        <v>1</v>
      </c>
      <c r="X639" s="374" t="e">
        <f t="shared" si="155"/>
        <v>#DIV/0!</v>
      </c>
    </row>
    <row r="640" spans="1:24" s="222" customFormat="1" ht="18">
      <c r="A640" s="224"/>
      <c r="B640" s="224"/>
      <c r="C640" s="224"/>
      <c r="D640" s="224"/>
      <c r="E640" s="224"/>
      <c r="F640" s="224"/>
      <c r="G640" s="224"/>
      <c r="K640" s="228" t="s">
        <v>73</v>
      </c>
      <c r="L640" s="229">
        <v>424.14633178710938</v>
      </c>
      <c r="M640" s="229">
        <v>422.9759521484375</v>
      </c>
      <c r="N640" s="229">
        <v>399.61831665039062</v>
      </c>
      <c r="O640" s="229">
        <v>385.18014526367188</v>
      </c>
      <c r="P640" s="229">
        <v>435.320068359375</v>
      </c>
      <c r="Q640" s="348">
        <v>436.36123657226562</v>
      </c>
      <c r="R640" s="230"/>
      <c r="S640" s="231"/>
      <c r="T640" s="231"/>
      <c r="U640" s="231"/>
      <c r="V640" s="231"/>
      <c r="W640" s="232"/>
      <c r="X640" s="374">
        <f t="shared" si="155"/>
        <v>83.45340169270834</v>
      </c>
    </row>
    <row r="641" spans="1:24" s="222" customFormat="1" ht="18">
      <c r="A641" s="224"/>
      <c r="B641" s="224"/>
      <c r="C641" s="224"/>
      <c r="D641" s="224"/>
      <c r="E641" s="224"/>
      <c r="F641" s="224"/>
      <c r="G641" s="224"/>
      <c r="K641" s="228" t="s">
        <v>74</v>
      </c>
      <c r="L641" s="221">
        <f>1000*L640/$K639</f>
        <v>63621.949768066406</v>
      </c>
      <c r="M641" s="221">
        <f>1000*M640/$K639</f>
        <v>63446.392822265625</v>
      </c>
      <c r="N641" s="221">
        <f>1000*N640/$K639</f>
        <v>59942.747497558594</v>
      </c>
      <c r="O641" s="221">
        <f t="shared" ref="O641:Q641" si="166">1000*O640/$K639</f>
        <v>57777.021789550781</v>
      </c>
      <c r="P641" s="221">
        <f t="shared" si="166"/>
        <v>65298.01025390625</v>
      </c>
      <c r="Q641" s="221">
        <f t="shared" si="166"/>
        <v>65454.185485839844</v>
      </c>
      <c r="R641" s="230"/>
      <c r="S641" s="231"/>
      <c r="T641" s="231"/>
      <c r="U641" s="231"/>
      <c r="V641" s="231"/>
      <c r="W641" s="232"/>
      <c r="X641" s="374">
        <f t="shared" si="155"/>
        <v>12518.01025390625</v>
      </c>
    </row>
    <row r="642" spans="1:24" s="222" customFormat="1" ht="18">
      <c r="A642" s="224"/>
      <c r="B642" s="224"/>
      <c r="C642" s="224"/>
      <c r="E642" s="224"/>
      <c r="F642" s="224"/>
      <c r="G642" s="224"/>
      <c r="L642" s="224"/>
      <c r="M642" s="224"/>
      <c r="N642" s="224"/>
      <c r="O642" s="224"/>
      <c r="P642" s="224"/>
      <c r="Q642" s="224"/>
      <c r="W642" s="232"/>
      <c r="X642" s="374" t="e">
        <f t="shared" si="155"/>
        <v>#DIV/0!</v>
      </c>
    </row>
    <row r="643" spans="1:24" s="222" customFormat="1" ht="18">
      <c r="A643" s="224"/>
      <c r="B643" s="224" t="s">
        <v>147</v>
      </c>
      <c r="C643" s="224" t="s">
        <v>9</v>
      </c>
      <c r="D643" s="225">
        <v>44602</v>
      </c>
      <c r="E643" s="224">
        <v>7</v>
      </c>
      <c r="F643" s="224"/>
      <c r="G643" s="224"/>
      <c r="H643" s="224">
        <v>200</v>
      </c>
      <c r="I643" s="224">
        <v>150</v>
      </c>
      <c r="J643" s="224">
        <v>5</v>
      </c>
      <c r="K643" s="226">
        <f>(J643*H643)/I643</f>
        <v>6.666666666666667</v>
      </c>
      <c r="L643" s="221"/>
      <c r="M643" s="221"/>
      <c r="N643" s="221"/>
      <c r="O643" s="221"/>
      <c r="P643" s="221"/>
      <c r="Q643" s="221"/>
      <c r="R643" s="221">
        <v>6</v>
      </c>
      <c r="S643" s="221">
        <v>6</v>
      </c>
      <c r="T643" s="221">
        <f>AVERAGE(L645:Q645)</f>
        <v>74209.723663330078</v>
      </c>
      <c r="U643" s="221">
        <f>STDEV(L645:Q645)</f>
        <v>5751.4920337059848</v>
      </c>
      <c r="V643" s="221">
        <f>MEDIAN(L645:Q645)</f>
        <v>72430.075836181641</v>
      </c>
      <c r="W643" s="227">
        <f>S643/R643</f>
        <v>1</v>
      </c>
      <c r="X643" s="374" t="e">
        <f t="shared" si="155"/>
        <v>#DIV/0!</v>
      </c>
    </row>
    <row r="644" spans="1:24" s="222" customFormat="1" ht="18">
      <c r="A644" s="224"/>
      <c r="B644" s="224"/>
      <c r="C644" s="224"/>
      <c r="D644" s="224"/>
      <c r="E644" s="224"/>
      <c r="F644" s="224"/>
      <c r="G644" s="224"/>
      <c r="K644" s="228" t="s">
        <v>73</v>
      </c>
      <c r="L644" s="229">
        <v>519.2994384765625</v>
      </c>
      <c r="M644" s="229">
        <v>456.41390991210938</v>
      </c>
      <c r="N644" s="229">
        <v>475.41152954101562</v>
      </c>
      <c r="O644" s="229">
        <v>490.32281494140625</v>
      </c>
      <c r="P644" s="229">
        <v>559.21014404296875</v>
      </c>
      <c r="Q644" s="348">
        <v>467.73110961914062</v>
      </c>
      <c r="R644" s="230"/>
      <c r="S644" s="231"/>
      <c r="T644" s="231"/>
      <c r="U644" s="231"/>
      <c r="V644" s="231"/>
      <c r="W644" s="232"/>
      <c r="X644" s="374">
        <f t="shared" si="155"/>
        <v>98.946298217773432</v>
      </c>
    </row>
    <row r="645" spans="1:24" s="222" customFormat="1" ht="18">
      <c r="A645" s="224"/>
      <c r="B645" s="224"/>
      <c r="C645" s="224"/>
      <c r="D645" s="224"/>
      <c r="E645" s="224"/>
      <c r="F645" s="224"/>
      <c r="G645" s="224"/>
      <c r="K645" s="228" t="s">
        <v>74</v>
      </c>
      <c r="L645" s="221">
        <f>1000*L644/$K643</f>
        <v>77894.915771484375</v>
      </c>
      <c r="M645" s="221">
        <f>1000*M644/$K643</f>
        <v>68462.086486816406</v>
      </c>
      <c r="N645" s="221">
        <f>1000*N644/$K643</f>
        <v>71311.729431152344</v>
      </c>
      <c r="O645" s="221">
        <f t="shared" ref="O645:Q645" si="167">1000*O644/$K643</f>
        <v>73548.422241210938</v>
      </c>
      <c r="P645" s="221">
        <f t="shared" si="167"/>
        <v>83881.521606445312</v>
      </c>
      <c r="Q645" s="221">
        <f t="shared" si="167"/>
        <v>70159.666442871094</v>
      </c>
      <c r="R645" s="230"/>
      <c r="S645" s="231"/>
      <c r="T645" s="231"/>
      <c r="U645" s="231"/>
      <c r="V645" s="231"/>
      <c r="W645" s="232"/>
      <c r="X645" s="374">
        <f t="shared" si="155"/>
        <v>14841.944732666016</v>
      </c>
    </row>
    <row r="646" spans="1:24" s="222" customFormat="1" ht="18">
      <c r="A646" s="224"/>
      <c r="B646" s="224"/>
      <c r="C646" s="224"/>
      <c r="D646" s="225"/>
      <c r="E646" s="224"/>
      <c r="F646" s="224"/>
      <c r="G646" s="224"/>
      <c r="L646" s="224"/>
      <c r="M646" s="224"/>
      <c r="N646" s="224"/>
      <c r="O646" s="224"/>
      <c r="P646" s="224"/>
      <c r="Q646" s="224"/>
      <c r="W646" s="232"/>
      <c r="X646" s="374" t="e">
        <f t="shared" si="155"/>
        <v>#DIV/0!</v>
      </c>
    </row>
    <row r="647" spans="1:24" s="222" customFormat="1" ht="18">
      <c r="A647" s="224"/>
      <c r="B647" s="224" t="s">
        <v>147</v>
      </c>
      <c r="C647" s="224" t="s">
        <v>9</v>
      </c>
      <c r="D647" s="225">
        <v>44609</v>
      </c>
      <c r="E647" s="224">
        <v>14</v>
      </c>
      <c r="F647" s="224"/>
      <c r="G647" s="224"/>
      <c r="H647" s="224">
        <v>200</v>
      </c>
      <c r="I647" s="224">
        <v>150</v>
      </c>
      <c r="J647" s="224">
        <v>5</v>
      </c>
      <c r="K647" s="226">
        <f>(J647*H647)/I647</f>
        <v>6.666666666666667</v>
      </c>
      <c r="L647" s="221"/>
      <c r="M647" s="221"/>
      <c r="N647" s="221"/>
      <c r="O647" s="221"/>
      <c r="P647" s="221"/>
      <c r="Q647" s="221"/>
      <c r="R647" s="221">
        <v>6</v>
      </c>
      <c r="S647" s="221">
        <v>6</v>
      </c>
      <c r="T647" s="221">
        <f>AVERAGE(L649:Q649)</f>
        <v>12626.936531066895</v>
      </c>
      <c r="U647" s="221">
        <f>STDEV(L649:Q649)</f>
        <v>1333.0874876545615</v>
      </c>
      <c r="V647" s="221">
        <f>MEDIAN(L649:Q649)</f>
        <v>12226.732635498047</v>
      </c>
      <c r="W647" s="227">
        <f>S647/R647</f>
        <v>1</v>
      </c>
      <c r="X647" s="374" t="e">
        <f t="shared" si="155"/>
        <v>#DIV/0!</v>
      </c>
    </row>
    <row r="648" spans="1:24" s="222" customFormat="1" ht="18">
      <c r="A648" s="224"/>
      <c r="B648" s="224"/>
      <c r="C648" s="224"/>
      <c r="D648" s="224"/>
      <c r="E648" s="224"/>
      <c r="F648" s="224"/>
      <c r="G648" s="224"/>
      <c r="K648" s="228" t="s">
        <v>73</v>
      </c>
      <c r="L648" s="229">
        <v>97.382217407226562</v>
      </c>
      <c r="M648" s="229">
        <v>81.662803649902344</v>
      </c>
      <c r="N648" s="229">
        <v>78.995529174804688</v>
      </c>
      <c r="O648" s="229">
        <v>81.360298156738281</v>
      </c>
      <c r="P648" s="229">
        <v>92.215179443359375</v>
      </c>
      <c r="Q648" s="348">
        <v>73.461433410644531</v>
      </c>
      <c r="R648" s="230"/>
      <c r="S648" s="231"/>
      <c r="T648" s="231"/>
      <c r="U648" s="231"/>
      <c r="V648" s="231"/>
      <c r="W648" s="232"/>
      <c r="X648" s="374">
        <f t="shared" si="155"/>
        <v>16.83591537475586</v>
      </c>
    </row>
    <row r="649" spans="1:24" s="222" customFormat="1" ht="18">
      <c r="A649" s="224"/>
      <c r="B649" s="224"/>
      <c r="C649" s="224"/>
      <c r="D649" s="224"/>
      <c r="E649" s="224"/>
      <c r="F649" s="224"/>
      <c r="G649" s="224"/>
      <c r="K649" s="228" t="s">
        <v>74</v>
      </c>
      <c r="L649" s="221">
        <f>1000*L648/$K647</f>
        <v>14607.332611083984</v>
      </c>
      <c r="M649" s="221">
        <f>1000*M648/$K647</f>
        <v>12249.420547485352</v>
      </c>
      <c r="N649" s="221">
        <f>1000*N648/$K647</f>
        <v>11849.329376220703</v>
      </c>
      <c r="O649" s="221">
        <f t="shared" ref="O649:Q649" si="168">1000*O648/$K647</f>
        <v>12204.044723510742</v>
      </c>
      <c r="P649" s="221">
        <f t="shared" si="168"/>
        <v>13832.276916503906</v>
      </c>
      <c r="Q649" s="221">
        <f t="shared" si="168"/>
        <v>11019.21501159668</v>
      </c>
      <c r="R649" s="230"/>
      <c r="S649" s="231"/>
      <c r="T649" s="231"/>
      <c r="U649" s="231"/>
      <c r="V649" s="231"/>
      <c r="W649" s="232"/>
      <c r="X649" s="374">
        <f t="shared" si="155"/>
        <v>2525.3873062133789</v>
      </c>
    </row>
    <row r="650" spans="1:24" s="222" customFormat="1" ht="18">
      <c r="A650" s="224"/>
      <c r="B650" s="224"/>
      <c r="C650" s="224"/>
      <c r="D650" s="225"/>
      <c r="E650" s="224"/>
      <c r="F650" s="224"/>
      <c r="G650" s="224"/>
      <c r="L650" s="224"/>
      <c r="M650" s="224"/>
      <c r="N650" s="224"/>
      <c r="O650" s="224"/>
      <c r="P650" s="224"/>
      <c r="Q650" s="224"/>
      <c r="W650" s="232"/>
      <c r="X650" s="374" t="e">
        <f t="shared" si="155"/>
        <v>#DIV/0!</v>
      </c>
    </row>
    <row r="651" spans="1:24" s="222" customFormat="1" ht="18">
      <c r="A651" s="224"/>
      <c r="B651" s="224" t="s">
        <v>147</v>
      </c>
      <c r="C651" s="224" t="s">
        <v>9</v>
      </c>
      <c r="D651" s="225">
        <v>44616</v>
      </c>
      <c r="E651" s="224">
        <v>21</v>
      </c>
      <c r="F651" s="224"/>
      <c r="G651" s="224"/>
      <c r="H651" s="224">
        <v>200</v>
      </c>
      <c r="I651" s="224">
        <v>150</v>
      </c>
      <c r="J651" s="224">
        <v>5</v>
      </c>
      <c r="K651" s="226">
        <f>(J651*H651)/I651</f>
        <v>6.666666666666667</v>
      </c>
      <c r="L651" s="221"/>
      <c r="M651" s="221"/>
      <c r="N651" s="221"/>
      <c r="O651" s="221"/>
      <c r="P651" s="221"/>
      <c r="Q651" s="221"/>
      <c r="R651" s="221">
        <v>6</v>
      </c>
      <c r="S651" s="221">
        <v>6</v>
      </c>
      <c r="T651" s="221">
        <f>AVERAGE(L653:Q653)</f>
        <v>5197.5900650024414</v>
      </c>
      <c r="U651" s="221">
        <f>STDEV(L653:Q653)</f>
        <v>1634.1668533092241</v>
      </c>
      <c r="V651" s="221">
        <f>MEDIAN(L653:Q653)</f>
        <v>5272.038745880127</v>
      </c>
      <c r="W651" s="227">
        <f>S651/R651</f>
        <v>1</v>
      </c>
      <c r="X651" s="374" t="e">
        <f t="shared" si="155"/>
        <v>#DIV/0!</v>
      </c>
    </row>
    <row r="652" spans="1:24" s="222" customFormat="1" ht="18">
      <c r="A652" s="224"/>
      <c r="B652" s="224"/>
      <c r="C652" s="224"/>
      <c r="D652" s="224"/>
      <c r="E652" s="224"/>
      <c r="F652" s="224"/>
      <c r="G652" s="224"/>
      <c r="K652" s="228" t="s">
        <v>73</v>
      </c>
      <c r="L652" s="229">
        <v>50.034503936767578</v>
      </c>
      <c r="M652" s="229">
        <v>17.595232009887695</v>
      </c>
      <c r="N652" s="229">
        <v>29.871820449829102</v>
      </c>
      <c r="O652" s="229">
        <v>37.674758911132812</v>
      </c>
      <c r="P652" s="229">
        <v>40.108196258544922</v>
      </c>
      <c r="Q652" s="348">
        <v>32.619091033935547</v>
      </c>
      <c r="R652" s="230"/>
      <c r="S652" s="231"/>
      <c r="T652" s="231"/>
      <c r="U652" s="231"/>
      <c r="V652" s="231"/>
      <c r="W652" s="232"/>
      <c r="X652" s="374">
        <f t="shared" si="155"/>
        <v>6.9301200866699215</v>
      </c>
    </row>
    <row r="653" spans="1:24" s="222" customFormat="1" ht="18">
      <c r="A653" s="224"/>
      <c r="B653" s="224"/>
      <c r="C653" s="224"/>
      <c r="D653" s="224"/>
      <c r="E653" s="224"/>
      <c r="F653" s="224"/>
      <c r="G653" s="224"/>
      <c r="K653" s="228" t="s">
        <v>74</v>
      </c>
      <c r="L653" s="221">
        <f>1000*L652/$K651</f>
        <v>7505.1755905151367</v>
      </c>
      <c r="M653" s="221">
        <f>1000*M652/$K651</f>
        <v>2639.2848014831543</v>
      </c>
      <c r="N653" s="221">
        <f>1000*N652/$K651</f>
        <v>4480.7730674743652</v>
      </c>
      <c r="O653" s="221">
        <f t="shared" ref="O653:Q653" si="169">1000*O652/$K651</f>
        <v>5651.2138366699219</v>
      </c>
      <c r="P653" s="221">
        <f t="shared" si="169"/>
        <v>6016.2294387817383</v>
      </c>
      <c r="Q653" s="221">
        <f t="shared" si="169"/>
        <v>4892.863655090332</v>
      </c>
      <c r="R653" s="230"/>
      <c r="S653" s="231"/>
      <c r="T653" s="231"/>
      <c r="U653" s="231"/>
      <c r="V653" s="231"/>
      <c r="W653" s="232"/>
      <c r="X653" s="374">
        <f t="shared" si="155"/>
        <v>1039.5180130004883</v>
      </c>
    </row>
    <row r="654" spans="1:24" s="222" customFormat="1" ht="18">
      <c r="A654" s="224"/>
      <c r="B654" s="224"/>
      <c r="C654" s="224"/>
      <c r="D654" s="224"/>
      <c r="E654" s="224"/>
      <c r="F654" s="224"/>
      <c r="G654" s="224"/>
      <c r="L654" s="224"/>
      <c r="M654" s="224"/>
      <c r="N654" s="224"/>
      <c r="O654" s="224"/>
      <c r="P654" s="224"/>
      <c r="Q654" s="224"/>
      <c r="W654" s="232"/>
      <c r="X654" s="374" t="e">
        <f t="shared" si="155"/>
        <v>#DIV/0!</v>
      </c>
    </row>
    <row r="655" spans="1:24" s="222" customFormat="1" ht="18">
      <c r="A655" s="233"/>
      <c r="B655" s="233"/>
      <c r="C655" s="233"/>
      <c r="D655" s="233"/>
      <c r="E655" s="233"/>
      <c r="F655" s="233"/>
      <c r="G655" s="233"/>
      <c r="H655" s="233"/>
      <c r="I655" s="233"/>
      <c r="J655" s="233"/>
      <c r="K655" s="234"/>
      <c r="L655" s="235"/>
      <c r="M655" s="235"/>
      <c r="N655" s="235"/>
      <c r="O655" s="235"/>
      <c r="P655" s="235"/>
      <c r="Q655" s="235"/>
      <c r="R655" s="235"/>
      <c r="S655" s="235"/>
      <c r="T655" s="235"/>
      <c r="U655" s="235"/>
      <c r="V655" s="235"/>
      <c r="W655" s="236"/>
      <c r="X655" s="374" t="e">
        <f t="shared" si="155"/>
        <v>#DIV/0!</v>
      </c>
    </row>
    <row r="656" spans="1:24" s="222" customFormat="1" ht="18">
      <c r="A656" s="237"/>
      <c r="B656" s="237"/>
      <c r="C656" s="237"/>
      <c r="D656" s="238"/>
      <c r="E656" s="238"/>
      <c r="F656" s="238"/>
      <c r="G656" s="238"/>
      <c r="H656" s="238"/>
      <c r="I656" s="238"/>
      <c r="J656" s="239"/>
      <c r="K656" s="238"/>
      <c r="L656" s="240"/>
      <c r="M656" s="240"/>
      <c r="N656" s="240"/>
      <c r="O656" s="240"/>
      <c r="P656" s="240"/>
      <c r="Q656" s="240"/>
      <c r="R656" s="240"/>
      <c r="S656" s="240"/>
      <c r="T656" s="240"/>
      <c r="U656" s="240"/>
      <c r="V656" s="240"/>
      <c r="W656" s="241"/>
      <c r="X656" s="374" t="e">
        <f t="shared" si="155"/>
        <v>#DIV/0!</v>
      </c>
    </row>
    <row r="657" spans="1:24" s="222" customFormat="1" ht="38">
      <c r="A657" s="223" t="s">
        <v>543</v>
      </c>
      <c r="B657" s="224" t="s">
        <v>147</v>
      </c>
      <c r="C657" s="224" t="s">
        <v>9</v>
      </c>
      <c r="D657" s="225">
        <v>44623</v>
      </c>
      <c r="E657" s="224">
        <v>28</v>
      </c>
      <c r="F657" s="224"/>
      <c r="G657" s="224"/>
      <c r="H657" s="224">
        <v>200</v>
      </c>
      <c r="I657" s="224">
        <v>150</v>
      </c>
      <c r="J657" s="224">
        <v>5</v>
      </c>
      <c r="K657" s="226">
        <f>(J657*H657)/I657</f>
        <v>6.666666666666667</v>
      </c>
      <c r="L657" s="221"/>
      <c r="M657" s="221"/>
      <c r="N657" s="221"/>
      <c r="O657" s="221"/>
      <c r="P657" s="221"/>
      <c r="Q657" s="221"/>
      <c r="R657" s="221">
        <v>6</v>
      </c>
      <c r="S657" s="221">
        <v>6</v>
      </c>
      <c r="T657" s="221">
        <f>AVERAGE(L659:Q659)</f>
        <v>2152.6258707046509</v>
      </c>
      <c r="U657" s="221">
        <f>STDEV(L659:Q659)</f>
        <v>717.11122176177594</v>
      </c>
      <c r="V657" s="221">
        <f>MEDIAN(L659:Q659)</f>
        <v>1986.4617347717285</v>
      </c>
      <c r="W657" s="227">
        <f>S657/R657</f>
        <v>1</v>
      </c>
      <c r="X657" s="374" t="e">
        <f t="shared" si="155"/>
        <v>#DIV/0!</v>
      </c>
    </row>
    <row r="658" spans="1:24" s="222" customFormat="1" ht="18">
      <c r="A658" s="224"/>
      <c r="B658" s="224"/>
      <c r="C658" s="224"/>
      <c r="D658" s="224"/>
      <c r="E658" s="224"/>
      <c r="F658" s="224"/>
      <c r="G658" s="224"/>
      <c r="K658" s="228" t="s">
        <v>73</v>
      </c>
      <c r="L658" s="229">
        <v>21.718109130859375</v>
      </c>
      <c r="M658" s="229">
        <v>13.835715293884277</v>
      </c>
      <c r="N658" s="229">
        <v>18.207605361938477</v>
      </c>
      <c r="O658" s="229">
        <v>9.0120878219604492</v>
      </c>
      <c r="P658" s="229">
        <v>10.681076049804688</v>
      </c>
      <c r="Q658" s="348">
        <v>12.65044116973877</v>
      </c>
      <c r="R658" s="230"/>
      <c r="S658" s="231"/>
      <c r="T658" s="231"/>
      <c r="U658" s="231"/>
      <c r="V658" s="231"/>
      <c r="W658" s="232"/>
      <c r="X658" s="374">
        <f t="shared" si="155"/>
        <v>2.8701678276062013</v>
      </c>
    </row>
    <row r="659" spans="1:24" s="222" customFormat="1" ht="18">
      <c r="A659" s="224"/>
      <c r="B659" s="224"/>
      <c r="C659" s="224"/>
      <c r="D659" s="224"/>
      <c r="E659" s="224"/>
      <c r="F659" s="224"/>
      <c r="G659" s="224"/>
      <c r="K659" s="228" t="s">
        <v>74</v>
      </c>
      <c r="L659" s="221">
        <f>1000*L658/$K657</f>
        <v>3257.7163696289062</v>
      </c>
      <c r="M659" s="221">
        <f>1000*M658/$K657</f>
        <v>2075.3572940826416</v>
      </c>
      <c r="N659" s="221">
        <f>1000*N658/$K657</f>
        <v>2731.1408042907715</v>
      </c>
      <c r="O659" s="221">
        <f t="shared" ref="O659:Q659" si="170">1000*O658/$K657</f>
        <v>1351.8131732940674</v>
      </c>
      <c r="P659" s="221">
        <f t="shared" si="170"/>
        <v>1602.1614074707031</v>
      </c>
      <c r="Q659" s="221">
        <f t="shared" si="170"/>
        <v>1897.5661754608154</v>
      </c>
      <c r="R659" s="230"/>
      <c r="S659" s="231"/>
      <c r="T659" s="231"/>
      <c r="U659" s="231"/>
      <c r="V659" s="231"/>
      <c r="W659" s="232"/>
      <c r="X659" s="374">
        <f t="shared" si="155"/>
        <v>430.52517414093018</v>
      </c>
    </row>
    <row r="660" spans="1:24" s="222" customFormat="1" ht="18">
      <c r="A660" s="224"/>
      <c r="B660" s="224"/>
      <c r="C660" s="224"/>
      <c r="D660" s="224"/>
      <c r="E660" s="224"/>
      <c r="F660" s="224"/>
      <c r="G660" s="224"/>
      <c r="L660" s="224"/>
      <c r="M660" s="224"/>
      <c r="N660" s="224"/>
      <c r="O660" s="224"/>
      <c r="P660" s="224"/>
      <c r="Q660" s="224"/>
      <c r="W660" s="232"/>
      <c r="X660" s="374" t="e">
        <f t="shared" ref="X660:X723" si="171">(AVERAGE(L660:Q660))/5</f>
        <v>#DIV/0!</v>
      </c>
    </row>
    <row r="661" spans="1:24" s="222" customFormat="1" ht="18">
      <c r="A661" s="224"/>
      <c r="B661" s="224" t="s">
        <v>147</v>
      </c>
      <c r="C661" s="224" t="s">
        <v>9</v>
      </c>
      <c r="D661" s="225">
        <v>44631</v>
      </c>
      <c r="E661" s="224">
        <v>36</v>
      </c>
      <c r="F661" s="224"/>
      <c r="G661" s="224"/>
      <c r="H661" s="224">
        <v>200</v>
      </c>
      <c r="I661" s="224">
        <v>150</v>
      </c>
      <c r="J661" s="224">
        <v>5</v>
      </c>
      <c r="K661" s="226">
        <f>(J661*H661)/I661</f>
        <v>6.666666666666667</v>
      </c>
      <c r="L661" s="221"/>
      <c r="M661" s="221"/>
      <c r="N661" s="221"/>
      <c r="O661" s="221"/>
      <c r="P661" s="221"/>
      <c r="Q661" s="221"/>
      <c r="R661" s="221">
        <v>6</v>
      </c>
      <c r="S661" s="221">
        <v>6</v>
      </c>
      <c r="T661" s="221">
        <f>AVERAGE(L663:Q663)</f>
        <v>857.27711915969849</v>
      </c>
      <c r="U661" s="221">
        <f>STDEV(L663:Q663)</f>
        <v>457.29751499357087</v>
      </c>
      <c r="V661" s="221">
        <f>MEDIAN(L663:Q663)</f>
        <v>824.8252272605896</v>
      </c>
      <c r="W661" s="227">
        <f>S661/R661</f>
        <v>1</v>
      </c>
      <c r="X661" s="374" t="e">
        <f t="shared" si="171"/>
        <v>#DIV/0!</v>
      </c>
    </row>
    <row r="662" spans="1:24" s="222" customFormat="1" ht="18">
      <c r="A662" s="224"/>
      <c r="B662" s="224"/>
      <c r="C662" s="224"/>
      <c r="D662" s="224"/>
      <c r="E662" s="224"/>
      <c r="F662" s="224"/>
      <c r="G662" s="224"/>
      <c r="K662" s="228" t="s">
        <v>73</v>
      </c>
      <c r="L662" s="229">
        <v>4.9789581298828125</v>
      </c>
      <c r="M662" s="229">
        <v>5.1828227043151855</v>
      </c>
      <c r="N662" s="229">
        <v>10.974312782287598</v>
      </c>
      <c r="O662" s="229">
        <v>5.8623957633972168</v>
      </c>
      <c r="P662" s="229">
        <v>5.8148469924926758</v>
      </c>
      <c r="Q662" s="348">
        <v>1.4777483940124512</v>
      </c>
      <c r="R662" s="230"/>
      <c r="S662" s="231"/>
      <c r="T662" s="231"/>
      <c r="U662" s="231"/>
      <c r="V662" s="231"/>
      <c r="W662" s="232"/>
      <c r="X662" s="374">
        <f t="shared" si="171"/>
        <v>1.1430361588795981</v>
      </c>
    </row>
    <row r="663" spans="1:24" s="222" customFormat="1" ht="18">
      <c r="A663" s="224"/>
      <c r="B663" s="224"/>
      <c r="C663" s="224"/>
      <c r="D663" s="224"/>
      <c r="E663" s="224"/>
      <c r="F663" s="224"/>
      <c r="G663" s="224"/>
      <c r="K663" s="228" t="s">
        <v>74</v>
      </c>
      <c r="L663" s="221">
        <f>1000*L662/$K661</f>
        <v>746.84371948242188</v>
      </c>
      <c r="M663" s="221">
        <f>1000*M662/$K661</f>
        <v>777.42340564727783</v>
      </c>
      <c r="N663" s="221">
        <f>1000*N662/$K661</f>
        <v>1646.1469173431396</v>
      </c>
      <c r="O663" s="221">
        <f t="shared" ref="O663:Q663" si="172">1000*O662/$K661</f>
        <v>879.35936450958252</v>
      </c>
      <c r="P663" s="221">
        <f t="shared" si="172"/>
        <v>872.22704887390137</v>
      </c>
      <c r="Q663" s="221">
        <f t="shared" si="172"/>
        <v>221.66225910186768</v>
      </c>
      <c r="R663" s="230"/>
      <c r="S663" s="231"/>
      <c r="T663" s="231"/>
      <c r="U663" s="231"/>
      <c r="V663" s="231"/>
      <c r="W663" s="232"/>
      <c r="X663" s="374">
        <f t="shared" si="171"/>
        <v>171.4554238319397</v>
      </c>
    </row>
    <row r="664" spans="1:24" s="222" customFormat="1" ht="18">
      <c r="A664" s="224"/>
      <c r="B664" s="224"/>
      <c r="C664" s="224"/>
      <c r="D664" s="224"/>
      <c r="E664" s="224"/>
      <c r="F664" s="224"/>
      <c r="G664" s="224"/>
      <c r="L664" s="224"/>
      <c r="M664" s="224"/>
      <c r="N664" s="224"/>
      <c r="O664" s="224"/>
      <c r="P664" s="224"/>
      <c r="Q664" s="224"/>
      <c r="W664" s="232"/>
      <c r="X664" s="374" t="e">
        <f t="shared" si="171"/>
        <v>#DIV/0!</v>
      </c>
    </row>
    <row r="665" spans="1:24" s="222" customFormat="1" ht="18">
      <c r="A665" s="224"/>
      <c r="B665" s="224" t="s">
        <v>147</v>
      </c>
      <c r="C665" s="224" t="s">
        <v>9</v>
      </c>
      <c r="D665" s="225">
        <v>44637</v>
      </c>
      <c r="E665" s="224">
        <v>42</v>
      </c>
      <c r="F665" s="224"/>
      <c r="G665" s="224"/>
      <c r="H665" s="224">
        <v>200</v>
      </c>
      <c r="I665" s="224">
        <v>150</v>
      </c>
      <c r="J665" s="224">
        <v>5</v>
      </c>
      <c r="K665" s="226">
        <f>(J665*H665)/I665</f>
        <v>6.666666666666667</v>
      </c>
      <c r="L665" s="221"/>
      <c r="M665" s="221"/>
      <c r="N665" s="221"/>
      <c r="O665" s="221"/>
      <c r="P665" s="221"/>
      <c r="Q665" s="221"/>
      <c r="R665" s="221">
        <v>6</v>
      </c>
      <c r="S665" s="221">
        <v>6</v>
      </c>
      <c r="T665" s="221">
        <f>AVERAGE(L667:Q667)</f>
        <v>1012.2393190860748</v>
      </c>
      <c r="U665" s="221">
        <f>STDEV(L667:Q667)</f>
        <v>529.62245869983917</v>
      </c>
      <c r="V665" s="221">
        <f>MEDIAN(L667:Q667)</f>
        <v>980.74493408203125</v>
      </c>
      <c r="W665" s="227">
        <f>S665/R665</f>
        <v>1</v>
      </c>
      <c r="X665" s="374" t="e">
        <f t="shared" si="171"/>
        <v>#DIV/0!</v>
      </c>
    </row>
    <row r="666" spans="1:24" s="222" customFormat="1" ht="18">
      <c r="A666" s="224"/>
      <c r="B666" s="224"/>
      <c r="C666" s="224"/>
      <c r="D666" s="224"/>
      <c r="E666" s="224"/>
      <c r="F666" s="224"/>
      <c r="G666" s="224"/>
      <c r="K666" s="228" t="s">
        <v>73</v>
      </c>
      <c r="L666" s="229">
        <v>3.9499979019165039</v>
      </c>
      <c r="M666" s="229">
        <v>3.2793691158294678</v>
      </c>
      <c r="N666" s="229">
        <v>10.501541137695312</v>
      </c>
      <c r="O666" s="229">
        <v>3.4457917213439941</v>
      </c>
      <c r="P666" s="229">
        <v>9.1266012191772461</v>
      </c>
      <c r="Q666" s="348">
        <v>10.186271667480469</v>
      </c>
      <c r="R666" s="230"/>
      <c r="S666" s="231"/>
      <c r="T666" s="231"/>
      <c r="U666" s="231"/>
      <c r="V666" s="231"/>
      <c r="W666" s="232"/>
      <c r="X666" s="374">
        <f t="shared" si="171"/>
        <v>1.3496524254480997</v>
      </c>
    </row>
    <row r="667" spans="1:24" s="222" customFormat="1" ht="18">
      <c r="A667" s="224"/>
      <c r="B667" s="224"/>
      <c r="C667" s="224"/>
      <c r="D667" s="224"/>
      <c r="E667" s="224"/>
      <c r="F667" s="224"/>
      <c r="G667" s="224"/>
      <c r="K667" s="228" t="s">
        <v>74</v>
      </c>
      <c r="L667" s="221">
        <f>1000*L666/$K665</f>
        <v>592.49968528747559</v>
      </c>
      <c r="M667" s="221">
        <f>1000*M666/$K665</f>
        <v>491.90536737442017</v>
      </c>
      <c r="N667" s="221">
        <f>1000*N666/$K665</f>
        <v>1575.2311706542969</v>
      </c>
      <c r="O667" s="221">
        <f t="shared" ref="O667:Q667" si="173">1000*O666/$K665</f>
        <v>516.86875820159912</v>
      </c>
      <c r="P667" s="221">
        <f t="shared" si="173"/>
        <v>1368.9901828765869</v>
      </c>
      <c r="Q667" s="221">
        <f t="shared" si="173"/>
        <v>1527.9407501220703</v>
      </c>
      <c r="R667" s="230"/>
      <c r="S667" s="231"/>
      <c r="T667" s="231"/>
      <c r="U667" s="231"/>
      <c r="V667" s="231"/>
      <c r="W667" s="232"/>
      <c r="X667" s="374">
        <f t="shared" si="171"/>
        <v>202.44786381721497</v>
      </c>
    </row>
    <row r="668" spans="1:24" s="222" customFormat="1" ht="18">
      <c r="A668" s="224"/>
      <c r="B668" s="224"/>
      <c r="C668" s="224"/>
      <c r="D668" s="224"/>
      <c r="E668" s="224"/>
      <c r="F668" s="224"/>
      <c r="G668" s="224"/>
      <c r="L668" s="224"/>
      <c r="M668" s="224"/>
      <c r="N668" s="224"/>
      <c r="O668" s="224"/>
      <c r="P668" s="224"/>
      <c r="Q668" s="224"/>
      <c r="W668" s="232"/>
      <c r="X668" s="374" t="e">
        <f t="shared" si="171"/>
        <v>#DIV/0!</v>
      </c>
    </row>
    <row r="669" spans="1:24" s="222" customFormat="1" ht="18">
      <c r="A669" s="224"/>
      <c r="B669" s="224" t="s">
        <v>147</v>
      </c>
      <c r="C669" s="224" t="s">
        <v>9</v>
      </c>
      <c r="D669" s="225">
        <v>44644</v>
      </c>
      <c r="E669" s="224">
        <v>49</v>
      </c>
      <c r="F669" s="224"/>
      <c r="G669" s="224"/>
      <c r="H669" s="224">
        <v>200</v>
      </c>
      <c r="I669" s="224">
        <v>150</v>
      </c>
      <c r="J669" s="224">
        <v>5</v>
      </c>
      <c r="K669" s="226">
        <f>(J669*H669)/I669</f>
        <v>6.666666666666667</v>
      </c>
      <c r="L669" s="221"/>
      <c r="M669" s="221"/>
      <c r="N669" s="221"/>
      <c r="O669" s="221"/>
      <c r="P669" s="221"/>
      <c r="Q669" s="221"/>
      <c r="R669" s="221">
        <v>6</v>
      </c>
      <c r="S669" s="221">
        <v>5</v>
      </c>
      <c r="T669" s="221">
        <f>AVERAGE(L671:Q671)</f>
        <v>671.97553515434265</v>
      </c>
      <c r="U669" s="221">
        <f>STDEV(L671:Q671)</f>
        <v>507.78235194632811</v>
      </c>
      <c r="V669" s="221">
        <f>MEDIAN(L671:Q671)</f>
        <v>617.2667920589447</v>
      </c>
      <c r="W669" s="227">
        <f>S669/R669</f>
        <v>0.83333333333333337</v>
      </c>
      <c r="X669" s="374" t="e">
        <f t="shared" si="171"/>
        <v>#DIV/0!</v>
      </c>
    </row>
    <row r="670" spans="1:24" s="222" customFormat="1" ht="18">
      <c r="A670" s="224"/>
      <c r="B670" s="224"/>
      <c r="C670" s="224"/>
      <c r="D670" s="224"/>
      <c r="E670" s="224"/>
      <c r="F670" s="224"/>
      <c r="G670" s="224"/>
      <c r="K670" s="228" t="s">
        <v>73</v>
      </c>
      <c r="L670" s="229">
        <v>5.0892515182495117</v>
      </c>
      <c r="M670" s="229">
        <v>8.817138671875</v>
      </c>
      <c r="N670" s="229">
        <v>3.140972375869751</v>
      </c>
      <c r="O670" s="229">
        <v>0</v>
      </c>
      <c r="P670" s="229">
        <v>2.0986342430114746</v>
      </c>
      <c r="Q670" s="348">
        <v>7.7330245971679688</v>
      </c>
      <c r="R670" s="230"/>
      <c r="S670" s="231"/>
      <c r="T670" s="231"/>
      <c r="U670" s="231"/>
      <c r="V670" s="231"/>
      <c r="W670" s="232"/>
      <c r="X670" s="374">
        <f t="shared" si="171"/>
        <v>0.89596738020579014</v>
      </c>
    </row>
    <row r="671" spans="1:24" s="222" customFormat="1" ht="18">
      <c r="A671" s="224"/>
      <c r="B671" s="224"/>
      <c r="C671" s="224"/>
      <c r="D671" s="224"/>
      <c r="E671" s="224"/>
      <c r="F671" s="224"/>
      <c r="G671" s="224"/>
      <c r="K671" s="228" t="s">
        <v>74</v>
      </c>
      <c r="L671" s="221">
        <f>1000*L670/$K669</f>
        <v>763.38772773742676</v>
      </c>
      <c r="M671" s="221">
        <f>1000*M670/$K669</f>
        <v>1322.57080078125</v>
      </c>
      <c r="N671" s="221">
        <f>1000*N670/$K669</f>
        <v>471.14585638046265</v>
      </c>
      <c r="O671" s="221">
        <f t="shared" ref="O671:Q671" si="174">1000*O670/$K669</f>
        <v>0</v>
      </c>
      <c r="P671" s="221">
        <f t="shared" si="174"/>
        <v>314.79513645172119</v>
      </c>
      <c r="Q671" s="221">
        <f t="shared" si="174"/>
        <v>1159.9536895751953</v>
      </c>
      <c r="R671" s="230"/>
      <c r="S671" s="231"/>
      <c r="T671" s="231"/>
      <c r="U671" s="231"/>
      <c r="V671" s="231"/>
      <c r="W671" s="232"/>
      <c r="X671" s="374">
        <f t="shared" si="171"/>
        <v>134.39510703086853</v>
      </c>
    </row>
    <row r="672" spans="1:24" s="222" customFormat="1" ht="18">
      <c r="A672" s="224"/>
      <c r="B672" s="224"/>
      <c r="C672" s="224"/>
      <c r="D672" s="224"/>
      <c r="E672" s="224"/>
      <c r="F672" s="224"/>
      <c r="G672" s="224"/>
      <c r="L672" s="224"/>
      <c r="M672" s="224"/>
      <c r="N672" s="224"/>
      <c r="O672" s="224"/>
      <c r="P672" s="224"/>
      <c r="Q672" s="224"/>
      <c r="W672" s="232"/>
      <c r="X672" s="374" t="e">
        <f t="shared" si="171"/>
        <v>#DIV/0!</v>
      </c>
    </row>
    <row r="673" spans="1:24" s="222" customFormat="1" ht="18">
      <c r="A673" s="224"/>
      <c r="B673" s="224" t="s">
        <v>147</v>
      </c>
      <c r="C673" s="224" t="s">
        <v>9</v>
      </c>
      <c r="D673" s="225">
        <v>44651</v>
      </c>
      <c r="E673" s="224">
        <v>56</v>
      </c>
      <c r="F673" s="224"/>
      <c r="G673" s="224"/>
      <c r="H673" s="224">
        <v>200</v>
      </c>
      <c r="I673" s="224">
        <v>150</v>
      </c>
      <c r="J673" s="224">
        <v>5</v>
      </c>
      <c r="K673" s="226">
        <f>(J673*H673)/I673</f>
        <v>6.666666666666667</v>
      </c>
      <c r="L673" s="221"/>
      <c r="M673" s="221"/>
      <c r="N673" s="221"/>
      <c r="O673" s="221"/>
      <c r="P673" s="221"/>
      <c r="Q673" s="221"/>
      <c r="R673" s="221">
        <v>6</v>
      </c>
      <c r="S673" s="221">
        <v>4</v>
      </c>
      <c r="T673" s="221">
        <f>AVERAGE(L675:Q675)</f>
        <v>117.33368113636971</v>
      </c>
      <c r="U673" s="221">
        <f>STDEV(L675:Q675)</f>
        <v>117.47918889686588</v>
      </c>
      <c r="V673" s="221">
        <f>MEDIAN(L675:Q675)</f>
        <v>114.42122384905815</v>
      </c>
      <c r="W673" s="227">
        <f>S673/R673</f>
        <v>0.66666666666666663</v>
      </c>
      <c r="X673" s="374" t="e">
        <f t="shared" si="171"/>
        <v>#DIV/0!</v>
      </c>
    </row>
    <row r="674" spans="1:24" s="222" customFormat="1" ht="18">
      <c r="A674" s="224"/>
      <c r="B674" s="224"/>
      <c r="C674" s="224"/>
      <c r="D674" s="224"/>
      <c r="E674" s="224"/>
      <c r="F674" s="224"/>
      <c r="G674" s="224"/>
      <c r="K674" s="228" t="s">
        <v>73</v>
      </c>
      <c r="L674">
        <v>0</v>
      </c>
      <c r="M674" s="229">
        <v>1.0744699239730835</v>
      </c>
      <c r="N674" s="229">
        <v>0.45114639401435852</v>
      </c>
      <c r="O674" s="229">
        <v>1.1578713655471802</v>
      </c>
      <c r="P674" s="229">
        <v>0</v>
      </c>
      <c r="Q674" s="348">
        <v>2.009859561920166</v>
      </c>
      <c r="R674" s="230"/>
      <c r="S674" s="231"/>
      <c r="T674" s="231"/>
      <c r="U674" s="231"/>
      <c r="V674" s="231"/>
      <c r="W674" s="232"/>
      <c r="X674" s="374">
        <f t="shared" si="171"/>
        <v>0.15644490818182627</v>
      </c>
    </row>
    <row r="675" spans="1:24" s="222" customFormat="1" ht="18">
      <c r="A675" s="224"/>
      <c r="B675" s="224"/>
      <c r="C675" s="224"/>
      <c r="D675" s="224"/>
      <c r="E675" s="224"/>
      <c r="F675" s="224"/>
      <c r="G675" s="224"/>
      <c r="K675" s="228" t="s">
        <v>74</v>
      </c>
      <c r="L675" s="221">
        <f>1000*L674/$K673</f>
        <v>0</v>
      </c>
      <c r="M675" s="221">
        <f>1000*M674/$K673</f>
        <v>161.17048859596252</v>
      </c>
      <c r="N675" s="221">
        <f>1000*N674/$K673</f>
        <v>67.671959102153778</v>
      </c>
      <c r="O675" s="221">
        <f t="shared" ref="O675:Q675" si="175">1000*O674/$K673</f>
        <v>173.68070483207703</v>
      </c>
      <c r="P675" s="221">
        <f t="shared" si="175"/>
        <v>0</v>
      </c>
      <c r="Q675" s="221">
        <f t="shared" si="175"/>
        <v>301.4789342880249</v>
      </c>
      <c r="R675" s="230"/>
      <c r="S675" s="231"/>
      <c r="T675" s="231"/>
      <c r="U675" s="231"/>
      <c r="V675" s="231"/>
      <c r="W675" s="232"/>
      <c r="X675" s="374">
        <f t="shared" si="171"/>
        <v>23.466736227273941</v>
      </c>
    </row>
    <row r="676" spans="1:24" s="222" customFormat="1" ht="18">
      <c r="A676" s="224"/>
      <c r="B676" s="224"/>
      <c r="C676" s="224"/>
      <c r="D676" s="224"/>
      <c r="E676" s="224"/>
      <c r="F676" s="224"/>
      <c r="G676" s="224"/>
      <c r="L676" s="224"/>
      <c r="M676" s="224"/>
      <c r="N676" s="224"/>
      <c r="O676" s="224"/>
      <c r="P676" s="224"/>
      <c r="Q676" s="224"/>
      <c r="W676" s="232"/>
      <c r="X676" s="374" t="e">
        <f t="shared" si="171"/>
        <v>#DIV/0!</v>
      </c>
    </row>
    <row r="677" spans="1:24" s="222" customFormat="1" ht="18">
      <c r="A677" s="224"/>
      <c r="B677" s="224" t="s">
        <v>147</v>
      </c>
      <c r="C677" s="224" t="s">
        <v>9</v>
      </c>
      <c r="D677" s="225">
        <v>44657</v>
      </c>
      <c r="E677" s="224">
        <v>62</v>
      </c>
      <c r="F677" s="224"/>
      <c r="G677" s="224"/>
      <c r="H677" s="224">
        <v>200</v>
      </c>
      <c r="I677" s="224">
        <v>150</v>
      </c>
      <c r="J677" s="224">
        <v>5</v>
      </c>
      <c r="K677" s="226">
        <f>(J677*H677)/I677</f>
        <v>6.666666666666667</v>
      </c>
      <c r="L677" s="221"/>
      <c r="M677" s="221"/>
      <c r="N677" s="221"/>
      <c r="O677" s="221"/>
      <c r="P677" s="221"/>
      <c r="Q677" s="221"/>
      <c r="R677" s="221">
        <v>6</v>
      </c>
      <c r="S677" s="221">
        <v>4</v>
      </c>
      <c r="T677" s="221">
        <f>AVERAGE(L679:Q679)</f>
        <v>361.98951303958893</v>
      </c>
      <c r="U677" s="221">
        <f>STDEV(L679:Q679)</f>
        <v>382.33617508708511</v>
      </c>
      <c r="V677" s="221">
        <f>MEDIAN(L679:Q679)</f>
        <v>268.72298419475555</v>
      </c>
      <c r="W677" s="227">
        <f>S677/R677</f>
        <v>0.66666666666666663</v>
      </c>
      <c r="X677" s="374" t="e">
        <f t="shared" si="171"/>
        <v>#DIV/0!</v>
      </c>
    </row>
    <row r="678" spans="1:24" s="222" customFormat="1" ht="18">
      <c r="A678" s="224"/>
      <c r="B678" s="224"/>
      <c r="C678" s="224"/>
      <c r="D678" s="224"/>
      <c r="E678" s="224"/>
      <c r="F678" s="224"/>
      <c r="G678" s="224"/>
      <c r="K678" s="228" t="s">
        <v>73</v>
      </c>
      <c r="L678" s="229">
        <v>1.1404298543930054</v>
      </c>
      <c r="M678" s="229">
        <v>6.0780153274536133</v>
      </c>
      <c r="N678" s="229">
        <v>2.4425432682037354</v>
      </c>
      <c r="O678" s="229">
        <v>0</v>
      </c>
      <c r="P678" s="229">
        <v>0</v>
      </c>
      <c r="Q678" s="348">
        <v>4.8185920715332031</v>
      </c>
      <c r="R678" s="230"/>
      <c r="S678" s="231"/>
      <c r="T678" s="231"/>
      <c r="U678" s="231"/>
      <c r="V678" s="231"/>
      <c r="W678" s="232"/>
      <c r="X678" s="374">
        <f t="shared" si="171"/>
        <v>0.48265268405278522</v>
      </c>
    </row>
    <row r="679" spans="1:24" s="222" customFormat="1" ht="18">
      <c r="A679" s="224"/>
      <c r="B679" s="224"/>
      <c r="C679" s="224"/>
      <c r="D679" s="224"/>
      <c r="E679" s="224"/>
      <c r="F679" s="224"/>
      <c r="G679" s="224"/>
      <c r="K679" s="228" t="s">
        <v>74</v>
      </c>
      <c r="L679" s="221">
        <f>1000*L678/$K677</f>
        <v>171.06447815895081</v>
      </c>
      <c r="M679" s="221">
        <f>1000*M678/$K677</f>
        <v>911.70229911804199</v>
      </c>
      <c r="N679" s="221">
        <f>1000*N678/$K677</f>
        <v>366.3814902305603</v>
      </c>
      <c r="O679" s="221">
        <f t="shared" ref="O679:Q679" si="176">1000*O678/$K677</f>
        <v>0</v>
      </c>
      <c r="P679" s="221">
        <f t="shared" si="176"/>
        <v>0</v>
      </c>
      <c r="Q679" s="221">
        <f t="shared" si="176"/>
        <v>722.78881072998047</v>
      </c>
      <c r="R679" s="230"/>
      <c r="S679" s="231"/>
      <c r="T679" s="231"/>
      <c r="U679" s="231"/>
      <c r="V679" s="231"/>
      <c r="W679" s="232"/>
      <c r="X679" s="374">
        <f t="shared" si="171"/>
        <v>72.397902607917786</v>
      </c>
    </row>
    <row r="680" spans="1:24" s="222" customFormat="1" ht="18">
      <c r="A680" s="224"/>
      <c r="B680" s="224"/>
      <c r="C680" s="224"/>
      <c r="D680" s="224"/>
      <c r="E680" s="224"/>
      <c r="F680" s="224"/>
      <c r="G680" s="224"/>
      <c r="L680" s="224"/>
      <c r="M680" s="224"/>
      <c r="N680" s="224"/>
      <c r="O680" s="224"/>
      <c r="P680" s="224"/>
      <c r="Q680" s="224"/>
      <c r="W680" s="232"/>
      <c r="X680" s="374" t="e">
        <f t="shared" si="171"/>
        <v>#DIV/0!</v>
      </c>
    </row>
    <row r="681" spans="1:24" s="222" customFormat="1" ht="18">
      <c r="A681" s="224"/>
      <c r="B681" s="224" t="s">
        <v>147</v>
      </c>
      <c r="C681" s="224" t="s">
        <v>9</v>
      </c>
      <c r="D681" s="225">
        <v>44665</v>
      </c>
      <c r="E681" s="224">
        <v>70</v>
      </c>
      <c r="F681" s="224"/>
      <c r="G681" s="224"/>
      <c r="H681" s="224">
        <v>200</v>
      </c>
      <c r="I681" s="224">
        <v>150</v>
      </c>
      <c r="J681" s="224">
        <v>5</v>
      </c>
      <c r="K681" s="226">
        <f>(J681*H681)/I681</f>
        <v>6.666666666666667</v>
      </c>
      <c r="L681" s="221"/>
      <c r="M681" s="221"/>
      <c r="N681" s="221"/>
      <c r="O681" s="221"/>
      <c r="P681" s="221"/>
      <c r="Q681" s="221"/>
      <c r="R681" s="221">
        <v>6</v>
      </c>
      <c r="S681" s="221">
        <v>5</v>
      </c>
      <c r="T681" s="221">
        <f>AVERAGE(L683:Q683)</f>
        <v>530.75045049190521</v>
      </c>
      <c r="U681" s="221">
        <f>STDEV(L683:Q683)</f>
        <v>374.64661866407357</v>
      </c>
      <c r="V681" s="221">
        <f>MEDIAN(L683:Q683)</f>
        <v>623.4192967414856</v>
      </c>
      <c r="W681" s="227">
        <f>S681/R681</f>
        <v>0.83333333333333337</v>
      </c>
      <c r="X681" s="374" t="e">
        <f t="shared" si="171"/>
        <v>#DIV/0!</v>
      </c>
    </row>
    <row r="682" spans="1:24" s="222" customFormat="1" ht="18">
      <c r="A682" s="224"/>
      <c r="B682" s="224"/>
      <c r="C682" s="224"/>
      <c r="D682" s="224"/>
      <c r="E682" s="224"/>
      <c r="F682" s="224"/>
      <c r="G682" s="224"/>
      <c r="K682" s="228" t="s">
        <v>73</v>
      </c>
      <c r="L682" s="229">
        <v>5.5662670135498047</v>
      </c>
      <c r="M682" s="229">
        <v>1.4608668088912964</v>
      </c>
      <c r="N682" s="229">
        <v>5.6237020492553711</v>
      </c>
      <c r="O682" s="229">
        <v>2.7459902763366699</v>
      </c>
      <c r="P682" s="229">
        <v>5.8331918716430664</v>
      </c>
      <c r="Q682" s="35">
        <v>0</v>
      </c>
      <c r="R682" s="230"/>
      <c r="S682" s="231"/>
      <c r="T682" s="231"/>
      <c r="U682" s="231"/>
      <c r="V682" s="231"/>
      <c r="W682" s="232"/>
      <c r="X682" s="374">
        <f t="shared" si="171"/>
        <v>0.70766726732254026</v>
      </c>
    </row>
    <row r="683" spans="1:24" s="222" customFormat="1" ht="18">
      <c r="A683" s="224"/>
      <c r="B683" s="224"/>
      <c r="C683" s="224"/>
      <c r="D683" s="224"/>
      <c r="E683" s="224"/>
      <c r="F683" s="224"/>
      <c r="G683" s="224"/>
      <c r="K683" s="228" t="s">
        <v>74</v>
      </c>
      <c r="L683" s="221">
        <f>1000*L682/$K681</f>
        <v>834.9400520324707</v>
      </c>
      <c r="M683" s="221">
        <f>1000*M682/$K681</f>
        <v>219.13002133369446</v>
      </c>
      <c r="N683" s="221">
        <f>1000*N682/$K681</f>
        <v>843.55530738830566</v>
      </c>
      <c r="O683" s="221">
        <f t="shared" ref="O683:Q683" si="177">1000*O682/$K681</f>
        <v>411.89854145050049</v>
      </c>
      <c r="P683" s="221">
        <f t="shared" si="177"/>
        <v>874.97878074645996</v>
      </c>
      <c r="Q683" s="221">
        <f t="shared" si="177"/>
        <v>0</v>
      </c>
      <c r="R683" s="230"/>
      <c r="S683" s="231"/>
      <c r="T683" s="231"/>
      <c r="U683" s="231"/>
      <c r="V683" s="231"/>
      <c r="W683" s="232"/>
      <c r="X683" s="374">
        <f t="shared" si="171"/>
        <v>106.15009009838104</v>
      </c>
    </row>
    <row r="684" spans="1:24" s="222" customFormat="1" ht="18">
      <c r="A684" s="224"/>
      <c r="B684" s="224"/>
      <c r="C684" s="224"/>
      <c r="E684" s="224"/>
      <c r="F684" s="224"/>
      <c r="G684" s="224"/>
      <c r="L684" s="224"/>
      <c r="M684" s="224"/>
      <c r="N684" s="224"/>
      <c r="O684" s="224"/>
      <c r="P684" s="224"/>
      <c r="Q684" s="224"/>
      <c r="W684" s="232"/>
      <c r="X684" s="374" t="e">
        <f t="shared" si="171"/>
        <v>#DIV/0!</v>
      </c>
    </row>
    <row r="685" spans="1:24" s="222" customFormat="1" ht="18">
      <c r="A685" s="224"/>
      <c r="B685" s="224" t="s">
        <v>147</v>
      </c>
      <c r="C685" s="224" t="s">
        <v>9</v>
      </c>
      <c r="D685" s="225">
        <v>44672</v>
      </c>
      <c r="E685" s="224">
        <v>77</v>
      </c>
      <c r="F685" s="224"/>
      <c r="G685" s="224"/>
      <c r="H685" s="224">
        <v>200</v>
      </c>
      <c r="I685" s="224">
        <v>150</v>
      </c>
      <c r="J685" s="224">
        <v>5</v>
      </c>
      <c r="K685" s="226">
        <f>(J685*H685)/I685</f>
        <v>6.666666666666667</v>
      </c>
      <c r="L685" s="221"/>
      <c r="M685" s="221"/>
      <c r="N685" s="221"/>
      <c r="O685" s="221"/>
      <c r="P685" s="221"/>
      <c r="Q685" s="221"/>
      <c r="R685" s="221">
        <v>6</v>
      </c>
      <c r="S685" s="221">
        <v>5</v>
      </c>
      <c r="T685" s="221">
        <f>AVERAGE(L687:Q687)</f>
        <v>273.98762702941895</v>
      </c>
      <c r="U685" s="221">
        <f>STDEV(L687:Q687)</f>
        <v>200.82831009314853</v>
      </c>
      <c r="V685" s="221">
        <f>MEDIAN(L687:Q687)</f>
        <v>254.00510430335999</v>
      </c>
      <c r="W685" s="227">
        <f>S685/R685</f>
        <v>0.83333333333333337</v>
      </c>
      <c r="X685" s="374" t="e">
        <f t="shared" si="171"/>
        <v>#DIV/0!</v>
      </c>
    </row>
    <row r="686" spans="1:24" s="222" customFormat="1" ht="18">
      <c r="A686" s="224"/>
      <c r="B686" s="224"/>
      <c r="C686" s="224"/>
      <c r="D686" s="224"/>
      <c r="E686" s="224"/>
      <c r="F686" s="224"/>
      <c r="G686" s="224"/>
      <c r="K686" s="228" t="s">
        <v>73</v>
      </c>
      <c r="L686" s="229">
        <v>1.1300575733184814</v>
      </c>
      <c r="M686" s="229">
        <v>2.4582264423370361</v>
      </c>
      <c r="N686" s="229">
        <v>3.9844863414764404</v>
      </c>
      <c r="O686" s="229">
        <v>1.5350911617279053</v>
      </c>
      <c r="P686" s="229">
        <v>1.8516435623168945</v>
      </c>
      <c r="Q686" s="35">
        <v>0</v>
      </c>
      <c r="R686" s="230"/>
      <c r="S686" s="231"/>
      <c r="T686" s="231"/>
      <c r="U686" s="231"/>
      <c r="V686" s="231"/>
      <c r="W686" s="232"/>
      <c r="X686" s="374">
        <f t="shared" si="171"/>
        <v>0.36531683603922527</v>
      </c>
    </row>
    <row r="687" spans="1:24" s="222" customFormat="1" ht="18">
      <c r="A687" s="224"/>
      <c r="B687" s="224"/>
      <c r="C687" s="224"/>
      <c r="D687" s="224"/>
      <c r="E687" s="224"/>
      <c r="F687" s="224"/>
      <c r="G687" s="224"/>
      <c r="K687" s="228" t="s">
        <v>74</v>
      </c>
      <c r="L687" s="221">
        <f>1000*L686/$K685</f>
        <v>169.50863599777222</v>
      </c>
      <c r="M687" s="221">
        <f>1000*M686/$K685</f>
        <v>368.73396635055542</v>
      </c>
      <c r="N687" s="221">
        <f>1000*N686/$K685</f>
        <v>597.67295122146606</v>
      </c>
      <c r="O687" s="221">
        <f t="shared" ref="O687:Q687" si="178">1000*O686/$K685</f>
        <v>230.26367425918579</v>
      </c>
      <c r="P687" s="221">
        <f t="shared" si="178"/>
        <v>277.74653434753418</v>
      </c>
      <c r="Q687" s="221">
        <f t="shared" si="178"/>
        <v>0</v>
      </c>
      <c r="R687" s="230"/>
      <c r="S687" s="231"/>
      <c r="T687" s="231"/>
      <c r="U687" s="231"/>
      <c r="V687" s="231"/>
      <c r="W687" s="232"/>
      <c r="X687" s="374">
        <f t="shared" si="171"/>
        <v>54.797525405883789</v>
      </c>
    </row>
    <row r="688" spans="1:24" s="222" customFormat="1" ht="18">
      <c r="A688" s="224"/>
      <c r="B688" s="224"/>
      <c r="C688" s="224"/>
      <c r="D688" s="224"/>
      <c r="E688" s="224"/>
      <c r="F688" s="224"/>
      <c r="G688" s="224"/>
      <c r="L688" s="224"/>
      <c r="M688" s="224"/>
      <c r="N688" s="224"/>
      <c r="O688" s="224"/>
      <c r="P688" s="224"/>
      <c r="Q688" s="224"/>
      <c r="W688" s="232"/>
      <c r="X688" s="374" t="e">
        <f t="shared" si="171"/>
        <v>#DIV/0!</v>
      </c>
    </row>
    <row r="689" spans="1:24" s="222" customFormat="1" ht="18">
      <c r="A689" s="224"/>
      <c r="B689" s="224" t="s">
        <v>147</v>
      </c>
      <c r="C689" s="224" t="s">
        <v>9</v>
      </c>
      <c r="D689" s="225">
        <v>44677</v>
      </c>
      <c r="E689" s="224">
        <v>82</v>
      </c>
      <c r="F689" s="224"/>
      <c r="G689" s="224"/>
      <c r="H689" s="224">
        <v>200</v>
      </c>
      <c r="I689" s="224">
        <v>150</v>
      </c>
      <c r="J689" s="224">
        <v>5</v>
      </c>
      <c r="K689" s="226">
        <f>(J689*H689)/I689</f>
        <v>6.666666666666667</v>
      </c>
      <c r="L689" s="221"/>
      <c r="M689" s="221"/>
      <c r="N689" s="221"/>
      <c r="O689" s="221"/>
      <c r="P689" s="221"/>
      <c r="Q689" s="221"/>
      <c r="R689" s="221">
        <v>6</v>
      </c>
      <c r="S689" s="221">
        <v>2</v>
      </c>
      <c r="T689" s="221">
        <f>AVERAGE(L691:Q691)</f>
        <v>55.962146818637848</v>
      </c>
      <c r="U689" s="221">
        <f>STDEV(L691:Q691)</f>
        <v>112.91653232469551</v>
      </c>
      <c r="V689" s="221">
        <f>MEDIAN(L691:Q691)</f>
        <v>0</v>
      </c>
      <c r="W689" s="227">
        <f>S689/R689</f>
        <v>0.33333333333333331</v>
      </c>
      <c r="X689" s="374" t="e">
        <f t="shared" si="171"/>
        <v>#DIV/0!</v>
      </c>
    </row>
    <row r="690" spans="1:24" s="222" customFormat="1" ht="18">
      <c r="A690" s="224"/>
      <c r="B690" s="224"/>
      <c r="C690" s="224"/>
      <c r="D690" s="224"/>
      <c r="E690" s="224"/>
      <c r="F690" s="224"/>
      <c r="G690" s="224"/>
      <c r="K690" s="228" t="s">
        <v>73</v>
      </c>
      <c r="L690">
        <v>0</v>
      </c>
      <c r="M690">
        <v>0</v>
      </c>
      <c r="N690" s="229">
        <v>1.8818346261978149</v>
      </c>
      <c r="O690" s="229">
        <v>0.35665124654769897</v>
      </c>
      <c r="P690">
        <v>0</v>
      </c>
      <c r="Q690" s="35">
        <v>0</v>
      </c>
      <c r="R690" s="230"/>
      <c r="S690" s="231"/>
      <c r="T690" s="231"/>
      <c r="U690" s="231"/>
      <c r="V690" s="231"/>
      <c r="W690" s="232"/>
      <c r="X690" s="374">
        <f t="shared" si="171"/>
        <v>7.4616195758183804E-2</v>
      </c>
    </row>
    <row r="691" spans="1:24" s="222" customFormat="1" ht="18">
      <c r="A691" s="224"/>
      <c r="B691" s="224"/>
      <c r="C691" s="224"/>
      <c r="D691" s="224"/>
      <c r="E691" s="224"/>
      <c r="F691" s="224"/>
      <c r="G691" s="224"/>
      <c r="K691" s="228" t="s">
        <v>74</v>
      </c>
      <c r="L691" s="221">
        <f>1000*L690/$K689</f>
        <v>0</v>
      </c>
      <c r="M691" s="221">
        <f>1000*M690/$K689</f>
        <v>0</v>
      </c>
      <c r="N691" s="221">
        <f>1000*N690/$K689</f>
        <v>282.27519392967224</v>
      </c>
      <c r="O691" s="221">
        <f t="shared" ref="O691:Q691" si="179">1000*O690/$K689</f>
        <v>53.497686982154846</v>
      </c>
      <c r="P691" s="221">
        <f t="shared" si="179"/>
        <v>0</v>
      </c>
      <c r="Q691" s="221">
        <f t="shared" si="179"/>
        <v>0</v>
      </c>
      <c r="R691" s="230"/>
      <c r="S691" s="231"/>
      <c r="T691" s="231"/>
      <c r="U691" s="231"/>
      <c r="V691" s="231"/>
      <c r="W691" s="232"/>
      <c r="X691" s="374">
        <f t="shared" si="171"/>
        <v>11.19242936372757</v>
      </c>
    </row>
    <row r="692" spans="1:24" s="222" customFormat="1" ht="18">
      <c r="A692" s="224"/>
      <c r="B692" s="224"/>
      <c r="C692" s="224"/>
      <c r="E692" s="224"/>
      <c r="F692" s="224"/>
      <c r="G692" s="224"/>
      <c r="L692" s="224"/>
      <c r="M692" s="224"/>
      <c r="N692" s="224"/>
      <c r="O692" s="224"/>
      <c r="P692" s="224"/>
      <c r="Q692" s="224"/>
      <c r="W692" s="232"/>
      <c r="X692" s="374" t="e">
        <f t="shared" si="171"/>
        <v>#DIV/0!</v>
      </c>
    </row>
    <row r="693" spans="1:24" s="222" customFormat="1" ht="18">
      <c r="A693" s="224"/>
      <c r="B693" s="224" t="s">
        <v>147</v>
      </c>
      <c r="C693" s="224" t="s">
        <v>9</v>
      </c>
      <c r="D693" s="225">
        <v>44686</v>
      </c>
      <c r="E693" s="224">
        <v>91</v>
      </c>
      <c r="F693" s="224"/>
      <c r="G693" s="224"/>
      <c r="H693" s="224">
        <v>200</v>
      </c>
      <c r="I693" s="224">
        <v>150</v>
      </c>
      <c r="J693" s="224">
        <v>5</v>
      </c>
      <c r="K693" s="226">
        <f>(J693*H693)/I693</f>
        <v>6.666666666666667</v>
      </c>
      <c r="L693" s="221"/>
      <c r="M693" s="221"/>
      <c r="N693" s="221"/>
      <c r="O693" s="221"/>
      <c r="P693" s="221"/>
      <c r="Q693" s="221"/>
      <c r="R693" s="221">
        <v>6</v>
      </c>
      <c r="S693" s="221">
        <v>2</v>
      </c>
      <c r="T693" s="221">
        <f>AVERAGE(L695:Q695)</f>
        <v>98.411312699317932</v>
      </c>
      <c r="U693" s="221">
        <f>STDEV(L695:Q695)</f>
        <v>177.40789458765846</v>
      </c>
      <c r="V693" s="221">
        <f>MEDIAN(L695:Q695)</f>
        <v>0</v>
      </c>
      <c r="W693" s="227">
        <f>S693/R693</f>
        <v>0.33333333333333331</v>
      </c>
      <c r="X693" s="374" t="e">
        <f t="shared" si="171"/>
        <v>#DIV/0!</v>
      </c>
    </row>
    <row r="694" spans="1:24" s="222" customFormat="1" ht="18">
      <c r="A694" s="224"/>
      <c r="B694" s="224"/>
      <c r="C694" s="224"/>
      <c r="D694" s="224"/>
      <c r="E694" s="224"/>
      <c r="F694" s="224"/>
      <c r="G694" s="224"/>
      <c r="K694" s="228" t="s">
        <v>73</v>
      </c>
      <c r="L694">
        <v>0</v>
      </c>
      <c r="M694">
        <v>0</v>
      </c>
      <c r="N694" s="229">
        <v>1.0119560956954956</v>
      </c>
      <c r="O694">
        <v>0</v>
      </c>
      <c r="P694">
        <v>0</v>
      </c>
      <c r="Q694" s="348">
        <v>2.9244964122772217</v>
      </c>
      <c r="R694" s="230"/>
      <c r="S694" s="231"/>
      <c r="T694" s="231"/>
      <c r="U694" s="231"/>
      <c r="V694" s="231"/>
      <c r="W694" s="232"/>
      <c r="X694" s="374">
        <f t="shared" si="171"/>
        <v>0.13121508359909057</v>
      </c>
    </row>
    <row r="695" spans="1:24" s="222" customFormat="1" ht="18">
      <c r="A695" s="224"/>
      <c r="B695" s="224"/>
      <c r="C695" s="224"/>
      <c r="D695" s="224"/>
      <c r="E695" s="224"/>
      <c r="F695" s="224"/>
      <c r="G695" s="224"/>
      <c r="K695" s="228" t="s">
        <v>74</v>
      </c>
      <c r="L695" s="221">
        <f>1000*L694/$K693</f>
        <v>0</v>
      </c>
      <c r="M695" s="221">
        <f>1000*M694/$K693</f>
        <v>0</v>
      </c>
      <c r="N695" s="221">
        <f>1000*N694/$K693</f>
        <v>151.79341435432434</v>
      </c>
      <c r="O695" s="221">
        <f t="shared" ref="O695:Q695" si="180">1000*O694/$K693</f>
        <v>0</v>
      </c>
      <c r="P695" s="221">
        <f t="shared" si="180"/>
        <v>0</v>
      </c>
      <c r="Q695" s="221">
        <f t="shared" si="180"/>
        <v>438.67446184158325</v>
      </c>
      <c r="R695" s="230"/>
      <c r="S695" s="231"/>
      <c r="T695" s="231"/>
      <c r="U695" s="231"/>
      <c r="V695" s="231"/>
      <c r="W695" s="232"/>
      <c r="X695" s="374">
        <f t="shared" si="171"/>
        <v>19.682262539863586</v>
      </c>
    </row>
    <row r="696" spans="1:24" s="222" customFormat="1" ht="18">
      <c r="A696" s="224"/>
      <c r="B696" s="224"/>
      <c r="C696" s="224"/>
      <c r="D696" s="225"/>
      <c r="E696" s="224"/>
      <c r="F696" s="224"/>
      <c r="G696" s="224"/>
      <c r="L696" s="224"/>
      <c r="M696" s="224"/>
      <c r="N696" s="224"/>
      <c r="O696" s="224"/>
      <c r="P696" s="224"/>
      <c r="Q696" s="224"/>
      <c r="W696" s="232"/>
      <c r="X696" s="374" t="e">
        <f t="shared" si="171"/>
        <v>#DIV/0!</v>
      </c>
    </row>
    <row r="697" spans="1:24" s="222" customFormat="1" ht="18">
      <c r="A697" s="224"/>
      <c r="B697" s="224" t="s">
        <v>147</v>
      </c>
      <c r="C697" s="224" t="s">
        <v>9</v>
      </c>
      <c r="D697" s="225">
        <v>44693</v>
      </c>
      <c r="E697" s="224">
        <v>98</v>
      </c>
      <c r="F697" s="224"/>
      <c r="G697" s="224"/>
      <c r="H697" s="224">
        <v>200</v>
      </c>
      <c r="I697" s="224">
        <v>150</v>
      </c>
      <c r="J697" s="224">
        <v>5</v>
      </c>
      <c r="K697" s="226">
        <f>(J697*H697)/I697</f>
        <v>6.666666666666667</v>
      </c>
      <c r="L697" s="221"/>
      <c r="M697" s="221"/>
      <c r="N697" s="221"/>
      <c r="O697" s="221"/>
      <c r="P697" s="221"/>
      <c r="Q697" s="221"/>
      <c r="R697" s="221">
        <v>6</v>
      </c>
      <c r="S697" s="221">
        <v>3</v>
      </c>
      <c r="T697" s="221">
        <f>AVERAGE(L699:Q699)</f>
        <v>172.24130928516388</v>
      </c>
      <c r="U697" s="221">
        <f>STDEV(L699:Q699)</f>
        <v>203.19101222875355</v>
      </c>
      <c r="V697" s="221">
        <f>MEDIAN(L699:Q699)</f>
        <v>104.0084570646286</v>
      </c>
      <c r="W697" s="227">
        <f>S697/R697</f>
        <v>0.5</v>
      </c>
      <c r="X697" s="374" t="e">
        <f t="shared" si="171"/>
        <v>#DIV/0!</v>
      </c>
    </row>
    <row r="698" spans="1:24" s="222" customFormat="1" ht="18">
      <c r="A698" s="224"/>
      <c r="B698" s="224"/>
      <c r="C698" s="224"/>
      <c r="D698" s="224"/>
      <c r="E698" s="224"/>
      <c r="F698" s="224"/>
      <c r="G698" s="224"/>
      <c r="K698" s="228" t="s">
        <v>73</v>
      </c>
      <c r="L698" s="229">
        <v>1.3867794275283813</v>
      </c>
      <c r="M698">
        <v>0</v>
      </c>
      <c r="N698">
        <v>0</v>
      </c>
      <c r="O698" s="229">
        <v>2.8564436435699463</v>
      </c>
      <c r="P698">
        <v>0</v>
      </c>
      <c r="Q698" s="348">
        <v>2.6464293003082275</v>
      </c>
      <c r="R698" s="230"/>
      <c r="S698" s="231"/>
      <c r="T698" s="231"/>
      <c r="U698" s="231"/>
      <c r="V698" s="231"/>
      <c r="W698" s="232"/>
      <c r="X698" s="374">
        <f t="shared" si="171"/>
        <v>0.22965507904688515</v>
      </c>
    </row>
    <row r="699" spans="1:24" s="222" customFormat="1" ht="18">
      <c r="A699" s="224"/>
      <c r="B699" s="224"/>
      <c r="C699" s="224"/>
      <c r="D699" s="224"/>
      <c r="E699" s="224"/>
      <c r="F699" s="224"/>
      <c r="G699" s="224"/>
      <c r="K699" s="228" t="s">
        <v>74</v>
      </c>
      <c r="L699" s="221">
        <f>1000*L698/$K697</f>
        <v>208.0169141292572</v>
      </c>
      <c r="M699" s="221">
        <f>1000*M698/$K697</f>
        <v>0</v>
      </c>
      <c r="N699" s="221">
        <f>1000*N698/$K697</f>
        <v>0</v>
      </c>
      <c r="O699" s="221">
        <f t="shared" ref="O699:Q699" si="181">1000*O698/$K697</f>
        <v>428.46654653549194</v>
      </c>
      <c r="P699" s="221">
        <f t="shared" si="181"/>
        <v>0</v>
      </c>
      <c r="Q699" s="221">
        <f t="shared" si="181"/>
        <v>396.96439504623413</v>
      </c>
      <c r="R699" s="230"/>
      <c r="S699" s="231"/>
      <c r="T699" s="231"/>
      <c r="U699" s="231"/>
      <c r="V699" s="231"/>
      <c r="W699" s="232"/>
      <c r="X699" s="374">
        <f t="shared" si="171"/>
        <v>34.448261857032776</v>
      </c>
    </row>
    <row r="700" spans="1:24" s="222" customFormat="1" ht="18">
      <c r="A700" s="224"/>
      <c r="B700" s="224"/>
      <c r="C700" s="224"/>
      <c r="D700" s="225"/>
      <c r="E700" s="224"/>
      <c r="F700" s="224"/>
      <c r="G700" s="224"/>
      <c r="L700" s="224"/>
      <c r="M700" s="224"/>
      <c r="N700" s="224"/>
      <c r="O700" s="224"/>
      <c r="P700" s="224"/>
      <c r="Q700" s="224"/>
      <c r="W700" s="232"/>
      <c r="X700" s="374" t="e">
        <f t="shared" si="171"/>
        <v>#DIV/0!</v>
      </c>
    </row>
    <row r="701" spans="1:24" s="222" customFormat="1" ht="18">
      <c r="A701" s="224"/>
      <c r="B701" s="224" t="s">
        <v>146</v>
      </c>
      <c r="C701" s="224" t="s">
        <v>9</v>
      </c>
      <c r="D701" s="225">
        <v>44595</v>
      </c>
      <c r="E701" s="224">
        <v>0</v>
      </c>
      <c r="F701" s="224"/>
      <c r="G701" s="224"/>
      <c r="H701" s="224">
        <v>200</v>
      </c>
      <c r="I701" s="224">
        <v>150</v>
      </c>
      <c r="J701" s="224">
        <v>5</v>
      </c>
      <c r="K701" s="226">
        <f>(J701*H701)/I701</f>
        <v>6.666666666666667</v>
      </c>
      <c r="L701" s="221"/>
      <c r="M701" s="221"/>
      <c r="N701" s="221"/>
      <c r="O701" s="221"/>
      <c r="P701" s="221"/>
      <c r="Q701" s="221"/>
      <c r="R701" s="221">
        <v>6</v>
      </c>
      <c r="S701" s="221">
        <v>0</v>
      </c>
      <c r="T701" s="221">
        <f>AVERAGE(L703:Q703)</f>
        <v>0</v>
      </c>
      <c r="U701" s="221">
        <f>STDEV(L703:Q703)</f>
        <v>0</v>
      </c>
      <c r="V701" s="221">
        <f>MEDIAN(L703:Q703)</f>
        <v>0</v>
      </c>
      <c r="W701" s="227">
        <f>S701/R701</f>
        <v>0</v>
      </c>
      <c r="X701" s="374" t="e">
        <f t="shared" si="171"/>
        <v>#DIV/0!</v>
      </c>
    </row>
    <row r="702" spans="1:24" s="222" customFormat="1" ht="18">
      <c r="A702" s="224"/>
      <c r="B702" s="224"/>
      <c r="C702" s="224"/>
      <c r="D702" s="224"/>
      <c r="E702" s="224"/>
      <c r="F702" s="224"/>
      <c r="G702" s="224"/>
      <c r="K702" s="228" t="s">
        <v>73</v>
      </c>
      <c r="L702" s="221">
        <v>0</v>
      </c>
      <c r="M702" s="221">
        <v>0</v>
      </c>
      <c r="N702" s="221">
        <v>0</v>
      </c>
      <c r="O702" s="221">
        <v>0</v>
      </c>
      <c r="P702" s="221">
        <v>0</v>
      </c>
      <c r="Q702" s="221">
        <v>0</v>
      </c>
      <c r="R702" s="230"/>
      <c r="S702" s="231"/>
      <c r="T702" s="231"/>
      <c r="U702" s="231"/>
      <c r="V702" s="231"/>
      <c r="W702" s="232"/>
      <c r="X702" s="374">
        <f t="shared" si="171"/>
        <v>0</v>
      </c>
    </row>
    <row r="703" spans="1:24" s="222" customFormat="1" ht="18">
      <c r="A703" s="224"/>
      <c r="B703" s="224"/>
      <c r="C703" s="224"/>
      <c r="D703" s="224"/>
      <c r="E703" s="224"/>
      <c r="F703" s="224"/>
      <c r="G703" s="224"/>
      <c r="K703" s="228" t="s">
        <v>74</v>
      </c>
      <c r="L703" s="221">
        <f>1000*L702/$K701</f>
        <v>0</v>
      </c>
      <c r="M703" s="221">
        <f>1000*M702/$K701</f>
        <v>0</v>
      </c>
      <c r="N703" s="221">
        <f>1000*N702/$K701</f>
        <v>0</v>
      </c>
      <c r="O703" s="221">
        <f t="shared" ref="O703:Q703" si="182">1000*O702/$K701</f>
        <v>0</v>
      </c>
      <c r="P703" s="221">
        <f t="shared" si="182"/>
        <v>0</v>
      </c>
      <c r="Q703" s="221">
        <f t="shared" si="182"/>
        <v>0</v>
      </c>
      <c r="R703" s="230"/>
      <c r="S703" s="231"/>
      <c r="T703" s="231"/>
      <c r="U703" s="231"/>
      <c r="V703" s="231"/>
      <c r="W703" s="232"/>
      <c r="X703" s="374">
        <f t="shared" si="171"/>
        <v>0</v>
      </c>
    </row>
    <row r="704" spans="1:24" s="222" customFormat="1" ht="18">
      <c r="A704" s="224"/>
      <c r="B704" s="224"/>
      <c r="C704" s="224"/>
      <c r="D704" s="224"/>
      <c r="E704" s="224"/>
      <c r="F704" s="224"/>
      <c r="G704" s="224"/>
      <c r="L704" s="224"/>
      <c r="M704" s="224"/>
      <c r="N704" s="224"/>
      <c r="O704" s="224"/>
      <c r="P704" s="224"/>
      <c r="Q704" s="224"/>
      <c r="W704" s="232"/>
      <c r="X704" s="374" t="e">
        <f t="shared" si="171"/>
        <v>#DIV/0!</v>
      </c>
    </row>
    <row r="705" spans="1:24" s="222" customFormat="1" ht="18">
      <c r="A705" s="233"/>
      <c r="B705" s="233"/>
      <c r="C705" s="233"/>
      <c r="D705" s="233"/>
      <c r="E705" s="233"/>
      <c r="F705" s="233"/>
      <c r="G705" s="233"/>
      <c r="H705" s="233"/>
      <c r="I705" s="233"/>
      <c r="J705" s="233"/>
      <c r="K705" s="234"/>
      <c r="L705" s="235"/>
      <c r="M705" s="235"/>
      <c r="N705" s="235"/>
      <c r="O705" s="235"/>
      <c r="P705" s="235"/>
      <c r="Q705" s="235"/>
      <c r="R705" s="235"/>
      <c r="S705" s="235"/>
      <c r="T705" s="235"/>
      <c r="U705" s="235"/>
      <c r="V705" s="235"/>
      <c r="W705" s="236"/>
      <c r="X705" s="374" t="e">
        <f t="shared" si="171"/>
        <v>#DIV/0!</v>
      </c>
    </row>
    <row r="706" spans="1:24" s="222" customFormat="1" ht="18">
      <c r="A706" s="237"/>
      <c r="B706" s="237"/>
      <c r="C706" s="237"/>
      <c r="D706" s="238"/>
      <c r="E706" s="238"/>
      <c r="F706" s="238"/>
      <c r="G706" s="238"/>
      <c r="H706" s="238"/>
      <c r="I706" s="238"/>
      <c r="J706" s="239"/>
      <c r="K706" s="238"/>
      <c r="L706" s="240"/>
      <c r="M706" s="240"/>
      <c r="N706" s="240"/>
      <c r="O706" s="240"/>
      <c r="P706" s="240"/>
      <c r="Q706" s="240"/>
      <c r="R706" s="240"/>
      <c r="S706" s="240"/>
      <c r="T706" s="240"/>
      <c r="U706" s="240"/>
      <c r="V706" s="240"/>
      <c r="W706" s="241"/>
      <c r="X706" s="374" t="e">
        <f t="shared" si="171"/>
        <v>#DIV/0!</v>
      </c>
    </row>
    <row r="707" spans="1:24" s="222" customFormat="1" ht="34">
      <c r="A707" s="4" t="s">
        <v>571</v>
      </c>
      <c r="B707" s="224" t="s">
        <v>146</v>
      </c>
      <c r="C707" s="224" t="s">
        <v>9</v>
      </c>
      <c r="D707" s="225">
        <v>44596</v>
      </c>
      <c r="E707" s="224">
        <v>1</v>
      </c>
      <c r="F707" s="224"/>
      <c r="G707" s="224"/>
      <c r="H707" s="224">
        <v>200</v>
      </c>
      <c r="I707" s="224">
        <v>150</v>
      </c>
      <c r="J707" s="224">
        <v>5</v>
      </c>
      <c r="K707" s="226">
        <f>(J707*H707)/I707</f>
        <v>6.666666666666667</v>
      </c>
      <c r="L707" s="221"/>
      <c r="M707" s="221"/>
      <c r="N707" s="221"/>
      <c r="O707" s="221"/>
      <c r="P707" s="221"/>
      <c r="Q707" s="221"/>
      <c r="R707" s="221">
        <v>6</v>
      </c>
      <c r="S707" s="221">
        <v>2</v>
      </c>
      <c r="T707" s="221">
        <f>AVERAGE(L709:Q709)</f>
        <v>133.18472504615784</v>
      </c>
      <c r="U707" s="221">
        <f>STDEV(L709:Q709)</f>
        <v>209.4751810875735</v>
      </c>
      <c r="V707" s="221">
        <f>MEDIAN(L709:Q709)</f>
        <v>0</v>
      </c>
      <c r="W707" s="227">
        <f>S707/R707</f>
        <v>0.33333333333333331</v>
      </c>
      <c r="X707" s="374" t="e">
        <f t="shared" si="171"/>
        <v>#DIV/0!</v>
      </c>
    </row>
    <row r="708" spans="1:24" s="222" customFormat="1" ht="18">
      <c r="A708" s="224"/>
      <c r="B708" s="224"/>
      <c r="C708" s="224"/>
      <c r="D708" s="224"/>
      <c r="E708" s="224"/>
      <c r="F708" s="224"/>
      <c r="G708" s="224"/>
      <c r="K708" s="228" t="s">
        <v>73</v>
      </c>
      <c r="L708">
        <v>0</v>
      </c>
      <c r="M708">
        <v>0</v>
      </c>
      <c r="N708" s="229">
        <v>3.0449557304382324</v>
      </c>
      <c r="O708">
        <v>0</v>
      </c>
      <c r="P708" s="229">
        <v>2.2824332714080811</v>
      </c>
      <c r="Q708" s="35">
        <v>0</v>
      </c>
      <c r="R708" s="230"/>
      <c r="S708" s="231"/>
      <c r="T708" s="231"/>
      <c r="U708" s="231"/>
      <c r="V708" s="231"/>
      <c r="W708" s="232"/>
      <c r="X708" s="374">
        <f t="shared" si="171"/>
        <v>0.17757963339487712</v>
      </c>
    </row>
    <row r="709" spans="1:24" s="222" customFormat="1" ht="18">
      <c r="A709" s="224"/>
      <c r="B709" s="224"/>
      <c r="C709" s="224"/>
      <c r="D709" s="224"/>
      <c r="E709" s="224"/>
      <c r="F709" s="224"/>
      <c r="G709" s="224"/>
      <c r="K709" s="228" t="s">
        <v>74</v>
      </c>
      <c r="L709" s="221">
        <f>1000*L708/$K707</f>
        <v>0</v>
      </c>
      <c r="M709" s="221">
        <f>1000*M708/$K707</f>
        <v>0</v>
      </c>
      <c r="N709" s="221">
        <f>1000*N708/$K707</f>
        <v>456.74335956573486</v>
      </c>
      <c r="O709" s="221">
        <f t="shared" ref="O709:Q709" si="183">1000*O708/$K707</f>
        <v>0</v>
      </c>
      <c r="P709" s="221">
        <f t="shared" si="183"/>
        <v>342.36499071121216</v>
      </c>
      <c r="Q709" s="221">
        <f t="shared" si="183"/>
        <v>0</v>
      </c>
      <c r="R709" s="230"/>
      <c r="S709" s="231"/>
      <c r="T709" s="231"/>
      <c r="U709" s="231"/>
      <c r="V709" s="231"/>
      <c r="W709" s="232"/>
      <c r="X709" s="374">
        <f t="shared" si="171"/>
        <v>26.636945009231567</v>
      </c>
    </row>
    <row r="710" spans="1:24" s="222" customFormat="1" ht="18">
      <c r="A710" s="224"/>
      <c r="B710" s="224"/>
      <c r="C710" s="224"/>
      <c r="D710" s="224"/>
      <c r="E710" s="224"/>
      <c r="F710" s="224"/>
      <c r="G710" s="224"/>
      <c r="L710" s="224"/>
      <c r="M710" s="224"/>
      <c r="N710" s="224"/>
      <c r="O710" s="224"/>
      <c r="P710" s="224"/>
      <c r="Q710" s="224"/>
      <c r="W710" s="232"/>
      <c r="X710" s="374" t="e">
        <f t="shared" si="171"/>
        <v>#DIV/0!</v>
      </c>
    </row>
    <row r="711" spans="1:24" s="222" customFormat="1" ht="18">
      <c r="A711" s="224"/>
      <c r="B711" s="224" t="s">
        <v>146</v>
      </c>
      <c r="C711" s="224" t="s">
        <v>9</v>
      </c>
      <c r="D711" s="225">
        <v>44599</v>
      </c>
      <c r="E711" s="224">
        <v>4</v>
      </c>
      <c r="F711" s="224"/>
      <c r="G711" s="224"/>
      <c r="H711" s="224">
        <v>200</v>
      </c>
      <c r="I711" s="224">
        <v>150</v>
      </c>
      <c r="J711" s="224">
        <v>5</v>
      </c>
      <c r="K711" s="226">
        <f>(J711*H711)/I711</f>
        <v>6.666666666666667</v>
      </c>
      <c r="L711" s="351"/>
      <c r="M711" s="229"/>
      <c r="N711" s="229"/>
      <c r="O711" s="229"/>
      <c r="P711" s="229"/>
      <c r="Q711" s="348"/>
      <c r="R711" s="221">
        <v>6</v>
      </c>
      <c r="S711" s="221">
        <v>6</v>
      </c>
      <c r="T711" s="221">
        <f>AVERAGE(L713:Q713)</f>
        <v>32686.337280273438</v>
      </c>
      <c r="U711" s="221">
        <f>STDEV(L713:Q713)</f>
        <v>5986.2842638277225</v>
      </c>
      <c r="V711" s="221">
        <f>MEDIAN(L713:Q713)</f>
        <v>32003.141784667969</v>
      </c>
      <c r="W711" s="227">
        <f>S711/R711</f>
        <v>1</v>
      </c>
      <c r="X711" s="374" t="e">
        <f t="shared" si="171"/>
        <v>#DIV/0!</v>
      </c>
    </row>
    <row r="712" spans="1:24" s="222" customFormat="1" ht="18">
      <c r="A712" s="224"/>
      <c r="B712" s="224"/>
      <c r="C712" s="224"/>
      <c r="D712" s="224"/>
      <c r="E712" s="224"/>
      <c r="F712" s="224"/>
      <c r="G712" s="224"/>
      <c r="K712" s="228" t="s">
        <v>73</v>
      </c>
      <c r="L712" s="351">
        <v>225.09658813476562</v>
      </c>
      <c r="M712" s="229">
        <v>268.86257934570312</v>
      </c>
      <c r="N712" s="229">
        <v>256.81964111328125</v>
      </c>
      <c r="O712" s="229">
        <v>165.80108642578125</v>
      </c>
      <c r="P712" s="229">
        <v>201.61196899414062</v>
      </c>
      <c r="Q712" s="348">
        <v>189.26162719726562</v>
      </c>
      <c r="R712" s="230"/>
      <c r="S712" s="231"/>
      <c r="T712" s="231"/>
      <c r="U712" s="231"/>
      <c r="V712" s="231"/>
      <c r="W712" s="232"/>
      <c r="X712" s="374">
        <f t="shared" si="171"/>
        <v>43.581783040364584</v>
      </c>
    </row>
    <row r="713" spans="1:24" s="222" customFormat="1" ht="18">
      <c r="A713" s="224"/>
      <c r="B713" s="224"/>
      <c r="C713" s="224"/>
      <c r="D713" s="224"/>
      <c r="E713" s="224"/>
      <c r="F713" s="224"/>
      <c r="G713" s="224"/>
      <c r="K713" s="228" t="s">
        <v>74</v>
      </c>
      <c r="L713" s="221">
        <f>1000*L712/$K711</f>
        <v>33764.488220214844</v>
      </c>
      <c r="M713" s="221">
        <f>1000*M712/$K711</f>
        <v>40329.386901855469</v>
      </c>
      <c r="N713" s="221">
        <f>1000*N712/$K711</f>
        <v>38522.946166992188</v>
      </c>
      <c r="O713" s="221">
        <f t="shared" ref="O713:Q713" si="184">1000*O712/$K711</f>
        <v>24870.162963867188</v>
      </c>
      <c r="P713" s="221">
        <f t="shared" si="184"/>
        <v>30241.795349121094</v>
      </c>
      <c r="Q713" s="221">
        <f t="shared" si="184"/>
        <v>28389.244079589844</v>
      </c>
      <c r="R713" s="230"/>
      <c r="S713" s="231"/>
      <c r="T713" s="231"/>
      <c r="U713" s="231"/>
      <c r="V713" s="231"/>
      <c r="W713" s="232"/>
      <c r="X713" s="374">
        <f t="shared" si="171"/>
        <v>6537.2674560546875</v>
      </c>
    </row>
    <row r="714" spans="1:24" s="222" customFormat="1" ht="18">
      <c r="A714" s="224"/>
      <c r="B714" s="224"/>
      <c r="C714" s="224"/>
      <c r="D714" s="224"/>
      <c r="E714" s="224"/>
      <c r="F714" s="224"/>
      <c r="G714" s="224"/>
      <c r="L714" s="224"/>
      <c r="M714" s="224"/>
      <c r="N714" s="224"/>
      <c r="O714" s="224"/>
      <c r="P714" s="224"/>
      <c r="Q714" s="224"/>
      <c r="W714" s="232"/>
      <c r="X714" s="374" t="e">
        <f t="shared" si="171"/>
        <v>#DIV/0!</v>
      </c>
    </row>
    <row r="715" spans="1:24" s="222" customFormat="1" ht="18">
      <c r="A715" s="224"/>
      <c r="B715" s="224" t="s">
        <v>146</v>
      </c>
      <c r="C715" s="224" t="s">
        <v>9</v>
      </c>
      <c r="D715" s="225">
        <v>44602</v>
      </c>
      <c r="E715" s="224">
        <v>7</v>
      </c>
      <c r="F715" s="224"/>
      <c r="G715" s="224"/>
      <c r="H715" s="224">
        <v>200</v>
      </c>
      <c r="I715" s="224">
        <v>150</v>
      </c>
      <c r="J715" s="224">
        <v>5</v>
      </c>
      <c r="K715" s="226">
        <f>(J715*H715)/I715</f>
        <v>6.666666666666667</v>
      </c>
      <c r="L715" s="221"/>
      <c r="M715" s="221"/>
      <c r="N715" s="221"/>
      <c r="O715" s="221"/>
      <c r="P715" s="221"/>
      <c r="Q715" s="221"/>
      <c r="R715" s="221">
        <v>6</v>
      </c>
      <c r="S715" s="221">
        <v>6</v>
      </c>
      <c r="T715" s="221">
        <f>AVERAGE(L717:Q717)</f>
        <v>38366.699981689453</v>
      </c>
      <c r="U715" s="221">
        <f>STDEV(L717:Q717)</f>
        <v>5177.9747185516835</v>
      </c>
      <c r="V715" s="221">
        <f>MEDIAN(L717:Q717)</f>
        <v>37511.967086791992</v>
      </c>
      <c r="W715" s="227">
        <f>S715/R715</f>
        <v>1</v>
      </c>
      <c r="X715" s="374" t="e">
        <f t="shared" si="171"/>
        <v>#DIV/0!</v>
      </c>
    </row>
    <row r="716" spans="1:24" s="222" customFormat="1" ht="18">
      <c r="A716" s="224"/>
      <c r="B716" s="224"/>
      <c r="C716" s="224"/>
      <c r="D716" s="224"/>
      <c r="E716" s="224"/>
      <c r="F716" s="224"/>
      <c r="G716" s="224"/>
      <c r="K716" s="228" t="s">
        <v>73</v>
      </c>
      <c r="L716" s="351">
        <v>310.14370727539062</v>
      </c>
      <c r="M716" s="229">
        <v>270.72406005859375</v>
      </c>
      <c r="N716" s="229">
        <v>250.38601684570312</v>
      </c>
      <c r="O716" s="229">
        <v>249.77354431152344</v>
      </c>
      <c r="P716" s="229">
        <v>249.58938598632812</v>
      </c>
      <c r="Q716" s="348">
        <v>204.05128479003906</v>
      </c>
      <c r="R716" s="230"/>
      <c r="S716" s="231"/>
      <c r="T716" s="231"/>
      <c r="U716" s="231"/>
      <c r="V716" s="231"/>
      <c r="W716" s="232"/>
      <c r="X716" s="374">
        <f t="shared" si="171"/>
        <v>51.155599975585936</v>
      </c>
    </row>
    <row r="717" spans="1:24" s="222" customFormat="1" ht="18">
      <c r="A717" s="224"/>
      <c r="B717" s="224"/>
      <c r="C717" s="224"/>
      <c r="D717" s="224"/>
      <c r="E717" s="224"/>
      <c r="F717" s="224"/>
      <c r="G717" s="224"/>
      <c r="K717" s="228" t="s">
        <v>74</v>
      </c>
      <c r="L717" s="221">
        <f>1000*L716/$K715</f>
        <v>46521.556091308594</v>
      </c>
      <c r="M717" s="221">
        <f>1000*M716/$K715</f>
        <v>40608.609008789062</v>
      </c>
      <c r="N717" s="221">
        <f>1000*N716/$K715</f>
        <v>37557.902526855469</v>
      </c>
      <c r="O717" s="221">
        <f t="shared" ref="O717:Q717" si="185">1000*O716/$K715</f>
        <v>37466.031646728516</v>
      </c>
      <c r="P717" s="221">
        <f t="shared" si="185"/>
        <v>37438.407897949219</v>
      </c>
      <c r="Q717" s="221">
        <f t="shared" si="185"/>
        <v>30607.692718505859</v>
      </c>
      <c r="R717" s="230"/>
      <c r="S717" s="231"/>
      <c r="T717" s="231"/>
      <c r="U717" s="231"/>
      <c r="V717" s="231"/>
      <c r="W717" s="232"/>
      <c r="X717" s="374">
        <f t="shared" si="171"/>
        <v>7673.3399963378906</v>
      </c>
    </row>
    <row r="718" spans="1:24" s="222" customFormat="1" ht="18">
      <c r="A718" s="224"/>
      <c r="B718" s="224"/>
      <c r="C718" s="224"/>
      <c r="D718" s="224"/>
      <c r="E718" s="224"/>
      <c r="F718" s="224"/>
      <c r="G718" s="224"/>
      <c r="L718" s="224"/>
      <c r="M718" s="224"/>
      <c r="N718" s="224"/>
      <c r="O718" s="224"/>
      <c r="P718" s="224"/>
      <c r="Q718" s="224"/>
      <c r="W718" s="232"/>
      <c r="X718" s="374" t="e">
        <f t="shared" si="171"/>
        <v>#DIV/0!</v>
      </c>
    </row>
    <row r="719" spans="1:24" s="222" customFormat="1" ht="18">
      <c r="A719" s="224"/>
      <c r="B719" s="224" t="s">
        <v>146</v>
      </c>
      <c r="C719" s="224" t="s">
        <v>9</v>
      </c>
      <c r="D719" s="225">
        <v>44609</v>
      </c>
      <c r="E719" s="224">
        <v>14</v>
      </c>
      <c r="F719" s="224"/>
      <c r="G719" s="224"/>
      <c r="H719" s="224">
        <v>200</v>
      </c>
      <c r="I719" s="224">
        <v>150</v>
      </c>
      <c r="J719" s="224">
        <v>5</v>
      </c>
      <c r="K719" s="226">
        <f>(J719*H719)/I719</f>
        <v>6.666666666666667</v>
      </c>
      <c r="L719" s="221"/>
      <c r="M719" s="221"/>
      <c r="N719" s="221"/>
      <c r="O719" s="221"/>
      <c r="P719" s="221"/>
      <c r="Q719" s="221"/>
      <c r="R719" s="221">
        <v>6</v>
      </c>
      <c r="S719" s="221">
        <v>6</v>
      </c>
      <c r="T719" s="221">
        <f>AVERAGE(L721:Q721)</f>
        <v>30168.845748901367</v>
      </c>
      <c r="U719" s="221">
        <f>STDEV(L721:Q721)</f>
        <v>4684.5370323145517</v>
      </c>
      <c r="V719" s="221">
        <f>MEDIAN(L721:Q721)</f>
        <v>29520.396423339844</v>
      </c>
      <c r="W719" s="227">
        <f>S719/R719</f>
        <v>1</v>
      </c>
      <c r="X719" s="374" t="e">
        <f t="shared" si="171"/>
        <v>#DIV/0!</v>
      </c>
    </row>
    <row r="720" spans="1:24" s="222" customFormat="1" ht="18">
      <c r="A720" s="224"/>
      <c r="B720" s="224"/>
      <c r="C720" s="224"/>
      <c r="D720" s="224"/>
      <c r="E720" s="224"/>
      <c r="F720" s="224"/>
      <c r="G720" s="224"/>
      <c r="K720" s="228" t="s">
        <v>73</v>
      </c>
      <c r="L720" s="351">
        <v>187.2794189453125</v>
      </c>
      <c r="M720" s="229">
        <v>192.10102844238281</v>
      </c>
      <c r="N720" s="229">
        <v>255.84046936035156</v>
      </c>
      <c r="O720" s="229">
        <v>161.66400146484375</v>
      </c>
      <c r="P720" s="229">
        <v>201.50425720214844</v>
      </c>
      <c r="Q720" s="348">
        <v>208.36465454101562</v>
      </c>
      <c r="R720" s="230"/>
      <c r="S720" s="231"/>
      <c r="T720" s="231"/>
      <c r="U720" s="231"/>
      <c r="V720" s="231"/>
      <c r="W720" s="232"/>
      <c r="X720" s="374">
        <f t="shared" si="171"/>
        <v>40.225127665201825</v>
      </c>
    </row>
    <row r="721" spans="1:24" s="222" customFormat="1" ht="18">
      <c r="A721" s="224"/>
      <c r="B721" s="224"/>
      <c r="C721" s="224"/>
      <c r="D721" s="224"/>
      <c r="E721" s="224"/>
      <c r="F721" s="224"/>
      <c r="G721" s="224"/>
      <c r="K721" s="228" t="s">
        <v>74</v>
      </c>
      <c r="L721" s="221">
        <f>1000*L720/$K719</f>
        <v>28091.912841796875</v>
      </c>
      <c r="M721" s="221">
        <f>1000*M720/$K719</f>
        <v>28815.154266357422</v>
      </c>
      <c r="N721" s="221">
        <f>1000*N720/$K719</f>
        <v>38376.070404052734</v>
      </c>
      <c r="O721" s="221">
        <f t="shared" ref="O721:Q721" si="186">1000*O720/$K719</f>
        <v>24249.600219726562</v>
      </c>
      <c r="P721" s="221">
        <f t="shared" si="186"/>
        <v>30225.638580322266</v>
      </c>
      <c r="Q721" s="221">
        <f t="shared" si="186"/>
        <v>31254.698181152344</v>
      </c>
      <c r="R721" s="230"/>
      <c r="S721" s="231"/>
      <c r="T721" s="231"/>
      <c r="U721" s="231"/>
      <c r="V721" s="231"/>
      <c r="W721" s="232"/>
      <c r="X721" s="374">
        <f t="shared" si="171"/>
        <v>6033.7691497802734</v>
      </c>
    </row>
    <row r="722" spans="1:24" s="222" customFormat="1" ht="18">
      <c r="A722" s="224"/>
      <c r="B722" s="224"/>
      <c r="C722" s="224"/>
      <c r="D722" s="224"/>
      <c r="E722" s="224"/>
      <c r="F722" s="224"/>
      <c r="G722" s="224"/>
      <c r="L722" s="224"/>
      <c r="M722" s="224"/>
      <c r="N722" s="224"/>
      <c r="O722" s="224"/>
      <c r="P722" s="224"/>
      <c r="Q722" s="224"/>
      <c r="W722" s="232"/>
      <c r="X722" s="374" t="e">
        <f t="shared" si="171"/>
        <v>#DIV/0!</v>
      </c>
    </row>
    <row r="723" spans="1:24" s="222" customFormat="1" ht="18">
      <c r="A723" s="224"/>
      <c r="B723" s="224" t="s">
        <v>146</v>
      </c>
      <c r="C723" s="224" t="s">
        <v>9</v>
      </c>
      <c r="D723" s="225">
        <v>44616</v>
      </c>
      <c r="E723" s="224">
        <v>21</v>
      </c>
      <c r="F723" s="224"/>
      <c r="G723" s="224"/>
      <c r="H723" s="224">
        <v>200</v>
      </c>
      <c r="I723" s="224">
        <v>150</v>
      </c>
      <c r="J723" s="224">
        <v>5</v>
      </c>
      <c r="K723" s="226">
        <f>(J723*H723)/I723</f>
        <v>6.666666666666667</v>
      </c>
      <c r="L723" s="221"/>
      <c r="M723" s="221"/>
      <c r="N723" s="221"/>
      <c r="O723" s="221"/>
      <c r="P723" s="221"/>
      <c r="Q723" s="221"/>
      <c r="R723" s="221">
        <v>6</v>
      </c>
      <c r="S723" s="221">
        <v>6</v>
      </c>
      <c r="T723" s="221">
        <f>AVERAGE(L725:Q725)</f>
        <v>12399.038696289062</v>
      </c>
      <c r="U723" s="221">
        <f>STDEV(L725:Q725)</f>
        <v>2051.2226187502179</v>
      </c>
      <c r="V723" s="221">
        <f>MEDIAN(L725:Q725)</f>
        <v>12283.039855957031</v>
      </c>
      <c r="W723" s="227">
        <f>S723/R723</f>
        <v>1</v>
      </c>
      <c r="X723" s="374" t="e">
        <f t="shared" si="171"/>
        <v>#DIV/0!</v>
      </c>
    </row>
    <row r="724" spans="1:24" s="222" customFormat="1" ht="18">
      <c r="A724" s="224"/>
      <c r="B724" s="224"/>
      <c r="C724" s="224"/>
      <c r="D724" s="224"/>
      <c r="E724" s="224"/>
      <c r="F724" s="224"/>
      <c r="G724" s="224"/>
      <c r="K724" s="228" t="s">
        <v>73</v>
      </c>
      <c r="L724" s="351">
        <v>80.841873168945312</v>
      </c>
      <c r="M724" s="229">
        <v>94.256340026855469</v>
      </c>
      <c r="N724" s="229">
        <v>81.942619323730469</v>
      </c>
      <c r="O724" s="229">
        <v>59.023590087890625</v>
      </c>
      <c r="P724" s="229">
        <v>81.831245422363281</v>
      </c>
      <c r="Q724" s="348">
        <v>98.065879821777344</v>
      </c>
      <c r="R724" s="230"/>
      <c r="S724" s="231"/>
      <c r="T724" s="231"/>
      <c r="U724" s="231"/>
      <c r="V724" s="231"/>
      <c r="W724" s="232"/>
      <c r="X724" s="374">
        <f t="shared" ref="X724:X787" si="187">(AVERAGE(L724:Q724))/5</f>
        <v>16.532051595052085</v>
      </c>
    </row>
    <row r="725" spans="1:24" s="222" customFormat="1" ht="18">
      <c r="A725" s="224"/>
      <c r="B725" s="224"/>
      <c r="C725" s="224"/>
      <c r="D725" s="224"/>
      <c r="E725" s="224"/>
      <c r="F725" s="224"/>
      <c r="G725" s="224"/>
      <c r="K725" s="228" t="s">
        <v>74</v>
      </c>
      <c r="L725" s="221">
        <f>1000*L724/$K723</f>
        <v>12126.280975341797</v>
      </c>
      <c r="M725" s="221">
        <f>1000*M724/$K723</f>
        <v>14138.45100402832</v>
      </c>
      <c r="N725" s="221">
        <f>1000*N724/$K723</f>
        <v>12291.39289855957</v>
      </c>
      <c r="O725" s="221">
        <f t="shared" ref="O725:Q725" si="188">1000*O724/$K723</f>
        <v>8853.5385131835938</v>
      </c>
      <c r="P725" s="221">
        <f t="shared" si="188"/>
        <v>12274.686813354492</v>
      </c>
      <c r="Q725" s="221">
        <f t="shared" si="188"/>
        <v>14709.881973266602</v>
      </c>
      <c r="R725" s="230"/>
      <c r="S725" s="231"/>
      <c r="T725" s="231"/>
      <c r="U725" s="231"/>
      <c r="V725" s="231"/>
      <c r="W725" s="232"/>
      <c r="X725" s="374">
        <f t="shared" si="187"/>
        <v>2479.8077392578125</v>
      </c>
    </row>
    <row r="726" spans="1:24" s="222" customFormat="1" ht="18">
      <c r="A726" s="224"/>
      <c r="B726" s="224"/>
      <c r="C726" s="224"/>
      <c r="D726" s="224"/>
      <c r="E726" s="224"/>
      <c r="F726" s="224"/>
      <c r="G726" s="224"/>
      <c r="L726" s="224"/>
      <c r="M726" s="224"/>
      <c r="N726" s="224"/>
      <c r="O726" s="224"/>
      <c r="P726" s="224"/>
      <c r="Q726" s="224"/>
      <c r="W726" s="232"/>
      <c r="X726" s="374" t="e">
        <f t="shared" si="187"/>
        <v>#DIV/0!</v>
      </c>
    </row>
    <row r="727" spans="1:24" s="222" customFormat="1" ht="18">
      <c r="A727" s="224"/>
      <c r="B727" s="224" t="s">
        <v>146</v>
      </c>
      <c r="C727" s="224" t="s">
        <v>9</v>
      </c>
      <c r="D727" s="225">
        <v>44623</v>
      </c>
      <c r="E727" s="224">
        <v>28</v>
      </c>
      <c r="F727" s="224"/>
      <c r="G727" s="224"/>
      <c r="H727" s="224">
        <v>200</v>
      </c>
      <c r="I727" s="224">
        <v>150</v>
      </c>
      <c r="J727" s="224">
        <v>5</v>
      </c>
      <c r="K727" s="226">
        <f>(J727*H727)/I727</f>
        <v>6.666666666666667</v>
      </c>
      <c r="L727" s="351"/>
      <c r="M727" s="229"/>
      <c r="N727" s="229"/>
      <c r="O727" s="229"/>
      <c r="P727" s="229"/>
      <c r="Q727" s="348"/>
      <c r="R727" s="221">
        <v>6</v>
      </c>
      <c r="S727" s="221">
        <v>6</v>
      </c>
      <c r="T727" s="221">
        <f>AVERAGE(L729:Q729)</f>
        <v>1754.3474912643433</v>
      </c>
      <c r="U727" s="221">
        <f>STDEV(L729:Q729)</f>
        <v>337.44356932410955</v>
      </c>
      <c r="V727" s="221">
        <f>MEDIAN(L729:Q729)</f>
        <v>1884.9703073501587</v>
      </c>
      <c r="W727" s="227">
        <f>S727/R727</f>
        <v>1</v>
      </c>
      <c r="X727" s="374" t="e">
        <f t="shared" si="187"/>
        <v>#DIV/0!</v>
      </c>
    </row>
    <row r="728" spans="1:24" s="222" customFormat="1" ht="18">
      <c r="A728" s="224"/>
      <c r="B728" s="224"/>
      <c r="C728" s="224"/>
      <c r="D728" s="224"/>
      <c r="E728" s="224"/>
      <c r="F728" s="224"/>
      <c r="G728" s="224"/>
      <c r="K728" s="228" t="s">
        <v>73</v>
      </c>
      <c r="L728" s="351">
        <v>7.604766845703125</v>
      </c>
      <c r="M728" s="229">
        <v>12.176554679870605</v>
      </c>
      <c r="N728" s="229">
        <v>12.956382751464844</v>
      </c>
      <c r="O728" s="229">
        <v>13.750502586364746</v>
      </c>
      <c r="P728" s="229">
        <v>12.956902503967285</v>
      </c>
      <c r="Q728" s="348">
        <v>10.728790283203125</v>
      </c>
      <c r="R728" s="230"/>
      <c r="S728" s="231"/>
      <c r="T728" s="231"/>
      <c r="U728" s="231"/>
      <c r="V728" s="231"/>
      <c r="W728" s="232"/>
      <c r="X728" s="374">
        <f t="shared" si="187"/>
        <v>2.3391299883524579</v>
      </c>
    </row>
    <row r="729" spans="1:24" s="222" customFormat="1" ht="18">
      <c r="A729" s="224"/>
      <c r="B729" s="224"/>
      <c r="C729" s="224"/>
      <c r="D729" s="224"/>
      <c r="E729" s="224"/>
      <c r="F729" s="224"/>
      <c r="G729" s="224"/>
      <c r="K729" s="228" t="s">
        <v>74</v>
      </c>
      <c r="L729" s="221">
        <f>1000*L728/$K727</f>
        <v>1140.7150268554688</v>
      </c>
      <c r="M729" s="221">
        <f>1000*M728/$K727</f>
        <v>1826.4832019805908</v>
      </c>
      <c r="N729" s="221">
        <f>1000*N728/$K727</f>
        <v>1943.4574127197266</v>
      </c>
      <c r="O729" s="221">
        <f t="shared" ref="O729:Q729" si="189">1000*O728/$K727</f>
        <v>2062.5753879547119</v>
      </c>
      <c r="P729" s="221">
        <f t="shared" si="189"/>
        <v>1943.5353755950928</v>
      </c>
      <c r="Q729" s="221">
        <f t="shared" si="189"/>
        <v>1609.3185424804688</v>
      </c>
      <c r="R729" s="230"/>
      <c r="S729" s="231"/>
      <c r="T729" s="231"/>
      <c r="U729" s="231"/>
      <c r="V729" s="231"/>
      <c r="W729" s="232"/>
      <c r="X729" s="374">
        <f t="shared" si="187"/>
        <v>350.86949825286865</v>
      </c>
    </row>
    <row r="730" spans="1:24" s="222" customFormat="1" ht="18">
      <c r="A730" s="224"/>
      <c r="B730" s="224"/>
      <c r="C730" s="224"/>
      <c r="D730" s="224"/>
      <c r="E730" s="224"/>
      <c r="F730" s="224"/>
      <c r="G730" s="224"/>
      <c r="L730" s="224"/>
      <c r="M730" s="224"/>
      <c r="N730" s="224"/>
      <c r="O730" s="224"/>
      <c r="P730" s="224"/>
      <c r="Q730" s="224"/>
      <c r="W730" s="232"/>
      <c r="X730" s="374" t="e">
        <f t="shared" si="187"/>
        <v>#DIV/0!</v>
      </c>
    </row>
    <row r="731" spans="1:24" s="222" customFormat="1" ht="18">
      <c r="A731" s="224"/>
      <c r="B731" s="224" t="s">
        <v>146</v>
      </c>
      <c r="C731" s="224" t="s">
        <v>9</v>
      </c>
      <c r="D731" s="225">
        <v>44631</v>
      </c>
      <c r="E731" s="224">
        <v>36</v>
      </c>
      <c r="F731" s="224"/>
      <c r="G731" s="224"/>
      <c r="H731" s="224">
        <v>200</v>
      </c>
      <c r="I731" s="224">
        <v>150</v>
      </c>
      <c r="J731" s="224">
        <v>5</v>
      </c>
      <c r="K731" s="226">
        <f>(J731*H731)/I731</f>
        <v>6.666666666666667</v>
      </c>
      <c r="L731" s="221"/>
      <c r="M731" s="221"/>
      <c r="N731" s="221"/>
      <c r="O731" s="221"/>
      <c r="P731" s="221"/>
      <c r="Q731" s="221"/>
      <c r="R731" s="221">
        <v>6</v>
      </c>
      <c r="S731" s="221">
        <v>6</v>
      </c>
      <c r="T731" s="221">
        <f>AVERAGE(L733:Q733)</f>
        <v>1634.9960327148438</v>
      </c>
      <c r="U731" s="221">
        <f>STDEV(L733:Q733)</f>
        <v>1026.1005071408383</v>
      </c>
      <c r="V731" s="221">
        <f>MEDIAN(L733:Q733)</f>
        <v>1770.1969385147095</v>
      </c>
      <c r="W731" s="227">
        <f>S731/R731</f>
        <v>1</v>
      </c>
      <c r="X731" s="374" t="e">
        <f t="shared" si="187"/>
        <v>#DIV/0!</v>
      </c>
    </row>
    <row r="732" spans="1:24" s="222" customFormat="1" ht="18">
      <c r="A732" s="224"/>
      <c r="B732" s="224"/>
      <c r="C732" s="224"/>
      <c r="D732" s="224"/>
      <c r="E732" s="224"/>
      <c r="F732" s="224"/>
      <c r="G732" s="224"/>
      <c r="K732" s="228" t="s">
        <v>73</v>
      </c>
      <c r="L732" s="351">
        <v>2.5942740440368652</v>
      </c>
      <c r="M732" s="229">
        <v>3.2990336418151855</v>
      </c>
      <c r="N732" s="229">
        <v>16.745361328125</v>
      </c>
      <c r="O732" s="229">
        <v>19.158546447753906</v>
      </c>
      <c r="P732" s="229">
        <v>13.069676399230957</v>
      </c>
      <c r="Q732" s="348">
        <v>10.532949447631836</v>
      </c>
      <c r="R732" s="230"/>
      <c r="S732" s="231"/>
      <c r="T732" s="231"/>
      <c r="U732" s="231"/>
      <c r="V732" s="231"/>
      <c r="W732" s="232"/>
      <c r="X732" s="374">
        <f t="shared" si="187"/>
        <v>2.1799947102864583</v>
      </c>
    </row>
    <row r="733" spans="1:24" s="222" customFormat="1" ht="18">
      <c r="A733" s="224"/>
      <c r="B733" s="224"/>
      <c r="C733" s="224"/>
      <c r="D733" s="224"/>
      <c r="E733" s="224"/>
      <c r="F733" s="224"/>
      <c r="G733" s="224"/>
      <c r="K733" s="228" t="s">
        <v>74</v>
      </c>
      <c r="L733" s="221">
        <f>1000*L732/$K731</f>
        <v>389.14110660552979</v>
      </c>
      <c r="M733" s="221">
        <f>1000*M732/$K731</f>
        <v>494.85504627227783</v>
      </c>
      <c r="N733" s="221">
        <f>1000*N732/$K731</f>
        <v>2511.80419921875</v>
      </c>
      <c r="O733" s="221">
        <f t="shared" ref="O733:Q733" si="190">1000*O732/$K731</f>
        <v>2873.7819671630859</v>
      </c>
      <c r="P733" s="221">
        <f t="shared" si="190"/>
        <v>1960.4514598846436</v>
      </c>
      <c r="Q733" s="221">
        <f t="shared" si="190"/>
        <v>1579.9424171447754</v>
      </c>
      <c r="R733" s="230"/>
      <c r="S733" s="231"/>
      <c r="T733" s="231"/>
      <c r="U733" s="231"/>
      <c r="V733" s="231"/>
      <c r="W733" s="232"/>
      <c r="X733" s="374">
        <f t="shared" si="187"/>
        <v>326.99920654296875</v>
      </c>
    </row>
    <row r="734" spans="1:24" s="222" customFormat="1" ht="18">
      <c r="A734" s="224"/>
      <c r="B734" s="224"/>
      <c r="C734" s="224"/>
      <c r="E734" s="224"/>
      <c r="F734" s="224"/>
      <c r="G734" s="224"/>
      <c r="L734" s="224"/>
      <c r="M734" s="224"/>
      <c r="N734" s="224"/>
      <c r="O734" s="224"/>
      <c r="P734" s="224"/>
      <c r="Q734" s="224"/>
      <c r="W734" s="232"/>
      <c r="X734" s="374" t="e">
        <f t="shared" si="187"/>
        <v>#DIV/0!</v>
      </c>
    </row>
    <row r="735" spans="1:24" s="222" customFormat="1" ht="18">
      <c r="A735" s="224"/>
      <c r="B735" s="224" t="s">
        <v>146</v>
      </c>
      <c r="C735" s="224" t="s">
        <v>9</v>
      </c>
      <c r="D735" s="225">
        <v>44637</v>
      </c>
      <c r="E735" s="224">
        <v>42</v>
      </c>
      <c r="F735" s="224"/>
      <c r="G735" s="224"/>
      <c r="H735" s="224">
        <v>200</v>
      </c>
      <c r="I735" s="224">
        <v>150</v>
      </c>
      <c r="J735" s="224">
        <v>5</v>
      </c>
      <c r="K735" s="226">
        <f>(J735*H735)/I735</f>
        <v>6.666666666666667</v>
      </c>
      <c r="L735" s="221"/>
      <c r="M735" s="221"/>
      <c r="N735" s="221"/>
      <c r="O735" s="221"/>
      <c r="P735" s="221"/>
      <c r="Q735" s="221"/>
      <c r="R735" s="221">
        <v>6</v>
      </c>
      <c r="S735" s="221">
        <v>5</v>
      </c>
      <c r="T735" s="221">
        <f>AVERAGE(L737:Q737)</f>
        <v>1029.0949761867523</v>
      </c>
      <c r="U735" s="221">
        <f>STDEV(L737:Q737)</f>
        <v>783.35541784508484</v>
      </c>
      <c r="V735" s="221">
        <f>MEDIAN(L737:Q737)</f>
        <v>1101.1845946311951</v>
      </c>
      <c r="W735" s="227">
        <f>S735/R735</f>
        <v>0.83333333333333337</v>
      </c>
      <c r="X735" s="374" t="e">
        <f t="shared" si="187"/>
        <v>#DIV/0!</v>
      </c>
    </row>
    <row r="736" spans="1:24" s="222" customFormat="1" ht="18">
      <c r="A736" s="224"/>
      <c r="B736" s="224"/>
      <c r="C736" s="224"/>
      <c r="D736" s="224"/>
      <c r="E736" s="224"/>
      <c r="F736" s="224"/>
      <c r="G736" s="224"/>
      <c r="K736" s="228" t="s">
        <v>73</v>
      </c>
      <c r="L736" s="351">
        <v>2.7445108890533447</v>
      </c>
      <c r="M736" s="229">
        <v>7.6469697952270508</v>
      </c>
      <c r="N736" s="229">
        <v>7.0354914665222168</v>
      </c>
      <c r="O736" s="229">
        <v>0</v>
      </c>
      <c r="P736" s="229">
        <v>8.5858583450317383</v>
      </c>
      <c r="Q736" s="348">
        <v>15.150968551635742</v>
      </c>
      <c r="R736" s="230"/>
      <c r="S736" s="231"/>
      <c r="T736" s="231"/>
      <c r="U736" s="231"/>
      <c r="V736" s="231"/>
      <c r="W736" s="232"/>
      <c r="X736" s="374">
        <f t="shared" si="187"/>
        <v>1.3721266349156698</v>
      </c>
    </row>
    <row r="737" spans="1:24" s="222" customFormat="1" ht="18">
      <c r="A737" s="224"/>
      <c r="B737" s="224"/>
      <c r="C737" s="224"/>
      <c r="D737" s="224"/>
      <c r="E737" s="224"/>
      <c r="F737" s="224"/>
      <c r="G737" s="224"/>
      <c r="K737" s="228" t="s">
        <v>74</v>
      </c>
      <c r="L737" s="221">
        <f>1000*L736/$K735</f>
        <v>411.67663335800171</v>
      </c>
      <c r="M737" s="221">
        <f>1000*M736/$K735</f>
        <v>1147.0454692840576</v>
      </c>
      <c r="N737" s="221">
        <f>1000*N736/$K735</f>
        <v>1055.3237199783325</v>
      </c>
      <c r="O737" s="221">
        <f t="shared" ref="O737:Q737" si="191">1000*O736/$K735</f>
        <v>0</v>
      </c>
      <c r="P737" s="221">
        <f t="shared" si="191"/>
        <v>1287.8787517547607</v>
      </c>
      <c r="Q737" s="221">
        <f t="shared" si="191"/>
        <v>2272.6452827453613</v>
      </c>
      <c r="R737" s="230"/>
      <c r="S737" s="231"/>
      <c r="T737" s="231"/>
      <c r="U737" s="231"/>
      <c r="V737" s="231"/>
      <c r="W737" s="232"/>
      <c r="X737" s="374">
        <f t="shared" si="187"/>
        <v>205.81899523735046</v>
      </c>
    </row>
    <row r="738" spans="1:24" s="222" customFormat="1" ht="18">
      <c r="A738" s="224"/>
      <c r="B738" s="224"/>
      <c r="C738" s="224"/>
      <c r="D738" s="224"/>
      <c r="E738" s="224"/>
      <c r="F738" s="224"/>
      <c r="G738" s="224"/>
      <c r="L738" s="224"/>
      <c r="M738" s="224"/>
      <c r="N738" s="224"/>
      <c r="O738" s="224"/>
      <c r="P738" s="224"/>
      <c r="Q738" s="224"/>
      <c r="W738" s="232"/>
      <c r="X738" s="374" t="e">
        <f t="shared" si="187"/>
        <v>#DIV/0!</v>
      </c>
    </row>
    <row r="739" spans="1:24" s="222" customFormat="1" ht="18">
      <c r="A739" s="224"/>
      <c r="B739" s="224" t="s">
        <v>146</v>
      </c>
      <c r="C739" s="224" t="s">
        <v>9</v>
      </c>
      <c r="D739" s="225">
        <v>44644</v>
      </c>
      <c r="E739" s="224">
        <v>49</v>
      </c>
      <c r="F739" s="224"/>
      <c r="G739" s="224"/>
      <c r="H739" s="224">
        <v>200</v>
      </c>
      <c r="I739" s="224">
        <v>150</v>
      </c>
      <c r="J739" s="224">
        <v>5</v>
      </c>
      <c r="K739" s="226">
        <f>(J739*H739)/I739</f>
        <v>6.666666666666667</v>
      </c>
      <c r="L739" s="221"/>
      <c r="M739" s="221"/>
      <c r="N739" s="221"/>
      <c r="O739" s="221"/>
      <c r="P739" s="221"/>
      <c r="Q739" s="221"/>
      <c r="R739" s="221">
        <v>6</v>
      </c>
      <c r="S739" s="221">
        <v>0</v>
      </c>
      <c r="T739" s="221">
        <f>AVERAGE(L741:Q741)</f>
        <v>0</v>
      </c>
      <c r="U739" s="221">
        <f>STDEV(L741:Q741)</f>
        <v>0</v>
      </c>
      <c r="V739" s="221">
        <f>MEDIAN(L741:Q741)</f>
        <v>0</v>
      </c>
      <c r="W739" s="227">
        <f>S739/R739</f>
        <v>0</v>
      </c>
      <c r="X739" s="374" t="e">
        <f t="shared" si="187"/>
        <v>#DIV/0!</v>
      </c>
    </row>
    <row r="740" spans="1:24" s="222" customFormat="1" ht="18">
      <c r="A740" s="224"/>
      <c r="B740" s="224"/>
      <c r="C740" s="224"/>
      <c r="D740" s="224"/>
      <c r="E740" s="224"/>
      <c r="F740" s="224"/>
      <c r="G740" s="224"/>
      <c r="K740" s="228" t="s">
        <v>73</v>
      </c>
      <c r="L740" s="221">
        <v>0</v>
      </c>
      <c r="M740" s="221">
        <v>0</v>
      </c>
      <c r="N740" s="221">
        <v>0</v>
      </c>
      <c r="O740" s="221">
        <v>0</v>
      </c>
      <c r="P740" s="221">
        <v>0</v>
      </c>
      <c r="Q740" s="221">
        <v>0</v>
      </c>
      <c r="R740" s="230"/>
      <c r="S740" s="231"/>
      <c r="T740" s="231"/>
      <c r="U740" s="231"/>
      <c r="V740" s="231"/>
      <c r="W740" s="232"/>
      <c r="X740" s="374">
        <f t="shared" si="187"/>
        <v>0</v>
      </c>
    </row>
    <row r="741" spans="1:24" s="222" customFormat="1" ht="18">
      <c r="A741" s="224"/>
      <c r="B741" s="224"/>
      <c r="C741" s="224"/>
      <c r="D741" s="224"/>
      <c r="E741" s="224"/>
      <c r="F741" s="224"/>
      <c r="G741" s="224"/>
      <c r="K741" s="228" t="s">
        <v>74</v>
      </c>
      <c r="L741" s="221">
        <f>1000*L740/$K739</f>
        <v>0</v>
      </c>
      <c r="M741" s="221">
        <f>1000*M740/$K739</f>
        <v>0</v>
      </c>
      <c r="N741" s="221">
        <f>1000*N740/$K739</f>
        <v>0</v>
      </c>
      <c r="O741" s="221">
        <f t="shared" ref="O741:Q741" si="192">1000*O740/$K739</f>
        <v>0</v>
      </c>
      <c r="P741" s="221">
        <f t="shared" si="192"/>
        <v>0</v>
      </c>
      <c r="Q741" s="221">
        <f t="shared" si="192"/>
        <v>0</v>
      </c>
      <c r="R741" s="230"/>
      <c r="S741" s="231"/>
      <c r="T741" s="231"/>
      <c r="U741" s="231"/>
      <c r="V741" s="231"/>
      <c r="W741" s="232"/>
      <c r="X741" s="374">
        <f t="shared" si="187"/>
        <v>0</v>
      </c>
    </row>
    <row r="742" spans="1:24" s="222" customFormat="1" ht="18">
      <c r="A742" s="224"/>
      <c r="B742" s="224"/>
      <c r="C742" s="224"/>
      <c r="E742" s="224"/>
      <c r="F742" s="224"/>
      <c r="G742" s="224"/>
      <c r="L742" s="224"/>
      <c r="M742" s="224"/>
      <c r="N742" s="224"/>
      <c r="O742" s="224"/>
      <c r="P742" s="224"/>
      <c r="Q742" s="224"/>
      <c r="W742" s="232"/>
      <c r="X742" s="374" t="e">
        <f t="shared" si="187"/>
        <v>#DIV/0!</v>
      </c>
    </row>
    <row r="743" spans="1:24" s="222" customFormat="1" ht="18">
      <c r="A743" s="224"/>
      <c r="B743" s="224" t="s">
        <v>146</v>
      </c>
      <c r="C743" s="224" t="s">
        <v>9</v>
      </c>
      <c r="D743" s="225">
        <v>44651</v>
      </c>
      <c r="E743" s="224">
        <v>56</v>
      </c>
      <c r="F743" s="224"/>
      <c r="G743" s="224"/>
      <c r="H743" s="224">
        <v>200</v>
      </c>
      <c r="I743" s="224">
        <v>150</v>
      </c>
      <c r="J743" s="224">
        <v>5</v>
      </c>
      <c r="K743" s="226">
        <f>(J743*H743)/I743</f>
        <v>6.666666666666667</v>
      </c>
      <c r="L743" s="221"/>
      <c r="M743" s="221"/>
      <c r="N743" s="221"/>
      <c r="O743" s="221"/>
      <c r="P743" s="221"/>
      <c r="Q743" s="221"/>
      <c r="R743" s="221">
        <v>6</v>
      </c>
      <c r="S743" s="221">
        <v>1</v>
      </c>
      <c r="T743" s="221">
        <f>AVERAGE(L745:Q745)</f>
        <v>25.765246152877808</v>
      </c>
      <c r="U743" s="221">
        <f>STDEV(L745:Q745)</f>
        <v>63.11170617175793</v>
      </c>
      <c r="V743" s="221">
        <f>MEDIAN(L745:Q745)</f>
        <v>0</v>
      </c>
      <c r="W743" s="227">
        <f>S743/R743</f>
        <v>0.16666666666666666</v>
      </c>
      <c r="X743" s="374" t="e">
        <f t="shared" si="187"/>
        <v>#DIV/0!</v>
      </c>
    </row>
    <row r="744" spans="1:24" s="222" customFormat="1" ht="18">
      <c r="A744" s="224"/>
      <c r="B744" s="224"/>
      <c r="C744" s="224"/>
      <c r="D744" s="224"/>
      <c r="E744" s="224"/>
      <c r="F744" s="224"/>
      <c r="G744" s="224"/>
      <c r="K744" s="228" t="s">
        <v>73</v>
      </c>
      <c r="L744" s="283">
        <v>0</v>
      </c>
      <c r="M744" s="229">
        <v>1.0306098461151123</v>
      </c>
      <c r="N744">
        <v>0</v>
      </c>
      <c r="O744">
        <v>0</v>
      </c>
      <c r="P744">
        <v>0</v>
      </c>
      <c r="Q744" s="35">
        <v>0</v>
      </c>
      <c r="R744" s="230"/>
      <c r="S744" s="231"/>
      <c r="T744" s="231"/>
      <c r="U744" s="231"/>
      <c r="V744" s="231"/>
      <c r="W744" s="232"/>
      <c r="X744" s="374">
        <f t="shared" si="187"/>
        <v>3.4353661537170413E-2</v>
      </c>
    </row>
    <row r="745" spans="1:24" s="222" customFormat="1" ht="18">
      <c r="A745" s="224"/>
      <c r="B745" s="224"/>
      <c r="C745" s="224"/>
      <c r="D745" s="224"/>
      <c r="E745" s="224"/>
      <c r="F745" s="224"/>
      <c r="G745" s="224"/>
      <c r="K745" s="228" t="s">
        <v>74</v>
      </c>
      <c r="L745" s="221">
        <f>1000*L744/$K743</f>
        <v>0</v>
      </c>
      <c r="M745" s="221">
        <f>1000*M744/$K743</f>
        <v>154.59147691726685</v>
      </c>
      <c r="N745" s="221">
        <f>1000*N744/$K743</f>
        <v>0</v>
      </c>
      <c r="O745" s="221">
        <f t="shared" ref="O745:Q745" si="193">1000*O744/$K743</f>
        <v>0</v>
      </c>
      <c r="P745" s="221">
        <f t="shared" si="193"/>
        <v>0</v>
      </c>
      <c r="Q745" s="221">
        <f t="shared" si="193"/>
        <v>0</v>
      </c>
      <c r="R745" s="230"/>
      <c r="S745" s="231"/>
      <c r="T745" s="231"/>
      <c r="U745" s="231"/>
      <c r="V745" s="231"/>
      <c r="W745" s="232"/>
      <c r="X745" s="374">
        <f t="shared" si="187"/>
        <v>5.1530492305755615</v>
      </c>
    </row>
    <row r="746" spans="1:24" s="222" customFormat="1" ht="18">
      <c r="A746" s="224"/>
      <c r="B746" s="224"/>
      <c r="C746" s="224"/>
      <c r="D746" s="225"/>
      <c r="E746" s="224"/>
      <c r="F746" s="224"/>
      <c r="G746" s="224"/>
      <c r="L746" s="224"/>
      <c r="M746" s="224"/>
      <c r="N746" s="224"/>
      <c r="O746" s="224"/>
      <c r="P746" s="224"/>
      <c r="Q746" s="224"/>
      <c r="W746" s="232"/>
      <c r="X746" s="374" t="e">
        <f t="shared" si="187"/>
        <v>#DIV/0!</v>
      </c>
    </row>
    <row r="747" spans="1:24" s="222" customFormat="1" ht="18">
      <c r="A747" s="224"/>
      <c r="B747" s="224" t="s">
        <v>146</v>
      </c>
      <c r="C747" s="224" t="s">
        <v>9</v>
      </c>
      <c r="D747" s="225">
        <v>44657</v>
      </c>
      <c r="E747" s="224">
        <v>62</v>
      </c>
      <c r="F747" s="224"/>
      <c r="G747" s="224"/>
      <c r="H747" s="224">
        <v>200</v>
      </c>
      <c r="I747" s="224">
        <v>150</v>
      </c>
      <c r="J747" s="224">
        <v>5</v>
      </c>
      <c r="K747" s="226">
        <f>(J747*H747)/I747</f>
        <v>6.666666666666667</v>
      </c>
      <c r="L747" s="221"/>
      <c r="M747" s="221"/>
      <c r="N747" s="221"/>
      <c r="O747" s="221"/>
      <c r="P747" s="221"/>
      <c r="Q747" s="221"/>
      <c r="R747" s="221">
        <v>6</v>
      </c>
      <c r="S747" s="221">
        <v>0</v>
      </c>
      <c r="T747" s="221">
        <f>AVERAGE(L749:Q749)</f>
        <v>0</v>
      </c>
      <c r="U747" s="221">
        <f>STDEV(L749:Q749)</f>
        <v>0</v>
      </c>
      <c r="V747" s="221">
        <f>MEDIAN(L749:Q749)</f>
        <v>0</v>
      </c>
      <c r="W747" s="227">
        <f>S747/R747</f>
        <v>0</v>
      </c>
      <c r="X747" s="374" t="e">
        <f t="shared" si="187"/>
        <v>#DIV/0!</v>
      </c>
    </row>
    <row r="748" spans="1:24" s="222" customFormat="1" ht="18">
      <c r="A748" s="224"/>
      <c r="B748" s="224"/>
      <c r="C748" s="224"/>
      <c r="D748" s="224"/>
      <c r="E748" s="224"/>
      <c r="F748" s="224"/>
      <c r="G748" s="224"/>
      <c r="K748" s="228" t="s">
        <v>73</v>
      </c>
      <c r="L748" s="221">
        <v>0</v>
      </c>
      <c r="M748" s="221">
        <v>0</v>
      </c>
      <c r="N748" s="221">
        <v>0</v>
      </c>
      <c r="O748" s="221">
        <v>0</v>
      </c>
      <c r="P748" s="221">
        <v>0</v>
      </c>
      <c r="Q748" s="221">
        <v>0</v>
      </c>
      <c r="R748" s="230"/>
      <c r="S748" s="231"/>
      <c r="T748" s="231"/>
      <c r="U748" s="231"/>
      <c r="V748" s="231"/>
      <c r="W748" s="232"/>
      <c r="X748" s="374">
        <f t="shared" si="187"/>
        <v>0</v>
      </c>
    </row>
    <row r="749" spans="1:24" s="222" customFormat="1" ht="18">
      <c r="A749" s="224"/>
      <c r="B749" s="224"/>
      <c r="C749" s="224"/>
      <c r="D749" s="224"/>
      <c r="E749" s="224"/>
      <c r="F749" s="224"/>
      <c r="G749" s="224"/>
      <c r="K749" s="228" t="s">
        <v>74</v>
      </c>
      <c r="L749" s="221">
        <f>1000*L748/$K747</f>
        <v>0</v>
      </c>
      <c r="M749" s="221">
        <f>1000*M748/$K747</f>
        <v>0</v>
      </c>
      <c r="N749" s="221">
        <f>1000*N748/$K747</f>
        <v>0</v>
      </c>
      <c r="O749" s="221">
        <f t="shared" ref="O749:Q749" si="194">1000*O748/$K747</f>
        <v>0</v>
      </c>
      <c r="P749" s="221">
        <f t="shared" si="194"/>
        <v>0</v>
      </c>
      <c r="Q749" s="221">
        <f t="shared" si="194"/>
        <v>0</v>
      </c>
      <c r="R749" s="230"/>
      <c r="S749" s="231"/>
      <c r="T749" s="231"/>
      <c r="U749" s="231"/>
      <c r="V749" s="231"/>
      <c r="W749" s="232"/>
      <c r="X749" s="374">
        <f t="shared" si="187"/>
        <v>0</v>
      </c>
    </row>
    <row r="750" spans="1:24" s="222" customFormat="1" ht="18">
      <c r="A750" s="224"/>
      <c r="B750" s="224"/>
      <c r="C750" s="224"/>
      <c r="D750" s="225"/>
      <c r="E750" s="224"/>
      <c r="F750" s="224"/>
      <c r="G750" s="224"/>
      <c r="L750" s="224"/>
      <c r="M750" s="224"/>
      <c r="N750" s="224"/>
      <c r="O750" s="224"/>
      <c r="P750" s="224"/>
      <c r="Q750" s="224"/>
      <c r="W750" s="232"/>
      <c r="X750" s="374" t="e">
        <f t="shared" si="187"/>
        <v>#DIV/0!</v>
      </c>
    </row>
    <row r="751" spans="1:24" s="222" customFormat="1" ht="18">
      <c r="A751" s="224"/>
      <c r="B751" s="224" t="s">
        <v>146</v>
      </c>
      <c r="C751" s="224" t="s">
        <v>9</v>
      </c>
      <c r="D751" s="225">
        <v>44665</v>
      </c>
      <c r="E751" s="224">
        <v>70</v>
      </c>
      <c r="F751" s="224"/>
      <c r="G751" s="224"/>
      <c r="H751" s="224">
        <v>200</v>
      </c>
      <c r="I751" s="224">
        <v>150</v>
      </c>
      <c r="J751" s="224">
        <v>5</v>
      </c>
      <c r="K751" s="226">
        <f>(J751*H751)/I751</f>
        <v>6.666666666666667</v>
      </c>
      <c r="L751" s="221"/>
      <c r="M751" s="221"/>
      <c r="N751" s="221"/>
      <c r="O751" s="221"/>
      <c r="P751" s="221"/>
      <c r="Q751" s="221"/>
      <c r="R751" s="221">
        <v>6</v>
      </c>
      <c r="S751" s="221">
        <v>1</v>
      </c>
      <c r="T751" s="221">
        <f>AVERAGE(L753:Q753)</f>
        <v>9.8777979612350464</v>
      </c>
      <c r="U751" s="221">
        <f>STDEV(L753:Q753)</f>
        <v>24.195564787329836</v>
      </c>
      <c r="V751" s="221">
        <f>MEDIAN(L753:Q753)</f>
        <v>0</v>
      </c>
      <c r="W751" s="227">
        <f>S751/R751</f>
        <v>0.16666666666666666</v>
      </c>
      <c r="X751" s="374" t="e">
        <f t="shared" si="187"/>
        <v>#DIV/0!</v>
      </c>
    </row>
    <row r="752" spans="1:24" s="222" customFormat="1" ht="18">
      <c r="A752" s="224"/>
      <c r="B752" s="224"/>
      <c r="C752" s="224"/>
      <c r="D752" s="224"/>
      <c r="E752" s="224"/>
      <c r="F752" s="224"/>
      <c r="G752" s="224"/>
      <c r="K752" s="228" t="s">
        <v>73</v>
      </c>
      <c r="L752" s="283">
        <v>0</v>
      </c>
      <c r="M752">
        <v>0</v>
      </c>
      <c r="N752">
        <v>0</v>
      </c>
      <c r="O752">
        <v>0</v>
      </c>
      <c r="P752" s="229">
        <v>0.39511191844940186</v>
      </c>
      <c r="Q752" s="35">
        <v>0</v>
      </c>
      <c r="R752" s="230"/>
      <c r="S752" s="231"/>
      <c r="T752" s="231"/>
      <c r="U752" s="231"/>
      <c r="V752" s="231"/>
      <c r="W752" s="232"/>
      <c r="X752" s="374">
        <f t="shared" si="187"/>
        <v>1.3170397281646729E-2</v>
      </c>
    </row>
    <row r="753" spans="1:24" s="222" customFormat="1" ht="18">
      <c r="A753" s="224"/>
      <c r="B753" s="224"/>
      <c r="C753" s="224"/>
      <c r="D753" s="224"/>
      <c r="E753" s="224"/>
      <c r="F753" s="224"/>
      <c r="G753" s="224"/>
      <c r="K753" s="228" t="s">
        <v>74</v>
      </c>
      <c r="L753" s="221">
        <f>1000*L752/$K751</f>
        <v>0</v>
      </c>
      <c r="M753" s="221">
        <f>1000*M752/$K751</f>
        <v>0</v>
      </c>
      <c r="N753" s="221">
        <f>1000*N752/$K751</f>
        <v>0</v>
      </c>
      <c r="O753" s="221">
        <f t="shared" ref="O753:Q753" si="195">1000*O752/$K751</f>
        <v>0</v>
      </c>
      <c r="P753" s="221">
        <f t="shared" si="195"/>
        <v>59.266787767410278</v>
      </c>
      <c r="Q753" s="221">
        <f t="shared" si="195"/>
        <v>0</v>
      </c>
      <c r="R753" s="230"/>
      <c r="S753" s="231"/>
      <c r="T753" s="231"/>
      <c r="U753" s="231"/>
      <c r="V753" s="231"/>
      <c r="W753" s="232"/>
      <c r="X753" s="374">
        <f t="shared" si="187"/>
        <v>1.9755595922470093</v>
      </c>
    </row>
    <row r="754" spans="1:24" s="222" customFormat="1" ht="18">
      <c r="A754" s="224"/>
      <c r="B754" s="224"/>
      <c r="C754" s="224"/>
      <c r="D754" s="224"/>
      <c r="E754" s="224"/>
      <c r="F754" s="224"/>
      <c r="G754" s="224"/>
      <c r="L754" s="224"/>
      <c r="M754" s="224"/>
      <c r="N754" s="224"/>
      <c r="O754" s="224"/>
      <c r="P754" s="224"/>
      <c r="Q754" s="224"/>
      <c r="W754" s="232"/>
      <c r="X754" s="374" t="e">
        <f t="shared" si="187"/>
        <v>#DIV/0!</v>
      </c>
    </row>
    <row r="755" spans="1:24" s="222" customFormat="1" ht="18">
      <c r="A755" s="233"/>
      <c r="B755" s="233"/>
      <c r="C755" s="233"/>
      <c r="D755" s="233"/>
      <c r="E755" s="233"/>
      <c r="F755" s="233"/>
      <c r="G755" s="233"/>
      <c r="H755" s="233"/>
      <c r="I755" s="233"/>
      <c r="J755" s="233"/>
      <c r="K755" s="234"/>
      <c r="L755" s="235"/>
      <c r="M755" s="235"/>
      <c r="N755" s="235"/>
      <c r="O755" s="235"/>
      <c r="P755" s="235"/>
      <c r="Q755" s="235"/>
      <c r="R755" s="235"/>
      <c r="S755" s="235"/>
      <c r="T755" s="235"/>
      <c r="U755" s="235"/>
      <c r="V755" s="235"/>
      <c r="W755" s="236"/>
      <c r="X755" s="374" t="e">
        <f t="shared" si="187"/>
        <v>#DIV/0!</v>
      </c>
    </row>
    <row r="756" spans="1:24" s="222" customFormat="1" ht="18">
      <c r="A756" s="237"/>
      <c r="B756" s="237"/>
      <c r="C756" s="237"/>
      <c r="D756" s="238"/>
      <c r="E756" s="238"/>
      <c r="F756" s="238"/>
      <c r="G756" s="238"/>
      <c r="H756" s="238"/>
      <c r="I756" s="238"/>
      <c r="J756" s="239"/>
      <c r="K756" s="238"/>
      <c r="L756" s="240"/>
      <c r="M756" s="240"/>
      <c r="N756" s="240"/>
      <c r="O756" s="240"/>
      <c r="P756" s="240"/>
      <c r="Q756" s="240"/>
      <c r="R756" s="240"/>
      <c r="S756" s="240"/>
      <c r="T756" s="240"/>
      <c r="U756" s="240"/>
      <c r="V756" s="240"/>
      <c r="W756" s="241"/>
      <c r="X756" s="374" t="e">
        <f t="shared" si="187"/>
        <v>#DIV/0!</v>
      </c>
    </row>
    <row r="757" spans="1:24" s="222" customFormat="1" ht="38">
      <c r="A757" s="223" t="s">
        <v>557</v>
      </c>
      <c r="B757" s="224" t="s">
        <v>146</v>
      </c>
      <c r="C757" s="224" t="s">
        <v>9</v>
      </c>
      <c r="D757" s="225">
        <v>44672</v>
      </c>
      <c r="E757" s="224">
        <v>77</v>
      </c>
      <c r="F757" s="224"/>
      <c r="G757" s="224"/>
      <c r="H757" s="224">
        <v>200</v>
      </c>
      <c r="I757" s="224">
        <v>150</v>
      </c>
      <c r="J757" s="224">
        <v>5</v>
      </c>
      <c r="K757" s="226">
        <f>(J757*H757)/I757</f>
        <v>6.666666666666667</v>
      </c>
      <c r="L757" s="221"/>
      <c r="M757" s="221"/>
      <c r="N757" s="221"/>
      <c r="O757" s="221"/>
      <c r="P757" s="221"/>
      <c r="Q757" s="221"/>
      <c r="R757" s="221">
        <v>6</v>
      </c>
      <c r="S757" s="221">
        <v>1</v>
      </c>
      <c r="T757" s="221">
        <f>AVERAGE(L759:Q759)</f>
        <v>72.816258668899536</v>
      </c>
      <c r="U757" s="221">
        <f>STDEV(L759:Q759)</f>
        <v>178.3626787173161</v>
      </c>
      <c r="V757" s="221">
        <f>MEDIAN(L759:Q759)</f>
        <v>0</v>
      </c>
      <c r="W757" s="227">
        <f>S757/R757</f>
        <v>0.16666666666666666</v>
      </c>
      <c r="X757" s="374" t="e">
        <f t="shared" si="187"/>
        <v>#DIV/0!</v>
      </c>
    </row>
    <row r="758" spans="1:24" s="222" customFormat="1" ht="18">
      <c r="A758" s="224"/>
      <c r="B758" s="224"/>
      <c r="C758" s="224"/>
      <c r="D758" s="224"/>
      <c r="E758" s="224"/>
      <c r="F758" s="224"/>
      <c r="G758" s="224"/>
      <c r="K758" s="228" t="s">
        <v>73</v>
      </c>
      <c r="L758">
        <v>0</v>
      </c>
      <c r="M758">
        <v>0</v>
      </c>
      <c r="N758">
        <v>0</v>
      </c>
      <c r="O758" s="229">
        <v>2.9126503467559814</v>
      </c>
      <c r="P758">
        <v>0</v>
      </c>
      <c r="Q758" s="35">
        <v>0</v>
      </c>
      <c r="R758" s="230"/>
      <c r="S758" s="231"/>
      <c r="T758" s="231"/>
      <c r="U758" s="231"/>
      <c r="V758" s="231"/>
      <c r="W758" s="232"/>
      <c r="X758" s="374">
        <f t="shared" si="187"/>
        <v>9.7088344891866046E-2</v>
      </c>
    </row>
    <row r="759" spans="1:24" s="222" customFormat="1" ht="18">
      <c r="A759" s="224"/>
      <c r="B759" s="224"/>
      <c r="C759" s="224"/>
      <c r="D759" s="224"/>
      <c r="E759" s="224"/>
      <c r="F759" s="224"/>
      <c r="G759" s="224"/>
      <c r="K759" s="228" t="s">
        <v>74</v>
      </c>
      <c r="L759" s="221">
        <f>1000*L758/$K757</f>
        <v>0</v>
      </c>
      <c r="M759" s="221">
        <f>1000*M758/$K757</f>
        <v>0</v>
      </c>
      <c r="N759" s="221">
        <f>1000*N758/$K757</f>
        <v>0</v>
      </c>
      <c r="O759" s="221">
        <f t="shared" ref="O759:Q759" si="196">1000*O758/$K757</f>
        <v>436.89755201339722</v>
      </c>
      <c r="P759" s="221">
        <f t="shared" si="196"/>
        <v>0</v>
      </c>
      <c r="Q759" s="221">
        <f t="shared" si="196"/>
        <v>0</v>
      </c>
      <c r="R759" s="230"/>
      <c r="S759" s="231"/>
      <c r="T759" s="231"/>
      <c r="U759" s="231"/>
      <c r="V759" s="231"/>
      <c r="W759" s="232"/>
      <c r="X759" s="374">
        <f t="shared" si="187"/>
        <v>14.563251733779907</v>
      </c>
    </row>
    <row r="760" spans="1:24" s="222" customFormat="1" ht="18">
      <c r="A760" s="224"/>
      <c r="B760" s="224"/>
      <c r="C760" s="224"/>
      <c r="D760" s="224"/>
      <c r="E760" s="224"/>
      <c r="F760" s="224"/>
      <c r="G760" s="224"/>
      <c r="L760" s="224"/>
      <c r="M760" s="224"/>
      <c r="N760" s="224"/>
      <c r="O760" s="224"/>
      <c r="P760" s="224"/>
      <c r="Q760" s="224"/>
      <c r="W760" s="232"/>
      <c r="X760" s="374" t="e">
        <f t="shared" si="187"/>
        <v>#DIV/0!</v>
      </c>
    </row>
    <row r="761" spans="1:24" s="222" customFormat="1" ht="18">
      <c r="A761" s="224"/>
      <c r="B761" s="224" t="s">
        <v>146</v>
      </c>
      <c r="C761" s="224" t="s">
        <v>9</v>
      </c>
      <c r="D761" s="225">
        <v>44678</v>
      </c>
      <c r="E761" s="224">
        <v>83</v>
      </c>
      <c r="F761" s="224"/>
      <c r="G761" s="224"/>
      <c r="H761" s="224">
        <v>200</v>
      </c>
      <c r="I761" s="224">
        <v>150</v>
      </c>
      <c r="J761" s="224">
        <v>5</v>
      </c>
      <c r="K761" s="226">
        <f>(J761*H761)/I761</f>
        <v>6.666666666666667</v>
      </c>
      <c r="L761" s="221"/>
      <c r="M761" s="221"/>
      <c r="N761" s="221"/>
      <c r="O761" s="221"/>
      <c r="P761" s="221"/>
      <c r="Q761" s="221"/>
      <c r="R761" s="221">
        <v>6</v>
      </c>
      <c r="S761" s="221">
        <v>0</v>
      </c>
      <c r="T761" s="221">
        <f>AVERAGE(L763:Q763)</f>
        <v>0</v>
      </c>
      <c r="U761" s="221">
        <f>STDEV(L763:Q763)</f>
        <v>0</v>
      </c>
      <c r="V761" s="221">
        <f>MEDIAN(L763:Q763)</f>
        <v>0</v>
      </c>
      <c r="W761" s="227">
        <f>S761/R761</f>
        <v>0</v>
      </c>
      <c r="X761" s="374" t="e">
        <f t="shared" si="187"/>
        <v>#DIV/0!</v>
      </c>
    </row>
    <row r="762" spans="1:24" s="222" customFormat="1" ht="18">
      <c r="A762" s="224"/>
      <c r="B762" s="224"/>
      <c r="C762" s="224"/>
      <c r="D762" s="224"/>
      <c r="E762" s="224"/>
      <c r="F762" s="224"/>
      <c r="G762" s="224"/>
      <c r="K762" s="228" t="s">
        <v>73</v>
      </c>
      <c r="L762" s="221">
        <v>0</v>
      </c>
      <c r="M762" s="221">
        <v>0</v>
      </c>
      <c r="N762" s="221">
        <v>0</v>
      </c>
      <c r="O762" s="221">
        <v>0</v>
      </c>
      <c r="P762" s="221">
        <v>0</v>
      </c>
      <c r="Q762" s="221">
        <v>0</v>
      </c>
      <c r="R762" s="230"/>
      <c r="S762" s="231"/>
      <c r="T762" s="231"/>
      <c r="U762" s="231"/>
      <c r="V762" s="231"/>
      <c r="W762" s="232"/>
      <c r="X762" s="374">
        <f t="shared" si="187"/>
        <v>0</v>
      </c>
    </row>
    <row r="763" spans="1:24" s="222" customFormat="1" ht="18">
      <c r="A763" s="224"/>
      <c r="B763" s="224"/>
      <c r="C763" s="224"/>
      <c r="D763" s="224"/>
      <c r="E763" s="224"/>
      <c r="F763" s="224"/>
      <c r="G763" s="224"/>
      <c r="K763" s="228" t="s">
        <v>74</v>
      </c>
      <c r="L763" s="221">
        <f>1000*L762/$K761</f>
        <v>0</v>
      </c>
      <c r="M763" s="221">
        <f>1000*M762/$K761</f>
        <v>0</v>
      </c>
      <c r="N763" s="221">
        <f>1000*N762/$K761</f>
        <v>0</v>
      </c>
      <c r="O763" s="221">
        <f t="shared" ref="O763:Q763" si="197">1000*O762/$K761</f>
        <v>0</v>
      </c>
      <c r="P763" s="221">
        <f t="shared" si="197"/>
        <v>0</v>
      </c>
      <c r="Q763" s="221">
        <f t="shared" si="197"/>
        <v>0</v>
      </c>
      <c r="R763" s="230"/>
      <c r="S763" s="231"/>
      <c r="T763" s="231"/>
      <c r="U763" s="231"/>
      <c r="V763" s="231"/>
      <c r="W763" s="232"/>
      <c r="X763" s="374">
        <f t="shared" si="187"/>
        <v>0</v>
      </c>
    </row>
    <row r="764" spans="1:24" s="222" customFormat="1" ht="18">
      <c r="A764" s="224"/>
      <c r="B764" s="224"/>
      <c r="C764" s="224"/>
      <c r="D764" s="224"/>
      <c r="E764" s="224"/>
      <c r="F764" s="224"/>
      <c r="G764" s="224"/>
      <c r="L764" s="224"/>
      <c r="M764" s="224"/>
      <c r="N764" s="224"/>
      <c r="O764" s="224"/>
      <c r="P764" s="224"/>
      <c r="Q764" s="224"/>
      <c r="W764" s="232"/>
      <c r="X764" s="374" t="e">
        <f t="shared" si="187"/>
        <v>#DIV/0!</v>
      </c>
    </row>
    <row r="765" spans="1:24" s="222" customFormat="1" ht="18">
      <c r="A765" s="224"/>
      <c r="B765" s="224" t="s">
        <v>146</v>
      </c>
      <c r="C765" s="224" t="s">
        <v>9</v>
      </c>
      <c r="D765" s="225">
        <v>44686</v>
      </c>
      <c r="E765" s="224">
        <v>91</v>
      </c>
      <c r="F765" s="224"/>
      <c r="G765" s="224"/>
      <c r="H765" s="224">
        <v>200</v>
      </c>
      <c r="I765" s="224">
        <v>150</v>
      </c>
      <c r="J765" s="224">
        <v>5</v>
      </c>
      <c r="K765" s="226">
        <f>(J765*H765)/I765</f>
        <v>6.666666666666667</v>
      </c>
      <c r="L765" s="221"/>
      <c r="M765" s="221"/>
      <c r="N765" s="221"/>
      <c r="O765" s="221"/>
      <c r="P765" s="221"/>
      <c r="Q765" s="221"/>
      <c r="R765" s="221">
        <v>6</v>
      </c>
      <c r="S765" s="221">
        <v>1</v>
      </c>
      <c r="T765" s="221">
        <f>AVERAGE(L767:Q767)</f>
        <v>60.494017601013184</v>
      </c>
      <c r="U765" s="221">
        <f>STDEV(L767:Q767)</f>
        <v>148.17947561342683</v>
      </c>
      <c r="V765" s="221">
        <f>MEDIAN(L767:Q767)</f>
        <v>0</v>
      </c>
      <c r="W765" s="227">
        <f>S765/R765</f>
        <v>0.16666666666666666</v>
      </c>
      <c r="X765" s="374" t="e">
        <f t="shared" si="187"/>
        <v>#DIV/0!</v>
      </c>
    </row>
    <row r="766" spans="1:24" s="222" customFormat="1" ht="18">
      <c r="A766" s="224"/>
      <c r="B766" s="224"/>
      <c r="C766" s="224"/>
      <c r="D766" s="224"/>
      <c r="E766" s="224"/>
      <c r="F766" s="224"/>
      <c r="G766" s="224"/>
      <c r="K766" s="228" t="s">
        <v>73</v>
      </c>
      <c r="L766">
        <v>0</v>
      </c>
      <c r="M766" s="229">
        <v>2.4197607040405273</v>
      </c>
      <c r="N766">
        <v>0</v>
      </c>
      <c r="O766">
        <v>0</v>
      </c>
      <c r="P766">
        <v>0</v>
      </c>
      <c r="Q766" s="35">
        <v>0</v>
      </c>
      <c r="R766" s="230"/>
      <c r="S766" s="231"/>
      <c r="T766" s="231"/>
      <c r="U766" s="231"/>
      <c r="V766" s="231"/>
      <c r="W766" s="232"/>
      <c r="X766" s="374">
        <f t="shared" si="187"/>
        <v>8.0658690134684241E-2</v>
      </c>
    </row>
    <row r="767" spans="1:24" s="222" customFormat="1" ht="18">
      <c r="A767" s="224"/>
      <c r="B767" s="224"/>
      <c r="C767" s="224"/>
      <c r="D767" s="224"/>
      <c r="E767" s="224"/>
      <c r="F767" s="224"/>
      <c r="G767" s="224"/>
      <c r="K767" s="228" t="s">
        <v>74</v>
      </c>
      <c r="L767" s="221">
        <f>1000*L766/$K765</f>
        <v>0</v>
      </c>
      <c r="M767" s="221">
        <f>1000*M766/$K765</f>
        <v>362.9641056060791</v>
      </c>
      <c r="N767" s="221">
        <f>1000*N766/$K765</f>
        <v>0</v>
      </c>
      <c r="O767" s="221">
        <f t="shared" ref="O767:Q767" si="198">1000*O766/$K765</f>
        <v>0</v>
      </c>
      <c r="P767" s="221">
        <f t="shared" si="198"/>
        <v>0</v>
      </c>
      <c r="Q767" s="221">
        <f t="shared" si="198"/>
        <v>0</v>
      </c>
      <c r="R767" s="230"/>
      <c r="S767" s="231"/>
      <c r="T767" s="231"/>
      <c r="U767" s="231"/>
      <c r="V767" s="231"/>
      <c r="W767" s="232"/>
      <c r="X767" s="374">
        <f t="shared" si="187"/>
        <v>12.098803520202637</v>
      </c>
    </row>
    <row r="768" spans="1:24" s="222" customFormat="1" ht="18">
      <c r="A768" s="224"/>
      <c r="B768" s="224"/>
      <c r="C768" s="224"/>
      <c r="D768" s="224"/>
      <c r="E768" s="224"/>
      <c r="F768" s="224"/>
      <c r="G768" s="224"/>
      <c r="L768" s="224"/>
      <c r="M768" s="224"/>
      <c r="N768" s="224"/>
      <c r="O768" s="224"/>
      <c r="P768" s="224"/>
      <c r="Q768" s="224"/>
      <c r="W768" s="232"/>
      <c r="X768" s="374" t="e">
        <f t="shared" si="187"/>
        <v>#DIV/0!</v>
      </c>
    </row>
    <row r="769" spans="1:24" s="222" customFormat="1" ht="18">
      <c r="A769" s="224"/>
      <c r="B769" s="224" t="s">
        <v>146</v>
      </c>
      <c r="C769" s="224" t="s">
        <v>9</v>
      </c>
      <c r="D769" s="225">
        <v>44693</v>
      </c>
      <c r="E769" s="224">
        <v>98</v>
      </c>
      <c r="F769" s="224"/>
      <c r="G769" s="224"/>
      <c r="H769" s="224">
        <v>200</v>
      </c>
      <c r="I769" s="224">
        <v>150</v>
      </c>
      <c r="J769" s="224">
        <v>5</v>
      </c>
      <c r="K769" s="226">
        <f>(J769*H769)/I769</f>
        <v>6.666666666666667</v>
      </c>
      <c r="L769" s="221"/>
      <c r="M769" s="221"/>
      <c r="N769" s="221"/>
      <c r="O769" s="221"/>
      <c r="P769" s="221"/>
      <c r="Q769" s="221"/>
      <c r="R769" s="221">
        <v>6</v>
      </c>
      <c r="S769" s="221">
        <v>0</v>
      </c>
      <c r="T769" s="221">
        <f>AVERAGE(L771:Q771)</f>
        <v>0</v>
      </c>
      <c r="U769" s="221">
        <f>STDEV(L771:Q771)</f>
        <v>0</v>
      </c>
      <c r="V769" s="221">
        <f>MEDIAN(L771:Q771)</f>
        <v>0</v>
      </c>
      <c r="W769" s="227">
        <f>S769/R769</f>
        <v>0</v>
      </c>
      <c r="X769" s="374" t="e">
        <f t="shared" si="187"/>
        <v>#DIV/0!</v>
      </c>
    </row>
    <row r="770" spans="1:24" s="222" customFormat="1" ht="18">
      <c r="A770" s="224"/>
      <c r="B770" s="224"/>
      <c r="C770" s="224"/>
      <c r="D770" s="224"/>
      <c r="E770" s="224"/>
      <c r="F770" s="224"/>
      <c r="G770" s="224"/>
      <c r="K770" s="228" t="s">
        <v>73</v>
      </c>
      <c r="L770" s="221">
        <v>0</v>
      </c>
      <c r="M770" s="221">
        <v>0</v>
      </c>
      <c r="N770" s="221">
        <v>0</v>
      </c>
      <c r="O770" s="221">
        <v>0</v>
      </c>
      <c r="P770" s="221">
        <v>0</v>
      </c>
      <c r="Q770" s="221">
        <v>0</v>
      </c>
      <c r="R770" s="230"/>
      <c r="S770" s="231"/>
      <c r="T770" s="231"/>
      <c r="U770" s="231"/>
      <c r="V770" s="231"/>
      <c r="W770" s="232"/>
      <c r="X770" s="374">
        <f t="shared" si="187"/>
        <v>0</v>
      </c>
    </row>
    <row r="771" spans="1:24" s="222" customFormat="1" ht="18">
      <c r="A771" s="224"/>
      <c r="B771" s="224"/>
      <c r="C771" s="224"/>
      <c r="D771" s="224"/>
      <c r="E771" s="224"/>
      <c r="F771" s="224"/>
      <c r="G771" s="224"/>
      <c r="K771" s="228" t="s">
        <v>74</v>
      </c>
      <c r="L771" s="221">
        <f>1000*L770/$K769</f>
        <v>0</v>
      </c>
      <c r="M771" s="221">
        <f>1000*M770/$K769</f>
        <v>0</v>
      </c>
      <c r="N771" s="221">
        <f>1000*N770/$K769</f>
        <v>0</v>
      </c>
      <c r="O771" s="221">
        <f t="shared" ref="O771:Q771" si="199">1000*O770/$K769</f>
        <v>0</v>
      </c>
      <c r="P771" s="221">
        <f t="shared" si="199"/>
        <v>0</v>
      </c>
      <c r="Q771" s="221">
        <f t="shared" si="199"/>
        <v>0</v>
      </c>
      <c r="R771" s="230"/>
      <c r="S771" s="231"/>
      <c r="T771" s="231"/>
      <c r="U771" s="231"/>
      <c r="V771" s="231"/>
      <c r="W771" s="232"/>
      <c r="X771" s="374">
        <f t="shared" si="187"/>
        <v>0</v>
      </c>
    </row>
    <row r="772" spans="1:24" s="222" customFormat="1" ht="18">
      <c r="A772" s="224"/>
      <c r="B772" s="224"/>
      <c r="C772" s="224"/>
      <c r="D772" s="224"/>
      <c r="E772" s="224"/>
      <c r="F772" s="224"/>
      <c r="G772" s="224"/>
      <c r="L772" s="224"/>
      <c r="M772" s="224"/>
      <c r="N772" s="224"/>
      <c r="O772" s="224"/>
      <c r="P772" s="224"/>
      <c r="Q772" s="224"/>
      <c r="W772" s="232"/>
      <c r="X772" s="374" t="e">
        <f t="shared" si="187"/>
        <v>#DIV/0!</v>
      </c>
    </row>
    <row r="773" spans="1:24" s="222" customFormat="1" ht="18">
      <c r="A773" s="224"/>
      <c r="B773" s="224" t="s">
        <v>148</v>
      </c>
      <c r="C773" s="224" t="s">
        <v>9</v>
      </c>
      <c r="D773" s="225">
        <v>44623</v>
      </c>
      <c r="E773" s="224">
        <v>0</v>
      </c>
      <c r="F773" s="224"/>
      <c r="G773" s="224"/>
      <c r="H773" s="224">
        <v>200</v>
      </c>
      <c r="I773" s="224">
        <v>150</v>
      </c>
      <c r="J773" s="224">
        <v>5</v>
      </c>
      <c r="K773" s="226">
        <f>(J773*H773)/I773</f>
        <v>6.666666666666667</v>
      </c>
      <c r="L773" s="221"/>
      <c r="M773" s="221"/>
      <c r="N773" s="221"/>
      <c r="O773" s="221"/>
      <c r="P773" s="221"/>
      <c r="Q773" s="221"/>
      <c r="R773" s="221">
        <v>6</v>
      </c>
      <c r="S773" s="221">
        <v>0</v>
      </c>
      <c r="T773" s="221">
        <f>AVERAGE(L775:Q775)</f>
        <v>0</v>
      </c>
      <c r="U773" s="221">
        <f>STDEV(L775:Q775)</f>
        <v>0</v>
      </c>
      <c r="V773" s="221">
        <f>MEDIAN(L775:Q775)</f>
        <v>0</v>
      </c>
      <c r="W773" s="227">
        <f>S773/R773</f>
        <v>0</v>
      </c>
      <c r="X773" s="374" t="e">
        <f t="shared" si="187"/>
        <v>#DIV/0!</v>
      </c>
    </row>
    <row r="774" spans="1:24" s="222" customFormat="1" ht="18">
      <c r="A774" s="224"/>
      <c r="B774" s="224"/>
      <c r="C774" s="224"/>
      <c r="D774" s="224"/>
      <c r="E774" s="224"/>
      <c r="F774" s="224"/>
      <c r="G774" s="224"/>
      <c r="K774" s="228" t="s">
        <v>73</v>
      </c>
      <c r="L774" s="221">
        <v>0</v>
      </c>
      <c r="M774" s="221">
        <v>0</v>
      </c>
      <c r="N774" s="221">
        <v>0</v>
      </c>
      <c r="O774" s="221">
        <v>0</v>
      </c>
      <c r="P774" s="221">
        <v>0</v>
      </c>
      <c r="Q774" s="221">
        <v>0</v>
      </c>
      <c r="R774" s="230"/>
      <c r="S774" s="231"/>
      <c r="T774" s="231"/>
      <c r="U774" s="231"/>
      <c r="V774" s="231"/>
      <c r="W774" s="232"/>
      <c r="X774" s="374">
        <f t="shared" si="187"/>
        <v>0</v>
      </c>
    </row>
    <row r="775" spans="1:24" s="222" customFormat="1" ht="18">
      <c r="A775" s="224"/>
      <c r="B775" s="224"/>
      <c r="C775" s="224"/>
      <c r="D775" s="224"/>
      <c r="E775" s="224"/>
      <c r="F775" s="224"/>
      <c r="G775" s="224"/>
      <c r="K775" s="228" t="s">
        <v>74</v>
      </c>
      <c r="L775" s="221">
        <f>1000*L774/$K773</f>
        <v>0</v>
      </c>
      <c r="M775" s="221">
        <f>1000*M774/$K773</f>
        <v>0</v>
      </c>
      <c r="N775" s="221">
        <f>1000*N774/$K773</f>
        <v>0</v>
      </c>
      <c r="O775" s="221">
        <f t="shared" ref="O775:Q775" si="200">1000*O774/$K773</f>
        <v>0</v>
      </c>
      <c r="P775" s="221">
        <f t="shared" si="200"/>
        <v>0</v>
      </c>
      <c r="Q775" s="221">
        <f t="shared" si="200"/>
        <v>0</v>
      </c>
      <c r="R775" s="230"/>
      <c r="S775" s="231"/>
      <c r="T775" s="231"/>
      <c r="U775" s="231"/>
      <c r="V775" s="231"/>
      <c r="W775" s="232"/>
      <c r="X775" s="374">
        <f t="shared" si="187"/>
        <v>0</v>
      </c>
    </row>
    <row r="776" spans="1:24" s="222" customFormat="1" ht="18">
      <c r="A776" s="224"/>
      <c r="B776" s="224"/>
      <c r="C776" s="224"/>
      <c r="D776" s="224"/>
      <c r="E776" s="224"/>
      <c r="F776" s="224"/>
      <c r="G776" s="224"/>
      <c r="L776" s="224"/>
      <c r="M776" s="224"/>
      <c r="N776" s="224"/>
      <c r="O776" s="224"/>
      <c r="P776" s="224"/>
      <c r="Q776" s="224"/>
      <c r="W776" s="232"/>
      <c r="X776" s="374" t="e">
        <f t="shared" si="187"/>
        <v>#DIV/0!</v>
      </c>
    </row>
    <row r="777" spans="1:24" s="222" customFormat="1" ht="18">
      <c r="A777" s="224"/>
      <c r="B777" s="224" t="s">
        <v>148</v>
      </c>
      <c r="C777" s="224" t="s">
        <v>9</v>
      </c>
      <c r="D777" s="225">
        <v>44624</v>
      </c>
      <c r="E777" s="224">
        <v>1</v>
      </c>
      <c r="F777" s="224"/>
      <c r="G777" s="224"/>
      <c r="H777" s="224">
        <v>200</v>
      </c>
      <c r="I777" s="224">
        <v>150</v>
      </c>
      <c r="J777" s="224">
        <v>5</v>
      </c>
      <c r="K777" s="226">
        <f>(J777*H777)/I777</f>
        <v>6.666666666666667</v>
      </c>
      <c r="L777" s="221"/>
      <c r="M777" s="221"/>
      <c r="N777" s="221"/>
      <c r="O777" s="221"/>
      <c r="P777" s="221"/>
      <c r="Q777" s="221"/>
      <c r="R777" s="221">
        <v>6</v>
      </c>
      <c r="S777" s="221">
        <v>4</v>
      </c>
      <c r="T777" s="221">
        <f>AVERAGE(L779:Q779)</f>
        <v>362.9296749830246</v>
      </c>
      <c r="U777" s="221">
        <f>STDEV(L779:Q779)</f>
        <v>462.39711410874094</v>
      </c>
      <c r="V777" s="221">
        <f>MEDIAN(L779:Q779)</f>
        <v>238.65134418010712</v>
      </c>
      <c r="W777" s="227">
        <f>S777/R777</f>
        <v>0.66666666666666663</v>
      </c>
      <c r="X777" s="374" t="e">
        <f t="shared" si="187"/>
        <v>#DIV/0!</v>
      </c>
    </row>
    <row r="778" spans="1:24" s="222" customFormat="1" ht="18">
      <c r="A778" s="224"/>
      <c r="B778" s="224"/>
      <c r="C778" s="224"/>
      <c r="D778" s="224"/>
      <c r="E778" s="224"/>
      <c r="F778" s="224"/>
      <c r="G778" s="224"/>
      <c r="K778" s="228" t="s">
        <v>73</v>
      </c>
      <c r="L778">
        <v>0</v>
      </c>
      <c r="M778">
        <v>0</v>
      </c>
      <c r="N778" s="229">
        <v>8.2494487762451172</v>
      </c>
      <c r="O778" s="229">
        <v>1.5727293491363525</v>
      </c>
      <c r="P778" s="229">
        <v>3.0857203006744385</v>
      </c>
      <c r="Q778" s="348">
        <v>1.6092885732650757</v>
      </c>
      <c r="R778" s="230"/>
      <c r="S778" s="231"/>
      <c r="T778" s="231"/>
      <c r="U778" s="231"/>
      <c r="V778" s="231"/>
      <c r="W778" s="232"/>
      <c r="X778" s="374">
        <f t="shared" si="187"/>
        <v>0.48390623331069949</v>
      </c>
    </row>
    <row r="779" spans="1:24" s="222" customFormat="1" ht="18">
      <c r="A779" s="224"/>
      <c r="B779" s="224"/>
      <c r="C779" s="224"/>
      <c r="D779" s="224"/>
      <c r="E779" s="224"/>
      <c r="F779" s="224"/>
      <c r="G779" s="224"/>
      <c r="K779" s="228" t="s">
        <v>74</v>
      </c>
      <c r="L779" s="221">
        <f>1000*L778/$K777</f>
        <v>0</v>
      </c>
      <c r="M779" s="221">
        <f>1000*M778/$K777</f>
        <v>0</v>
      </c>
      <c r="N779" s="221">
        <f>1000*N778/$K777</f>
        <v>1237.4173164367676</v>
      </c>
      <c r="O779" s="221">
        <f t="shared" ref="O779:Q779" si="201">1000*O778/$K777</f>
        <v>235.90940237045288</v>
      </c>
      <c r="P779" s="221">
        <f t="shared" si="201"/>
        <v>462.85804510116577</v>
      </c>
      <c r="Q779" s="221">
        <f t="shared" si="201"/>
        <v>241.39328598976135</v>
      </c>
      <c r="R779" s="230"/>
      <c r="S779" s="231"/>
      <c r="T779" s="231"/>
      <c r="U779" s="231"/>
      <c r="V779" s="231"/>
      <c r="W779" s="232"/>
      <c r="X779" s="374">
        <f t="shared" si="187"/>
        <v>72.585934996604919</v>
      </c>
    </row>
    <row r="780" spans="1:24" s="222" customFormat="1" ht="18">
      <c r="A780" s="224"/>
      <c r="B780" s="224"/>
      <c r="C780" s="224"/>
      <c r="D780" s="224"/>
      <c r="E780" s="224"/>
      <c r="F780" s="224"/>
      <c r="G780" s="224"/>
      <c r="L780" s="224"/>
      <c r="M780" s="224"/>
      <c r="N780" s="224"/>
      <c r="O780" s="224"/>
      <c r="P780" s="224"/>
      <c r="Q780" s="224"/>
      <c r="W780" s="232"/>
      <c r="X780" s="374" t="e">
        <f t="shared" si="187"/>
        <v>#DIV/0!</v>
      </c>
    </row>
    <row r="781" spans="1:24" s="222" customFormat="1" ht="18">
      <c r="A781" s="224"/>
      <c r="B781" s="224" t="s">
        <v>148</v>
      </c>
      <c r="C781" s="224" t="s">
        <v>9</v>
      </c>
      <c r="D781" s="225">
        <v>44627</v>
      </c>
      <c r="E781" s="224">
        <v>4</v>
      </c>
      <c r="F781" s="224"/>
      <c r="G781" s="224"/>
      <c r="H781" s="224">
        <v>200</v>
      </c>
      <c r="I781" s="224">
        <v>150</v>
      </c>
      <c r="J781" s="224">
        <v>5</v>
      </c>
      <c r="K781" s="226">
        <f>(J781*H781)/I781</f>
        <v>6.666666666666667</v>
      </c>
      <c r="L781" s="221"/>
      <c r="M781" s="221"/>
      <c r="N781" s="221"/>
      <c r="O781" s="221"/>
      <c r="P781" s="221"/>
      <c r="Q781" s="221"/>
      <c r="R781" s="221">
        <v>6</v>
      </c>
      <c r="S781" s="221">
        <v>6</v>
      </c>
      <c r="T781" s="221">
        <f>AVERAGE(L783:Q783)</f>
        <v>21040.920639038086</v>
      </c>
      <c r="U781" s="221">
        <f>STDEV(L783:Q783)</f>
        <v>3534.2422817983388</v>
      </c>
      <c r="V781" s="221">
        <f>MEDIAN(L783:Q783)</f>
        <v>21929.239654541016</v>
      </c>
      <c r="W781" s="227">
        <f>S781/R781</f>
        <v>1</v>
      </c>
      <c r="X781" s="374" t="e">
        <f t="shared" si="187"/>
        <v>#DIV/0!</v>
      </c>
    </row>
    <row r="782" spans="1:24" s="222" customFormat="1" ht="18">
      <c r="A782" s="224"/>
      <c r="B782" s="224"/>
      <c r="C782" s="224"/>
      <c r="D782" s="224"/>
      <c r="E782" s="224"/>
      <c r="F782" s="224"/>
      <c r="G782" s="224"/>
      <c r="K782" s="228" t="s">
        <v>73</v>
      </c>
      <c r="L782" s="229">
        <v>150.68557739257812</v>
      </c>
      <c r="M782" s="229">
        <v>141.70428466796875</v>
      </c>
      <c r="N782" s="229">
        <v>95.635772705078125</v>
      </c>
      <c r="O782" s="229">
        <v>159.48271179199219</v>
      </c>
      <c r="P782" s="229">
        <v>157.34872436523438</v>
      </c>
      <c r="Q782" s="348">
        <v>136.77975463867188</v>
      </c>
      <c r="R782" s="230"/>
      <c r="S782" s="231"/>
      <c r="T782" s="231"/>
      <c r="U782" s="231"/>
      <c r="V782" s="231"/>
      <c r="W782" s="232"/>
      <c r="X782" s="374">
        <f t="shared" si="187"/>
        <v>28.054560852050781</v>
      </c>
    </row>
    <row r="783" spans="1:24" s="222" customFormat="1" ht="18">
      <c r="A783" s="224"/>
      <c r="B783" s="224"/>
      <c r="C783" s="224"/>
      <c r="D783" s="224"/>
      <c r="E783" s="224"/>
      <c r="F783" s="224"/>
      <c r="G783" s="224"/>
      <c r="K783" s="228" t="s">
        <v>74</v>
      </c>
      <c r="L783" s="221">
        <f>1000*L782/$K781</f>
        <v>22602.836608886719</v>
      </c>
      <c r="M783" s="221">
        <f>1000*M782/$K781</f>
        <v>21255.642700195312</v>
      </c>
      <c r="N783" s="221">
        <f>1000*N782/$K781</f>
        <v>14345.365905761719</v>
      </c>
      <c r="O783" s="221">
        <f t="shared" ref="O783:Q783" si="202">1000*O782/$K781</f>
        <v>23922.406768798828</v>
      </c>
      <c r="P783" s="221">
        <f t="shared" si="202"/>
        <v>23602.308654785156</v>
      </c>
      <c r="Q783" s="221">
        <f t="shared" si="202"/>
        <v>20516.963195800781</v>
      </c>
      <c r="R783" s="230"/>
      <c r="S783" s="231"/>
      <c r="T783" s="231"/>
      <c r="U783" s="231"/>
      <c r="V783" s="231"/>
      <c r="W783" s="232"/>
      <c r="X783" s="374">
        <f t="shared" si="187"/>
        <v>4208.1841278076172</v>
      </c>
    </row>
    <row r="784" spans="1:24" s="222" customFormat="1" ht="18">
      <c r="A784" s="224"/>
      <c r="B784" s="224"/>
      <c r="C784" s="224"/>
      <c r="E784" s="224"/>
      <c r="F784" s="224"/>
      <c r="G784" s="224"/>
      <c r="L784" s="224"/>
      <c r="M784" s="224"/>
      <c r="N784" s="224"/>
      <c r="O784" s="224"/>
      <c r="P784" s="224"/>
      <c r="Q784" s="224"/>
      <c r="W784" s="232"/>
      <c r="X784" s="374" t="e">
        <f t="shared" si="187"/>
        <v>#DIV/0!</v>
      </c>
    </row>
    <row r="785" spans="1:24" s="222" customFormat="1" ht="18">
      <c r="A785" s="224"/>
      <c r="B785" s="224" t="s">
        <v>148</v>
      </c>
      <c r="C785" s="224" t="s">
        <v>9</v>
      </c>
      <c r="D785" s="225">
        <v>44631</v>
      </c>
      <c r="E785" s="224">
        <v>8</v>
      </c>
      <c r="F785" s="224"/>
      <c r="G785" s="224"/>
      <c r="H785" s="224">
        <v>200</v>
      </c>
      <c r="I785" s="224">
        <v>150</v>
      </c>
      <c r="J785" s="224">
        <v>5</v>
      </c>
      <c r="K785" s="226">
        <f>(J785*H785)/I785</f>
        <v>6.666666666666667</v>
      </c>
      <c r="L785" s="221"/>
      <c r="M785" s="221"/>
      <c r="N785" s="221"/>
      <c r="O785" s="221"/>
      <c r="P785" s="221"/>
      <c r="Q785" s="221"/>
      <c r="R785" s="221">
        <v>6</v>
      </c>
      <c r="S785" s="221">
        <v>6</v>
      </c>
      <c r="T785" s="221">
        <f>AVERAGE(L787:Q787)</f>
        <v>14511.981964111328</v>
      </c>
      <c r="U785" s="221">
        <f>STDEV(L787:Q787)</f>
        <v>916.24337539280259</v>
      </c>
      <c r="V785" s="221">
        <f>MEDIAN(L787:Q787)</f>
        <v>14138.946533203125</v>
      </c>
      <c r="W785" s="227">
        <f>S785/R785</f>
        <v>1</v>
      </c>
      <c r="X785" s="374" t="e">
        <f t="shared" si="187"/>
        <v>#DIV/0!</v>
      </c>
    </row>
    <row r="786" spans="1:24" s="222" customFormat="1" ht="18">
      <c r="A786" s="224"/>
      <c r="B786" s="224"/>
      <c r="C786" s="224"/>
      <c r="D786" s="224"/>
      <c r="E786" s="224"/>
      <c r="F786" s="224"/>
      <c r="G786" s="224"/>
      <c r="K786" s="228" t="s">
        <v>73</v>
      </c>
      <c r="L786" s="229">
        <v>92.62603759765625</v>
      </c>
      <c r="M786" s="229">
        <v>105.67401123046875</v>
      </c>
      <c r="N786" s="229">
        <v>102.98735809326172</v>
      </c>
      <c r="O786" s="229">
        <v>95.172782897949219</v>
      </c>
      <c r="P786" s="229">
        <v>93.346504211425781</v>
      </c>
      <c r="Q786" s="348">
        <v>90.672584533691406</v>
      </c>
      <c r="R786" s="230"/>
      <c r="S786" s="231"/>
      <c r="T786" s="231"/>
      <c r="U786" s="231"/>
      <c r="V786" s="231"/>
      <c r="W786" s="232"/>
      <c r="X786" s="374">
        <f t="shared" si="187"/>
        <v>19.349309285481773</v>
      </c>
    </row>
    <row r="787" spans="1:24" s="222" customFormat="1" ht="18">
      <c r="A787" s="224"/>
      <c r="B787" s="224"/>
      <c r="C787" s="224"/>
      <c r="D787" s="224"/>
      <c r="E787" s="224"/>
      <c r="F787" s="224"/>
      <c r="G787" s="224"/>
      <c r="K787" s="228" t="s">
        <v>74</v>
      </c>
      <c r="L787" s="221">
        <f>1000*L786/$K785</f>
        <v>13893.905639648438</v>
      </c>
      <c r="M787" s="221">
        <f>1000*M786/$K785</f>
        <v>15851.101684570312</v>
      </c>
      <c r="N787" s="221">
        <f>1000*N786/$K785</f>
        <v>15448.103713989258</v>
      </c>
      <c r="O787" s="221">
        <f t="shared" ref="O787:Q787" si="203">1000*O786/$K785</f>
        <v>14275.917434692383</v>
      </c>
      <c r="P787" s="221">
        <f t="shared" si="203"/>
        <v>14001.975631713867</v>
      </c>
      <c r="Q787" s="221">
        <f t="shared" si="203"/>
        <v>13600.887680053711</v>
      </c>
      <c r="R787" s="230"/>
      <c r="S787" s="231"/>
      <c r="T787" s="231"/>
      <c r="U787" s="231"/>
      <c r="V787" s="231"/>
      <c r="W787" s="232"/>
      <c r="X787" s="374">
        <f t="shared" si="187"/>
        <v>2902.3963928222656</v>
      </c>
    </row>
    <row r="788" spans="1:24" s="222" customFormat="1" ht="18">
      <c r="A788" s="224"/>
      <c r="B788" s="224"/>
      <c r="C788" s="224"/>
      <c r="D788" s="224"/>
      <c r="E788" s="224"/>
      <c r="F788" s="224"/>
      <c r="G788" s="224"/>
      <c r="L788" s="224"/>
      <c r="M788" s="224"/>
      <c r="N788" s="224"/>
      <c r="O788" s="224"/>
      <c r="P788" s="224"/>
      <c r="Q788" s="224"/>
      <c r="W788" s="232"/>
      <c r="X788" s="374" t="e">
        <f t="shared" ref="X788:X840" si="204">(AVERAGE(L788:Q788))/5</f>
        <v>#DIV/0!</v>
      </c>
    </row>
    <row r="789" spans="1:24" s="222" customFormat="1" ht="18">
      <c r="A789" s="224"/>
      <c r="B789" s="224" t="s">
        <v>148</v>
      </c>
      <c r="C789" s="224" t="s">
        <v>9</v>
      </c>
      <c r="D789" s="225">
        <v>44637</v>
      </c>
      <c r="E789" s="224">
        <v>14</v>
      </c>
      <c r="F789" s="224"/>
      <c r="G789" s="224"/>
      <c r="H789" s="224">
        <v>200</v>
      </c>
      <c r="I789" s="224">
        <v>150</v>
      </c>
      <c r="J789" s="224">
        <v>5</v>
      </c>
      <c r="K789" s="226">
        <f>(J789*H789)/I789</f>
        <v>6.666666666666667</v>
      </c>
      <c r="L789" s="221"/>
      <c r="M789" s="221"/>
      <c r="N789" s="221"/>
      <c r="O789" s="221"/>
      <c r="P789" s="221"/>
      <c r="Q789" s="221"/>
      <c r="R789" s="221">
        <v>6</v>
      </c>
      <c r="S789" s="221">
        <v>6</v>
      </c>
      <c r="T789" s="221">
        <f>AVERAGE(L791:Q791)</f>
        <v>10132.444000244141</v>
      </c>
      <c r="U789" s="221">
        <f>STDEV(L791:Q791)</f>
        <v>2645.4732256858365</v>
      </c>
      <c r="V789" s="221">
        <f>MEDIAN(L791:Q791)</f>
        <v>10352.883911132812</v>
      </c>
      <c r="W789" s="227">
        <f>S789/R789</f>
        <v>1</v>
      </c>
      <c r="X789" s="374" t="e">
        <f t="shared" si="204"/>
        <v>#DIV/0!</v>
      </c>
    </row>
    <row r="790" spans="1:24" s="222" customFormat="1" ht="18">
      <c r="A790" s="224"/>
      <c r="B790" s="224"/>
      <c r="C790" s="224"/>
      <c r="D790" s="224"/>
      <c r="E790" s="224"/>
      <c r="F790" s="224"/>
      <c r="G790" s="224"/>
      <c r="K790" s="228" t="s">
        <v>73</v>
      </c>
      <c r="L790" s="229">
        <v>43.561069488525391</v>
      </c>
      <c r="M790" s="229">
        <v>69.926170349121094</v>
      </c>
      <c r="N790" s="229">
        <v>90.284004211425781</v>
      </c>
      <c r="O790" s="229">
        <v>51.615039825439453</v>
      </c>
      <c r="P790" s="229">
        <v>81.7991943359375</v>
      </c>
      <c r="Q790" s="348">
        <v>68.112281799316406</v>
      </c>
      <c r="R790" s="230"/>
      <c r="S790" s="231"/>
      <c r="T790" s="231"/>
      <c r="U790" s="231"/>
      <c r="V790" s="231"/>
      <c r="W790" s="232"/>
      <c r="X790" s="374">
        <f t="shared" si="204"/>
        <v>13.509925333658853</v>
      </c>
    </row>
    <row r="791" spans="1:24" s="222" customFormat="1" ht="18">
      <c r="A791" s="224"/>
      <c r="B791" s="224"/>
      <c r="C791" s="224"/>
      <c r="D791" s="224"/>
      <c r="E791" s="224"/>
      <c r="F791" s="224"/>
      <c r="G791" s="224"/>
      <c r="K791" s="228" t="s">
        <v>74</v>
      </c>
      <c r="L791" s="221">
        <f>1000*L790/$K789</f>
        <v>6534.1604232788086</v>
      </c>
      <c r="M791" s="221">
        <f>1000*M790/$K789</f>
        <v>10488.925552368164</v>
      </c>
      <c r="N791" s="221">
        <f>1000*N790/$K789</f>
        <v>13542.600631713867</v>
      </c>
      <c r="O791" s="221">
        <f t="shared" ref="O791:Q791" si="205">1000*O790/$K789</f>
        <v>7742.255973815918</v>
      </c>
      <c r="P791" s="221">
        <f t="shared" si="205"/>
        <v>12269.879150390625</v>
      </c>
      <c r="Q791" s="221">
        <f t="shared" si="205"/>
        <v>10216.842269897461</v>
      </c>
      <c r="R791" s="230"/>
      <c r="S791" s="231"/>
      <c r="T791" s="231"/>
      <c r="U791" s="231"/>
      <c r="V791" s="231"/>
      <c r="W791" s="232"/>
      <c r="X791" s="374">
        <f t="shared" si="204"/>
        <v>2026.4888000488281</v>
      </c>
    </row>
    <row r="792" spans="1:24" s="222" customFormat="1" ht="18">
      <c r="A792" s="224"/>
      <c r="B792" s="224"/>
      <c r="C792" s="224"/>
      <c r="E792" s="224"/>
      <c r="F792" s="224"/>
      <c r="G792" s="224"/>
      <c r="L792" s="224"/>
      <c r="M792" s="224"/>
      <c r="N792" s="224"/>
      <c r="O792" s="224"/>
      <c r="P792" s="224"/>
      <c r="Q792" s="224"/>
      <c r="W792" s="232"/>
      <c r="X792" s="374" t="e">
        <f t="shared" si="204"/>
        <v>#DIV/0!</v>
      </c>
    </row>
    <row r="793" spans="1:24" s="222" customFormat="1" ht="18">
      <c r="A793" s="224"/>
      <c r="B793" s="224" t="s">
        <v>148</v>
      </c>
      <c r="C793" s="224" t="s">
        <v>9</v>
      </c>
      <c r="D793" s="225">
        <v>44644</v>
      </c>
      <c r="E793" s="224">
        <v>21</v>
      </c>
      <c r="F793" s="224"/>
      <c r="G793" s="224"/>
      <c r="H793" s="224">
        <v>200</v>
      </c>
      <c r="I793" s="224">
        <v>150</v>
      </c>
      <c r="J793" s="224">
        <v>5</v>
      </c>
      <c r="K793" s="226">
        <f>(J793*H793)/I793</f>
        <v>6.666666666666667</v>
      </c>
      <c r="L793" s="221"/>
      <c r="M793" s="221"/>
      <c r="N793" s="221"/>
      <c r="O793" s="221"/>
      <c r="P793" s="221"/>
      <c r="Q793" s="221"/>
      <c r="R793" s="221">
        <v>6</v>
      </c>
      <c r="S793" s="221">
        <v>6</v>
      </c>
      <c r="T793" s="221">
        <f>AVERAGE(L795:Q795)</f>
        <v>3478.9556503295898</v>
      </c>
      <c r="U793" s="221">
        <f>STDEV(L795:Q795)</f>
        <v>832.40174181308089</v>
      </c>
      <c r="V793" s="221">
        <f>MEDIAN(L795:Q795)</f>
        <v>3492.1561717987061</v>
      </c>
      <c r="W793" s="227">
        <f>S793/R793</f>
        <v>1</v>
      </c>
      <c r="X793" s="374" t="e">
        <f t="shared" si="204"/>
        <v>#DIV/0!</v>
      </c>
    </row>
    <row r="794" spans="1:24" s="222" customFormat="1" ht="18">
      <c r="A794" s="224"/>
      <c r="B794" s="224"/>
      <c r="C794" s="224"/>
      <c r="D794" s="224"/>
      <c r="E794" s="224"/>
      <c r="F794" s="224"/>
      <c r="G794" s="224"/>
      <c r="K794" s="228" t="s">
        <v>73</v>
      </c>
      <c r="L794" s="229">
        <v>14.042695999145508</v>
      </c>
      <c r="M794" s="229">
        <v>22.098554611206055</v>
      </c>
      <c r="N794" s="229">
        <v>31.255744934082031</v>
      </c>
      <c r="O794" s="229">
        <v>23.247249603271484</v>
      </c>
      <c r="P794" s="229">
        <v>25.199148178100586</v>
      </c>
      <c r="Q794" s="348">
        <v>23.31483268737793</v>
      </c>
      <c r="R794" s="230"/>
      <c r="S794" s="231"/>
      <c r="T794" s="231"/>
      <c r="U794" s="231"/>
      <c r="V794" s="231"/>
      <c r="W794" s="232"/>
      <c r="X794" s="374">
        <f t="shared" si="204"/>
        <v>4.6386075337727863</v>
      </c>
    </row>
    <row r="795" spans="1:24" s="222" customFormat="1" ht="18">
      <c r="A795" s="224"/>
      <c r="B795" s="224"/>
      <c r="C795" s="224"/>
      <c r="D795" s="224"/>
      <c r="E795" s="224"/>
      <c r="F795" s="224"/>
      <c r="G795" s="224"/>
      <c r="K795" s="228" t="s">
        <v>74</v>
      </c>
      <c r="L795" s="221">
        <f>1000*L794/$K793</f>
        <v>2106.4043998718262</v>
      </c>
      <c r="M795" s="221">
        <f>1000*M794/$K793</f>
        <v>3314.7831916809082</v>
      </c>
      <c r="N795" s="221">
        <f>1000*N794/$K793</f>
        <v>4688.3617401123047</v>
      </c>
      <c r="O795" s="221">
        <f t="shared" ref="O795:Q795" si="206">1000*O794/$K793</f>
        <v>3487.0874404907227</v>
      </c>
      <c r="P795" s="221">
        <f t="shared" si="206"/>
        <v>3779.8722267150879</v>
      </c>
      <c r="Q795" s="221">
        <f t="shared" si="206"/>
        <v>3497.2249031066895</v>
      </c>
      <c r="R795" s="230"/>
      <c r="S795" s="231"/>
      <c r="T795" s="231"/>
      <c r="U795" s="231"/>
      <c r="V795" s="231"/>
      <c r="W795" s="232"/>
      <c r="X795" s="374">
        <f t="shared" si="204"/>
        <v>695.79113006591797</v>
      </c>
    </row>
    <row r="796" spans="1:24" s="222" customFormat="1" ht="18">
      <c r="A796" s="224"/>
      <c r="B796" s="224"/>
      <c r="C796" s="224"/>
      <c r="D796" s="225"/>
      <c r="E796" s="224"/>
      <c r="F796" s="224"/>
      <c r="G796" s="224"/>
      <c r="L796" s="224"/>
      <c r="M796" s="224"/>
      <c r="N796" s="224"/>
      <c r="O796" s="224"/>
      <c r="P796" s="224"/>
      <c r="Q796" s="224"/>
      <c r="W796" s="232"/>
      <c r="X796" s="374" t="e">
        <f t="shared" si="204"/>
        <v>#DIV/0!</v>
      </c>
    </row>
    <row r="797" spans="1:24" s="222" customFormat="1" ht="18">
      <c r="A797" s="224"/>
      <c r="B797" s="224" t="s">
        <v>148</v>
      </c>
      <c r="C797" s="224" t="s">
        <v>9</v>
      </c>
      <c r="D797" s="225">
        <v>44651</v>
      </c>
      <c r="E797" s="224">
        <v>28</v>
      </c>
      <c r="F797" s="224"/>
      <c r="G797" s="224"/>
      <c r="H797" s="224">
        <v>200</v>
      </c>
      <c r="I797" s="224">
        <v>150</v>
      </c>
      <c r="J797" s="224">
        <v>5</v>
      </c>
      <c r="K797" s="226">
        <f>(J797*H797)/I797</f>
        <v>6.666666666666667</v>
      </c>
      <c r="L797" s="221"/>
      <c r="M797" s="221"/>
      <c r="N797" s="221"/>
      <c r="O797" s="221"/>
      <c r="P797" s="221"/>
      <c r="Q797" s="221"/>
      <c r="R797" s="221">
        <v>6</v>
      </c>
      <c r="S797" s="221">
        <v>6</v>
      </c>
      <c r="T797" s="221">
        <f>AVERAGE(L799:Q799)</f>
        <v>1229.1699767112732</v>
      </c>
      <c r="U797" s="221">
        <f>STDEV(L799:Q799)</f>
        <v>397.08931960798276</v>
      </c>
      <c r="V797" s="221">
        <f>MEDIAN(L799:Q799)</f>
        <v>1262.1669888496399</v>
      </c>
      <c r="W797" s="227">
        <f>S797/R797</f>
        <v>1</v>
      </c>
      <c r="X797" s="374" t="e">
        <f t="shared" si="204"/>
        <v>#DIV/0!</v>
      </c>
    </row>
    <row r="798" spans="1:24" s="222" customFormat="1" ht="18">
      <c r="A798" s="224"/>
      <c r="B798" s="224"/>
      <c r="C798" s="224"/>
      <c r="D798" s="224"/>
      <c r="E798" s="224"/>
      <c r="F798" s="224"/>
      <c r="G798" s="224"/>
      <c r="K798" s="228" t="s">
        <v>73</v>
      </c>
      <c r="L798" s="229">
        <v>11.514389038085938</v>
      </c>
      <c r="M798" s="229">
        <v>4.3394632339477539</v>
      </c>
      <c r="N798" s="229">
        <v>6.4650745391845703</v>
      </c>
      <c r="O798" s="229">
        <v>9.5850496292114258</v>
      </c>
      <c r="P798" s="229">
        <v>7.2438435554504395</v>
      </c>
      <c r="Q798" s="348">
        <v>10.018979072570801</v>
      </c>
      <c r="R798" s="230"/>
      <c r="S798" s="231"/>
      <c r="T798" s="231"/>
      <c r="U798" s="231"/>
      <c r="V798" s="231"/>
      <c r="W798" s="232"/>
      <c r="X798" s="374">
        <f t="shared" si="204"/>
        <v>1.6388933022816974</v>
      </c>
    </row>
    <row r="799" spans="1:24" s="222" customFormat="1" ht="18">
      <c r="A799" s="224"/>
      <c r="B799" s="224"/>
      <c r="C799" s="224"/>
      <c r="D799" s="224"/>
      <c r="E799" s="224"/>
      <c r="F799" s="224"/>
      <c r="G799" s="224"/>
      <c r="K799" s="228" t="s">
        <v>74</v>
      </c>
      <c r="L799" s="221">
        <f>1000*L798/$K797</f>
        <v>1727.1583557128906</v>
      </c>
      <c r="M799" s="221">
        <f>1000*M798/$K797</f>
        <v>650.91948509216309</v>
      </c>
      <c r="N799" s="221">
        <f>1000*N798/$K797</f>
        <v>969.76118087768555</v>
      </c>
      <c r="O799" s="221">
        <f t="shared" ref="O799:Q799" si="207">1000*O798/$K797</f>
        <v>1437.7574443817139</v>
      </c>
      <c r="P799" s="221">
        <f t="shared" si="207"/>
        <v>1086.5765333175659</v>
      </c>
      <c r="Q799" s="221">
        <f t="shared" si="207"/>
        <v>1502.8468608856201</v>
      </c>
      <c r="R799" s="230"/>
      <c r="S799" s="231"/>
      <c r="T799" s="231"/>
      <c r="U799" s="231"/>
      <c r="V799" s="231"/>
      <c r="W799" s="232"/>
      <c r="X799" s="374">
        <f t="shared" si="204"/>
        <v>245.83399534225464</v>
      </c>
    </row>
    <row r="800" spans="1:24" s="222" customFormat="1" ht="18">
      <c r="A800" s="224"/>
      <c r="B800" s="224"/>
      <c r="C800" s="224"/>
      <c r="D800" s="225"/>
      <c r="E800" s="224"/>
      <c r="F800" s="224"/>
      <c r="G800" s="224"/>
      <c r="L800" s="224"/>
      <c r="M800" s="224"/>
      <c r="N800" s="224"/>
      <c r="O800" s="224"/>
      <c r="P800" s="224"/>
      <c r="Q800" s="224"/>
      <c r="W800" s="232"/>
      <c r="X800" s="374" t="e">
        <f t="shared" si="204"/>
        <v>#DIV/0!</v>
      </c>
    </row>
    <row r="801" spans="1:24" s="222" customFormat="1" ht="18">
      <c r="A801" s="224"/>
      <c r="B801" s="224" t="s">
        <v>148</v>
      </c>
      <c r="C801" s="224" t="s">
        <v>9</v>
      </c>
      <c r="D801" s="225">
        <v>44657</v>
      </c>
      <c r="E801" s="224">
        <v>34</v>
      </c>
      <c r="F801" s="224"/>
      <c r="G801" s="224"/>
      <c r="H801" s="224">
        <v>200</v>
      </c>
      <c r="I801" s="224">
        <v>150</v>
      </c>
      <c r="J801" s="224">
        <v>5</v>
      </c>
      <c r="K801" s="226">
        <f>(J801*H801)/I801</f>
        <v>6.666666666666667</v>
      </c>
      <c r="L801" s="221"/>
      <c r="M801" s="221"/>
      <c r="N801" s="221"/>
      <c r="O801" s="221"/>
      <c r="P801" s="221"/>
      <c r="Q801" s="221"/>
      <c r="R801" s="221">
        <v>6</v>
      </c>
      <c r="S801" s="221">
        <v>4</v>
      </c>
      <c r="T801" s="221">
        <f>AVERAGE(L803:Q803)</f>
        <v>448.04650545120239</v>
      </c>
      <c r="U801" s="221">
        <f>STDEV(L803:Q803)</f>
        <v>416.7145994991937</v>
      </c>
      <c r="V801" s="221">
        <f>MEDIAN(L803:Q803)</f>
        <v>459.4042181968689</v>
      </c>
      <c r="W801" s="227">
        <f>S801/R801</f>
        <v>0.66666666666666663</v>
      </c>
      <c r="X801" s="374" t="e">
        <f t="shared" si="204"/>
        <v>#DIV/0!</v>
      </c>
    </row>
    <row r="802" spans="1:24" s="222" customFormat="1" ht="18">
      <c r="A802" s="224"/>
      <c r="B802" s="224"/>
      <c r="C802" s="224"/>
      <c r="D802" s="224"/>
      <c r="E802" s="224"/>
      <c r="F802" s="224"/>
      <c r="G802" s="224"/>
      <c r="K802" s="228" t="s">
        <v>73</v>
      </c>
      <c r="L802">
        <v>0</v>
      </c>
      <c r="M802" s="229">
        <v>3.0694425106048584</v>
      </c>
      <c r="N802" s="229">
        <v>3.0559470653533936</v>
      </c>
      <c r="O802" s="229">
        <v>4.5229802131652832</v>
      </c>
      <c r="P802" s="229">
        <v>0</v>
      </c>
      <c r="Q802" s="348">
        <v>7.2734904289245605</v>
      </c>
      <c r="R802" s="230"/>
      <c r="S802" s="231"/>
      <c r="T802" s="231"/>
      <c r="U802" s="231"/>
      <c r="V802" s="231"/>
      <c r="W802" s="232"/>
      <c r="X802" s="374">
        <f t="shared" si="204"/>
        <v>0.59739534060160326</v>
      </c>
    </row>
    <row r="803" spans="1:24" s="222" customFormat="1" ht="18">
      <c r="A803" s="224"/>
      <c r="B803" s="224"/>
      <c r="C803" s="224"/>
      <c r="D803" s="224"/>
      <c r="E803" s="224"/>
      <c r="F803" s="224"/>
      <c r="G803" s="224"/>
      <c r="K803" s="228" t="s">
        <v>74</v>
      </c>
      <c r="L803" s="221">
        <f>1000*L802/$K801</f>
        <v>0</v>
      </c>
      <c r="M803" s="221">
        <f>1000*M802/$K801</f>
        <v>460.41637659072876</v>
      </c>
      <c r="N803" s="221">
        <f>1000*N802/$K801</f>
        <v>458.39205980300903</v>
      </c>
      <c r="O803" s="221">
        <f t="shared" ref="O803:Q803" si="208">1000*O802/$K801</f>
        <v>678.44703197479248</v>
      </c>
      <c r="P803" s="221">
        <f t="shared" si="208"/>
        <v>0</v>
      </c>
      <c r="Q803" s="221">
        <f t="shared" si="208"/>
        <v>1091.0235643386841</v>
      </c>
      <c r="R803" s="230"/>
      <c r="S803" s="231"/>
      <c r="T803" s="231"/>
      <c r="U803" s="231"/>
      <c r="V803" s="231"/>
      <c r="W803" s="232"/>
      <c r="X803" s="374">
        <f t="shared" si="204"/>
        <v>89.609301090240479</v>
      </c>
    </row>
    <row r="804" spans="1:24" s="222" customFormat="1" ht="18">
      <c r="A804" s="224"/>
      <c r="B804" s="224"/>
      <c r="C804" s="224"/>
      <c r="D804" s="224"/>
      <c r="E804" s="224"/>
      <c r="F804" s="224"/>
      <c r="G804" s="224"/>
      <c r="L804" s="224"/>
      <c r="M804" s="224"/>
      <c r="N804" s="224"/>
      <c r="O804" s="224"/>
      <c r="P804" s="224"/>
      <c r="Q804" s="224"/>
      <c r="W804" s="232"/>
      <c r="X804" s="374" t="e">
        <f t="shared" si="204"/>
        <v>#DIV/0!</v>
      </c>
    </row>
    <row r="805" spans="1:24" s="222" customFormat="1" ht="18">
      <c r="A805" s="233"/>
      <c r="B805" s="233"/>
      <c r="C805" s="233"/>
      <c r="D805" s="233"/>
      <c r="E805" s="233"/>
      <c r="F805" s="233"/>
      <c r="G805" s="233"/>
      <c r="H805" s="233"/>
      <c r="I805" s="233"/>
      <c r="J805" s="233"/>
      <c r="K805" s="234"/>
      <c r="L805" s="235"/>
      <c r="M805" s="235"/>
      <c r="N805" s="235"/>
      <c r="O805" s="235"/>
      <c r="P805" s="235"/>
      <c r="Q805" s="235"/>
      <c r="R805" s="235"/>
      <c r="S805" s="235"/>
      <c r="T805" s="235"/>
      <c r="U805" s="235"/>
      <c r="V805" s="235"/>
      <c r="W805" s="236"/>
      <c r="X805" s="374" t="e">
        <f t="shared" si="204"/>
        <v>#DIV/0!</v>
      </c>
    </row>
    <row r="806" spans="1:24" s="222" customFormat="1" ht="18">
      <c r="A806" s="237"/>
      <c r="B806" s="237"/>
      <c r="C806" s="237"/>
      <c r="D806" s="238"/>
      <c r="E806" s="238"/>
      <c r="F806" s="238"/>
      <c r="G806" s="238"/>
      <c r="H806" s="238"/>
      <c r="I806" s="238"/>
      <c r="J806" s="239"/>
      <c r="K806" s="238"/>
      <c r="L806" s="240"/>
      <c r="M806" s="240"/>
      <c r="N806" s="240"/>
      <c r="O806" s="240"/>
      <c r="P806" s="240"/>
      <c r="Q806" s="240"/>
      <c r="R806" s="240"/>
      <c r="S806" s="240"/>
      <c r="T806" s="240"/>
      <c r="U806" s="240"/>
      <c r="V806" s="240"/>
      <c r="W806" s="241"/>
      <c r="X806" s="374" t="e">
        <f t="shared" si="204"/>
        <v>#DIV/0!</v>
      </c>
    </row>
    <row r="807" spans="1:24" s="222" customFormat="1" ht="18">
      <c r="A807" s="224" t="s">
        <v>592</v>
      </c>
      <c r="B807" s="224" t="s">
        <v>148</v>
      </c>
      <c r="C807" s="224" t="s">
        <v>9</v>
      </c>
      <c r="D807" s="225">
        <v>44665</v>
      </c>
      <c r="E807" s="224">
        <v>42</v>
      </c>
      <c r="F807" s="224"/>
      <c r="G807" s="224"/>
      <c r="H807" s="224">
        <v>200</v>
      </c>
      <c r="I807" s="224">
        <v>150</v>
      </c>
      <c r="J807" s="224">
        <v>5</v>
      </c>
      <c r="K807" s="226">
        <f>(J807*H807)/I807</f>
        <v>6.666666666666667</v>
      </c>
      <c r="L807" s="221"/>
      <c r="M807" s="221"/>
      <c r="N807" s="221"/>
      <c r="O807" s="221"/>
      <c r="P807" s="221"/>
      <c r="Q807" s="221"/>
      <c r="R807" s="221">
        <v>6</v>
      </c>
      <c r="S807" s="221">
        <v>3</v>
      </c>
      <c r="T807" s="221">
        <f>AVERAGE(L809:Q809)</f>
        <v>203.32255661487579</v>
      </c>
      <c r="U807" s="221">
        <f>STDEV(L809:Q809)</f>
        <v>256.08149839860715</v>
      </c>
      <c r="V807" s="221">
        <f>MEDIAN(L809:Q809)</f>
        <v>96.514454483985901</v>
      </c>
      <c r="W807" s="227">
        <f>S807/R807</f>
        <v>0.5</v>
      </c>
      <c r="X807" s="374" t="e">
        <f t="shared" si="204"/>
        <v>#DIV/0!</v>
      </c>
    </row>
    <row r="808" spans="1:24" s="222" customFormat="1" ht="18">
      <c r="A808" s="224"/>
      <c r="B808" s="224"/>
      <c r="C808" s="224"/>
      <c r="D808" s="224"/>
      <c r="E808" s="224"/>
      <c r="F808" s="224"/>
      <c r="G808" s="224"/>
      <c r="K808" s="228" t="s">
        <v>73</v>
      </c>
      <c r="L808">
        <v>0</v>
      </c>
      <c r="M808" s="229">
        <v>3.9263541698455811</v>
      </c>
      <c r="N808" s="229">
        <v>1.286859393119812</v>
      </c>
      <c r="O808">
        <v>0</v>
      </c>
      <c r="P808">
        <v>0</v>
      </c>
      <c r="Q808" s="348">
        <v>2.9196887016296387</v>
      </c>
      <c r="R808" s="230"/>
      <c r="S808" s="231"/>
      <c r="T808" s="231"/>
      <c r="U808" s="231"/>
      <c r="V808" s="231"/>
      <c r="W808" s="232"/>
      <c r="X808" s="374">
        <f t="shared" si="204"/>
        <v>0.2710967421531677</v>
      </c>
    </row>
    <row r="809" spans="1:24" s="222" customFormat="1" ht="18">
      <c r="A809" s="224"/>
      <c r="B809" s="224"/>
      <c r="C809" s="224"/>
      <c r="D809" s="224"/>
      <c r="E809" s="224"/>
      <c r="F809" s="224"/>
      <c r="G809" s="224"/>
      <c r="K809" s="228" t="s">
        <v>74</v>
      </c>
      <c r="L809" s="221">
        <f>1000*L808/$K807</f>
        <v>0</v>
      </c>
      <c r="M809" s="221">
        <f>1000*M808/$K807</f>
        <v>588.95312547683716</v>
      </c>
      <c r="N809" s="221">
        <f>1000*N808/$K807</f>
        <v>193.0289089679718</v>
      </c>
      <c r="O809" s="221">
        <f t="shared" ref="O809:Q809" si="209">1000*O808/$K807</f>
        <v>0</v>
      </c>
      <c r="P809" s="221">
        <f t="shared" si="209"/>
        <v>0</v>
      </c>
      <c r="Q809" s="221">
        <f t="shared" si="209"/>
        <v>437.9533052444458</v>
      </c>
      <c r="R809" s="230"/>
      <c r="S809" s="231"/>
      <c r="T809" s="231"/>
      <c r="U809" s="231"/>
      <c r="V809" s="231"/>
      <c r="W809" s="232"/>
      <c r="X809" s="374">
        <f t="shared" si="204"/>
        <v>40.664511322975159</v>
      </c>
    </row>
    <row r="810" spans="1:24" s="222" customFormat="1" ht="18">
      <c r="A810" s="224"/>
      <c r="B810" s="224"/>
      <c r="C810" s="224"/>
      <c r="D810" s="224"/>
      <c r="E810" s="224"/>
      <c r="F810" s="224"/>
      <c r="G810" s="224"/>
      <c r="L810" s="224"/>
      <c r="M810" s="224"/>
      <c r="N810" s="224"/>
      <c r="O810" s="224"/>
      <c r="P810" s="224"/>
      <c r="Q810" s="224"/>
      <c r="W810" s="232"/>
      <c r="X810" s="374" t="e">
        <f t="shared" si="204"/>
        <v>#DIV/0!</v>
      </c>
    </row>
    <row r="811" spans="1:24" s="222" customFormat="1" ht="18">
      <c r="A811" s="224"/>
      <c r="B811" s="224" t="s">
        <v>148</v>
      </c>
      <c r="C811" s="224" t="s">
        <v>9</v>
      </c>
      <c r="D811" s="225">
        <v>44672</v>
      </c>
      <c r="E811" s="224">
        <v>49</v>
      </c>
      <c r="F811" s="224"/>
      <c r="G811" s="224"/>
      <c r="H811" s="224">
        <v>200</v>
      </c>
      <c r="I811" s="224">
        <v>150</v>
      </c>
      <c r="J811" s="224">
        <v>5</v>
      </c>
      <c r="K811" s="226">
        <f>(J811*H811)/I811</f>
        <v>6.666666666666667</v>
      </c>
      <c r="L811" s="221"/>
      <c r="M811" s="221"/>
      <c r="N811" s="221"/>
      <c r="O811" s="221"/>
      <c r="P811" s="221"/>
      <c r="Q811" s="221"/>
      <c r="R811" s="221">
        <v>6</v>
      </c>
      <c r="S811" s="221">
        <v>5</v>
      </c>
      <c r="T811" s="221">
        <f>AVERAGE(L813:Q813)</f>
        <v>294.22728419303894</v>
      </c>
      <c r="U811" s="221">
        <f>STDEV(L813:Q813)</f>
        <v>175.81331372938007</v>
      </c>
      <c r="V811" s="221">
        <f>MEDIAN(L813:Q813)</f>
        <v>327.04004645347595</v>
      </c>
      <c r="W811" s="227">
        <f>S811/R811</f>
        <v>0.83333333333333337</v>
      </c>
      <c r="X811" s="374" t="e">
        <f t="shared" si="204"/>
        <v>#DIV/0!</v>
      </c>
    </row>
    <row r="812" spans="1:24" s="222" customFormat="1" ht="18">
      <c r="A812" s="224"/>
      <c r="B812" s="224"/>
      <c r="C812" s="224"/>
      <c r="D812" s="224"/>
      <c r="E812" s="224"/>
      <c r="F812" s="224"/>
      <c r="G812" s="224"/>
      <c r="K812" s="228" t="s">
        <v>73</v>
      </c>
      <c r="L812" s="351">
        <v>2.8957104682922363</v>
      </c>
      <c r="M812">
        <v>0</v>
      </c>
      <c r="N812" s="229">
        <v>2.8079242706298828</v>
      </c>
      <c r="O812" s="229">
        <v>2.9950518608093262</v>
      </c>
      <c r="P812" s="229">
        <v>1.5177950859069824</v>
      </c>
      <c r="Q812" s="348">
        <v>1.5526096820831299</v>
      </c>
      <c r="R812" s="230"/>
      <c r="S812" s="231"/>
      <c r="T812" s="231"/>
      <c r="U812" s="231"/>
      <c r="V812" s="231"/>
      <c r="W812" s="232"/>
      <c r="X812" s="374">
        <f t="shared" si="204"/>
        <v>0.3923030455907186</v>
      </c>
    </row>
    <row r="813" spans="1:24" s="222" customFormat="1" ht="18">
      <c r="A813" s="224"/>
      <c r="B813" s="224"/>
      <c r="C813" s="224"/>
      <c r="D813" s="224"/>
      <c r="E813" s="224"/>
      <c r="F813" s="224"/>
      <c r="G813" s="224"/>
      <c r="K813" s="228" t="s">
        <v>74</v>
      </c>
      <c r="L813" s="221">
        <f>1000*L812/$K811</f>
        <v>434.35657024383545</v>
      </c>
      <c r="M813" s="221">
        <f>1000*M812/$K811</f>
        <v>0</v>
      </c>
      <c r="N813" s="221">
        <f>1000*N812/$K811</f>
        <v>421.18864059448242</v>
      </c>
      <c r="O813" s="221">
        <f t="shared" ref="O813:Q813" si="210">1000*O812/$K811</f>
        <v>449.25777912139893</v>
      </c>
      <c r="P813" s="221">
        <f t="shared" si="210"/>
        <v>227.66926288604736</v>
      </c>
      <c r="Q813" s="221">
        <f t="shared" si="210"/>
        <v>232.89145231246948</v>
      </c>
      <c r="R813" s="230"/>
      <c r="S813" s="231"/>
      <c r="T813" s="231"/>
      <c r="U813" s="231"/>
      <c r="V813" s="231"/>
      <c r="W813" s="232"/>
      <c r="X813" s="374">
        <f t="shared" si="204"/>
        <v>58.845456838607788</v>
      </c>
    </row>
    <row r="814" spans="1:24" s="222" customFormat="1" ht="18">
      <c r="A814" s="224"/>
      <c r="B814" s="224"/>
      <c r="C814" s="224"/>
      <c r="D814" s="224"/>
      <c r="E814" s="224"/>
      <c r="F814" s="224"/>
      <c r="G814" s="224"/>
      <c r="L814" s="224"/>
      <c r="M814" s="224"/>
      <c r="N814" s="224"/>
      <c r="O814" s="224"/>
      <c r="P814" s="224"/>
      <c r="Q814" s="224"/>
      <c r="W814" s="232"/>
      <c r="X814" s="374" t="e">
        <f t="shared" si="204"/>
        <v>#DIV/0!</v>
      </c>
    </row>
    <row r="815" spans="1:24" s="222" customFormat="1" ht="18">
      <c r="A815" s="224"/>
      <c r="B815" s="224" t="s">
        <v>148</v>
      </c>
      <c r="C815" s="224" t="s">
        <v>9</v>
      </c>
      <c r="D815" s="225">
        <v>44679</v>
      </c>
      <c r="E815" s="224">
        <v>56</v>
      </c>
      <c r="F815" s="224"/>
      <c r="G815" s="224"/>
      <c r="H815" s="224">
        <v>200</v>
      </c>
      <c r="I815" s="224">
        <v>150</v>
      </c>
      <c r="J815" s="224">
        <v>5</v>
      </c>
      <c r="K815" s="226">
        <f>(J815*H815)/I815</f>
        <v>6.666666666666667</v>
      </c>
      <c r="L815" s="221"/>
      <c r="M815" s="221"/>
      <c r="N815" s="221"/>
      <c r="O815" s="221"/>
      <c r="P815" s="221"/>
      <c r="Q815" s="221"/>
      <c r="R815" s="221">
        <v>6</v>
      </c>
      <c r="S815" s="221">
        <v>2</v>
      </c>
      <c r="T815" s="221">
        <f>AVERAGE(L817:Q817)</f>
        <v>198.97072911262512</v>
      </c>
      <c r="U815" s="221">
        <f>STDEV(L817:Q817)</f>
        <v>355.219683032727</v>
      </c>
      <c r="V815" s="221">
        <f>MEDIAN(L817:Q817)</f>
        <v>0</v>
      </c>
      <c r="W815" s="227">
        <f>S815/R815</f>
        <v>0.33333333333333331</v>
      </c>
      <c r="X815" s="374" t="e">
        <f t="shared" si="204"/>
        <v>#DIV/0!</v>
      </c>
    </row>
    <row r="816" spans="1:24" s="222" customFormat="1" ht="18">
      <c r="A816" s="224"/>
      <c r="B816" s="224"/>
      <c r="C816" s="224"/>
      <c r="D816" s="224"/>
      <c r="E816" s="224"/>
      <c r="F816" s="224"/>
      <c r="G816" s="224"/>
      <c r="K816" s="228" t="s">
        <v>73</v>
      </c>
      <c r="L816" s="283">
        <v>0</v>
      </c>
      <c r="M816" s="229">
        <v>5.8403158187866211</v>
      </c>
      <c r="N816">
        <v>0</v>
      </c>
      <c r="O816">
        <v>0</v>
      </c>
      <c r="P816">
        <v>0</v>
      </c>
      <c r="Q816" s="348">
        <v>2.1185133457183838</v>
      </c>
      <c r="R816" s="230"/>
      <c r="S816" s="231"/>
      <c r="T816" s="231"/>
      <c r="U816" s="231"/>
      <c r="V816" s="231"/>
      <c r="W816" s="232"/>
      <c r="X816" s="374">
        <f t="shared" si="204"/>
        <v>0.26529430548350014</v>
      </c>
    </row>
    <row r="817" spans="1:24" s="222" customFormat="1" ht="18">
      <c r="A817" s="224"/>
      <c r="B817" s="224"/>
      <c r="C817" s="224"/>
      <c r="D817" s="224"/>
      <c r="E817" s="224"/>
      <c r="F817" s="224"/>
      <c r="G817" s="224"/>
      <c r="K817" s="228" t="s">
        <v>74</v>
      </c>
      <c r="L817" s="221">
        <f>1000*L816/$K815</f>
        <v>0</v>
      </c>
      <c r="M817" s="221">
        <f>1000*M816/$K815</f>
        <v>876.04737281799316</v>
      </c>
      <c r="N817" s="221">
        <f>1000*N816/$K815</f>
        <v>0</v>
      </c>
      <c r="O817" s="221">
        <f t="shared" ref="O817:Q817" si="211">1000*O816/$K815</f>
        <v>0</v>
      </c>
      <c r="P817" s="221">
        <f t="shared" si="211"/>
        <v>0</v>
      </c>
      <c r="Q817" s="221">
        <f t="shared" si="211"/>
        <v>317.77700185775757</v>
      </c>
      <c r="R817" s="230"/>
      <c r="S817" s="231"/>
      <c r="T817" s="231"/>
      <c r="U817" s="231"/>
      <c r="V817" s="231"/>
      <c r="W817" s="232"/>
      <c r="X817" s="374">
        <f t="shared" si="204"/>
        <v>39.794145822525024</v>
      </c>
    </row>
    <row r="818" spans="1:24" s="222" customFormat="1" ht="18">
      <c r="A818" s="224"/>
      <c r="B818" s="224"/>
      <c r="C818" s="224"/>
      <c r="D818" s="224"/>
      <c r="E818" s="224"/>
      <c r="F818" s="224"/>
      <c r="G818" s="224"/>
      <c r="L818" s="224"/>
      <c r="M818" s="224"/>
      <c r="N818" s="224"/>
      <c r="O818" s="224"/>
      <c r="P818" s="224"/>
      <c r="Q818" s="224"/>
      <c r="W818" s="232"/>
      <c r="X818" s="374" t="e">
        <f t="shared" si="204"/>
        <v>#DIV/0!</v>
      </c>
    </row>
    <row r="819" spans="1:24" s="222" customFormat="1" ht="18">
      <c r="A819" s="224"/>
      <c r="B819" s="224" t="s">
        <v>148</v>
      </c>
      <c r="C819" s="224" t="s">
        <v>9</v>
      </c>
      <c r="D819" s="225">
        <v>44686</v>
      </c>
      <c r="E819" s="224">
        <v>63</v>
      </c>
      <c r="F819" s="224"/>
      <c r="G819" s="224"/>
      <c r="H819" s="224">
        <v>200</v>
      </c>
      <c r="I819" s="224">
        <v>150</v>
      </c>
      <c r="J819" s="224">
        <v>5</v>
      </c>
      <c r="K819" s="226">
        <f>(J819*H819)/I819</f>
        <v>6.666666666666667</v>
      </c>
      <c r="L819" s="221"/>
      <c r="M819" s="221"/>
      <c r="N819" s="221"/>
      <c r="O819" s="221"/>
      <c r="P819" s="221"/>
      <c r="Q819" s="221"/>
      <c r="R819" s="221">
        <v>6</v>
      </c>
      <c r="S819" s="221">
        <v>0</v>
      </c>
      <c r="T819" s="221">
        <f>AVERAGE(L821:Q821)</f>
        <v>0</v>
      </c>
      <c r="U819" s="221">
        <f>STDEV(L821:Q821)</f>
        <v>0</v>
      </c>
      <c r="V819" s="221">
        <f>MEDIAN(L821:Q821)</f>
        <v>0</v>
      </c>
      <c r="W819" s="227">
        <f>S819/R819</f>
        <v>0</v>
      </c>
      <c r="X819" s="374" t="e">
        <f t="shared" si="204"/>
        <v>#DIV/0!</v>
      </c>
    </row>
    <row r="820" spans="1:24" s="222" customFormat="1" ht="18">
      <c r="A820" s="224"/>
      <c r="B820" s="224"/>
      <c r="C820" s="224"/>
      <c r="D820" s="224"/>
      <c r="E820" s="224"/>
      <c r="F820" s="224"/>
      <c r="G820" s="224"/>
      <c r="K820" s="228" t="s">
        <v>73</v>
      </c>
      <c r="L820" s="221">
        <v>0</v>
      </c>
      <c r="M820" s="221">
        <v>0</v>
      </c>
      <c r="N820" s="221">
        <v>0</v>
      </c>
      <c r="O820" s="221">
        <v>0</v>
      </c>
      <c r="P820" s="221">
        <v>0</v>
      </c>
      <c r="Q820" s="221">
        <v>0</v>
      </c>
      <c r="R820" s="230"/>
      <c r="S820" s="231"/>
      <c r="T820" s="231"/>
      <c r="U820" s="231"/>
      <c r="V820" s="231"/>
      <c r="W820" s="232"/>
      <c r="X820" s="374">
        <f t="shared" si="204"/>
        <v>0</v>
      </c>
    </row>
    <row r="821" spans="1:24" s="222" customFormat="1" ht="18">
      <c r="A821" s="224"/>
      <c r="B821" s="224"/>
      <c r="C821" s="224"/>
      <c r="D821" s="224"/>
      <c r="E821" s="224"/>
      <c r="F821" s="224"/>
      <c r="G821" s="224"/>
      <c r="K821" s="228" t="s">
        <v>74</v>
      </c>
      <c r="L821" s="221">
        <f>1000*L820/$K819</f>
        <v>0</v>
      </c>
      <c r="M821" s="221">
        <f>1000*M820/$K819</f>
        <v>0</v>
      </c>
      <c r="N821" s="221">
        <f>1000*N820/$K819</f>
        <v>0</v>
      </c>
      <c r="O821" s="221">
        <f t="shared" ref="O821:Q821" si="212">1000*O820/$K819</f>
        <v>0</v>
      </c>
      <c r="P821" s="221">
        <f t="shared" si="212"/>
        <v>0</v>
      </c>
      <c r="Q821" s="221">
        <f t="shared" si="212"/>
        <v>0</v>
      </c>
      <c r="R821" s="230"/>
      <c r="S821" s="231"/>
      <c r="T821" s="231"/>
      <c r="U821" s="231"/>
      <c r="V821" s="231"/>
      <c r="W821" s="232"/>
      <c r="X821" s="374">
        <f t="shared" si="204"/>
        <v>0</v>
      </c>
    </row>
    <row r="822" spans="1:24" s="222" customFormat="1" ht="18">
      <c r="A822" s="224"/>
      <c r="B822" s="224"/>
      <c r="C822" s="224"/>
      <c r="D822" s="224"/>
      <c r="E822" s="224"/>
      <c r="F822" s="224"/>
      <c r="G822" s="224"/>
      <c r="L822" s="224"/>
      <c r="M822" s="224"/>
      <c r="N822" s="224"/>
      <c r="O822" s="224"/>
      <c r="P822" s="224"/>
      <c r="Q822" s="224"/>
      <c r="W822" s="232"/>
      <c r="X822" s="374" t="e">
        <f t="shared" si="204"/>
        <v>#DIV/0!</v>
      </c>
    </row>
    <row r="823" spans="1:24" s="222" customFormat="1" ht="18">
      <c r="A823" s="224"/>
      <c r="B823" s="224" t="s">
        <v>148</v>
      </c>
      <c r="C823" s="224" t="s">
        <v>9</v>
      </c>
      <c r="D823" s="225">
        <v>44693</v>
      </c>
      <c r="E823" s="224">
        <v>70</v>
      </c>
      <c r="F823" s="224"/>
      <c r="G823" s="224"/>
      <c r="H823" s="224">
        <v>200</v>
      </c>
      <c r="I823" s="224">
        <v>150</v>
      </c>
      <c r="J823" s="224">
        <v>5</v>
      </c>
      <c r="K823" s="226">
        <f>(J823*H823)/I823</f>
        <v>6.666666666666667</v>
      </c>
      <c r="L823" s="221"/>
      <c r="M823" s="221"/>
      <c r="N823" s="221"/>
      <c r="O823" s="221"/>
      <c r="P823" s="221"/>
      <c r="Q823" s="221"/>
      <c r="R823" s="221">
        <v>6</v>
      </c>
      <c r="S823" s="221">
        <v>0</v>
      </c>
      <c r="T823" s="221">
        <f>AVERAGE(L825:Q825)</f>
        <v>0</v>
      </c>
      <c r="U823" s="221">
        <f>STDEV(L825:Q825)</f>
        <v>0</v>
      </c>
      <c r="V823" s="221">
        <f>MEDIAN(L825:Q825)</f>
        <v>0</v>
      </c>
      <c r="W823" s="227">
        <f>S823/R823</f>
        <v>0</v>
      </c>
      <c r="X823" s="374" t="e">
        <f t="shared" si="204"/>
        <v>#DIV/0!</v>
      </c>
    </row>
    <row r="824" spans="1:24" s="222" customFormat="1" ht="18">
      <c r="A824" s="224"/>
      <c r="B824" s="224"/>
      <c r="C824" s="224"/>
      <c r="D824" s="224"/>
      <c r="E824" s="224"/>
      <c r="F824" s="224"/>
      <c r="G824" s="224"/>
      <c r="K824" s="228" t="s">
        <v>73</v>
      </c>
      <c r="L824" s="221">
        <v>0</v>
      </c>
      <c r="M824" s="221">
        <v>0</v>
      </c>
      <c r="N824" s="221">
        <v>0</v>
      </c>
      <c r="O824" s="221">
        <v>0</v>
      </c>
      <c r="P824" s="221">
        <v>0</v>
      </c>
      <c r="Q824" s="221">
        <v>0</v>
      </c>
      <c r="R824" s="230"/>
      <c r="S824" s="231"/>
      <c r="T824" s="231"/>
      <c r="U824" s="231"/>
      <c r="V824" s="231"/>
      <c r="W824" s="232"/>
      <c r="X824" s="374">
        <f t="shared" si="204"/>
        <v>0</v>
      </c>
    </row>
    <row r="825" spans="1:24" s="222" customFormat="1" ht="18">
      <c r="A825" s="224"/>
      <c r="B825" s="224"/>
      <c r="C825" s="224"/>
      <c r="D825" s="224"/>
      <c r="E825" s="224"/>
      <c r="F825" s="224"/>
      <c r="G825" s="224"/>
      <c r="K825" s="228" t="s">
        <v>74</v>
      </c>
      <c r="L825" s="221">
        <f>1000*L824/$K823</f>
        <v>0</v>
      </c>
      <c r="M825" s="221">
        <f>1000*M824/$K823</f>
        <v>0</v>
      </c>
      <c r="N825" s="221">
        <f>1000*N824/$K823</f>
        <v>0</v>
      </c>
      <c r="O825" s="221">
        <f t="shared" ref="O825:Q825" si="213">1000*O824/$K823</f>
        <v>0</v>
      </c>
      <c r="P825" s="221">
        <f t="shared" si="213"/>
        <v>0</v>
      </c>
      <c r="Q825" s="221">
        <f t="shared" si="213"/>
        <v>0</v>
      </c>
      <c r="R825" s="230"/>
      <c r="S825" s="231"/>
      <c r="T825" s="231"/>
      <c r="U825" s="231"/>
      <c r="V825" s="231"/>
      <c r="W825" s="232"/>
      <c r="X825" s="374">
        <f t="shared" si="204"/>
        <v>0</v>
      </c>
    </row>
    <row r="826" spans="1:24" s="222" customFormat="1" ht="18">
      <c r="A826" s="224"/>
      <c r="B826" s="224"/>
      <c r="C826" s="224"/>
      <c r="D826" s="224"/>
      <c r="E826" s="224"/>
      <c r="F826" s="224"/>
      <c r="G826" s="224"/>
      <c r="L826" s="224"/>
      <c r="M826" s="224"/>
      <c r="N826" s="224"/>
      <c r="O826" s="224"/>
      <c r="P826" s="224"/>
      <c r="Q826" s="224"/>
      <c r="W826" s="232"/>
      <c r="X826" s="374" t="e">
        <f t="shared" si="204"/>
        <v>#DIV/0!</v>
      </c>
    </row>
    <row r="827" spans="1:24" s="222" customFormat="1" ht="18">
      <c r="A827" s="224"/>
      <c r="B827" s="224" t="s">
        <v>148</v>
      </c>
      <c r="C827" s="224" t="s">
        <v>9</v>
      </c>
      <c r="D827" s="225">
        <v>44700</v>
      </c>
      <c r="E827" s="224">
        <v>77</v>
      </c>
      <c r="F827" s="224"/>
      <c r="G827" s="224"/>
      <c r="H827" s="224">
        <v>200</v>
      </c>
      <c r="I827" s="224">
        <v>150</v>
      </c>
      <c r="J827" s="224">
        <v>5</v>
      </c>
      <c r="K827" s="226">
        <f>(J827*H827)/I827</f>
        <v>6.666666666666667</v>
      </c>
      <c r="L827" s="221"/>
      <c r="M827" s="221"/>
      <c r="N827" s="221"/>
      <c r="O827" s="221"/>
      <c r="P827" s="221"/>
      <c r="Q827" s="221"/>
      <c r="R827" s="221">
        <v>6</v>
      </c>
      <c r="S827" s="221">
        <v>0</v>
      </c>
      <c r="T827" s="221">
        <f>AVERAGE(L829:Q829)</f>
        <v>0</v>
      </c>
      <c r="U827" s="221">
        <f>STDEV(L829:Q829)</f>
        <v>0</v>
      </c>
      <c r="V827" s="221">
        <f>MEDIAN(L829:Q829)</f>
        <v>0</v>
      </c>
      <c r="W827" s="227">
        <f>S827/R827</f>
        <v>0</v>
      </c>
      <c r="X827" s="374" t="e">
        <f t="shared" si="204"/>
        <v>#DIV/0!</v>
      </c>
    </row>
    <row r="828" spans="1:24" s="222" customFormat="1" ht="18">
      <c r="A828" s="224"/>
      <c r="B828" s="224"/>
      <c r="C828" s="224"/>
      <c r="D828" s="224"/>
      <c r="E828" s="224"/>
      <c r="F828" s="224"/>
      <c r="G828" s="224"/>
      <c r="K828" s="228" t="s">
        <v>73</v>
      </c>
      <c r="L828" s="221">
        <v>0</v>
      </c>
      <c r="M828" s="221">
        <v>0</v>
      </c>
      <c r="N828" s="221">
        <v>0</v>
      </c>
      <c r="O828" s="221">
        <v>0</v>
      </c>
      <c r="P828" s="221">
        <v>0</v>
      </c>
      <c r="Q828" s="221">
        <v>0</v>
      </c>
      <c r="R828" s="230"/>
      <c r="S828" s="231"/>
      <c r="T828" s="231"/>
      <c r="U828" s="231"/>
      <c r="V828" s="231"/>
      <c r="W828" s="232"/>
      <c r="X828" s="374">
        <f t="shared" si="204"/>
        <v>0</v>
      </c>
    </row>
    <row r="829" spans="1:24" s="222" customFormat="1" ht="18">
      <c r="A829" s="224"/>
      <c r="B829" s="224"/>
      <c r="C829" s="224"/>
      <c r="D829" s="224"/>
      <c r="E829" s="224"/>
      <c r="F829" s="224"/>
      <c r="G829" s="224"/>
      <c r="K829" s="228" t="s">
        <v>74</v>
      </c>
      <c r="L829" s="221">
        <f>1000*L828/$K827</f>
        <v>0</v>
      </c>
      <c r="M829" s="221">
        <f>1000*M828/$K827</f>
        <v>0</v>
      </c>
      <c r="N829" s="221">
        <f>1000*N828/$K827</f>
        <v>0</v>
      </c>
      <c r="O829" s="221">
        <f t="shared" ref="O829:Q829" si="214">1000*O828/$K827</f>
        <v>0</v>
      </c>
      <c r="P829" s="221">
        <f t="shared" si="214"/>
        <v>0</v>
      </c>
      <c r="Q829" s="221">
        <f t="shared" si="214"/>
        <v>0</v>
      </c>
      <c r="R829" s="230"/>
      <c r="S829" s="231"/>
      <c r="T829" s="231"/>
      <c r="U829" s="231"/>
      <c r="V829" s="231"/>
      <c r="W829" s="232"/>
      <c r="X829" s="374">
        <f t="shared" si="204"/>
        <v>0</v>
      </c>
    </row>
    <row r="830" spans="1:24" s="222" customFormat="1" ht="18">
      <c r="A830" s="224"/>
      <c r="B830" s="224"/>
      <c r="C830" s="224"/>
      <c r="D830" s="224"/>
      <c r="E830" s="224"/>
      <c r="F830" s="224"/>
      <c r="G830" s="224"/>
      <c r="L830" s="224"/>
      <c r="M830" s="224"/>
      <c r="N830" s="224"/>
      <c r="O830" s="224"/>
      <c r="P830" s="224"/>
      <c r="Q830" s="224"/>
      <c r="W830" s="232"/>
      <c r="X830" s="374" t="e">
        <f t="shared" si="204"/>
        <v>#DIV/0!</v>
      </c>
    </row>
    <row r="831" spans="1:24" s="222" customFormat="1" ht="18">
      <c r="A831" s="224"/>
      <c r="B831" s="224" t="s">
        <v>148</v>
      </c>
      <c r="C831" s="224" t="s">
        <v>9</v>
      </c>
      <c r="D831" s="225">
        <v>44705</v>
      </c>
      <c r="E831" s="224">
        <v>82</v>
      </c>
      <c r="F831" s="224"/>
      <c r="G831" s="224"/>
      <c r="H831" s="224">
        <v>200</v>
      </c>
      <c r="I831" s="224">
        <v>150</v>
      </c>
      <c r="J831" s="224">
        <v>5</v>
      </c>
      <c r="K831" s="226">
        <f>(J831*H831)/I831</f>
        <v>6.666666666666667</v>
      </c>
      <c r="L831" s="221"/>
      <c r="M831" s="221"/>
      <c r="N831" s="221"/>
      <c r="O831" s="221"/>
      <c r="P831" s="221"/>
      <c r="Q831" s="221"/>
      <c r="R831" s="221">
        <v>6</v>
      </c>
      <c r="S831" s="221">
        <v>2</v>
      </c>
      <c r="T831" s="221">
        <f>AVERAGE(L833:Q833)</f>
        <v>54.782664775848389</v>
      </c>
      <c r="U831" s="221">
        <f>STDEV(L833:Q833)</f>
        <v>92.736348505922763</v>
      </c>
      <c r="V831" s="221">
        <f>MEDIAN(L833:Q833)</f>
        <v>0</v>
      </c>
      <c r="W831" s="227">
        <f>S831/R831</f>
        <v>0.33333333333333331</v>
      </c>
      <c r="X831" s="374" t="e">
        <f t="shared" si="204"/>
        <v>#DIV/0!</v>
      </c>
    </row>
    <row r="832" spans="1:24" s="222" customFormat="1" ht="18">
      <c r="A832" s="224"/>
      <c r="B832" s="224"/>
      <c r="C832" s="224"/>
      <c r="D832" s="224"/>
      <c r="E832" s="224"/>
      <c r="F832" s="224"/>
      <c r="G832" s="224"/>
      <c r="K832" s="228" t="s">
        <v>73</v>
      </c>
      <c r="L832" s="351">
        <v>1.4896771907806396</v>
      </c>
      <c r="M832">
        <v>0</v>
      </c>
      <c r="N832">
        <v>0</v>
      </c>
      <c r="O832" s="229">
        <v>0.7016294002532959</v>
      </c>
      <c r="P832">
        <v>0</v>
      </c>
      <c r="Q832" s="35">
        <v>0</v>
      </c>
      <c r="R832" s="230"/>
      <c r="S832" s="231"/>
      <c r="T832" s="231"/>
      <c r="U832" s="231"/>
      <c r="V832" s="231"/>
      <c r="W832" s="232"/>
      <c r="X832" s="374">
        <f t="shared" si="204"/>
        <v>7.3043553034464512E-2</v>
      </c>
    </row>
    <row r="833" spans="1:24" s="222" customFormat="1" ht="18">
      <c r="A833" s="224"/>
      <c r="B833" s="224"/>
      <c r="C833" s="224"/>
      <c r="D833" s="224"/>
      <c r="E833" s="224"/>
      <c r="F833" s="224"/>
      <c r="G833" s="224"/>
      <c r="K833" s="228" t="s">
        <v>74</v>
      </c>
      <c r="L833" s="221">
        <f>1000*L832/$K831</f>
        <v>223.45157861709595</v>
      </c>
      <c r="M833" s="221">
        <f>1000*M832/$K831</f>
        <v>0</v>
      </c>
      <c r="N833" s="221">
        <f>1000*N832/$K831</f>
        <v>0</v>
      </c>
      <c r="O833" s="221">
        <f t="shared" ref="O833:Q833" si="215">1000*O832/$K831</f>
        <v>105.24441003799438</v>
      </c>
      <c r="P833" s="221">
        <f t="shared" si="215"/>
        <v>0</v>
      </c>
      <c r="Q833" s="221">
        <f t="shared" si="215"/>
        <v>0</v>
      </c>
      <c r="R833" s="230"/>
      <c r="S833" s="231"/>
      <c r="T833" s="231"/>
      <c r="U833" s="231"/>
      <c r="V833" s="231"/>
      <c r="W833" s="232"/>
      <c r="X833" s="374">
        <f t="shared" si="204"/>
        <v>10.956532955169678</v>
      </c>
    </row>
    <row r="834" spans="1:24" s="222" customFormat="1" ht="18">
      <c r="A834" s="224"/>
      <c r="B834" s="224"/>
      <c r="C834" s="224"/>
      <c r="E834" s="224"/>
      <c r="F834" s="224"/>
      <c r="G834" s="224"/>
      <c r="L834" s="224"/>
      <c r="M834" s="224"/>
      <c r="N834" s="224"/>
      <c r="O834" s="224"/>
      <c r="P834" s="224"/>
      <c r="Q834" s="224"/>
      <c r="W834" s="232"/>
      <c r="X834" s="374" t="e">
        <f t="shared" si="204"/>
        <v>#DIV/0!</v>
      </c>
    </row>
    <row r="835" spans="1:24" s="222" customFormat="1" ht="18">
      <c r="A835" s="224"/>
      <c r="B835" s="224" t="s">
        <v>148</v>
      </c>
      <c r="C835" s="224" t="s">
        <v>9</v>
      </c>
      <c r="D835" s="225">
        <v>44714</v>
      </c>
      <c r="E835" s="224">
        <v>91</v>
      </c>
      <c r="F835" s="224"/>
      <c r="G835" s="224"/>
      <c r="H835" s="224">
        <v>200</v>
      </c>
      <c r="I835" s="224">
        <v>150</v>
      </c>
      <c r="J835" s="224">
        <v>5</v>
      </c>
      <c r="K835" s="226">
        <f>(J835*H835)/I835</f>
        <v>6.666666666666667</v>
      </c>
      <c r="L835" s="221"/>
      <c r="M835" s="221"/>
      <c r="N835" s="221"/>
      <c r="O835" s="221"/>
      <c r="P835" s="221"/>
      <c r="Q835" s="221"/>
      <c r="R835" s="221">
        <v>6</v>
      </c>
      <c r="S835" s="221">
        <v>0</v>
      </c>
      <c r="T835" s="221">
        <f>AVERAGE(L837:Q837)</f>
        <v>0</v>
      </c>
      <c r="U835" s="221">
        <f>STDEV(L837:Q837)</f>
        <v>0</v>
      </c>
      <c r="V835" s="221">
        <f>MEDIAN(L837:Q837)</f>
        <v>0</v>
      </c>
      <c r="W835" s="227">
        <f>S835/R835</f>
        <v>0</v>
      </c>
      <c r="X835" s="374" t="e">
        <f t="shared" si="204"/>
        <v>#DIV/0!</v>
      </c>
    </row>
    <row r="836" spans="1:24" s="222" customFormat="1" ht="18">
      <c r="A836" s="224"/>
      <c r="B836" s="224"/>
      <c r="C836" s="224"/>
      <c r="D836" s="224"/>
      <c r="E836" s="224"/>
      <c r="F836" s="224"/>
      <c r="G836" s="224"/>
      <c r="K836" s="228" t="s">
        <v>73</v>
      </c>
      <c r="L836" s="221">
        <v>0</v>
      </c>
      <c r="M836" s="221">
        <v>0</v>
      </c>
      <c r="N836" s="221">
        <v>0</v>
      </c>
      <c r="O836" s="221">
        <v>0</v>
      </c>
      <c r="P836" s="221">
        <v>0</v>
      </c>
      <c r="Q836" s="221">
        <v>0</v>
      </c>
      <c r="R836" s="230"/>
      <c r="S836" s="231"/>
      <c r="T836" s="231"/>
      <c r="U836" s="231"/>
      <c r="V836" s="231"/>
      <c r="W836" s="232"/>
      <c r="X836" s="374">
        <f t="shared" si="204"/>
        <v>0</v>
      </c>
    </row>
    <row r="837" spans="1:24" s="222" customFormat="1" ht="18">
      <c r="A837" s="224"/>
      <c r="B837" s="224"/>
      <c r="C837" s="224"/>
      <c r="D837" s="224"/>
      <c r="E837" s="224"/>
      <c r="F837" s="224"/>
      <c r="G837" s="224"/>
      <c r="K837" s="228" t="s">
        <v>74</v>
      </c>
      <c r="L837" s="221">
        <f>1000*L836/$K835</f>
        <v>0</v>
      </c>
      <c r="M837" s="221">
        <f>1000*M836/$K835</f>
        <v>0</v>
      </c>
      <c r="N837" s="221">
        <f>1000*N836/$K835</f>
        <v>0</v>
      </c>
      <c r="O837" s="221">
        <f t="shared" ref="O837:Q837" si="216">1000*O836/$K835</f>
        <v>0</v>
      </c>
      <c r="P837" s="221">
        <f t="shared" si="216"/>
        <v>0</v>
      </c>
      <c r="Q837" s="221">
        <f t="shared" si="216"/>
        <v>0</v>
      </c>
      <c r="R837" s="230"/>
      <c r="S837" s="231"/>
      <c r="T837" s="231"/>
      <c r="U837" s="231"/>
      <c r="V837" s="231"/>
      <c r="W837" s="232"/>
      <c r="X837" s="374">
        <f t="shared" si="204"/>
        <v>0</v>
      </c>
    </row>
    <row r="838" spans="1:24" s="222" customFormat="1" ht="18">
      <c r="A838" s="224"/>
      <c r="B838" s="224"/>
      <c r="C838" s="224"/>
      <c r="D838" s="224"/>
      <c r="E838" s="224"/>
      <c r="F838" s="224"/>
      <c r="G838" s="224"/>
      <c r="L838" s="224"/>
      <c r="M838" s="224"/>
      <c r="N838" s="224"/>
      <c r="O838" s="224"/>
      <c r="P838" s="224"/>
      <c r="Q838" s="224"/>
      <c r="W838" s="232"/>
      <c r="X838" s="374" t="e">
        <f t="shared" si="204"/>
        <v>#DIV/0!</v>
      </c>
    </row>
    <row r="839" spans="1:24" s="222" customFormat="1" ht="18">
      <c r="A839" s="224"/>
      <c r="B839" s="224" t="s">
        <v>148</v>
      </c>
      <c r="C839" s="224" t="s">
        <v>9</v>
      </c>
      <c r="D839" s="225">
        <v>44721</v>
      </c>
      <c r="E839" s="224">
        <v>98</v>
      </c>
      <c r="F839" s="224"/>
      <c r="G839" s="224"/>
      <c r="H839" s="224">
        <v>200</v>
      </c>
      <c r="I839" s="224">
        <v>150</v>
      </c>
      <c r="J839" s="224">
        <v>5</v>
      </c>
      <c r="K839" s="226">
        <f>(J839*H839)/I839</f>
        <v>6.666666666666667</v>
      </c>
      <c r="L839" s="221"/>
      <c r="M839" s="221"/>
      <c r="N839" s="221"/>
      <c r="O839" s="221"/>
      <c r="P839" s="221"/>
      <c r="Q839" s="221"/>
      <c r="R839" s="221">
        <v>6</v>
      </c>
      <c r="S839" s="221">
        <v>0</v>
      </c>
      <c r="T839" s="221">
        <f>AVERAGE(L841:Q841)</f>
        <v>0</v>
      </c>
      <c r="U839" s="221">
        <f>STDEV(L841:Q841)</f>
        <v>0</v>
      </c>
      <c r="V839" s="221">
        <f>MEDIAN(L841:Q841)</f>
        <v>0</v>
      </c>
      <c r="W839" s="227">
        <f>S839/R839</f>
        <v>0</v>
      </c>
      <c r="X839" s="374" t="e">
        <f t="shared" si="204"/>
        <v>#DIV/0!</v>
      </c>
    </row>
    <row r="840" spans="1:24" s="222" customFormat="1" ht="18">
      <c r="A840" s="224"/>
      <c r="B840" s="224"/>
      <c r="C840" s="224"/>
      <c r="D840" s="224"/>
      <c r="E840" s="224"/>
      <c r="F840" s="224"/>
      <c r="G840" s="224"/>
      <c r="K840" s="228" t="s">
        <v>73</v>
      </c>
      <c r="L840" s="221">
        <v>0</v>
      </c>
      <c r="M840" s="221">
        <v>0</v>
      </c>
      <c r="N840" s="221">
        <v>0</v>
      </c>
      <c r="O840" s="221">
        <v>0</v>
      </c>
      <c r="P840" s="221">
        <v>0</v>
      </c>
      <c r="Q840" s="221">
        <v>0</v>
      </c>
      <c r="R840" s="230"/>
      <c r="S840" s="231"/>
      <c r="T840" s="231"/>
      <c r="U840" s="231"/>
      <c r="V840" s="231"/>
      <c r="W840" s="232"/>
      <c r="X840" s="374">
        <f t="shared" si="204"/>
        <v>0</v>
      </c>
    </row>
    <row r="841" spans="1:24" s="222" customFormat="1" ht="18">
      <c r="A841" s="224"/>
      <c r="B841" s="224"/>
      <c r="C841" s="224"/>
      <c r="D841" s="224"/>
      <c r="E841" s="224"/>
      <c r="F841" s="224"/>
      <c r="G841" s="224"/>
      <c r="K841" s="228" t="s">
        <v>74</v>
      </c>
      <c r="L841" s="221">
        <f>1000*L840/$K839</f>
        <v>0</v>
      </c>
      <c r="M841" s="221">
        <f>1000*M840/$K839</f>
        <v>0</v>
      </c>
      <c r="N841" s="221">
        <f>1000*N840/$K839</f>
        <v>0</v>
      </c>
      <c r="O841" s="221">
        <f t="shared" ref="O841:Q841" si="217">1000*O840/$K839</f>
        <v>0</v>
      </c>
      <c r="P841" s="221">
        <f t="shared" si="217"/>
        <v>0</v>
      </c>
      <c r="Q841" s="221">
        <f t="shared" si="217"/>
        <v>0</v>
      </c>
      <c r="R841" s="230"/>
      <c r="S841" s="231"/>
      <c r="T841" s="231"/>
      <c r="U841" s="231"/>
      <c r="V841" s="231"/>
      <c r="W841" s="232"/>
    </row>
    <row r="842" spans="1:24" s="222" customFormat="1" ht="18">
      <c r="A842" s="224"/>
      <c r="B842" s="224"/>
      <c r="C842" s="224"/>
      <c r="E842" s="224"/>
      <c r="F842" s="224"/>
      <c r="G842" s="224"/>
      <c r="L842" s="224"/>
      <c r="M842" s="224"/>
      <c r="N842" s="224"/>
      <c r="O842" s="224"/>
      <c r="P842" s="224"/>
      <c r="Q842" s="224"/>
      <c r="W842" s="232"/>
    </row>
    <row r="843" spans="1:24" s="222" customFormat="1" ht="18">
      <c r="A843" s="233"/>
      <c r="B843" s="233"/>
      <c r="C843" s="233"/>
      <c r="D843" s="233"/>
      <c r="E843" s="233"/>
      <c r="F843" s="233"/>
      <c r="G843" s="233"/>
      <c r="H843" s="233"/>
      <c r="I843" s="233"/>
      <c r="J843" s="233"/>
      <c r="K843" s="234"/>
      <c r="L843" s="235"/>
      <c r="M843" s="235"/>
      <c r="N843" s="235"/>
      <c r="O843" s="235"/>
      <c r="P843" s="235"/>
      <c r="Q843" s="235"/>
      <c r="R843" s="235"/>
      <c r="S843" s="235"/>
      <c r="T843" s="235"/>
      <c r="U843" s="235"/>
      <c r="V843" s="235"/>
      <c r="W843" s="236"/>
    </row>
    <row r="844" spans="1:24" s="222" customFormat="1" ht="18">
      <c r="A844" s="237"/>
      <c r="B844" s="237"/>
      <c r="C844" s="237"/>
      <c r="D844" s="238"/>
      <c r="E844" s="238"/>
      <c r="F844" s="238"/>
      <c r="G844" s="238"/>
      <c r="H844" s="238"/>
      <c r="I844" s="238"/>
      <c r="J844" s="239"/>
      <c r="K844" s="238"/>
      <c r="L844" s="240"/>
      <c r="M844" s="240"/>
      <c r="N844" s="240"/>
      <c r="O844" s="240"/>
      <c r="P844" s="240"/>
      <c r="Q844" s="240"/>
      <c r="R844" s="240"/>
      <c r="S844" s="240"/>
      <c r="T844" s="240"/>
      <c r="U844" s="240"/>
      <c r="V844" s="240"/>
      <c r="W844" s="241"/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4E66-814B-A643-88A4-F1A8F4078290}">
  <sheetPr>
    <pageSetUpPr fitToPage="1"/>
  </sheetPr>
  <dimension ref="A1:AH89"/>
  <sheetViews>
    <sheetView zoomScale="101" workbookViewId="0">
      <selection activeCell="AB78" sqref="AB78:AB89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8.83203125" customWidth="1"/>
    <col min="24" max="27" width="8.83203125" customWidth="1"/>
    <col min="28" max="28" width="11.5" customWidth="1"/>
    <col min="29" max="31" width="8.83203125" customWidth="1"/>
    <col min="32" max="32" width="7.1640625" style="9" customWidth="1"/>
    <col min="33" max="34" width="7.1640625" customWidth="1"/>
  </cols>
  <sheetData>
    <row r="1" spans="1:31" ht="25" customHeight="1" thickBot="1">
      <c r="U1" t="s">
        <v>181</v>
      </c>
      <c r="V1" t="s">
        <v>644</v>
      </c>
    </row>
    <row r="2" spans="1:31" ht="25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20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645</v>
      </c>
    </row>
    <row r="3" spans="1:31" ht="16.25" customHeight="1" thickTop="1" thickBot="1">
      <c r="A3" s="15">
        <v>1</v>
      </c>
      <c r="B3" s="16">
        <v>320</v>
      </c>
      <c r="C3" s="16" t="s">
        <v>161</v>
      </c>
      <c r="D3" s="17">
        <v>44644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1" ht="16.25" customHeight="1">
      <c r="A4" s="15">
        <v>2</v>
      </c>
      <c r="B4" s="16">
        <v>320</v>
      </c>
      <c r="C4" s="16" t="s">
        <v>161</v>
      </c>
      <c r="D4" s="17">
        <v>44644</v>
      </c>
      <c r="E4" s="22"/>
      <c r="F4" s="9"/>
      <c r="G4" s="9"/>
      <c r="H4" s="9"/>
      <c r="I4" s="9"/>
      <c r="J4" s="9"/>
      <c r="K4" s="23">
        <f>(F2*3)+22</f>
        <v>82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40.006599426269531</v>
      </c>
      <c r="AA4" s="229">
        <v>0.98830002546310425</v>
      </c>
      <c r="AB4" s="229">
        <v>-3.3317999839782715</v>
      </c>
      <c r="AC4" s="229">
        <v>99.589668273925781</v>
      </c>
    </row>
    <row r="5" spans="1:31" ht="16.25" customHeight="1" thickBot="1">
      <c r="A5" s="15">
        <v>3</v>
      </c>
      <c r="B5" s="16">
        <v>320</v>
      </c>
      <c r="C5" s="16" t="s">
        <v>161</v>
      </c>
      <c r="D5" s="17">
        <v>44644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1" ht="16.25" customHeight="1">
      <c r="A6" s="15">
        <v>4</v>
      </c>
      <c r="B6" s="16">
        <v>320</v>
      </c>
      <c r="C6" s="16" t="s">
        <v>161</v>
      </c>
      <c r="D6" s="17">
        <v>44644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1025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1" ht="16.25" customHeight="1">
      <c r="A7" s="15">
        <v>5</v>
      </c>
      <c r="B7" s="16">
        <v>321</v>
      </c>
      <c r="C7" s="16" t="s">
        <v>161</v>
      </c>
      <c r="D7" s="17">
        <v>44652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30.75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1" ht="16.25" customHeight="1">
      <c r="A8" s="15">
        <v>6</v>
      </c>
      <c r="B8" s="16">
        <v>321</v>
      </c>
      <c r="C8" s="16" t="s">
        <v>161</v>
      </c>
      <c r="D8" s="17">
        <v>44652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30.75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1" ht="16.25" customHeight="1">
      <c r="A9" s="15">
        <v>7</v>
      </c>
      <c r="B9" s="16">
        <v>321</v>
      </c>
      <c r="C9" s="16" t="s">
        <v>161</v>
      </c>
      <c r="D9" s="17">
        <v>44652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20.5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1" ht="16.25" customHeight="1">
      <c r="A10" s="15">
        <v>8</v>
      </c>
      <c r="B10" s="16">
        <v>321</v>
      </c>
      <c r="C10" s="16" t="s">
        <v>161</v>
      </c>
      <c r="D10" s="17">
        <v>44652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41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1" ht="16.25" customHeight="1" thickBot="1">
      <c r="A11" s="15">
        <v>9</v>
      </c>
      <c r="B11" s="16">
        <v>322</v>
      </c>
      <c r="C11" s="16" t="s">
        <v>162</v>
      </c>
      <c r="D11" s="17">
        <v>44595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492</v>
      </c>
      <c r="O11" s="10"/>
      <c r="P11" s="64"/>
      <c r="Q11" s="65"/>
      <c r="R11" s="66"/>
      <c r="S11" s="9"/>
      <c r="U11" t="s">
        <v>195</v>
      </c>
    </row>
    <row r="12" spans="1:31" ht="16.25" customHeight="1">
      <c r="A12" s="15">
        <v>10</v>
      </c>
      <c r="B12" s="16">
        <v>322</v>
      </c>
      <c r="C12" s="16" t="s">
        <v>162</v>
      </c>
      <c r="D12" s="17">
        <v>44595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1" ht="16.25" customHeight="1" thickBot="1">
      <c r="A13" s="15">
        <v>11</v>
      </c>
      <c r="B13" s="16">
        <v>322</v>
      </c>
      <c r="C13" s="16" t="s">
        <v>162</v>
      </c>
      <c r="D13" s="17">
        <v>44595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1" ht="16.25" customHeight="1" thickBot="1">
      <c r="A14" s="15">
        <v>12</v>
      </c>
      <c r="B14" s="16">
        <v>322</v>
      </c>
      <c r="C14" s="16" t="s">
        <v>162</v>
      </c>
      <c r="D14" s="17">
        <v>44595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  <c r="AE14" s="229"/>
    </row>
    <row r="15" spans="1:31" ht="16.25" customHeight="1">
      <c r="A15" s="15">
        <v>13</v>
      </c>
      <c r="B15" s="16">
        <v>323</v>
      </c>
      <c r="C15" s="16" t="s">
        <v>162</v>
      </c>
      <c r="D15" s="17">
        <v>44602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  <c r="AE15" s="229"/>
    </row>
    <row r="16" spans="1:31" ht="15" customHeight="1" thickBot="1">
      <c r="A16" s="15">
        <v>14</v>
      </c>
      <c r="B16" s="16">
        <v>323</v>
      </c>
      <c r="C16" s="16" t="s">
        <v>162</v>
      </c>
      <c r="D16" s="17">
        <v>44602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  <c r="AE16" s="229"/>
    </row>
    <row r="17" spans="1:34" ht="15" customHeight="1" thickTop="1">
      <c r="A17" s="15">
        <v>15</v>
      </c>
      <c r="B17" s="16">
        <v>323</v>
      </c>
      <c r="C17" s="16" t="s">
        <v>162</v>
      </c>
      <c r="D17" s="17">
        <v>44602</v>
      </c>
      <c r="E17" s="452" t="s">
        <v>36</v>
      </c>
      <c r="F17" s="86"/>
      <c r="G17" s="87"/>
      <c r="H17" s="88"/>
      <c r="I17" s="89" t="str">
        <f>C3</f>
        <v>KM61 AF</v>
      </c>
      <c r="J17" s="90"/>
      <c r="K17" s="91"/>
      <c r="L17" s="92" t="str">
        <f>C11</f>
        <v>KH14 AF</v>
      </c>
      <c r="M17" s="93"/>
      <c r="N17" s="94"/>
      <c r="O17" s="89" t="str">
        <f>C19</f>
        <v>KH14 AF</v>
      </c>
      <c r="P17" s="95"/>
      <c r="Q17" s="463">
        <f>C27</f>
        <v>0</v>
      </c>
      <c r="R17" s="452" t="s">
        <v>36</v>
      </c>
      <c r="S17" s="58"/>
      <c r="T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E17" s="229"/>
      <c r="AF17" s="58"/>
      <c r="AG17" s="58"/>
      <c r="AH17" s="58"/>
    </row>
    <row r="18" spans="1:34" ht="15" customHeight="1">
      <c r="A18" s="15">
        <v>16</v>
      </c>
      <c r="B18" s="16">
        <v>323</v>
      </c>
      <c r="C18" s="16" t="s">
        <v>162</v>
      </c>
      <c r="D18" s="17">
        <v>44602</v>
      </c>
      <c r="E18" s="452"/>
      <c r="F18" s="454" t="s">
        <v>37</v>
      </c>
      <c r="G18" s="455"/>
      <c r="H18" s="456">
        <f>B3</f>
        <v>320</v>
      </c>
      <c r="I18" s="457"/>
      <c r="J18" s="458"/>
      <c r="K18" s="465">
        <f>B11</f>
        <v>322</v>
      </c>
      <c r="L18" s="466"/>
      <c r="M18" s="467"/>
      <c r="N18" s="456">
        <f>B19</f>
        <v>324</v>
      </c>
      <c r="O18" s="457"/>
      <c r="P18" s="458"/>
      <c r="Q18" s="464"/>
      <c r="R18" s="452"/>
      <c r="S18" s="58"/>
      <c r="T18" s="58"/>
      <c r="U18">
        <v>61</v>
      </c>
      <c r="V18" t="s">
        <v>221</v>
      </c>
      <c r="W18" t="s">
        <v>222</v>
      </c>
      <c r="X18" t="s">
        <v>208</v>
      </c>
      <c r="Y18" s="229">
        <v>39.078723907470703</v>
      </c>
      <c r="Z18" s="229">
        <v>39.078723907470703</v>
      </c>
      <c r="AA18" t="s">
        <v>226</v>
      </c>
      <c r="AB18" s="229">
        <v>1</v>
      </c>
      <c r="AC18" t="s">
        <v>226</v>
      </c>
      <c r="AD18" t="s">
        <v>226</v>
      </c>
      <c r="AE18" s="229"/>
      <c r="AF18" s="58"/>
      <c r="AG18" s="58"/>
      <c r="AH18" s="58"/>
    </row>
    <row r="19" spans="1:34" ht="15" customHeight="1" thickBot="1">
      <c r="A19" s="15">
        <v>17</v>
      </c>
      <c r="B19" s="16">
        <v>324</v>
      </c>
      <c r="C19" s="16" t="s">
        <v>162</v>
      </c>
      <c r="D19" s="17">
        <v>44609</v>
      </c>
      <c r="E19" s="453"/>
      <c r="F19" s="99"/>
      <c r="G19" s="100"/>
      <c r="H19" s="101">
        <v>1</v>
      </c>
      <c r="I19" s="102">
        <f>D3</f>
        <v>44644</v>
      </c>
      <c r="J19" s="103"/>
      <c r="K19" s="104">
        <v>9</v>
      </c>
      <c r="L19" s="105">
        <f>D11</f>
        <v>44595</v>
      </c>
      <c r="M19" s="106"/>
      <c r="N19" s="107"/>
      <c r="O19" s="108">
        <f>D19</f>
        <v>44609</v>
      </c>
      <c r="P19" s="109"/>
      <c r="Q19" s="464"/>
      <c r="R19" s="453"/>
      <c r="S19" s="58"/>
      <c r="T19" s="58"/>
      <c r="U19">
        <v>62</v>
      </c>
      <c r="V19" t="s">
        <v>223</v>
      </c>
      <c r="W19" t="s">
        <v>222</v>
      </c>
      <c r="X19" t="s">
        <v>208</v>
      </c>
      <c r="Y19" t="s">
        <v>225</v>
      </c>
      <c r="Z19" s="229">
        <v>39.078723907470703</v>
      </c>
      <c r="AA19" t="s">
        <v>226</v>
      </c>
      <c r="AB19" s="229">
        <v>1</v>
      </c>
      <c r="AC19" t="s">
        <v>226</v>
      </c>
      <c r="AD19" t="s">
        <v>226</v>
      </c>
      <c r="AE19" s="229"/>
      <c r="AF19" s="58"/>
      <c r="AG19" s="58"/>
      <c r="AH19" s="58"/>
    </row>
    <row r="20" spans="1:34" ht="15" customHeight="1">
      <c r="A20" s="15">
        <v>18</v>
      </c>
      <c r="B20" s="16">
        <v>324</v>
      </c>
      <c r="C20" s="16" t="s">
        <v>162</v>
      </c>
      <c r="D20" s="17">
        <v>44609</v>
      </c>
      <c r="E20" s="451" t="s">
        <v>39</v>
      </c>
      <c r="F20" s="110"/>
      <c r="G20" s="111"/>
      <c r="H20" s="112"/>
      <c r="I20" s="113" t="str">
        <f>C4</f>
        <v>KM61 AF</v>
      </c>
      <c r="J20" s="114"/>
      <c r="K20" s="115"/>
      <c r="L20" s="116" t="str">
        <f>C12</f>
        <v>KH14 AF</v>
      </c>
      <c r="M20" s="117"/>
      <c r="N20" s="118"/>
      <c r="O20" s="119" t="str">
        <f>C20</f>
        <v>KH14 AF</v>
      </c>
      <c r="P20" s="120"/>
      <c r="Q20" s="462">
        <f>B27</f>
        <v>0</v>
      </c>
      <c r="R20" s="451" t="s">
        <v>39</v>
      </c>
      <c r="S20" s="58"/>
      <c r="T20" s="58"/>
      <c r="U20">
        <v>49</v>
      </c>
      <c r="V20" t="s">
        <v>218</v>
      </c>
      <c r="W20" t="s">
        <v>219</v>
      </c>
      <c r="X20" t="s">
        <v>208</v>
      </c>
      <c r="Y20" s="229">
        <v>36.577354431152344</v>
      </c>
      <c r="Z20" s="229">
        <v>37.448970794677734</v>
      </c>
      <c r="AA20" s="229">
        <v>1.2326517105102539</v>
      </c>
      <c r="AB20" s="229">
        <v>10</v>
      </c>
      <c r="AC20" t="s">
        <v>226</v>
      </c>
      <c r="AD20" t="s">
        <v>226</v>
      </c>
      <c r="AE20" s="229"/>
      <c r="AF20" s="58"/>
      <c r="AG20" s="58"/>
      <c r="AH20" s="58"/>
    </row>
    <row r="21" spans="1:34" ht="15" customHeight="1">
      <c r="A21" s="15">
        <v>19</v>
      </c>
      <c r="B21" s="16">
        <v>324</v>
      </c>
      <c r="C21" s="16" t="s">
        <v>162</v>
      </c>
      <c r="D21" s="17">
        <v>44609</v>
      </c>
      <c r="E21" s="452"/>
      <c r="F21" s="456" t="s">
        <v>40</v>
      </c>
      <c r="G21" s="458"/>
      <c r="H21" s="459">
        <f>B4</f>
        <v>320</v>
      </c>
      <c r="I21" s="460"/>
      <c r="J21" s="461"/>
      <c r="K21" s="456">
        <f>B12</f>
        <v>322</v>
      </c>
      <c r="L21" s="457"/>
      <c r="M21" s="458"/>
      <c r="N21" s="459">
        <f>B20</f>
        <v>324</v>
      </c>
      <c r="O21" s="460"/>
      <c r="P21" s="461"/>
      <c r="Q21" s="462"/>
      <c r="R21" s="452"/>
      <c r="S21" s="58"/>
      <c r="T21" s="58"/>
      <c r="U21">
        <v>50</v>
      </c>
      <c r="V21" t="s">
        <v>220</v>
      </c>
      <c r="W21" t="s">
        <v>219</v>
      </c>
      <c r="X21" t="s">
        <v>208</v>
      </c>
      <c r="Y21" s="229">
        <v>38.320587158203125</v>
      </c>
      <c r="Z21" s="229">
        <v>37.448970794677734</v>
      </c>
      <c r="AA21" s="229">
        <v>1.2326517105102539</v>
      </c>
      <c r="AB21" s="229">
        <v>10</v>
      </c>
      <c r="AC21" t="s">
        <v>226</v>
      </c>
      <c r="AD21" t="s">
        <v>226</v>
      </c>
      <c r="AE21" s="229"/>
      <c r="AF21" s="58"/>
      <c r="AG21" s="58"/>
      <c r="AH21" s="58"/>
    </row>
    <row r="22" spans="1:34" ht="15" customHeight="1" thickBot="1">
      <c r="A22" s="15">
        <v>20</v>
      </c>
      <c r="B22" s="16">
        <v>324</v>
      </c>
      <c r="C22" s="16" t="s">
        <v>162</v>
      </c>
      <c r="D22" s="17">
        <v>44609</v>
      </c>
      <c r="E22" s="453"/>
      <c r="F22" s="121"/>
      <c r="G22" s="122"/>
      <c r="H22" s="123">
        <v>2</v>
      </c>
      <c r="I22" s="124">
        <f>D4</f>
        <v>44644</v>
      </c>
      <c r="J22" s="125"/>
      <c r="K22" s="126">
        <v>10</v>
      </c>
      <c r="L22" s="127">
        <f>D12</f>
        <v>44595</v>
      </c>
      <c r="M22" s="128"/>
      <c r="N22" s="129">
        <v>18</v>
      </c>
      <c r="O22" s="130">
        <f>D20</f>
        <v>44609</v>
      </c>
      <c r="P22" s="131"/>
      <c r="Q22" s="462"/>
      <c r="R22" s="453"/>
      <c r="S22" s="58"/>
      <c r="T22" s="58"/>
      <c r="U22">
        <v>37</v>
      </c>
      <c r="V22" t="s">
        <v>216</v>
      </c>
      <c r="W22" t="s">
        <v>217</v>
      </c>
      <c r="X22" t="s">
        <v>208</v>
      </c>
      <c r="Y22" s="229">
        <v>33.157020568847656</v>
      </c>
      <c r="Z22" s="229">
        <v>33.148929595947266</v>
      </c>
      <c r="AA22" s="229">
        <v>1.1442363262176514E-2</v>
      </c>
      <c r="AB22" s="229">
        <v>100</v>
      </c>
      <c r="AC22" t="s">
        <v>226</v>
      </c>
      <c r="AD22" t="s">
        <v>226</v>
      </c>
      <c r="AE22" s="229"/>
      <c r="AF22" s="58"/>
      <c r="AG22" s="58"/>
      <c r="AH22" s="58"/>
    </row>
    <row r="23" spans="1:34" ht="15" customHeight="1">
      <c r="A23" s="15">
        <v>21</v>
      </c>
      <c r="B23" s="16"/>
      <c r="C23" s="16"/>
      <c r="D23" s="17"/>
      <c r="E23" s="451" t="s">
        <v>41</v>
      </c>
      <c r="F23" s="132"/>
      <c r="G23" s="133"/>
      <c r="H23" s="134"/>
      <c r="I23" s="47" t="str">
        <f>C5</f>
        <v>KM61 AF</v>
      </c>
      <c r="J23" s="135"/>
      <c r="K23" s="136"/>
      <c r="L23" s="137" t="str">
        <f>C13</f>
        <v>KH14 AF</v>
      </c>
      <c r="M23" s="138"/>
      <c r="N23" s="139"/>
      <c r="O23" s="140" t="str">
        <f>C21</f>
        <v>KH14 AF</v>
      </c>
      <c r="P23" s="141"/>
      <c r="Q23" s="142">
        <f>D27</f>
        <v>0</v>
      </c>
      <c r="R23" s="452" t="s">
        <v>41</v>
      </c>
      <c r="S23" s="58"/>
      <c r="T23" s="58"/>
      <c r="U23">
        <v>38</v>
      </c>
      <c r="V23" t="s">
        <v>90</v>
      </c>
      <c r="W23" t="s">
        <v>217</v>
      </c>
      <c r="X23" t="s">
        <v>208</v>
      </c>
      <c r="Y23" s="229">
        <v>33.140838623046875</v>
      </c>
      <c r="Z23" s="229">
        <v>33.148929595947266</v>
      </c>
      <c r="AA23" s="229">
        <v>1.1442363262176514E-2</v>
      </c>
      <c r="AB23" s="229">
        <v>100</v>
      </c>
      <c r="AC23" t="s">
        <v>226</v>
      </c>
      <c r="AD23" t="s">
        <v>226</v>
      </c>
      <c r="AE23" s="229"/>
      <c r="AF23" s="58"/>
      <c r="AG23" s="58"/>
      <c r="AH23" s="58"/>
    </row>
    <row r="24" spans="1:34" ht="15" customHeight="1">
      <c r="A24" s="15">
        <v>22</v>
      </c>
      <c r="B24" s="16"/>
      <c r="C24" s="16"/>
      <c r="D24" s="17"/>
      <c r="E24" s="452"/>
      <c r="F24" s="454" t="s">
        <v>42</v>
      </c>
      <c r="G24" s="455"/>
      <c r="H24" s="456">
        <f>B5</f>
        <v>320</v>
      </c>
      <c r="I24" s="457"/>
      <c r="J24" s="458"/>
      <c r="K24" s="459">
        <f>B13</f>
        <v>322</v>
      </c>
      <c r="L24" s="460"/>
      <c r="M24" s="461"/>
      <c r="N24" s="456">
        <f>B21</f>
        <v>324</v>
      </c>
      <c r="O24" s="457"/>
      <c r="P24" s="458"/>
      <c r="Q24" s="144"/>
      <c r="R24" s="452"/>
      <c r="S24" s="58"/>
      <c r="T24" s="58"/>
      <c r="U24">
        <v>25</v>
      </c>
      <c r="V24" t="s">
        <v>213</v>
      </c>
      <c r="W24" t="s">
        <v>214</v>
      </c>
      <c r="X24" t="s">
        <v>208</v>
      </c>
      <c r="Y24" s="229">
        <v>29.91839599609375</v>
      </c>
      <c r="Z24" s="229">
        <v>29.938190460205078</v>
      </c>
      <c r="AA24" s="229">
        <v>2.7994947507977486E-2</v>
      </c>
      <c r="AB24" s="229">
        <v>1000</v>
      </c>
      <c r="AC24" t="s">
        <v>226</v>
      </c>
      <c r="AD24" t="s">
        <v>226</v>
      </c>
      <c r="AE24" s="229"/>
      <c r="AF24" s="58"/>
      <c r="AG24" s="58"/>
      <c r="AH24" s="58"/>
    </row>
    <row r="25" spans="1:34" ht="15" customHeight="1" thickBot="1">
      <c r="A25" s="15">
        <v>23</v>
      </c>
      <c r="B25" s="16"/>
      <c r="C25" s="16"/>
      <c r="D25" s="17"/>
      <c r="E25" s="453"/>
      <c r="F25" s="145"/>
      <c r="G25" s="146"/>
      <c r="H25" s="147">
        <v>3</v>
      </c>
      <c r="I25" s="148">
        <f>D5</f>
        <v>44644</v>
      </c>
      <c r="J25" s="103"/>
      <c r="K25" s="104">
        <v>11</v>
      </c>
      <c r="L25" s="105">
        <f>D13</f>
        <v>44595</v>
      </c>
      <c r="M25" s="149"/>
      <c r="N25" s="150">
        <v>19</v>
      </c>
      <c r="O25" s="148">
        <f>D21</f>
        <v>44609</v>
      </c>
      <c r="P25" s="151"/>
      <c r="Q25" s="152"/>
      <c r="R25" s="453"/>
      <c r="S25" s="58"/>
      <c r="T25" s="58"/>
      <c r="U25">
        <v>26</v>
      </c>
      <c r="V25" t="s">
        <v>215</v>
      </c>
      <c r="W25" t="s">
        <v>214</v>
      </c>
      <c r="X25" t="s">
        <v>208</v>
      </c>
      <c r="Y25" s="229">
        <v>29.957986831665039</v>
      </c>
      <c r="Z25" s="229">
        <v>29.938190460205078</v>
      </c>
      <c r="AA25" s="229">
        <v>2.7994947507977486E-2</v>
      </c>
      <c r="AB25" s="229">
        <v>1000</v>
      </c>
      <c r="AC25" t="s">
        <v>226</v>
      </c>
      <c r="AD25" t="s">
        <v>226</v>
      </c>
      <c r="AE25" s="229"/>
      <c r="AF25" s="58"/>
      <c r="AG25" s="58"/>
      <c r="AH25" s="58"/>
    </row>
    <row r="26" spans="1:34" ht="15" customHeight="1">
      <c r="A26" s="15">
        <v>24</v>
      </c>
      <c r="B26" s="16"/>
      <c r="C26" s="16"/>
      <c r="D26" s="17"/>
      <c r="E26" s="475" t="s">
        <v>44</v>
      </c>
      <c r="F26" s="153"/>
      <c r="G26" s="122"/>
      <c r="H26" s="112"/>
      <c r="I26" s="113" t="str">
        <f>C6</f>
        <v>KM61 AF</v>
      </c>
      <c r="J26" s="154"/>
      <c r="K26" s="115"/>
      <c r="L26" s="81" t="str">
        <f>C14</f>
        <v>KH14 AF</v>
      </c>
      <c r="M26" s="117"/>
      <c r="N26" s="155"/>
      <c r="O26" s="113" t="str">
        <f>C22</f>
        <v>KH14 AF</v>
      </c>
      <c r="P26" s="156"/>
      <c r="Q26" s="468">
        <f>C28</f>
        <v>0</v>
      </c>
      <c r="R26" s="452" t="s">
        <v>44</v>
      </c>
      <c r="S26" s="58"/>
      <c r="T26" s="58"/>
      <c r="U26">
        <v>13</v>
      </c>
      <c r="V26" t="s">
        <v>210</v>
      </c>
      <c r="W26" t="s">
        <v>211</v>
      </c>
      <c r="X26" t="s">
        <v>208</v>
      </c>
      <c r="Y26" s="229">
        <v>26.627740859985352</v>
      </c>
      <c r="Z26" s="229">
        <v>26.630458831787109</v>
      </c>
      <c r="AA26" s="229">
        <v>3.8437924813479185E-3</v>
      </c>
      <c r="AB26" s="229">
        <v>10000</v>
      </c>
      <c r="AC26" t="s">
        <v>226</v>
      </c>
      <c r="AD26" t="s">
        <v>226</v>
      </c>
      <c r="AE26" s="229"/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320</v>
      </c>
      <c r="I27" s="460"/>
      <c r="J27" s="461"/>
      <c r="K27" s="456">
        <f>B14</f>
        <v>322</v>
      </c>
      <c r="L27" s="457"/>
      <c r="M27" s="458"/>
      <c r="N27" s="459">
        <f>B22</f>
        <v>324</v>
      </c>
      <c r="O27" s="460"/>
      <c r="P27" s="461"/>
      <c r="Q27" s="469"/>
      <c r="R27" s="452"/>
      <c r="S27" s="58"/>
      <c r="T27" s="58"/>
      <c r="U27">
        <v>14</v>
      </c>
      <c r="V27" t="s">
        <v>212</v>
      </c>
      <c r="W27" t="s">
        <v>211</v>
      </c>
      <c r="X27" t="s">
        <v>208</v>
      </c>
      <c r="Y27" s="229">
        <v>26.633176803588867</v>
      </c>
      <c r="Z27" s="229">
        <v>26.630458831787109</v>
      </c>
      <c r="AA27" s="229">
        <v>3.8437924813479185E-3</v>
      </c>
      <c r="AB27" s="229">
        <v>10000</v>
      </c>
      <c r="AC27" t="s">
        <v>226</v>
      </c>
      <c r="AD27" t="s">
        <v>226</v>
      </c>
      <c r="AE27" s="229"/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44644</v>
      </c>
      <c r="J28" s="161"/>
      <c r="K28" s="162">
        <v>12</v>
      </c>
      <c r="L28" s="127">
        <f>D14</f>
        <v>44595</v>
      </c>
      <c r="M28" s="163"/>
      <c r="N28" s="104">
        <v>20</v>
      </c>
      <c r="O28" s="160">
        <f>D22</f>
        <v>44609</v>
      </c>
      <c r="P28" s="131"/>
      <c r="Q28" s="469"/>
      <c r="R28" s="452"/>
      <c r="S28" s="58"/>
      <c r="T28" s="58"/>
      <c r="U28">
        <v>1</v>
      </c>
      <c r="V28" t="s">
        <v>206</v>
      </c>
      <c r="W28" t="s">
        <v>207</v>
      </c>
      <c r="X28" t="s">
        <v>208</v>
      </c>
      <c r="Y28" s="229">
        <v>23.408283233642578</v>
      </c>
      <c r="Z28" s="229">
        <v>23.353191375732422</v>
      </c>
      <c r="AA28" s="229">
        <v>7.7913001179695129E-2</v>
      </c>
      <c r="AB28" s="229">
        <v>100000</v>
      </c>
      <c r="AC28" t="s">
        <v>226</v>
      </c>
      <c r="AD28" t="s">
        <v>226</v>
      </c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KM61 AF</v>
      </c>
      <c r="J29" s="167"/>
      <c r="K29" s="168"/>
      <c r="L29" s="137" t="str">
        <f>C15</f>
        <v>KH14 AF</v>
      </c>
      <c r="M29" s="138"/>
      <c r="N29" s="139"/>
      <c r="O29" s="140">
        <f>C23</f>
        <v>0</v>
      </c>
      <c r="P29" s="143"/>
      <c r="Q29" s="470">
        <f>B28</f>
        <v>0</v>
      </c>
      <c r="R29" s="471" t="s">
        <v>47</v>
      </c>
      <c r="S29" s="58"/>
      <c r="T29" s="58"/>
      <c r="U29">
        <v>2</v>
      </c>
      <c r="V29" t="s">
        <v>209</v>
      </c>
      <c r="W29" t="s">
        <v>207</v>
      </c>
      <c r="X29" t="s">
        <v>208</v>
      </c>
      <c r="Y29" s="229">
        <v>23.298097610473633</v>
      </c>
      <c r="Z29" s="229">
        <v>23.353191375732422</v>
      </c>
      <c r="AA29" s="229">
        <v>7.7913001179695129E-2</v>
      </c>
      <c r="AB29" s="229">
        <v>100000</v>
      </c>
      <c r="AC29" t="s">
        <v>226</v>
      </c>
      <c r="AD29" t="s">
        <v>226</v>
      </c>
      <c r="AE29" s="229"/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321</v>
      </c>
      <c r="I30" s="473"/>
      <c r="J30" s="474"/>
      <c r="K30" s="459">
        <f>B15</f>
        <v>323</v>
      </c>
      <c r="L30" s="460"/>
      <c r="M30" s="461"/>
      <c r="N30" s="456">
        <f>B23</f>
        <v>0</v>
      </c>
      <c r="O30" s="457"/>
      <c r="P30" s="458"/>
      <c r="Q30" s="470"/>
      <c r="R30" s="452"/>
      <c r="S30" s="58"/>
      <c r="T30" s="58"/>
      <c r="U30">
        <v>6</v>
      </c>
      <c r="V30" t="s">
        <v>259</v>
      </c>
      <c r="W30" t="s">
        <v>646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  <c r="AE30" s="229"/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44652</v>
      </c>
      <c r="J31" s="169"/>
      <c r="K31" s="170">
        <v>13</v>
      </c>
      <c r="L31" s="105">
        <f>D15</f>
        <v>44602</v>
      </c>
      <c r="M31" s="106"/>
      <c r="N31" s="150">
        <v>21</v>
      </c>
      <c r="O31" s="148">
        <f>D23</f>
        <v>0</v>
      </c>
      <c r="P31" s="109"/>
      <c r="Q31" s="470"/>
      <c r="R31" s="453"/>
      <c r="S31" s="58"/>
      <c r="T31" s="58"/>
      <c r="U31">
        <v>7</v>
      </c>
      <c r="V31" t="s">
        <v>261</v>
      </c>
      <c r="W31" t="s">
        <v>646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  <c r="AE31" s="229"/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KM61 AF</v>
      </c>
      <c r="J32" s="172"/>
      <c r="K32" s="115"/>
      <c r="L32" s="81" t="str">
        <f>C16</f>
        <v>KH14 AF</v>
      </c>
      <c r="M32" s="117"/>
      <c r="N32" s="118"/>
      <c r="O32" s="119">
        <f>C24</f>
        <v>0</v>
      </c>
      <c r="P32" s="173"/>
      <c r="Q32" s="174">
        <f>D28</f>
        <v>0</v>
      </c>
      <c r="R32" s="451" t="s">
        <v>49</v>
      </c>
      <c r="S32" s="58"/>
      <c r="T32" s="58"/>
      <c r="U32">
        <v>8</v>
      </c>
      <c r="V32" t="s">
        <v>262</v>
      </c>
      <c r="W32" t="s">
        <v>646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E32" s="229"/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321</v>
      </c>
      <c r="I33" s="460"/>
      <c r="J33" s="461"/>
      <c r="K33" s="456">
        <f>B16</f>
        <v>323</v>
      </c>
      <c r="L33" s="457"/>
      <c r="M33" s="458"/>
      <c r="N33" s="459">
        <f>B24</f>
        <v>0</v>
      </c>
      <c r="O33" s="460"/>
      <c r="P33" s="461"/>
      <c r="Q33" s="175"/>
      <c r="R33" s="452"/>
      <c r="S33" s="58"/>
      <c r="T33" s="58"/>
      <c r="U33">
        <v>18</v>
      </c>
      <c r="V33" t="s">
        <v>263</v>
      </c>
      <c r="W33" t="s">
        <v>646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E33" s="229"/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44652</v>
      </c>
      <c r="J34" s="125"/>
      <c r="K34" s="126">
        <v>14</v>
      </c>
      <c r="L34" s="127">
        <f>D16</f>
        <v>44602</v>
      </c>
      <c r="M34" s="178"/>
      <c r="N34" s="129">
        <v>22</v>
      </c>
      <c r="O34" s="130">
        <f>D24</f>
        <v>0</v>
      </c>
      <c r="P34" s="179"/>
      <c r="Q34" s="180"/>
      <c r="R34" s="452"/>
      <c r="S34" s="58"/>
      <c r="T34" s="58"/>
      <c r="U34">
        <v>19</v>
      </c>
      <c r="V34" t="s">
        <v>264</v>
      </c>
      <c r="W34" t="s">
        <v>646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  <c r="AE34" s="229"/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KM61 AF</v>
      </c>
      <c r="J35" s="183"/>
      <c r="K35" s="136"/>
      <c r="L35" s="137" t="str">
        <f>C17</f>
        <v>KH14 AF</v>
      </c>
      <c r="M35" s="138"/>
      <c r="N35" s="139"/>
      <c r="O35" s="140">
        <f>C25</f>
        <v>0</v>
      </c>
      <c r="P35" s="143"/>
      <c r="Q35" s="184"/>
      <c r="R35" s="451" t="s">
        <v>51</v>
      </c>
      <c r="S35" s="58"/>
      <c r="T35" s="58"/>
      <c r="U35">
        <v>20</v>
      </c>
      <c r="V35" t="s">
        <v>265</v>
      </c>
      <c r="W35" t="s">
        <v>646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  <c r="AE35" s="229"/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321</v>
      </c>
      <c r="I36" s="457"/>
      <c r="J36" s="458"/>
      <c r="K36" s="465">
        <f>B17</f>
        <v>323</v>
      </c>
      <c r="L36" s="466"/>
      <c r="M36" s="467"/>
      <c r="N36" s="456">
        <f>B25</f>
        <v>0</v>
      </c>
      <c r="O36" s="457"/>
      <c r="P36" s="458"/>
      <c r="Q36" s="185" t="s">
        <v>38</v>
      </c>
      <c r="R36" s="452"/>
      <c r="S36" s="58"/>
      <c r="T36" s="58"/>
      <c r="U36">
        <v>30</v>
      </c>
      <c r="V36" t="s">
        <v>266</v>
      </c>
      <c r="W36" t="s">
        <v>646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  <c r="AE36" s="229"/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44652</v>
      </c>
      <c r="J37" s="169"/>
      <c r="K37" s="170">
        <v>15</v>
      </c>
      <c r="L37" s="105">
        <f>D17</f>
        <v>44602</v>
      </c>
      <c r="M37" s="106"/>
      <c r="N37" s="187">
        <v>23</v>
      </c>
      <c r="O37" s="108">
        <f>D25</f>
        <v>0</v>
      </c>
      <c r="P37" s="109"/>
      <c r="Q37" s="188"/>
      <c r="R37" s="453"/>
      <c r="S37" s="58"/>
      <c r="T37" s="58"/>
      <c r="U37">
        <v>31</v>
      </c>
      <c r="V37" t="s">
        <v>267</v>
      </c>
      <c r="W37" t="s">
        <v>646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  <c r="AE37" s="229"/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KM61 AF</v>
      </c>
      <c r="J38" s="114"/>
      <c r="K38" s="115"/>
      <c r="L38" s="81" t="str">
        <f>C18</f>
        <v>KH14 AF</v>
      </c>
      <c r="M38" s="117"/>
      <c r="N38" s="118"/>
      <c r="O38" s="119">
        <f>C26</f>
        <v>0</v>
      </c>
      <c r="P38" s="173"/>
      <c r="Q38" s="192"/>
      <c r="R38" s="452" t="s">
        <v>52</v>
      </c>
      <c r="S38" s="58"/>
      <c r="T38" s="58"/>
      <c r="U38">
        <v>32</v>
      </c>
      <c r="V38" t="s">
        <v>268</v>
      </c>
      <c r="W38" t="s">
        <v>646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  <c r="AE38" s="229"/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321</v>
      </c>
      <c r="I39" s="460"/>
      <c r="J39" s="461"/>
      <c r="K39" s="456">
        <f>B18</f>
        <v>323</v>
      </c>
      <c r="L39" s="457"/>
      <c r="M39" s="458"/>
      <c r="N39" s="480">
        <f>B26</f>
        <v>0</v>
      </c>
      <c r="O39" s="481"/>
      <c r="P39" s="482"/>
      <c r="Q39" s="196" t="s">
        <v>38</v>
      </c>
      <c r="R39" s="452"/>
      <c r="S39" s="58"/>
      <c r="T39" s="58"/>
      <c r="U39">
        <v>42</v>
      </c>
      <c r="V39" t="s">
        <v>269</v>
      </c>
      <c r="W39" t="s">
        <v>646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  <c r="AE39" s="229"/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44652</v>
      </c>
      <c r="J40" s="201"/>
      <c r="K40" s="202">
        <v>16</v>
      </c>
      <c r="L40" s="203">
        <f>D18</f>
        <v>44602</v>
      </c>
      <c r="M40" s="204"/>
      <c r="N40" s="205">
        <v>24</v>
      </c>
      <c r="O40" s="200">
        <f>D26</f>
        <v>0</v>
      </c>
      <c r="P40" s="201"/>
      <c r="Q40" s="206"/>
      <c r="R40" s="452"/>
      <c r="S40" s="58"/>
      <c r="T40" s="58"/>
      <c r="U40">
        <v>43</v>
      </c>
      <c r="V40" t="s">
        <v>91</v>
      </c>
      <c r="W40" t="s">
        <v>646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  <c r="AE40" s="229"/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44</v>
      </c>
      <c r="V41" t="s">
        <v>270</v>
      </c>
      <c r="W41" s="35" t="s">
        <v>646</v>
      </c>
      <c r="X41" s="35" t="s">
        <v>228</v>
      </c>
      <c r="Y41" s="35" t="s">
        <v>225</v>
      </c>
      <c r="Z41" s="35" t="s">
        <v>226</v>
      </c>
      <c r="AA41" s="35" t="s">
        <v>226</v>
      </c>
      <c r="AB41" s="35" t="s">
        <v>226</v>
      </c>
      <c r="AC41" s="35" t="s">
        <v>226</v>
      </c>
      <c r="AD41" t="s">
        <v>226</v>
      </c>
      <c r="AE41" s="229"/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54</v>
      </c>
      <c r="V42" t="s">
        <v>284</v>
      </c>
      <c r="W42" t="s">
        <v>647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  <c r="AE42" s="229"/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55</v>
      </c>
      <c r="V43" t="s">
        <v>286</v>
      </c>
      <c r="W43" t="s">
        <v>647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  <c r="AE43" s="229"/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56</v>
      </c>
      <c r="V44" t="s">
        <v>287</v>
      </c>
      <c r="W44" t="s">
        <v>647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  <c r="AE44" s="229"/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66</v>
      </c>
      <c r="V45" t="s">
        <v>288</v>
      </c>
      <c r="W45" t="s">
        <v>647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  <c r="AE45" s="229"/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67</v>
      </c>
      <c r="V46" t="s">
        <v>289</v>
      </c>
      <c r="W46" t="s">
        <v>647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  <c r="AE46" s="229"/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68</v>
      </c>
      <c r="V47" t="s">
        <v>290</v>
      </c>
      <c r="W47" t="s">
        <v>647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  <c r="AE47" s="229"/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78</v>
      </c>
      <c r="V48" t="s">
        <v>291</v>
      </c>
      <c r="W48" t="s">
        <v>647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  <c r="AE48" s="229"/>
    </row>
    <row r="49" spans="1:31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79</v>
      </c>
      <c r="V49" t="s">
        <v>292</v>
      </c>
      <c r="W49" t="s">
        <v>647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  <c r="AE49" s="229"/>
    </row>
    <row r="50" spans="1:31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80</v>
      </c>
      <c r="V50" t="s">
        <v>293</v>
      </c>
      <c r="W50" t="s">
        <v>647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  <c r="AE50" s="229"/>
    </row>
    <row r="51" spans="1:31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90</v>
      </c>
      <c r="V51" t="s">
        <v>294</v>
      </c>
      <c r="W51" t="s">
        <v>647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  <c r="AE51" s="229"/>
    </row>
    <row r="52" spans="1:31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91</v>
      </c>
      <c r="V52" t="s">
        <v>295</v>
      </c>
      <c r="W52" t="s">
        <v>647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  <c r="AE52" s="229"/>
    </row>
    <row r="53" spans="1:31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92</v>
      </c>
      <c r="V53" t="s">
        <v>296</v>
      </c>
      <c r="W53" s="35" t="s">
        <v>647</v>
      </c>
      <c r="X53" s="35" t="s">
        <v>228</v>
      </c>
      <c r="Y53" s="35" t="s">
        <v>225</v>
      </c>
      <c r="Z53" s="35" t="s">
        <v>226</v>
      </c>
      <c r="AA53" s="35" t="s">
        <v>226</v>
      </c>
      <c r="AB53" s="35" t="s">
        <v>226</v>
      </c>
      <c r="AC53" s="35" t="s">
        <v>226</v>
      </c>
      <c r="AD53" t="s">
        <v>226</v>
      </c>
      <c r="AE53" s="229"/>
    </row>
    <row r="54" spans="1:31">
      <c r="U54">
        <v>9</v>
      </c>
      <c r="V54" t="s">
        <v>271</v>
      </c>
      <c r="W54" t="s">
        <v>648</v>
      </c>
      <c r="X54" t="s">
        <v>228</v>
      </c>
      <c r="Y54" t="s">
        <v>225</v>
      </c>
      <c r="Z54" t="s">
        <v>226</v>
      </c>
      <c r="AA54" t="s">
        <v>226</v>
      </c>
      <c r="AB54" t="s">
        <v>226</v>
      </c>
      <c r="AC54" t="s">
        <v>226</v>
      </c>
      <c r="AD54" t="s">
        <v>226</v>
      </c>
      <c r="AE54" s="229"/>
    </row>
    <row r="55" spans="1:31">
      <c r="U55">
        <v>10</v>
      </c>
      <c r="V55" t="s">
        <v>273</v>
      </c>
      <c r="W55" t="s">
        <v>648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  <c r="AE55" s="229"/>
    </row>
    <row r="56" spans="1:31">
      <c r="U56">
        <v>11</v>
      </c>
      <c r="V56" t="s">
        <v>274</v>
      </c>
      <c r="W56" t="s">
        <v>648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  <c r="AE56" s="229"/>
    </row>
    <row r="57" spans="1:31">
      <c r="U57">
        <v>21</v>
      </c>
      <c r="V57" t="s">
        <v>275</v>
      </c>
      <c r="W57" t="s">
        <v>648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  <c r="AE57" s="229"/>
    </row>
    <row r="58" spans="1:31">
      <c r="U58">
        <v>22</v>
      </c>
      <c r="V58" t="s">
        <v>276</v>
      </c>
      <c r="W58" t="s">
        <v>648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  <c r="AE58" s="229"/>
    </row>
    <row r="59" spans="1:31">
      <c r="U59">
        <v>23</v>
      </c>
      <c r="V59" t="s">
        <v>277</v>
      </c>
      <c r="W59" t="s">
        <v>648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  <c r="AE59" s="229"/>
    </row>
    <row r="60" spans="1:31">
      <c r="U60">
        <v>33</v>
      </c>
      <c r="V60" t="s">
        <v>278</v>
      </c>
      <c r="W60" t="s">
        <v>648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  <c r="AE60" s="229"/>
    </row>
    <row r="61" spans="1:31">
      <c r="U61">
        <v>34</v>
      </c>
      <c r="V61" t="s">
        <v>279</v>
      </c>
      <c r="W61" t="s">
        <v>648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  <c r="AE61" s="229"/>
    </row>
    <row r="62" spans="1:31">
      <c r="U62">
        <v>35</v>
      </c>
      <c r="V62" t="s">
        <v>280</v>
      </c>
      <c r="W62" t="s">
        <v>648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  <c r="AE62" s="229"/>
    </row>
    <row r="63" spans="1:31">
      <c r="U63">
        <v>45</v>
      </c>
      <c r="V63" t="s">
        <v>281</v>
      </c>
      <c r="W63" t="s">
        <v>648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  <c r="AE63" s="229"/>
    </row>
    <row r="64" spans="1:31">
      <c r="U64">
        <v>46</v>
      </c>
      <c r="V64" t="s">
        <v>282</v>
      </c>
      <c r="W64" t="s">
        <v>648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  <c r="AE64" s="229"/>
    </row>
    <row r="65" spans="2:31">
      <c r="U65">
        <v>47</v>
      </c>
      <c r="V65" t="s">
        <v>283</v>
      </c>
      <c r="W65" s="35" t="s">
        <v>648</v>
      </c>
      <c r="X65" s="35" t="s">
        <v>228</v>
      </c>
      <c r="Y65" s="35" t="s">
        <v>225</v>
      </c>
      <c r="Z65" s="35" t="s">
        <v>226</v>
      </c>
      <c r="AA65" s="35" t="s">
        <v>226</v>
      </c>
      <c r="AB65" s="35" t="s">
        <v>226</v>
      </c>
      <c r="AC65" s="35" t="s">
        <v>226</v>
      </c>
      <c r="AD65" t="s">
        <v>226</v>
      </c>
      <c r="AE65" s="229"/>
    </row>
    <row r="66" spans="2:31">
      <c r="U66">
        <v>3</v>
      </c>
      <c r="V66" t="s">
        <v>232</v>
      </c>
      <c r="W66" t="s">
        <v>649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  <c r="AE66" s="229"/>
    </row>
    <row r="67" spans="2:31">
      <c r="U67">
        <v>4</v>
      </c>
      <c r="V67" t="s">
        <v>234</v>
      </c>
      <c r="W67" t="s">
        <v>649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  <c r="AE67" s="229"/>
    </row>
    <row r="68" spans="2:31">
      <c r="U68">
        <v>5</v>
      </c>
      <c r="V68" t="s">
        <v>235</v>
      </c>
      <c r="W68" t="s">
        <v>649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  <c r="AE68" s="229"/>
    </row>
    <row r="69" spans="2:31">
      <c r="U69">
        <v>15</v>
      </c>
      <c r="V69" t="s">
        <v>236</v>
      </c>
      <c r="W69" t="s">
        <v>649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  <c r="AE69" s="229"/>
    </row>
    <row r="70" spans="2:31">
      <c r="U70">
        <v>16</v>
      </c>
      <c r="V70" t="s">
        <v>237</v>
      </c>
      <c r="W70" t="s">
        <v>649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  <c r="AE70" s="229"/>
    </row>
    <row r="71" spans="2:31">
      <c r="B71"/>
      <c r="C71"/>
      <c r="D71"/>
      <c r="G71"/>
      <c r="U71">
        <v>17</v>
      </c>
      <c r="V71" t="s">
        <v>238</v>
      </c>
      <c r="W71" t="s">
        <v>649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  <c r="AE71" s="229"/>
    </row>
    <row r="72" spans="2:31">
      <c r="B72"/>
      <c r="C72"/>
      <c r="D72"/>
      <c r="G72"/>
      <c r="U72">
        <v>27</v>
      </c>
      <c r="V72" t="s">
        <v>239</v>
      </c>
      <c r="W72" t="s">
        <v>649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  <c r="AE72" s="229"/>
    </row>
    <row r="73" spans="2:31">
      <c r="U73">
        <v>28</v>
      </c>
      <c r="V73" t="s">
        <v>240</v>
      </c>
      <c r="W73" t="s">
        <v>649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  <c r="AE73" s="229"/>
    </row>
    <row r="74" spans="2:31">
      <c r="U74">
        <v>29</v>
      </c>
      <c r="V74" t="s">
        <v>241</v>
      </c>
      <c r="W74" t="s">
        <v>649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  <c r="AE74" s="229"/>
    </row>
    <row r="75" spans="2:31">
      <c r="U75">
        <v>39</v>
      </c>
      <c r="V75" t="s">
        <v>242</v>
      </c>
      <c r="W75" t="s">
        <v>649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  <c r="AE75" s="229"/>
    </row>
    <row r="76" spans="2:31">
      <c r="U76">
        <v>40</v>
      </c>
      <c r="V76" t="s">
        <v>243</v>
      </c>
      <c r="W76" t="s">
        <v>649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  <c r="AE76" s="229"/>
    </row>
    <row r="77" spans="2:31">
      <c r="U77">
        <v>41</v>
      </c>
      <c r="V77" t="s">
        <v>244</v>
      </c>
      <c r="W77" s="35" t="s">
        <v>649</v>
      </c>
      <c r="X77" s="35" t="s">
        <v>228</v>
      </c>
      <c r="Y77" s="35" t="s">
        <v>225</v>
      </c>
      <c r="Z77" s="35" t="s">
        <v>226</v>
      </c>
      <c r="AA77" s="35" t="s">
        <v>226</v>
      </c>
      <c r="AB77" s="35" t="s">
        <v>226</v>
      </c>
      <c r="AC77" s="35" t="s">
        <v>226</v>
      </c>
      <c r="AD77" t="s">
        <v>226</v>
      </c>
      <c r="AE77" s="229"/>
    </row>
    <row r="78" spans="2:31">
      <c r="U78">
        <v>51</v>
      </c>
      <c r="V78" t="s">
        <v>245</v>
      </c>
      <c r="W78" t="s">
        <v>650</v>
      </c>
      <c r="X78" t="s">
        <v>228</v>
      </c>
      <c r="Y78" t="s">
        <v>225</v>
      </c>
      <c r="Z78" s="229">
        <v>38.979862213134766</v>
      </c>
      <c r="AA78" t="s">
        <v>226</v>
      </c>
      <c r="AB78" t="s">
        <v>226</v>
      </c>
      <c r="AC78" t="s">
        <v>226</v>
      </c>
      <c r="AD78" t="s">
        <v>226</v>
      </c>
      <c r="AE78" s="229"/>
    </row>
    <row r="79" spans="2:31">
      <c r="U79">
        <v>52</v>
      </c>
      <c r="V79" t="s">
        <v>247</v>
      </c>
      <c r="W79" t="s">
        <v>650</v>
      </c>
      <c r="X79" t="s">
        <v>228</v>
      </c>
      <c r="Y79" t="s">
        <v>225</v>
      </c>
      <c r="Z79" s="229">
        <v>38.979862213134766</v>
      </c>
      <c r="AA79" t="s">
        <v>226</v>
      </c>
      <c r="AB79" t="s">
        <v>226</v>
      </c>
      <c r="AC79" t="s">
        <v>226</v>
      </c>
      <c r="AD79" t="s">
        <v>226</v>
      </c>
      <c r="AE79" s="229"/>
    </row>
    <row r="80" spans="2:31">
      <c r="U80">
        <v>53</v>
      </c>
      <c r="V80" t="s">
        <v>248</v>
      </c>
      <c r="W80" t="s">
        <v>650</v>
      </c>
      <c r="X80" t="s">
        <v>228</v>
      </c>
      <c r="Y80" t="s">
        <v>225</v>
      </c>
      <c r="Z80" s="229">
        <v>38.979862213134766</v>
      </c>
      <c r="AA80" t="s">
        <v>226</v>
      </c>
      <c r="AB80" t="s">
        <v>226</v>
      </c>
      <c r="AC80" t="s">
        <v>226</v>
      </c>
      <c r="AD80" t="s">
        <v>226</v>
      </c>
      <c r="AE80" s="229"/>
    </row>
    <row r="81" spans="21:31">
      <c r="U81">
        <v>63</v>
      </c>
      <c r="V81" t="s">
        <v>250</v>
      </c>
      <c r="W81" t="s">
        <v>650</v>
      </c>
      <c r="X81" t="s">
        <v>228</v>
      </c>
      <c r="Y81" t="s">
        <v>225</v>
      </c>
      <c r="Z81" s="229">
        <v>38.979862213134766</v>
      </c>
      <c r="AA81" t="s">
        <v>226</v>
      </c>
      <c r="AB81" t="s">
        <v>226</v>
      </c>
      <c r="AC81" t="s">
        <v>226</v>
      </c>
      <c r="AD81" t="s">
        <v>226</v>
      </c>
      <c r="AE81" s="229"/>
    </row>
    <row r="82" spans="21:31">
      <c r="U82">
        <v>64</v>
      </c>
      <c r="V82" t="s">
        <v>251</v>
      </c>
      <c r="W82" t="s">
        <v>650</v>
      </c>
      <c r="X82" t="s">
        <v>228</v>
      </c>
      <c r="Y82" t="s">
        <v>225</v>
      </c>
      <c r="Z82" s="229">
        <v>38.979862213134766</v>
      </c>
      <c r="AA82" t="s">
        <v>226</v>
      </c>
      <c r="AB82" t="s">
        <v>226</v>
      </c>
      <c r="AC82" t="s">
        <v>226</v>
      </c>
      <c r="AD82" t="s">
        <v>226</v>
      </c>
      <c r="AE82" s="229"/>
    </row>
    <row r="83" spans="21:31">
      <c r="U83">
        <v>65</v>
      </c>
      <c r="V83" t="s">
        <v>252</v>
      </c>
      <c r="W83" t="s">
        <v>650</v>
      </c>
      <c r="X83" t="s">
        <v>228</v>
      </c>
      <c r="Y83" t="s">
        <v>225</v>
      </c>
      <c r="Z83" s="229">
        <v>38.979862213134766</v>
      </c>
      <c r="AA83" t="s">
        <v>226</v>
      </c>
      <c r="AB83" t="s">
        <v>226</v>
      </c>
      <c r="AC83" t="s">
        <v>226</v>
      </c>
      <c r="AD83" t="s">
        <v>226</v>
      </c>
      <c r="AE83" s="229"/>
    </row>
    <row r="84" spans="21:31">
      <c r="U84">
        <v>75</v>
      </c>
      <c r="V84" t="s">
        <v>253</v>
      </c>
      <c r="W84" t="s">
        <v>650</v>
      </c>
      <c r="X84" t="s">
        <v>228</v>
      </c>
      <c r="Y84" t="s">
        <v>225</v>
      </c>
      <c r="Z84" s="229">
        <v>38.979862213134766</v>
      </c>
      <c r="AA84" t="s">
        <v>226</v>
      </c>
      <c r="AB84" t="s">
        <v>226</v>
      </c>
      <c r="AC84" t="s">
        <v>226</v>
      </c>
      <c r="AD84" t="s">
        <v>226</v>
      </c>
      <c r="AE84" s="229"/>
    </row>
    <row r="85" spans="21:31">
      <c r="U85">
        <v>76</v>
      </c>
      <c r="V85" t="s">
        <v>254</v>
      </c>
      <c r="W85" t="s">
        <v>650</v>
      </c>
      <c r="X85" t="s">
        <v>228</v>
      </c>
      <c r="Y85" t="s">
        <v>225</v>
      </c>
      <c r="Z85" s="229">
        <v>38.979862213134766</v>
      </c>
      <c r="AA85" t="s">
        <v>226</v>
      </c>
      <c r="AB85" t="s">
        <v>226</v>
      </c>
      <c r="AC85" t="s">
        <v>226</v>
      </c>
      <c r="AD85" t="s">
        <v>226</v>
      </c>
      <c r="AE85" s="229"/>
    </row>
    <row r="86" spans="21:31">
      <c r="U86">
        <v>77</v>
      </c>
      <c r="V86" t="s">
        <v>255</v>
      </c>
      <c r="W86" t="s">
        <v>650</v>
      </c>
      <c r="X86" t="s">
        <v>228</v>
      </c>
      <c r="Y86" t="s">
        <v>225</v>
      </c>
      <c r="Z86" s="229">
        <v>38.979862213134766</v>
      </c>
      <c r="AA86" t="s">
        <v>226</v>
      </c>
      <c r="AB86" t="s">
        <v>226</v>
      </c>
      <c r="AC86" t="s">
        <v>226</v>
      </c>
      <c r="AD86" t="s">
        <v>226</v>
      </c>
      <c r="AE86" s="229"/>
    </row>
    <row r="87" spans="21:31">
      <c r="U87">
        <v>87</v>
      </c>
      <c r="V87" t="s">
        <v>256</v>
      </c>
      <c r="W87" t="s">
        <v>650</v>
      </c>
      <c r="X87" t="s">
        <v>228</v>
      </c>
      <c r="Y87" t="s">
        <v>225</v>
      </c>
      <c r="Z87" s="229">
        <v>38.979862213134766</v>
      </c>
      <c r="AA87" t="s">
        <v>226</v>
      </c>
      <c r="AB87" t="s">
        <v>226</v>
      </c>
      <c r="AC87" t="s">
        <v>226</v>
      </c>
      <c r="AD87" t="s">
        <v>226</v>
      </c>
      <c r="AE87" s="229"/>
    </row>
    <row r="88" spans="21:31">
      <c r="U88">
        <v>88</v>
      </c>
      <c r="V88" t="s">
        <v>257</v>
      </c>
      <c r="W88" t="s">
        <v>650</v>
      </c>
      <c r="X88" t="s">
        <v>228</v>
      </c>
      <c r="Y88" t="s">
        <v>225</v>
      </c>
      <c r="Z88" s="229">
        <v>38.979862213134766</v>
      </c>
      <c r="AA88" t="s">
        <v>226</v>
      </c>
      <c r="AB88" t="s">
        <v>226</v>
      </c>
      <c r="AC88" t="s">
        <v>226</v>
      </c>
      <c r="AD88" t="s">
        <v>226</v>
      </c>
      <c r="AE88" s="229"/>
    </row>
    <row r="89" spans="21:31">
      <c r="U89">
        <v>89</v>
      </c>
      <c r="V89" t="s">
        <v>258</v>
      </c>
      <c r="W89" t="s">
        <v>650</v>
      </c>
      <c r="X89" t="s">
        <v>228</v>
      </c>
      <c r="Y89" s="229">
        <v>38.979862213134766</v>
      </c>
      <c r="Z89" s="229">
        <v>38.979862213134766</v>
      </c>
      <c r="AA89" t="s">
        <v>226</v>
      </c>
      <c r="AB89" s="229">
        <v>2.0331203937530518</v>
      </c>
      <c r="AC89" s="229">
        <v>2.0331203937530518</v>
      </c>
      <c r="AD89" t="s">
        <v>226</v>
      </c>
      <c r="AE89" s="229"/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A15:B19 D5:D22 B17:B26">
    <cfRule type="cellIs" dxfId="1583" priority="66" stopIfTrue="1" operator="equal">
      <formula>0</formula>
    </cfRule>
  </conditionalFormatting>
  <conditionalFormatting sqref="P5:Q5 P10">
    <cfRule type="cellIs" dxfId="1582" priority="65" stopIfTrue="1" operator="equal">
      <formula>0</formula>
    </cfRule>
  </conditionalFormatting>
  <conditionalFormatting sqref="O4">
    <cfRule type="cellIs" dxfId="1581" priority="62" stopIfTrue="1" operator="equal">
      <formula>0</formula>
    </cfRule>
  </conditionalFormatting>
  <conditionalFormatting sqref="O5 O14 P7:Q8 Q4 Q10 P12:Q14 Q6">
    <cfRule type="cellIs" dxfId="1580" priority="64" stopIfTrue="1" operator="equal">
      <formula>0</formula>
    </cfRule>
  </conditionalFormatting>
  <conditionalFormatting sqref="P14:Q14">
    <cfRule type="cellIs" dxfId="1579" priority="63" stopIfTrue="1" operator="equal">
      <formula>0</formula>
    </cfRule>
  </conditionalFormatting>
  <conditionalFormatting sqref="M5:N5 M11">
    <cfRule type="cellIs" dxfId="1578" priority="61" stopIfTrue="1" operator="equal">
      <formula>0</formula>
    </cfRule>
  </conditionalFormatting>
  <conditionalFormatting sqref="L4">
    <cfRule type="cellIs" dxfId="1577" priority="59" stopIfTrue="1" operator="equal">
      <formula>0</formula>
    </cfRule>
  </conditionalFormatting>
  <conditionalFormatting sqref="K5:L5 M7:N8 N4 K4 N11 M13:N14 N6">
    <cfRule type="cellIs" dxfId="1576" priority="60" stopIfTrue="1" operator="equal">
      <formula>0</formula>
    </cfRule>
  </conditionalFormatting>
  <conditionalFormatting sqref="B3:B6">
    <cfRule type="cellIs" dxfId="1575" priority="58" stopIfTrue="1" operator="equal">
      <formula>0</formula>
    </cfRule>
  </conditionalFormatting>
  <conditionalFormatting sqref="H6 G6:G12">
    <cfRule type="cellIs" dxfId="1574" priority="57" stopIfTrue="1" operator="equal">
      <formula>0</formula>
    </cfRule>
  </conditionalFormatting>
  <conditionalFormatting sqref="B20:B26">
    <cfRule type="cellIs" dxfId="1573" priority="56" stopIfTrue="1" operator="equal">
      <formula>0</formula>
    </cfRule>
  </conditionalFormatting>
  <conditionalFormatting sqref="B7:B26">
    <cfRule type="cellIs" dxfId="1572" priority="54" stopIfTrue="1" operator="equal">
      <formula>0</formula>
    </cfRule>
  </conditionalFormatting>
  <conditionalFormatting sqref="B5:B22">
    <cfRule type="cellIs" dxfId="1571" priority="53" stopIfTrue="1" operator="equal">
      <formula>0</formula>
    </cfRule>
  </conditionalFormatting>
  <conditionalFormatting sqref="C3:C10">
    <cfRule type="cellIs" dxfId="1570" priority="52" stopIfTrue="1" operator="equal">
      <formula>0</formula>
    </cfRule>
  </conditionalFormatting>
  <conditionalFormatting sqref="B9:B26">
    <cfRule type="cellIs" dxfId="1569" priority="51" stopIfTrue="1" operator="equal">
      <formula>0</formula>
    </cfRule>
  </conditionalFormatting>
  <conditionalFormatting sqref="B13:B26">
    <cfRule type="cellIs" dxfId="1568" priority="50" stopIfTrue="1" operator="equal">
      <formula>0</formula>
    </cfRule>
  </conditionalFormatting>
  <conditionalFormatting sqref="B4:B10">
    <cfRule type="cellIs" dxfId="1567" priority="49" stopIfTrue="1" operator="equal">
      <formula>0</formula>
    </cfRule>
  </conditionalFormatting>
  <conditionalFormatting sqref="B6:B18">
    <cfRule type="cellIs" dxfId="1566" priority="48" stopIfTrue="1" operator="equal">
      <formula>0</formula>
    </cfRule>
  </conditionalFormatting>
  <conditionalFormatting sqref="B8:B26">
    <cfRule type="cellIs" dxfId="1565" priority="47" stopIfTrue="1" operator="equal">
      <formula>0</formula>
    </cfRule>
  </conditionalFormatting>
  <conditionalFormatting sqref="B8:B26">
    <cfRule type="cellIs" dxfId="1564" priority="46" stopIfTrue="1" operator="equal">
      <formula>0</formula>
    </cfRule>
  </conditionalFormatting>
  <conditionalFormatting sqref="B10:B22">
    <cfRule type="cellIs" dxfId="1563" priority="45" stopIfTrue="1" operator="equal">
      <formula>0</formula>
    </cfRule>
  </conditionalFormatting>
  <conditionalFormatting sqref="B10:B22">
    <cfRule type="cellIs" dxfId="1562" priority="44" stopIfTrue="1" operator="equal">
      <formula>0</formula>
    </cfRule>
  </conditionalFormatting>
  <conditionalFormatting sqref="B12:B18">
    <cfRule type="cellIs" dxfId="1561" priority="43" stopIfTrue="1" operator="equal">
      <formula>0</formula>
    </cfRule>
  </conditionalFormatting>
  <conditionalFormatting sqref="C3:C10">
    <cfRule type="cellIs" dxfId="1560" priority="42" stopIfTrue="1" operator="equal">
      <formula>0</formula>
    </cfRule>
  </conditionalFormatting>
  <conditionalFormatting sqref="C3:C10">
    <cfRule type="cellIs" dxfId="1559" priority="41" stopIfTrue="1" operator="equal">
      <formula>0</formula>
    </cfRule>
  </conditionalFormatting>
  <conditionalFormatting sqref="C3:C10">
    <cfRule type="cellIs" dxfId="1558" priority="40" stopIfTrue="1" operator="equal">
      <formula>0</formula>
    </cfRule>
  </conditionalFormatting>
  <conditionalFormatting sqref="C3:C10">
    <cfRule type="cellIs" dxfId="1557" priority="39" stopIfTrue="1" operator="equal">
      <formula>0</formula>
    </cfRule>
  </conditionalFormatting>
  <conditionalFormatting sqref="D23:D26">
    <cfRule type="cellIs" dxfId="1556" priority="38" stopIfTrue="1" operator="equal">
      <formula>0</formula>
    </cfRule>
  </conditionalFormatting>
  <conditionalFormatting sqref="D21:D26">
    <cfRule type="cellIs" dxfId="1555" priority="37" stopIfTrue="1" operator="equal">
      <formula>0</formula>
    </cfRule>
  </conditionalFormatting>
  <conditionalFormatting sqref="D19:D26">
    <cfRule type="cellIs" dxfId="1554" priority="36" stopIfTrue="1" operator="equal">
      <formula>0</formula>
    </cfRule>
  </conditionalFormatting>
  <conditionalFormatting sqref="D15:D18">
    <cfRule type="cellIs" dxfId="1553" priority="35" stopIfTrue="1" operator="equal">
      <formula>0</formula>
    </cfRule>
  </conditionalFormatting>
  <conditionalFormatting sqref="D15:D18">
    <cfRule type="cellIs" dxfId="1552" priority="34" stopIfTrue="1" operator="equal">
      <formula>0</formula>
    </cfRule>
  </conditionalFormatting>
  <conditionalFormatting sqref="D13:D26">
    <cfRule type="cellIs" dxfId="1551" priority="33" stopIfTrue="1" operator="equal">
      <formula>0</formula>
    </cfRule>
  </conditionalFormatting>
  <conditionalFormatting sqref="D13:D26">
    <cfRule type="cellIs" dxfId="1550" priority="32" stopIfTrue="1" operator="equal">
      <formula>0</formula>
    </cfRule>
  </conditionalFormatting>
  <conditionalFormatting sqref="D12:D18">
    <cfRule type="cellIs" dxfId="1549" priority="31" stopIfTrue="1" operator="equal">
      <formula>0</formula>
    </cfRule>
  </conditionalFormatting>
  <conditionalFormatting sqref="D12:D18">
    <cfRule type="cellIs" dxfId="1548" priority="30" stopIfTrue="1" operator="equal">
      <formula>0</formula>
    </cfRule>
  </conditionalFormatting>
  <conditionalFormatting sqref="D10:D26">
    <cfRule type="cellIs" dxfId="1547" priority="29" stopIfTrue="1" operator="equal">
      <formula>0</formula>
    </cfRule>
  </conditionalFormatting>
  <conditionalFormatting sqref="D9:D26">
    <cfRule type="cellIs" dxfId="1546" priority="28" stopIfTrue="1" operator="equal">
      <formula>0</formula>
    </cfRule>
  </conditionalFormatting>
  <conditionalFormatting sqref="C15:C28">
    <cfRule type="cellIs" dxfId="1545" priority="27" stopIfTrue="1" operator="equal">
      <formula>0</formula>
    </cfRule>
  </conditionalFormatting>
  <conditionalFormatting sqref="C15:C28">
    <cfRule type="cellIs" dxfId="1544" priority="26" stopIfTrue="1" operator="equal">
      <formula>0</formula>
    </cfRule>
  </conditionalFormatting>
  <conditionalFormatting sqref="C15:C28">
    <cfRule type="cellIs" dxfId="1543" priority="25" stopIfTrue="1" operator="equal">
      <formula>0</formula>
    </cfRule>
  </conditionalFormatting>
  <conditionalFormatting sqref="C15:C28">
    <cfRule type="cellIs" dxfId="1542" priority="24" stopIfTrue="1" operator="equal">
      <formula>0</formula>
    </cfRule>
  </conditionalFormatting>
  <conditionalFormatting sqref="C15:C28">
    <cfRule type="cellIs" dxfId="1541" priority="23" stopIfTrue="1" operator="equal">
      <formula>0</formula>
    </cfRule>
  </conditionalFormatting>
  <conditionalFormatting sqref="D27:D28">
    <cfRule type="cellIs" dxfId="1540" priority="22" stopIfTrue="1" operator="equal">
      <formula>0</formula>
    </cfRule>
  </conditionalFormatting>
  <conditionalFormatting sqref="D3:D6">
    <cfRule type="cellIs" dxfId="1539" priority="21" stopIfTrue="1" operator="equal">
      <formula>0</formula>
    </cfRule>
  </conditionalFormatting>
  <conditionalFormatting sqref="C5:C26">
    <cfRule type="cellIs" dxfId="1538" priority="20" stopIfTrue="1" operator="equal">
      <formula>0</formula>
    </cfRule>
  </conditionalFormatting>
  <conditionalFormatting sqref="C5:C26">
    <cfRule type="cellIs" dxfId="1537" priority="19" stopIfTrue="1" operator="equal">
      <formula>0</formula>
    </cfRule>
  </conditionalFormatting>
  <conditionalFormatting sqref="C5:C26">
    <cfRule type="cellIs" dxfId="1536" priority="18" stopIfTrue="1" operator="equal">
      <formula>0</formula>
    </cfRule>
  </conditionalFormatting>
  <conditionalFormatting sqref="C5:C26">
    <cfRule type="cellIs" dxfId="1535" priority="17" stopIfTrue="1" operator="equal">
      <formula>0</formula>
    </cfRule>
  </conditionalFormatting>
  <conditionalFormatting sqref="C5:C26">
    <cfRule type="cellIs" dxfId="1534" priority="16" stopIfTrue="1" operator="equal">
      <formula>0</formula>
    </cfRule>
  </conditionalFormatting>
  <conditionalFormatting sqref="C19:C26">
    <cfRule type="cellIs" dxfId="1533" priority="15" stopIfTrue="1" operator="equal">
      <formula>0</formula>
    </cfRule>
  </conditionalFormatting>
  <conditionalFormatting sqref="C19:C26">
    <cfRule type="cellIs" dxfId="1532" priority="14" stopIfTrue="1" operator="equal">
      <formula>0</formula>
    </cfRule>
  </conditionalFormatting>
  <conditionalFormatting sqref="C19:C26">
    <cfRule type="cellIs" dxfId="1531" priority="13" stopIfTrue="1" operator="equal">
      <formula>0</formula>
    </cfRule>
  </conditionalFormatting>
  <conditionalFormatting sqref="C19:C26">
    <cfRule type="cellIs" dxfId="1530" priority="12" stopIfTrue="1" operator="equal">
      <formula>0</formula>
    </cfRule>
  </conditionalFormatting>
  <conditionalFormatting sqref="C19:C26">
    <cfRule type="cellIs" dxfId="1529" priority="11" stopIfTrue="1" operator="equal">
      <formula>0</formula>
    </cfRule>
  </conditionalFormatting>
  <conditionalFormatting sqref="D4:D10">
    <cfRule type="cellIs" dxfId="1528" priority="10" stopIfTrue="1" operator="equal">
      <formula>0</formula>
    </cfRule>
  </conditionalFormatting>
  <conditionalFormatting sqref="D6:D18">
    <cfRule type="cellIs" dxfId="1527" priority="9" stopIfTrue="1" operator="equal">
      <formula>0</formula>
    </cfRule>
  </conditionalFormatting>
  <conditionalFormatting sqref="D8:D26">
    <cfRule type="cellIs" dxfId="1526" priority="8" stopIfTrue="1" operator="equal">
      <formula>0</formula>
    </cfRule>
  </conditionalFormatting>
  <conditionalFormatting sqref="D16:D26">
    <cfRule type="cellIs" dxfId="1525" priority="7" stopIfTrue="1" operator="equal">
      <formula>0</formula>
    </cfRule>
  </conditionalFormatting>
  <conditionalFormatting sqref="D16:D26">
    <cfRule type="cellIs" dxfId="1524" priority="6" stopIfTrue="1" operator="equal">
      <formula>0</formula>
    </cfRule>
  </conditionalFormatting>
  <conditionalFormatting sqref="B14:B26">
    <cfRule type="cellIs" dxfId="1523" priority="5" stopIfTrue="1" operator="equal">
      <formula>0</formula>
    </cfRule>
  </conditionalFormatting>
  <conditionalFormatting sqref="D14:D26">
    <cfRule type="cellIs" dxfId="1522" priority="4" stopIfTrue="1" operator="equal">
      <formula>0</formula>
    </cfRule>
  </conditionalFormatting>
  <conditionalFormatting sqref="D14:D26">
    <cfRule type="cellIs" dxfId="1521" priority="3" stopIfTrue="1" operator="equal">
      <formula>0</formula>
    </cfRule>
  </conditionalFormatting>
  <conditionalFormatting sqref="D17:D26">
    <cfRule type="cellIs" dxfId="1520" priority="2" stopIfTrue="1" operator="equal">
      <formula>0</formula>
    </cfRule>
  </conditionalFormatting>
  <conditionalFormatting sqref="D17:D26">
    <cfRule type="cellIs" dxfId="1519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B2F7-E46C-E94F-9CD1-17D8C32D8BDB}">
  <sheetPr>
    <pageSetUpPr fitToPage="1"/>
  </sheetPr>
  <dimension ref="A1:AH98"/>
  <sheetViews>
    <sheetView workbookViewId="0">
      <selection activeCell="AB27" sqref="AB27:AB38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7" customWidth="1"/>
    <col min="24" max="31" width="8.83203125" customWidth="1"/>
    <col min="32" max="32" width="7.1640625" style="9" customWidth="1"/>
    <col min="33" max="34" width="7.1640625" customWidth="1"/>
  </cols>
  <sheetData>
    <row r="1" spans="1:30" ht="19" customHeight="1" thickBot="1">
      <c r="U1" t="s">
        <v>181</v>
      </c>
      <c r="V1" t="s">
        <v>636</v>
      </c>
    </row>
    <row r="2" spans="1:30" ht="19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637</v>
      </c>
    </row>
    <row r="3" spans="1:30" ht="16.25" customHeight="1" thickTop="1" thickBot="1">
      <c r="A3" s="15">
        <v>1</v>
      </c>
      <c r="B3" s="16">
        <v>314</v>
      </c>
      <c r="C3" s="16" t="s">
        <v>161</v>
      </c>
      <c r="D3" s="17">
        <v>44588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 ht="16.25" customHeight="1">
      <c r="A4" s="15">
        <v>2</v>
      </c>
      <c r="B4" s="16">
        <v>314</v>
      </c>
      <c r="C4" s="16" t="s">
        <v>161</v>
      </c>
      <c r="D4" s="17">
        <v>44588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39.625400543212891</v>
      </c>
      <c r="AA4" s="229">
        <v>0.99639999866485596</v>
      </c>
      <c r="AB4" s="229">
        <v>-3.2309999465942383</v>
      </c>
      <c r="AC4" s="229">
        <v>103.93966674804688</v>
      </c>
    </row>
    <row r="5" spans="1:30" ht="16.25" customHeight="1" thickBot="1">
      <c r="A5" s="15">
        <v>3</v>
      </c>
      <c r="B5" s="16">
        <v>314</v>
      </c>
      <c r="C5" s="16" t="s">
        <v>161</v>
      </c>
      <c r="D5" s="17">
        <v>44588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6.25" customHeight="1">
      <c r="A6" s="15">
        <v>4</v>
      </c>
      <c r="B6" s="16">
        <v>314</v>
      </c>
      <c r="C6" s="16" t="s">
        <v>161</v>
      </c>
      <c r="D6" s="17">
        <v>44588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6.25" customHeight="1">
      <c r="A7" s="15">
        <v>5</v>
      </c>
      <c r="B7" s="16">
        <v>315</v>
      </c>
      <c r="C7" s="16" t="s">
        <v>161</v>
      </c>
      <c r="D7" s="17">
        <v>44595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6.25" customHeight="1">
      <c r="A8" s="15">
        <v>6</v>
      </c>
      <c r="B8" s="16">
        <v>315</v>
      </c>
      <c r="C8" s="16" t="s">
        <v>161</v>
      </c>
      <c r="D8" s="17">
        <v>44595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6.25" customHeight="1">
      <c r="A9" s="15">
        <v>7</v>
      </c>
      <c r="B9" s="16">
        <v>316</v>
      </c>
      <c r="C9" s="16" t="s">
        <v>161</v>
      </c>
      <c r="D9" s="17">
        <v>44609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6.25" customHeight="1">
      <c r="A10" s="15">
        <v>8</v>
      </c>
      <c r="B10" s="16">
        <v>316</v>
      </c>
      <c r="C10" s="16" t="s">
        <v>161</v>
      </c>
      <c r="D10" s="17">
        <v>44609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6.25" customHeight="1" thickBot="1">
      <c r="A11" s="15">
        <v>9</v>
      </c>
      <c r="B11" s="16">
        <v>315</v>
      </c>
      <c r="C11" s="16" t="s">
        <v>161</v>
      </c>
      <c r="D11" s="17">
        <v>44595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0" ht="16.25" customHeight="1">
      <c r="A12" s="15">
        <v>10</v>
      </c>
      <c r="B12" s="16">
        <v>315</v>
      </c>
      <c r="C12" s="16" t="s">
        <v>161</v>
      </c>
      <c r="D12" s="17">
        <v>44595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6.25" customHeight="1" thickBot="1">
      <c r="A13" s="15">
        <v>11</v>
      </c>
      <c r="B13" s="16">
        <v>316</v>
      </c>
      <c r="C13" s="16" t="s">
        <v>161</v>
      </c>
      <c r="D13" s="17">
        <v>44609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6.25" customHeight="1" thickBot="1">
      <c r="A14" s="15">
        <v>12</v>
      </c>
      <c r="B14" s="16">
        <v>316</v>
      </c>
      <c r="C14" s="16" t="s">
        <v>161</v>
      </c>
      <c r="D14" s="17">
        <v>44609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 ht="16.25" customHeight="1">
      <c r="A15" s="15">
        <v>13</v>
      </c>
      <c r="B15" s="16">
        <v>317</v>
      </c>
      <c r="C15" s="16" t="s">
        <v>161</v>
      </c>
      <c r="D15" s="17">
        <v>44616</v>
      </c>
      <c r="E15" s="53"/>
      <c r="F15" s="9"/>
      <c r="G15" s="11"/>
      <c r="H15" s="9"/>
      <c r="I15" s="9"/>
      <c r="J15" s="9"/>
      <c r="K15" s="9"/>
      <c r="L15" s="9"/>
      <c r="U15">
        <v>96</v>
      </c>
      <c r="V15" t="s">
        <v>229</v>
      </c>
      <c r="W15" t="s">
        <v>38</v>
      </c>
      <c r="X15" t="s">
        <v>228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317</v>
      </c>
      <c r="C16" s="16" t="s">
        <v>161</v>
      </c>
      <c r="D16" s="17">
        <v>44616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62</v>
      </c>
      <c r="V16" t="s">
        <v>223</v>
      </c>
      <c r="W16" t="s">
        <v>222</v>
      </c>
      <c r="X16" t="s">
        <v>208</v>
      </c>
      <c r="Y16" s="229">
        <v>39.103450775146484</v>
      </c>
      <c r="Z16" s="229">
        <v>39.103450775146484</v>
      </c>
      <c r="AA16" t="s">
        <v>226</v>
      </c>
      <c r="AB16" s="229">
        <v>1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317</v>
      </c>
      <c r="C17" s="16" t="s">
        <v>161</v>
      </c>
      <c r="D17" s="17">
        <v>44616</v>
      </c>
      <c r="E17" s="452" t="s">
        <v>36</v>
      </c>
      <c r="F17" s="86"/>
      <c r="G17" s="87"/>
      <c r="H17" s="88"/>
      <c r="I17" s="89" t="str">
        <f>C3</f>
        <v>KM61 AF</v>
      </c>
      <c r="J17" s="90"/>
      <c r="K17" s="91"/>
      <c r="L17" s="92" t="str">
        <f>C11</f>
        <v>KM61 AF</v>
      </c>
      <c r="M17" s="93"/>
      <c r="N17" s="94"/>
      <c r="O17" s="89" t="str">
        <f>C19</f>
        <v>KM61 AF</v>
      </c>
      <c r="P17" s="95"/>
      <c r="Q17" s="463">
        <f>C27</f>
        <v>0</v>
      </c>
      <c r="R17" s="452" t="s">
        <v>36</v>
      </c>
      <c r="S17" s="58"/>
      <c r="T17" s="58"/>
      <c r="U17">
        <v>49</v>
      </c>
      <c r="V17" t="s">
        <v>218</v>
      </c>
      <c r="W17" t="s">
        <v>219</v>
      </c>
      <c r="X17" t="s">
        <v>208</v>
      </c>
      <c r="Y17" s="229">
        <v>36.68548583984375</v>
      </c>
      <c r="Z17" s="229">
        <v>36.68548583984375</v>
      </c>
      <c r="AA17" t="s">
        <v>226</v>
      </c>
      <c r="AB17" s="229">
        <v>10</v>
      </c>
      <c r="AC17" t="s">
        <v>226</v>
      </c>
      <c r="AD17" t="s">
        <v>226</v>
      </c>
      <c r="AF17" s="58"/>
      <c r="AG17" s="58"/>
      <c r="AH17" s="58"/>
    </row>
    <row r="18" spans="1:34" ht="15" customHeight="1">
      <c r="A18" s="15">
        <v>16</v>
      </c>
      <c r="B18" s="16">
        <v>317</v>
      </c>
      <c r="C18" s="16" t="s">
        <v>161</v>
      </c>
      <c r="D18" s="17">
        <v>44616</v>
      </c>
      <c r="E18" s="452"/>
      <c r="F18" s="454" t="s">
        <v>37</v>
      </c>
      <c r="G18" s="455"/>
      <c r="H18" s="456">
        <f>B3</f>
        <v>314</v>
      </c>
      <c r="I18" s="457"/>
      <c r="J18" s="458"/>
      <c r="K18" s="465">
        <f>B11</f>
        <v>315</v>
      </c>
      <c r="L18" s="466"/>
      <c r="M18" s="467"/>
      <c r="N18" s="456">
        <f>B19</f>
        <v>318</v>
      </c>
      <c r="O18" s="457"/>
      <c r="P18" s="458"/>
      <c r="Q18" s="464"/>
      <c r="R18" s="452"/>
      <c r="S18" s="58"/>
      <c r="T18" s="58"/>
      <c r="U18">
        <v>37</v>
      </c>
      <c r="V18" t="s">
        <v>216</v>
      </c>
      <c r="W18" t="s">
        <v>217</v>
      </c>
      <c r="X18" t="s">
        <v>208</v>
      </c>
      <c r="Y18" s="229">
        <v>32.970001220703125</v>
      </c>
      <c r="Z18" s="229">
        <v>33.415847778320312</v>
      </c>
      <c r="AA18" s="229">
        <v>0.63052493333816528</v>
      </c>
      <c r="AB18" s="229">
        <v>100</v>
      </c>
      <c r="AC18" t="s">
        <v>226</v>
      </c>
      <c r="AD18" t="s">
        <v>226</v>
      </c>
      <c r="AF18" s="58"/>
      <c r="AG18" s="58"/>
      <c r="AH18" s="58"/>
    </row>
    <row r="19" spans="1:34" ht="15" customHeight="1" thickBot="1">
      <c r="A19" s="15">
        <v>17</v>
      </c>
      <c r="B19" s="16">
        <v>318</v>
      </c>
      <c r="C19" s="16" t="s">
        <v>161</v>
      </c>
      <c r="D19" s="17">
        <v>44623</v>
      </c>
      <c r="E19" s="453"/>
      <c r="F19" s="99"/>
      <c r="G19" s="100"/>
      <c r="H19" s="101">
        <v>1</v>
      </c>
      <c r="I19" s="102">
        <f>D3</f>
        <v>44588</v>
      </c>
      <c r="J19" s="103"/>
      <c r="K19" s="104">
        <v>9</v>
      </c>
      <c r="L19" s="105">
        <f>D11</f>
        <v>44595</v>
      </c>
      <c r="M19" s="106"/>
      <c r="N19" s="107"/>
      <c r="O19" s="108">
        <f>D19</f>
        <v>44623</v>
      </c>
      <c r="P19" s="109"/>
      <c r="Q19" s="464"/>
      <c r="R19" s="453"/>
      <c r="S19" s="58"/>
      <c r="T19" s="58"/>
      <c r="U19">
        <v>38</v>
      </c>
      <c r="V19" t="s">
        <v>90</v>
      </c>
      <c r="W19" t="s">
        <v>217</v>
      </c>
      <c r="X19" t="s">
        <v>208</v>
      </c>
      <c r="Y19" s="229">
        <v>33.861698150634766</v>
      </c>
      <c r="Z19" s="229">
        <v>33.415847778320312</v>
      </c>
      <c r="AA19" s="229">
        <v>0.63052493333816528</v>
      </c>
      <c r="AB19" s="229">
        <v>100</v>
      </c>
      <c r="AC19" t="s">
        <v>226</v>
      </c>
      <c r="AD19" t="s">
        <v>226</v>
      </c>
      <c r="AF19" s="58"/>
      <c r="AG19" s="58"/>
      <c r="AH19" s="58"/>
    </row>
    <row r="20" spans="1:34" ht="15" customHeight="1">
      <c r="A20" s="15">
        <v>18</v>
      </c>
      <c r="B20" s="16">
        <v>318</v>
      </c>
      <c r="C20" s="16" t="s">
        <v>161</v>
      </c>
      <c r="D20" s="17">
        <v>44623</v>
      </c>
      <c r="E20" s="451" t="s">
        <v>39</v>
      </c>
      <c r="F20" s="110"/>
      <c r="G20" s="111"/>
      <c r="H20" s="112"/>
      <c r="I20" s="113" t="str">
        <f>C4</f>
        <v>KM61 AF</v>
      </c>
      <c r="J20" s="114"/>
      <c r="K20" s="115"/>
      <c r="L20" s="116" t="str">
        <f>C12</f>
        <v>KM61 AF</v>
      </c>
      <c r="M20" s="117"/>
      <c r="N20" s="118"/>
      <c r="O20" s="119" t="str">
        <f>C20</f>
        <v>KM61 AF</v>
      </c>
      <c r="P20" s="120"/>
      <c r="Q20" s="462">
        <f>B27</f>
        <v>0</v>
      </c>
      <c r="R20" s="451" t="s">
        <v>39</v>
      </c>
      <c r="S20" s="58"/>
      <c r="T20" s="58"/>
      <c r="U20">
        <v>25</v>
      </c>
      <c r="V20" t="s">
        <v>213</v>
      </c>
      <c r="W20" t="s">
        <v>214</v>
      </c>
      <c r="X20" t="s">
        <v>208</v>
      </c>
      <c r="Y20" s="229">
        <v>29.939437866210938</v>
      </c>
      <c r="Z20" s="229">
        <v>29.924705505371094</v>
      </c>
      <c r="AA20" s="229">
        <v>2.0833356305956841E-2</v>
      </c>
      <c r="AB20" s="229">
        <v>1000</v>
      </c>
      <c r="AC20" t="s">
        <v>226</v>
      </c>
      <c r="AD20" t="s">
        <v>226</v>
      </c>
      <c r="AF20" s="58"/>
      <c r="AG20" s="58"/>
      <c r="AH20" s="58"/>
    </row>
    <row r="21" spans="1:34" ht="15" customHeight="1">
      <c r="A21" s="15">
        <v>19</v>
      </c>
      <c r="B21" s="16">
        <v>318</v>
      </c>
      <c r="C21" s="16" t="s">
        <v>161</v>
      </c>
      <c r="D21" s="17">
        <v>44623</v>
      </c>
      <c r="E21" s="452"/>
      <c r="F21" s="456" t="s">
        <v>40</v>
      </c>
      <c r="G21" s="458"/>
      <c r="H21" s="459">
        <f>B4</f>
        <v>314</v>
      </c>
      <c r="I21" s="460"/>
      <c r="J21" s="461"/>
      <c r="K21" s="456">
        <f>B12</f>
        <v>315</v>
      </c>
      <c r="L21" s="457"/>
      <c r="M21" s="458"/>
      <c r="N21" s="459">
        <f>B20</f>
        <v>318</v>
      </c>
      <c r="O21" s="460"/>
      <c r="P21" s="461"/>
      <c r="Q21" s="462"/>
      <c r="R21" s="452"/>
      <c r="S21" s="58"/>
      <c r="T21" s="58"/>
      <c r="U21">
        <v>26</v>
      </c>
      <c r="V21" t="s">
        <v>215</v>
      </c>
      <c r="W21" t="s">
        <v>214</v>
      </c>
      <c r="X21" t="s">
        <v>208</v>
      </c>
      <c r="Y21" s="229">
        <v>29.909975051879883</v>
      </c>
      <c r="Z21" s="229">
        <v>29.924705505371094</v>
      </c>
      <c r="AA21" s="229">
        <v>2.0833356305956841E-2</v>
      </c>
      <c r="AB21" s="229">
        <v>1000</v>
      </c>
      <c r="AC21" t="s">
        <v>226</v>
      </c>
      <c r="AD21" t="s">
        <v>226</v>
      </c>
      <c r="AF21" s="58"/>
      <c r="AG21" s="58"/>
      <c r="AH21" s="58"/>
    </row>
    <row r="22" spans="1:34" ht="15" customHeight="1" thickBot="1">
      <c r="A22" s="15">
        <v>20</v>
      </c>
      <c r="B22" s="16">
        <v>318</v>
      </c>
      <c r="C22" s="16" t="s">
        <v>161</v>
      </c>
      <c r="D22" s="17">
        <v>44623</v>
      </c>
      <c r="E22" s="453"/>
      <c r="F22" s="121"/>
      <c r="G22" s="122"/>
      <c r="H22" s="123">
        <v>2</v>
      </c>
      <c r="I22" s="124">
        <f>D4</f>
        <v>44588</v>
      </c>
      <c r="J22" s="125"/>
      <c r="K22" s="126">
        <v>10</v>
      </c>
      <c r="L22" s="127">
        <f>D12</f>
        <v>44595</v>
      </c>
      <c r="M22" s="128"/>
      <c r="N22" s="129">
        <v>18</v>
      </c>
      <c r="O22" s="130">
        <f>D20</f>
        <v>44623</v>
      </c>
      <c r="P22" s="131"/>
      <c r="Q22" s="462"/>
      <c r="R22" s="453"/>
      <c r="S22" s="58"/>
      <c r="T22" s="58"/>
      <c r="U22">
        <v>13</v>
      </c>
      <c r="V22" t="s">
        <v>210</v>
      </c>
      <c r="W22" t="s">
        <v>211</v>
      </c>
      <c r="X22" t="s">
        <v>208</v>
      </c>
      <c r="Y22" s="229">
        <v>26.729213714599609</v>
      </c>
      <c r="Z22" s="229">
        <v>26.682178497314453</v>
      </c>
      <c r="AA22" s="229">
        <v>6.6517844796180725E-2</v>
      </c>
      <c r="AB22" s="229">
        <v>10000</v>
      </c>
      <c r="AC22" t="s">
        <v>226</v>
      </c>
      <c r="AD22" t="s">
        <v>226</v>
      </c>
      <c r="AF22" s="58"/>
      <c r="AG22" s="58"/>
      <c r="AH22" s="58"/>
    </row>
    <row r="23" spans="1:34" ht="15" customHeight="1">
      <c r="A23" s="15">
        <v>21</v>
      </c>
      <c r="B23" s="16">
        <v>319</v>
      </c>
      <c r="C23" s="16" t="s">
        <v>161</v>
      </c>
      <c r="D23" s="17">
        <v>44631</v>
      </c>
      <c r="E23" s="451" t="s">
        <v>41</v>
      </c>
      <c r="F23" s="132"/>
      <c r="G23" s="133"/>
      <c r="H23" s="134"/>
      <c r="I23" s="47" t="str">
        <f>C5</f>
        <v>KM61 AF</v>
      </c>
      <c r="J23" s="135"/>
      <c r="K23" s="136"/>
      <c r="L23" s="137" t="str">
        <f>C13</f>
        <v>KM61 AF</v>
      </c>
      <c r="M23" s="138"/>
      <c r="N23" s="139"/>
      <c r="O23" s="140" t="str">
        <f>C21</f>
        <v>KM61 AF</v>
      </c>
      <c r="P23" s="141"/>
      <c r="Q23" s="142">
        <f>D27</f>
        <v>0</v>
      </c>
      <c r="R23" s="452" t="s">
        <v>41</v>
      </c>
      <c r="S23" s="58"/>
      <c r="T23" s="58"/>
      <c r="U23">
        <v>14</v>
      </c>
      <c r="V23" t="s">
        <v>212</v>
      </c>
      <c r="W23" t="s">
        <v>211</v>
      </c>
      <c r="X23" t="s">
        <v>208</v>
      </c>
      <c r="Y23" s="229">
        <v>26.635143280029297</v>
      </c>
      <c r="Z23" s="229">
        <v>26.682178497314453</v>
      </c>
      <c r="AA23" s="229">
        <v>6.6517844796180725E-2</v>
      </c>
      <c r="AB23" s="229">
        <v>10000</v>
      </c>
      <c r="AC23" t="s">
        <v>226</v>
      </c>
      <c r="AD23" t="s">
        <v>226</v>
      </c>
      <c r="AF23" s="58"/>
      <c r="AG23" s="58"/>
      <c r="AH23" s="58"/>
    </row>
    <row r="24" spans="1:34" ht="15" customHeight="1">
      <c r="A24" s="15">
        <v>22</v>
      </c>
      <c r="B24" s="16">
        <v>319</v>
      </c>
      <c r="C24" s="16" t="s">
        <v>161</v>
      </c>
      <c r="D24" s="17">
        <v>44631</v>
      </c>
      <c r="E24" s="452"/>
      <c r="F24" s="454" t="s">
        <v>42</v>
      </c>
      <c r="G24" s="455"/>
      <c r="H24" s="456">
        <f>B5</f>
        <v>314</v>
      </c>
      <c r="I24" s="457"/>
      <c r="J24" s="458"/>
      <c r="K24" s="459">
        <f>B13</f>
        <v>316</v>
      </c>
      <c r="L24" s="460"/>
      <c r="M24" s="461"/>
      <c r="N24" s="456">
        <f>B21</f>
        <v>318</v>
      </c>
      <c r="O24" s="457"/>
      <c r="P24" s="458"/>
      <c r="Q24" s="144"/>
      <c r="R24" s="452"/>
      <c r="S24" s="58"/>
      <c r="T24" s="58"/>
      <c r="U24">
        <v>1</v>
      </c>
      <c r="V24" t="s">
        <v>206</v>
      </c>
      <c r="W24" t="s">
        <v>207</v>
      </c>
      <c r="X24" t="s">
        <v>208</v>
      </c>
      <c r="Y24" s="229">
        <v>23.380767822265625</v>
      </c>
      <c r="Z24" s="229">
        <v>23.360225677490234</v>
      </c>
      <c r="AA24" s="229">
        <v>2.9049631208181381E-2</v>
      </c>
      <c r="AB24" s="229">
        <v>100000</v>
      </c>
      <c r="AC24" t="s">
        <v>226</v>
      </c>
      <c r="AD24" t="s">
        <v>226</v>
      </c>
      <c r="AF24" s="58"/>
      <c r="AG24" s="58"/>
      <c r="AH24" s="58"/>
    </row>
    <row r="25" spans="1:34" ht="15" customHeight="1" thickBot="1">
      <c r="A25" s="15">
        <v>23</v>
      </c>
      <c r="B25" s="16">
        <v>319</v>
      </c>
      <c r="C25" s="16" t="s">
        <v>161</v>
      </c>
      <c r="D25" s="17">
        <v>44631</v>
      </c>
      <c r="E25" s="453"/>
      <c r="F25" s="145"/>
      <c r="G25" s="146"/>
      <c r="H25" s="147">
        <v>3</v>
      </c>
      <c r="I25" s="148">
        <f>D5</f>
        <v>44588</v>
      </c>
      <c r="J25" s="103"/>
      <c r="K25" s="104">
        <v>11</v>
      </c>
      <c r="L25" s="105">
        <f>D13</f>
        <v>44609</v>
      </c>
      <c r="M25" s="149"/>
      <c r="N25" s="150">
        <v>19</v>
      </c>
      <c r="O25" s="148">
        <f>D21</f>
        <v>44623</v>
      </c>
      <c r="P25" s="151"/>
      <c r="Q25" s="152"/>
      <c r="R25" s="453"/>
      <c r="S25" s="58"/>
      <c r="T25" s="58"/>
      <c r="U25">
        <v>2</v>
      </c>
      <c r="V25" t="s">
        <v>209</v>
      </c>
      <c r="W25" t="s">
        <v>207</v>
      </c>
      <c r="X25" t="s">
        <v>208</v>
      </c>
      <c r="Y25" s="229">
        <v>23.339685440063477</v>
      </c>
      <c r="Z25" s="229">
        <v>23.360225677490234</v>
      </c>
      <c r="AA25" s="229">
        <v>2.9049631208181381E-2</v>
      </c>
      <c r="AB25" s="229">
        <v>100000</v>
      </c>
      <c r="AC25" t="s">
        <v>226</v>
      </c>
      <c r="AD25" t="s">
        <v>226</v>
      </c>
      <c r="AF25" s="58"/>
      <c r="AG25" s="58"/>
      <c r="AH25" s="58"/>
    </row>
    <row r="26" spans="1:34" ht="15" customHeight="1">
      <c r="A26" s="15">
        <v>24</v>
      </c>
      <c r="B26" s="16">
        <v>319</v>
      </c>
      <c r="C26" s="16" t="s">
        <v>161</v>
      </c>
      <c r="D26" s="17">
        <v>44631</v>
      </c>
      <c r="E26" s="475" t="s">
        <v>44</v>
      </c>
      <c r="F26" s="153"/>
      <c r="G26" s="122"/>
      <c r="H26" s="112"/>
      <c r="I26" s="113" t="str">
        <f>C6</f>
        <v>KM61 AF</v>
      </c>
      <c r="J26" s="154"/>
      <c r="K26" s="115"/>
      <c r="L26" s="81" t="str">
        <f>C14</f>
        <v>KM61 AF</v>
      </c>
      <c r="M26" s="117"/>
      <c r="N26" s="155"/>
      <c r="O26" s="113" t="str">
        <f>C22</f>
        <v>KM61 AF</v>
      </c>
      <c r="P26" s="156"/>
      <c r="Q26" s="468">
        <f>C28</f>
        <v>0</v>
      </c>
      <c r="R26" s="452" t="s">
        <v>44</v>
      </c>
      <c r="S26" s="58"/>
      <c r="T26" s="58"/>
      <c r="Y26" s="229"/>
      <c r="Z26" s="229"/>
      <c r="AA26" s="229"/>
      <c r="AB26" s="229"/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314</v>
      </c>
      <c r="I27" s="460"/>
      <c r="J27" s="461"/>
      <c r="K27" s="456">
        <f>B14</f>
        <v>316</v>
      </c>
      <c r="L27" s="457"/>
      <c r="M27" s="458"/>
      <c r="N27" s="459">
        <f>B22</f>
        <v>318</v>
      </c>
      <c r="O27" s="460"/>
      <c r="P27" s="461"/>
      <c r="Q27" s="469"/>
      <c r="R27" s="452"/>
      <c r="S27" s="58"/>
      <c r="T27" s="58"/>
      <c r="U27">
        <v>3</v>
      </c>
      <c r="V27" t="s">
        <v>232</v>
      </c>
      <c r="W27" t="s">
        <v>638</v>
      </c>
      <c r="X27" t="s">
        <v>228</v>
      </c>
      <c r="Y27" t="s">
        <v>225</v>
      </c>
      <c r="Z27" s="229">
        <v>38.960205078125</v>
      </c>
      <c r="AA27" t="s">
        <v>226</v>
      </c>
      <c r="AB27" t="s">
        <v>226</v>
      </c>
      <c r="AC27" t="s">
        <v>226</v>
      </c>
      <c r="AD27" t="s">
        <v>226</v>
      </c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44588</v>
      </c>
      <c r="J28" s="161"/>
      <c r="K28" s="162">
        <v>12</v>
      </c>
      <c r="L28" s="127">
        <f>D14</f>
        <v>44609</v>
      </c>
      <c r="M28" s="163"/>
      <c r="N28" s="104">
        <v>20</v>
      </c>
      <c r="O28" s="160">
        <f>D22</f>
        <v>44623</v>
      </c>
      <c r="P28" s="131"/>
      <c r="Q28" s="469"/>
      <c r="R28" s="452"/>
      <c r="S28" s="58"/>
      <c r="T28" s="58"/>
      <c r="U28">
        <v>4</v>
      </c>
      <c r="V28" t="s">
        <v>234</v>
      </c>
      <c r="W28" t="s">
        <v>638</v>
      </c>
      <c r="X28" t="s">
        <v>228</v>
      </c>
      <c r="Y28" t="s">
        <v>225</v>
      </c>
      <c r="Z28" s="229">
        <v>38.960205078125</v>
      </c>
      <c r="AA28" t="s">
        <v>226</v>
      </c>
      <c r="AB28" t="s">
        <v>226</v>
      </c>
      <c r="AC28" t="s">
        <v>226</v>
      </c>
      <c r="AD28" t="s">
        <v>226</v>
      </c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KM61 AF</v>
      </c>
      <c r="J29" s="167"/>
      <c r="K29" s="168"/>
      <c r="L29" s="137" t="str">
        <f>C15</f>
        <v>KM61 AF</v>
      </c>
      <c r="M29" s="138"/>
      <c r="N29" s="139"/>
      <c r="O29" s="140" t="str">
        <f>C23</f>
        <v>KM61 AF</v>
      </c>
      <c r="P29" s="143"/>
      <c r="Q29" s="470">
        <f>B28</f>
        <v>0</v>
      </c>
      <c r="R29" s="471" t="s">
        <v>47</v>
      </c>
      <c r="S29" s="58"/>
      <c r="T29" s="58"/>
      <c r="U29">
        <v>5</v>
      </c>
      <c r="V29" t="s">
        <v>235</v>
      </c>
      <c r="W29" t="s">
        <v>638</v>
      </c>
      <c r="X29" t="s">
        <v>228</v>
      </c>
      <c r="Y29" t="s">
        <v>225</v>
      </c>
      <c r="Z29" s="229">
        <v>38.960205078125</v>
      </c>
      <c r="AA29" t="s">
        <v>226</v>
      </c>
      <c r="AB29" t="s">
        <v>226</v>
      </c>
      <c r="AC29" t="s">
        <v>226</v>
      </c>
      <c r="AD29" t="s">
        <v>226</v>
      </c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315</v>
      </c>
      <c r="I30" s="473"/>
      <c r="J30" s="474"/>
      <c r="K30" s="459">
        <f>B15</f>
        <v>317</v>
      </c>
      <c r="L30" s="460"/>
      <c r="M30" s="461"/>
      <c r="N30" s="456">
        <f>B23</f>
        <v>319</v>
      </c>
      <c r="O30" s="457"/>
      <c r="P30" s="458"/>
      <c r="Q30" s="470"/>
      <c r="R30" s="452"/>
      <c r="S30" s="58"/>
      <c r="T30" s="58"/>
      <c r="U30">
        <v>15</v>
      </c>
      <c r="V30" t="s">
        <v>236</v>
      </c>
      <c r="W30" t="s">
        <v>638</v>
      </c>
      <c r="X30" t="s">
        <v>228</v>
      </c>
      <c r="Y30" t="s">
        <v>225</v>
      </c>
      <c r="Z30" s="229">
        <v>38.960205078125</v>
      </c>
      <c r="AA30" t="s">
        <v>226</v>
      </c>
      <c r="AB30" t="s">
        <v>226</v>
      </c>
      <c r="AC30" t="s">
        <v>226</v>
      </c>
      <c r="AD30" t="s">
        <v>226</v>
      </c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44595</v>
      </c>
      <c r="J31" s="169"/>
      <c r="K31" s="170">
        <v>13</v>
      </c>
      <c r="L31" s="105">
        <f>D15</f>
        <v>44616</v>
      </c>
      <c r="M31" s="106"/>
      <c r="N31" s="150">
        <v>21</v>
      </c>
      <c r="O31" s="148">
        <f>D23</f>
        <v>44631</v>
      </c>
      <c r="P31" s="109"/>
      <c r="Q31" s="470"/>
      <c r="R31" s="453"/>
      <c r="S31" s="58"/>
      <c r="T31" s="58"/>
      <c r="U31">
        <v>16</v>
      </c>
      <c r="V31" t="s">
        <v>237</v>
      </c>
      <c r="W31" t="s">
        <v>638</v>
      </c>
      <c r="X31" t="s">
        <v>228</v>
      </c>
      <c r="Y31" t="s">
        <v>225</v>
      </c>
      <c r="Z31" s="229">
        <v>38.960205078125</v>
      </c>
      <c r="AA31" t="s">
        <v>226</v>
      </c>
      <c r="AB31" t="s">
        <v>226</v>
      </c>
      <c r="AC31" t="s">
        <v>226</v>
      </c>
      <c r="AD31" t="s">
        <v>226</v>
      </c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KM61 AF</v>
      </c>
      <c r="J32" s="172"/>
      <c r="K32" s="115"/>
      <c r="L32" s="81" t="str">
        <f>C16</f>
        <v>KM61 AF</v>
      </c>
      <c r="M32" s="117"/>
      <c r="N32" s="118"/>
      <c r="O32" s="119" t="str">
        <f>C24</f>
        <v>KM61 AF</v>
      </c>
      <c r="P32" s="173"/>
      <c r="Q32" s="174">
        <f>D28</f>
        <v>0</v>
      </c>
      <c r="R32" s="451" t="s">
        <v>49</v>
      </c>
      <c r="S32" s="58"/>
      <c r="T32" s="58"/>
      <c r="U32">
        <v>17</v>
      </c>
      <c r="V32" t="s">
        <v>238</v>
      </c>
      <c r="W32" t="s">
        <v>638</v>
      </c>
      <c r="X32" t="s">
        <v>228</v>
      </c>
      <c r="Y32" s="229">
        <v>38.960205078125</v>
      </c>
      <c r="Z32" s="229">
        <v>38.960205078125</v>
      </c>
      <c r="AA32" t="s">
        <v>226</v>
      </c>
      <c r="AB32" s="229">
        <v>1.6064934730529785</v>
      </c>
      <c r="AC32" s="229">
        <v>1.6064934730529785</v>
      </c>
      <c r="AD32" t="s">
        <v>226</v>
      </c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315</v>
      </c>
      <c r="I33" s="460"/>
      <c r="J33" s="461"/>
      <c r="K33" s="456">
        <f>B16</f>
        <v>317</v>
      </c>
      <c r="L33" s="457"/>
      <c r="M33" s="458"/>
      <c r="N33" s="459">
        <f>B24</f>
        <v>319</v>
      </c>
      <c r="O33" s="460"/>
      <c r="P33" s="461"/>
      <c r="Q33" s="175"/>
      <c r="R33" s="452"/>
      <c r="S33" s="58"/>
      <c r="T33" s="58"/>
      <c r="U33">
        <v>27</v>
      </c>
      <c r="V33" t="s">
        <v>239</v>
      </c>
      <c r="W33" t="s">
        <v>638</v>
      </c>
      <c r="X33" t="s">
        <v>228</v>
      </c>
      <c r="Y33" t="s">
        <v>225</v>
      </c>
      <c r="Z33" s="229">
        <v>38.960205078125</v>
      </c>
      <c r="AA33" t="s">
        <v>226</v>
      </c>
      <c r="AB33" t="s">
        <v>226</v>
      </c>
      <c r="AC33" t="s">
        <v>226</v>
      </c>
      <c r="AD33" t="s">
        <v>226</v>
      </c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44595</v>
      </c>
      <c r="J34" s="125"/>
      <c r="K34" s="126">
        <v>14</v>
      </c>
      <c r="L34" s="127">
        <f>D16</f>
        <v>44616</v>
      </c>
      <c r="M34" s="178"/>
      <c r="N34" s="129">
        <v>22</v>
      </c>
      <c r="O34" s="130">
        <f>D24</f>
        <v>44631</v>
      </c>
      <c r="P34" s="179"/>
      <c r="Q34" s="180"/>
      <c r="R34" s="452"/>
      <c r="S34" s="58"/>
      <c r="T34" s="58"/>
      <c r="U34">
        <v>28</v>
      </c>
      <c r="V34" t="s">
        <v>240</v>
      </c>
      <c r="W34" t="s">
        <v>638</v>
      </c>
      <c r="X34" t="s">
        <v>228</v>
      </c>
      <c r="Y34" t="s">
        <v>225</v>
      </c>
      <c r="Z34" s="229">
        <v>38.960205078125</v>
      </c>
      <c r="AA34" t="s">
        <v>226</v>
      </c>
      <c r="AB34" t="s">
        <v>226</v>
      </c>
      <c r="AC34" t="s">
        <v>226</v>
      </c>
      <c r="AD34" t="s">
        <v>226</v>
      </c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KM61 AF</v>
      </c>
      <c r="J35" s="183"/>
      <c r="K35" s="136"/>
      <c r="L35" s="137" t="str">
        <f>C17</f>
        <v>KM61 AF</v>
      </c>
      <c r="M35" s="138"/>
      <c r="N35" s="139"/>
      <c r="O35" s="140" t="str">
        <f>C25</f>
        <v>KM61 AF</v>
      </c>
      <c r="P35" s="143"/>
      <c r="Q35" s="184"/>
      <c r="R35" s="451" t="s">
        <v>51</v>
      </c>
      <c r="S35" s="58"/>
      <c r="T35" s="58"/>
      <c r="U35">
        <v>29</v>
      </c>
      <c r="V35" t="s">
        <v>241</v>
      </c>
      <c r="W35" t="s">
        <v>638</v>
      </c>
      <c r="X35" t="s">
        <v>228</v>
      </c>
      <c r="Y35" t="s">
        <v>225</v>
      </c>
      <c r="Z35" s="229">
        <v>38.960205078125</v>
      </c>
      <c r="AA35" t="s">
        <v>226</v>
      </c>
      <c r="AB35" t="s">
        <v>226</v>
      </c>
      <c r="AC35" t="s">
        <v>226</v>
      </c>
      <c r="AD35" t="s">
        <v>226</v>
      </c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316</v>
      </c>
      <c r="I36" s="457"/>
      <c r="J36" s="458"/>
      <c r="K36" s="465">
        <f>B17</f>
        <v>317</v>
      </c>
      <c r="L36" s="466"/>
      <c r="M36" s="467"/>
      <c r="N36" s="456">
        <f>B25</f>
        <v>319</v>
      </c>
      <c r="O36" s="457"/>
      <c r="P36" s="458"/>
      <c r="Q36" s="185" t="s">
        <v>38</v>
      </c>
      <c r="R36" s="452"/>
      <c r="S36" s="58"/>
      <c r="T36" s="58"/>
      <c r="U36">
        <v>39</v>
      </c>
      <c r="V36" t="s">
        <v>242</v>
      </c>
      <c r="W36" t="s">
        <v>638</v>
      </c>
      <c r="X36" t="s">
        <v>228</v>
      </c>
      <c r="Y36" t="s">
        <v>225</v>
      </c>
      <c r="Z36" s="229">
        <v>38.960205078125</v>
      </c>
      <c r="AA36" t="s">
        <v>226</v>
      </c>
      <c r="AB36" t="s">
        <v>226</v>
      </c>
      <c r="AC36" t="s">
        <v>226</v>
      </c>
      <c r="AD36" t="s">
        <v>226</v>
      </c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44609</v>
      </c>
      <c r="J37" s="169"/>
      <c r="K37" s="170">
        <v>15</v>
      </c>
      <c r="L37" s="105">
        <f>D17</f>
        <v>44616</v>
      </c>
      <c r="M37" s="106"/>
      <c r="N37" s="187">
        <v>23</v>
      </c>
      <c r="O37" s="108">
        <f>D25</f>
        <v>44631</v>
      </c>
      <c r="P37" s="109"/>
      <c r="Q37" s="188"/>
      <c r="R37" s="453"/>
      <c r="S37" s="58"/>
      <c r="T37" s="58"/>
      <c r="U37">
        <v>40</v>
      </c>
      <c r="V37" t="s">
        <v>243</v>
      </c>
      <c r="W37" t="s">
        <v>638</v>
      </c>
      <c r="X37" t="s">
        <v>228</v>
      </c>
      <c r="Y37" t="s">
        <v>225</v>
      </c>
      <c r="Z37" s="229">
        <v>38.960205078125</v>
      </c>
      <c r="AA37" t="s">
        <v>226</v>
      </c>
      <c r="AB37" t="s">
        <v>226</v>
      </c>
      <c r="AC37" t="s">
        <v>226</v>
      </c>
      <c r="AD37" t="s">
        <v>226</v>
      </c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KM61 AF</v>
      </c>
      <c r="J38" s="114"/>
      <c r="K38" s="115"/>
      <c r="L38" s="81" t="str">
        <f>C18</f>
        <v>KM61 AF</v>
      </c>
      <c r="M38" s="117"/>
      <c r="N38" s="118"/>
      <c r="O38" s="119" t="str">
        <f>C26</f>
        <v>KM61 AF</v>
      </c>
      <c r="P38" s="173"/>
      <c r="Q38" s="192"/>
      <c r="R38" s="452" t="s">
        <v>52</v>
      </c>
      <c r="S38" s="58"/>
      <c r="T38" s="58"/>
      <c r="U38">
        <v>41</v>
      </c>
      <c r="V38" s="35" t="s">
        <v>244</v>
      </c>
      <c r="W38" s="35" t="s">
        <v>638</v>
      </c>
      <c r="X38" s="35" t="s">
        <v>228</v>
      </c>
      <c r="Y38" s="35" t="s">
        <v>225</v>
      </c>
      <c r="Z38" s="348">
        <v>38.960205078125</v>
      </c>
      <c r="AA38" s="35" t="s">
        <v>226</v>
      </c>
      <c r="AB38" s="35" t="s">
        <v>226</v>
      </c>
      <c r="AC38" s="35" t="s">
        <v>226</v>
      </c>
      <c r="AD38" s="35" t="s">
        <v>226</v>
      </c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316</v>
      </c>
      <c r="I39" s="460"/>
      <c r="J39" s="461"/>
      <c r="K39" s="456">
        <f>B18</f>
        <v>317</v>
      </c>
      <c r="L39" s="457"/>
      <c r="M39" s="458"/>
      <c r="N39" s="480">
        <f>B26</f>
        <v>319</v>
      </c>
      <c r="O39" s="481"/>
      <c r="P39" s="482"/>
      <c r="Q39" s="196" t="s">
        <v>38</v>
      </c>
      <c r="R39" s="452"/>
      <c r="S39" s="58"/>
      <c r="T39" s="58"/>
      <c r="U39">
        <v>6</v>
      </c>
      <c r="V39" t="s">
        <v>259</v>
      </c>
      <c r="W39" t="s">
        <v>639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44609</v>
      </c>
      <c r="J40" s="201"/>
      <c r="K40" s="202">
        <v>16</v>
      </c>
      <c r="L40" s="203">
        <f>D18</f>
        <v>44616</v>
      </c>
      <c r="M40" s="204"/>
      <c r="N40" s="205">
        <v>24</v>
      </c>
      <c r="O40" s="200">
        <f>D26</f>
        <v>44631</v>
      </c>
      <c r="P40" s="201"/>
      <c r="Q40" s="206"/>
      <c r="R40" s="452"/>
      <c r="S40" s="58"/>
      <c r="T40" s="58"/>
      <c r="U40">
        <v>7</v>
      </c>
      <c r="V40" t="s">
        <v>261</v>
      </c>
      <c r="W40" t="s">
        <v>639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8</v>
      </c>
      <c r="V41" t="s">
        <v>262</v>
      </c>
      <c r="W41" t="s">
        <v>639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18</v>
      </c>
      <c r="V42" t="s">
        <v>263</v>
      </c>
      <c r="W42" t="s">
        <v>639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19</v>
      </c>
      <c r="V43" t="s">
        <v>264</v>
      </c>
      <c r="W43" t="s">
        <v>639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20</v>
      </c>
      <c r="V44" t="s">
        <v>265</v>
      </c>
      <c r="W44" t="s">
        <v>639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51</v>
      </c>
      <c r="V45" t="s">
        <v>245</v>
      </c>
      <c r="W45" t="s">
        <v>639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52</v>
      </c>
      <c r="V46" t="s">
        <v>247</v>
      </c>
      <c r="W46" t="s">
        <v>639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53</v>
      </c>
      <c r="V47" t="s">
        <v>248</v>
      </c>
      <c r="W47" t="s">
        <v>639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63</v>
      </c>
      <c r="V48" t="s">
        <v>250</v>
      </c>
      <c r="W48" t="s">
        <v>639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64</v>
      </c>
      <c r="V49" t="s">
        <v>251</v>
      </c>
      <c r="W49" t="s">
        <v>639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65</v>
      </c>
      <c r="V50" t="s">
        <v>252</v>
      </c>
      <c r="W50" s="35" t="s">
        <v>639</v>
      </c>
      <c r="X50" s="35" t="s">
        <v>228</v>
      </c>
      <c r="Y50" s="35" t="s">
        <v>225</v>
      </c>
      <c r="Z50" s="35" t="s">
        <v>226</v>
      </c>
      <c r="AA50" s="35" t="s">
        <v>226</v>
      </c>
      <c r="AB50" s="35" t="s">
        <v>226</v>
      </c>
      <c r="AC50" s="35" t="s">
        <v>226</v>
      </c>
      <c r="AD50" s="35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30</v>
      </c>
      <c r="V51" t="s">
        <v>266</v>
      </c>
      <c r="W51" t="s">
        <v>640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31</v>
      </c>
      <c r="V52" t="s">
        <v>267</v>
      </c>
      <c r="W52" t="s">
        <v>640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32</v>
      </c>
      <c r="V53" t="s">
        <v>268</v>
      </c>
      <c r="W53" t="s">
        <v>640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42</v>
      </c>
      <c r="V54" t="s">
        <v>269</v>
      </c>
      <c r="W54" t="s">
        <v>640</v>
      </c>
      <c r="X54" t="s">
        <v>228</v>
      </c>
      <c r="Y54" t="s">
        <v>225</v>
      </c>
      <c r="Z54" t="s">
        <v>226</v>
      </c>
      <c r="AA54" t="s">
        <v>226</v>
      </c>
      <c r="AB54" t="s">
        <v>226</v>
      </c>
      <c r="AC54" t="s">
        <v>226</v>
      </c>
      <c r="AD54" t="s">
        <v>226</v>
      </c>
    </row>
    <row r="55" spans="1:30">
      <c r="U55">
        <v>43</v>
      </c>
      <c r="V55" t="s">
        <v>91</v>
      </c>
      <c r="W55" t="s">
        <v>640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44</v>
      </c>
      <c r="V56" t="s">
        <v>270</v>
      </c>
      <c r="W56" t="s">
        <v>640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75</v>
      </c>
      <c r="V57" t="s">
        <v>253</v>
      </c>
      <c r="W57" t="s">
        <v>640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76</v>
      </c>
      <c r="V58" t="s">
        <v>254</v>
      </c>
      <c r="W58" t="s">
        <v>640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77</v>
      </c>
      <c r="V59" t="s">
        <v>255</v>
      </c>
      <c r="W59" t="s">
        <v>640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87</v>
      </c>
      <c r="V60" t="s">
        <v>256</v>
      </c>
      <c r="W60" t="s">
        <v>640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88</v>
      </c>
      <c r="V61" t="s">
        <v>257</v>
      </c>
      <c r="W61" t="s">
        <v>640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89</v>
      </c>
      <c r="V62" t="s">
        <v>258</v>
      </c>
      <c r="W62" s="35" t="s">
        <v>640</v>
      </c>
      <c r="X62" s="35" t="s">
        <v>228</v>
      </c>
      <c r="Y62" s="35" t="s">
        <v>225</v>
      </c>
      <c r="Z62" s="35" t="s">
        <v>226</v>
      </c>
      <c r="AA62" s="35" t="s">
        <v>226</v>
      </c>
      <c r="AB62" s="35" t="s">
        <v>226</v>
      </c>
      <c r="AC62" s="35" t="s">
        <v>226</v>
      </c>
      <c r="AD62" s="35" t="s">
        <v>226</v>
      </c>
    </row>
    <row r="63" spans="1:30">
      <c r="U63">
        <v>54</v>
      </c>
      <c r="V63" t="s">
        <v>284</v>
      </c>
      <c r="W63" t="s">
        <v>641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55</v>
      </c>
      <c r="V64" t="s">
        <v>286</v>
      </c>
      <c r="W64" t="s">
        <v>641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:30">
      <c r="U65">
        <v>56</v>
      </c>
      <c r="V65" t="s">
        <v>287</v>
      </c>
      <c r="W65" t="s">
        <v>641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66</v>
      </c>
      <c r="V66" t="s">
        <v>288</v>
      </c>
      <c r="W66" t="s">
        <v>641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</row>
    <row r="67" spans="2:30">
      <c r="U67">
        <v>67</v>
      </c>
      <c r="V67" t="s">
        <v>289</v>
      </c>
      <c r="W67" t="s">
        <v>641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68</v>
      </c>
      <c r="V68" t="s">
        <v>290</v>
      </c>
      <c r="W68" t="s">
        <v>641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78</v>
      </c>
      <c r="V69" t="s">
        <v>291</v>
      </c>
      <c r="W69" t="s">
        <v>641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79</v>
      </c>
      <c r="V70" t="s">
        <v>292</v>
      </c>
      <c r="W70" t="s">
        <v>641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80</v>
      </c>
      <c r="V71" t="s">
        <v>293</v>
      </c>
      <c r="W71" t="s">
        <v>641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90</v>
      </c>
      <c r="V72" t="s">
        <v>294</v>
      </c>
      <c r="W72" t="s">
        <v>641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:30">
      <c r="U73">
        <v>91</v>
      </c>
      <c r="V73" t="s">
        <v>295</v>
      </c>
      <c r="W73" s="35" t="s">
        <v>641</v>
      </c>
      <c r="X73" s="35" t="s">
        <v>228</v>
      </c>
      <c r="Y73" s="35" t="s">
        <v>225</v>
      </c>
      <c r="Z73" s="35" t="s">
        <v>226</v>
      </c>
      <c r="AA73" s="35" t="s">
        <v>226</v>
      </c>
      <c r="AB73" s="35" t="s">
        <v>226</v>
      </c>
      <c r="AC73" s="35" t="s">
        <v>226</v>
      </c>
      <c r="AD73" t="s">
        <v>226</v>
      </c>
    </row>
    <row r="74" spans="2:30">
      <c r="U74">
        <v>92</v>
      </c>
      <c r="V74" t="s">
        <v>296</v>
      </c>
      <c r="W74" t="s">
        <v>641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9</v>
      </c>
      <c r="V75" t="s">
        <v>271</v>
      </c>
      <c r="W75" t="s">
        <v>642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10</v>
      </c>
      <c r="V76" t="s">
        <v>273</v>
      </c>
      <c r="W76" t="s">
        <v>642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:30">
      <c r="U77">
        <v>11</v>
      </c>
      <c r="V77" t="s">
        <v>274</v>
      </c>
      <c r="W77" t="s">
        <v>642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21</v>
      </c>
      <c r="V78" t="s">
        <v>275</v>
      </c>
      <c r="W78" t="s">
        <v>642</v>
      </c>
      <c r="X78" t="s">
        <v>228</v>
      </c>
      <c r="Y78" t="s">
        <v>225</v>
      </c>
      <c r="Z78" t="s">
        <v>226</v>
      </c>
      <c r="AA78" t="s">
        <v>226</v>
      </c>
      <c r="AB78" t="s">
        <v>226</v>
      </c>
      <c r="AC78" t="s">
        <v>226</v>
      </c>
      <c r="AD78" t="s">
        <v>226</v>
      </c>
    </row>
    <row r="79" spans="2:30">
      <c r="U79">
        <v>22</v>
      </c>
      <c r="V79" t="s">
        <v>276</v>
      </c>
      <c r="W79" t="s">
        <v>642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23</v>
      </c>
      <c r="V80" t="s">
        <v>277</v>
      </c>
      <c r="W80" t="s">
        <v>642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33</v>
      </c>
      <c r="V81" t="s">
        <v>278</v>
      </c>
      <c r="W81" t="s">
        <v>642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34</v>
      </c>
      <c r="V82" t="s">
        <v>279</v>
      </c>
      <c r="W82" t="s">
        <v>642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35</v>
      </c>
      <c r="V83" t="s">
        <v>280</v>
      </c>
      <c r="W83" t="s">
        <v>642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45</v>
      </c>
      <c r="V84" t="s">
        <v>281</v>
      </c>
      <c r="W84" t="s">
        <v>642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46</v>
      </c>
      <c r="V85" t="s">
        <v>282</v>
      </c>
      <c r="W85" t="s">
        <v>642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47</v>
      </c>
      <c r="V86" t="s">
        <v>283</v>
      </c>
      <c r="W86" s="35" t="s">
        <v>642</v>
      </c>
      <c r="X86" s="35" t="s">
        <v>228</v>
      </c>
      <c r="Y86" s="35" t="s">
        <v>225</v>
      </c>
      <c r="Z86" s="35" t="s">
        <v>226</v>
      </c>
      <c r="AA86" s="35" t="s">
        <v>226</v>
      </c>
      <c r="AB86" s="35" t="s">
        <v>226</v>
      </c>
      <c r="AC86" s="35" t="s">
        <v>226</v>
      </c>
      <c r="AD86" t="s">
        <v>226</v>
      </c>
    </row>
    <row r="87" spans="21:30">
      <c r="U87">
        <v>57</v>
      </c>
      <c r="V87" t="s">
        <v>297</v>
      </c>
      <c r="W87" t="s">
        <v>643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58</v>
      </c>
      <c r="V88" t="s">
        <v>299</v>
      </c>
      <c r="W88" t="s">
        <v>643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59</v>
      </c>
      <c r="V89" t="s">
        <v>300</v>
      </c>
      <c r="W89" t="s">
        <v>643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69</v>
      </c>
      <c r="V90" t="s">
        <v>301</v>
      </c>
      <c r="W90" t="s">
        <v>643</v>
      </c>
      <c r="X90" t="s">
        <v>228</v>
      </c>
      <c r="Y90" t="s">
        <v>225</v>
      </c>
      <c r="Z90" t="s">
        <v>226</v>
      </c>
      <c r="AA90" t="s">
        <v>226</v>
      </c>
      <c r="AB90" t="s">
        <v>226</v>
      </c>
      <c r="AC90" t="s">
        <v>226</v>
      </c>
      <c r="AD90" t="s">
        <v>226</v>
      </c>
    </row>
    <row r="91" spans="21:30">
      <c r="U91">
        <v>70</v>
      </c>
      <c r="V91" t="s">
        <v>302</v>
      </c>
      <c r="W91" t="s">
        <v>643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71</v>
      </c>
      <c r="V92" t="s">
        <v>303</v>
      </c>
      <c r="W92" t="s">
        <v>643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81</v>
      </c>
      <c r="V93" t="s">
        <v>304</v>
      </c>
      <c r="W93" t="s">
        <v>643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82</v>
      </c>
      <c r="V94" t="s">
        <v>305</v>
      </c>
      <c r="W94" t="s">
        <v>643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83</v>
      </c>
      <c r="V95" t="s">
        <v>306</v>
      </c>
      <c r="W95" t="s">
        <v>643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93</v>
      </c>
      <c r="V96" t="s">
        <v>307</v>
      </c>
      <c r="W96" t="s">
        <v>643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94</v>
      </c>
      <c r="V97" t="s">
        <v>308</v>
      </c>
      <c r="W97" t="s">
        <v>643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95</v>
      </c>
      <c r="V98" t="s">
        <v>309</v>
      </c>
      <c r="W98" t="s">
        <v>643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A15:B19 B17:B26 D5:D22">
    <cfRule type="cellIs" dxfId="1518" priority="75" stopIfTrue="1" operator="equal">
      <formula>0</formula>
    </cfRule>
  </conditionalFormatting>
  <conditionalFormatting sqref="P5:Q5 P10">
    <cfRule type="cellIs" dxfId="1517" priority="74" stopIfTrue="1" operator="equal">
      <formula>0</formula>
    </cfRule>
  </conditionalFormatting>
  <conditionalFormatting sqref="O4">
    <cfRule type="cellIs" dxfId="1516" priority="71" stopIfTrue="1" operator="equal">
      <formula>0</formula>
    </cfRule>
  </conditionalFormatting>
  <conditionalFormatting sqref="O5 O14 P7:Q8 Q4 Q10 P12:Q14 Q6">
    <cfRule type="cellIs" dxfId="1515" priority="73" stopIfTrue="1" operator="equal">
      <formula>0</formula>
    </cfRule>
  </conditionalFormatting>
  <conditionalFormatting sqref="P14:Q14">
    <cfRule type="cellIs" dxfId="1514" priority="72" stopIfTrue="1" operator="equal">
      <formula>0</formula>
    </cfRule>
  </conditionalFormatting>
  <conditionalFormatting sqref="M5:N5 M11">
    <cfRule type="cellIs" dxfId="1513" priority="70" stopIfTrue="1" operator="equal">
      <formula>0</formula>
    </cfRule>
  </conditionalFormatting>
  <conditionalFormatting sqref="L4">
    <cfRule type="cellIs" dxfId="1512" priority="68" stopIfTrue="1" operator="equal">
      <formula>0</formula>
    </cfRule>
  </conditionalFormatting>
  <conditionalFormatting sqref="K5:L5 M7:N8 N4 K4 N11 M13:N14 N6">
    <cfRule type="cellIs" dxfId="1511" priority="69" stopIfTrue="1" operator="equal">
      <formula>0</formula>
    </cfRule>
  </conditionalFormatting>
  <conditionalFormatting sqref="B3:B6">
    <cfRule type="cellIs" dxfId="1510" priority="67" stopIfTrue="1" operator="equal">
      <formula>0</formula>
    </cfRule>
  </conditionalFormatting>
  <conditionalFormatting sqref="H6 G6:G12">
    <cfRule type="cellIs" dxfId="1509" priority="66" stopIfTrue="1" operator="equal">
      <formula>0</formula>
    </cfRule>
  </conditionalFormatting>
  <conditionalFormatting sqref="B20:B26">
    <cfRule type="cellIs" dxfId="1508" priority="65" stopIfTrue="1" operator="equal">
      <formula>0</formula>
    </cfRule>
  </conditionalFormatting>
  <conditionalFormatting sqref="B7:B26">
    <cfRule type="cellIs" dxfId="1507" priority="63" stopIfTrue="1" operator="equal">
      <formula>0</formula>
    </cfRule>
  </conditionalFormatting>
  <conditionalFormatting sqref="B5:B22">
    <cfRule type="cellIs" dxfId="1506" priority="62" stopIfTrue="1" operator="equal">
      <formula>0</formula>
    </cfRule>
  </conditionalFormatting>
  <conditionalFormatting sqref="C3:C26">
    <cfRule type="cellIs" dxfId="1505" priority="61" stopIfTrue="1" operator="equal">
      <formula>0</formula>
    </cfRule>
  </conditionalFormatting>
  <conditionalFormatting sqref="B9:B26">
    <cfRule type="cellIs" dxfId="1504" priority="60" stopIfTrue="1" operator="equal">
      <formula>0</formula>
    </cfRule>
  </conditionalFormatting>
  <conditionalFormatting sqref="B13:B26">
    <cfRule type="cellIs" dxfId="1503" priority="59" stopIfTrue="1" operator="equal">
      <formula>0</formula>
    </cfRule>
  </conditionalFormatting>
  <conditionalFormatting sqref="B4:B8 B11:B12">
    <cfRule type="cellIs" dxfId="1502" priority="58" stopIfTrue="1" operator="equal">
      <formula>0</formula>
    </cfRule>
  </conditionalFormatting>
  <conditionalFormatting sqref="B6:B18">
    <cfRule type="cellIs" dxfId="1501" priority="57" stopIfTrue="1" operator="equal">
      <formula>0</formula>
    </cfRule>
  </conditionalFormatting>
  <conditionalFormatting sqref="B8:B26">
    <cfRule type="cellIs" dxfId="1500" priority="56" stopIfTrue="1" operator="equal">
      <formula>0</formula>
    </cfRule>
  </conditionalFormatting>
  <conditionalFormatting sqref="B8:B26">
    <cfRule type="cellIs" dxfId="1499" priority="55" stopIfTrue="1" operator="equal">
      <formula>0</formula>
    </cfRule>
  </conditionalFormatting>
  <conditionalFormatting sqref="B12:B22 B9:B10">
    <cfRule type="cellIs" dxfId="1498" priority="54" stopIfTrue="1" operator="equal">
      <formula>0</formula>
    </cfRule>
  </conditionalFormatting>
  <conditionalFormatting sqref="B12:B22 B9:B10">
    <cfRule type="cellIs" dxfId="1497" priority="53" stopIfTrue="1" operator="equal">
      <formula>0</formula>
    </cfRule>
  </conditionalFormatting>
  <conditionalFormatting sqref="B13:B18">
    <cfRule type="cellIs" dxfId="1496" priority="52" stopIfTrue="1" operator="equal">
      <formula>0</formula>
    </cfRule>
  </conditionalFormatting>
  <conditionalFormatting sqref="C3:C26">
    <cfRule type="cellIs" dxfId="1495" priority="51" stopIfTrue="1" operator="equal">
      <formula>0</formula>
    </cfRule>
  </conditionalFormatting>
  <conditionalFormatting sqref="C3:C26">
    <cfRule type="cellIs" dxfId="1494" priority="50" stopIfTrue="1" operator="equal">
      <formula>0</formula>
    </cfRule>
  </conditionalFormatting>
  <conditionalFormatting sqref="C3:C26">
    <cfRule type="cellIs" dxfId="1493" priority="49" stopIfTrue="1" operator="equal">
      <formula>0</formula>
    </cfRule>
  </conditionalFormatting>
  <conditionalFormatting sqref="C3:C26">
    <cfRule type="cellIs" dxfId="1492" priority="48" stopIfTrue="1" operator="equal">
      <formula>0</formula>
    </cfRule>
  </conditionalFormatting>
  <conditionalFormatting sqref="D23:D26">
    <cfRule type="cellIs" dxfId="1491" priority="47" stopIfTrue="1" operator="equal">
      <formula>0</formula>
    </cfRule>
  </conditionalFormatting>
  <conditionalFormatting sqref="D21:D26">
    <cfRule type="cellIs" dxfId="1490" priority="46" stopIfTrue="1" operator="equal">
      <formula>0</formula>
    </cfRule>
  </conditionalFormatting>
  <conditionalFormatting sqref="D19:D26">
    <cfRule type="cellIs" dxfId="1489" priority="45" stopIfTrue="1" operator="equal">
      <formula>0</formula>
    </cfRule>
  </conditionalFormatting>
  <conditionalFormatting sqref="D15:D18">
    <cfRule type="cellIs" dxfId="1488" priority="44" stopIfTrue="1" operator="equal">
      <formula>0</formula>
    </cfRule>
  </conditionalFormatting>
  <conditionalFormatting sqref="D15:D18">
    <cfRule type="cellIs" dxfId="1487" priority="43" stopIfTrue="1" operator="equal">
      <formula>0</formula>
    </cfRule>
  </conditionalFormatting>
  <conditionalFormatting sqref="D13:D26">
    <cfRule type="cellIs" dxfId="1486" priority="42" stopIfTrue="1" operator="equal">
      <formula>0</formula>
    </cfRule>
  </conditionalFormatting>
  <conditionalFormatting sqref="D13:D26">
    <cfRule type="cellIs" dxfId="1485" priority="41" stopIfTrue="1" operator="equal">
      <formula>0</formula>
    </cfRule>
  </conditionalFormatting>
  <conditionalFormatting sqref="D13:D18">
    <cfRule type="cellIs" dxfId="1484" priority="40" stopIfTrue="1" operator="equal">
      <formula>0</formula>
    </cfRule>
  </conditionalFormatting>
  <conditionalFormatting sqref="D13:D18">
    <cfRule type="cellIs" dxfId="1483" priority="39" stopIfTrue="1" operator="equal">
      <formula>0</formula>
    </cfRule>
  </conditionalFormatting>
  <conditionalFormatting sqref="D12:D26 D9:D10">
    <cfRule type="cellIs" dxfId="1482" priority="38" stopIfTrue="1" operator="equal">
      <formula>0</formula>
    </cfRule>
  </conditionalFormatting>
  <conditionalFormatting sqref="D9:D26">
    <cfRule type="cellIs" dxfId="1481" priority="37" stopIfTrue="1" operator="equal">
      <formula>0</formula>
    </cfRule>
  </conditionalFormatting>
  <conditionalFormatting sqref="C15:C28">
    <cfRule type="cellIs" dxfId="1480" priority="36" stopIfTrue="1" operator="equal">
      <formula>0</formula>
    </cfRule>
  </conditionalFormatting>
  <conditionalFormatting sqref="C15:C28">
    <cfRule type="cellIs" dxfId="1479" priority="35" stopIfTrue="1" operator="equal">
      <formula>0</formula>
    </cfRule>
  </conditionalFormatting>
  <conditionalFormatting sqref="C15:C28">
    <cfRule type="cellIs" dxfId="1478" priority="34" stopIfTrue="1" operator="equal">
      <formula>0</formula>
    </cfRule>
  </conditionalFormatting>
  <conditionalFormatting sqref="C15:C28">
    <cfRule type="cellIs" dxfId="1477" priority="33" stopIfTrue="1" operator="equal">
      <formula>0</formula>
    </cfRule>
  </conditionalFormatting>
  <conditionalFormatting sqref="C15:C28">
    <cfRule type="cellIs" dxfId="1476" priority="32" stopIfTrue="1" operator="equal">
      <formula>0</formula>
    </cfRule>
  </conditionalFormatting>
  <conditionalFormatting sqref="D27:D28">
    <cfRule type="cellIs" dxfId="1475" priority="31" stopIfTrue="1" operator="equal">
      <formula>0</formula>
    </cfRule>
  </conditionalFormatting>
  <conditionalFormatting sqref="D3:D6">
    <cfRule type="cellIs" dxfId="1474" priority="30" stopIfTrue="1" operator="equal">
      <formula>0</formula>
    </cfRule>
  </conditionalFormatting>
  <conditionalFormatting sqref="C9:C26">
    <cfRule type="cellIs" dxfId="1473" priority="29" stopIfTrue="1" operator="equal">
      <formula>0</formula>
    </cfRule>
  </conditionalFormatting>
  <conditionalFormatting sqref="C9:C26">
    <cfRule type="cellIs" dxfId="1472" priority="28" stopIfTrue="1" operator="equal">
      <formula>0</formula>
    </cfRule>
  </conditionalFormatting>
  <conditionalFormatting sqref="C9:C26">
    <cfRule type="cellIs" dxfId="1471" priority="27" stopIfTrue="1" operator="equal">
      <formula>0</formula>
    </cfRule>
  </conditionalFormatting>
  <conditionalFormatting sqref="C9:C26">
    <cfRule type="cellIs" dxfId="1470" priority="26" stopIfTrue="1" operator="equal">
      <formula>0</formula>
    </cfRule>
  </conditionalFormatting>
  <conditionalFormatting sqref="C9:C26">
    <cfRule type="cellIs" dxfId="1469" priority="25" stopIfTrue="1" operator="equal">
      <formula>0</formula>
    </cfRule>
  </conditionalFormatting>
  <conditionalFormatting sqref="C19:C26">
    <cfRule type="cellIs" dxfId="1468" priority="24" stopIfTrue="1" operator="equal">
      <formula>0</formula>
    </cfRule>
  </conditionalFormatting>
  <conditionalFormatting sqref="C19:C26">
    <cfRule type="cellIs" dxfId="1467" priority="23" stopIfTrue="1" operator="equal">
      <formula>0</formula>
    </cfRule>
  </conditionalFormatting>
  <conditionalFormatting sqref="C19:C26">
    <cfRule type="cellIs" dxfId="1466" priority="22" stopIfTrue="1" operator="equal">
      <formula>0</formula>
    </cfRule>
  </conditionalFormatting>
  <conditionalFormatting sqref="C19:C26">
    <cfRule type="cellIs" dxfId="1465" priority="21" stopIfTrue="1" operator="equal">
      <formula>0</formula>
    </cfRule>
  </conditionalFormatting>
  <conditionalFormatting sqref="C19:C26">
    <cfRule type="cellIs" dxfId="1464" priority="20" stopIfTrue="1" operator="equal">
      <formula>0</formula>
    </cfRule>
  </conditionalFormatting>
  <conditionalFormatting sqref="D4:D8 D11:D12">
    <cfRule type="cellIs" dxfId="1463" priority="19" stopIfTrue="1" operator="equal">
      <formula>0</formula>
    </cfRule>
  </conditionalFormatting>
  <conditionalFormatting sqref="D6:D18">
    <cfRule type="cellIs" dxfId="1462" priority="18" stopIfTrue="1" operator="equal">
      <formula>0</formula>
    </cfRule>
  </conditionalFormatting>
  <conditionalFormatting sqref="D8:D26">
    <cfRule type="cellIs" dxfId="1461" priority="17" stopIfTrue="1" operator="equal">
      <formula>0</formula>
    </cfRule>
  </conditionalFormatting>
  <conditionalFormatting sqref="D16:D26">
    <cfRule type="cellIs" dxfId="1460" priority="16" stopIfTrue="1" operator="equal">
      <formula>0</formula>
    </cfRule>
  </conditionalFormatting>
  <conditionalFormatting sqref="D16:D26">
    <cfRule type="cellIs" dxfId="1459" priority="15" stopIfTrue="1" operator="equal">
      <formula>0</formula>
    </cfRule>
  </conditionalFormatting>
  <conditionalFormatting sqref="B14:B26">
    <cfRule type="cellIs" dxfId="1458" priority="14" stopIfTrue="1" operator="equal">
      <formula>0</formula>
    </cfRule>
  </conditionalFormatting>
  <conditionalFormatting sqref="D14:D26">
    <cfRule type="cellIs" dxfId="1457" priority="13" stopIfTrue="1" operator="equal">
      <formula>0</formula>
    </cfRule>
  </conditionalFormatting>
  <conditionalFormatting sqref="D14:D26">
    <cfRule type="cellIs" dxfId="1456" priority="12" stopIfTrue="1" operator="equal">
      <formula>0</formula>
    </cfRule>
  </conditionalFormatting>
  <conditionalFormatting sqref="D17:D26">
    <cfRule type="cellIs" dxfId="1455" priority="11" stopIfTrue="1" operator="equal">
      <formula>0</formula>
    </cfRule>
  </conditionalFormatting>
  <conditionalFormatting sqref="D17:D26">
    <cfRule type="cellIs" dxfId="1454" priority="10" stopIfTrue="1" operator="equal">
      <formula>0</formula>
    </cfRule>
  </conditionalFormatting>
  <conditionalFormatting sqref="B9:B10">
    <cfRule type="cellIs" dxfId="1453" priority="9" stopIfTrue="1" operator="equal">
      <formula>0</formula>
    </cfRule>
  </conditionalFormatting>
  <conditionalFormatting sqref="B9:B10">
    <cfRule type="cellIs" dxfId="1452" priority="8" stopIfTrue="1" operator="equal">
      <formula>0</formula>
    </cfRule>
  </conditionalFormatting>
  <conditionalFormatting sqref="D9:D10">
    <cfRule type="cellIs" dxfId="1451" priority="7" stopIfTrue="1" operator="equal">
      <formula>0</formula>
    </cfRule>
  </conditionalFormatting>
  <conditionalFormatting sqref="D9:D10">
    <cfRule type="cellIs" dxfId="1450" priority="6" stopIfTrue="1" operator="equal">
      <formula>0</formula>
    </cfRule>
  </conditionalFormatting>
  <conditionalFormatting sqref="D9:D10">
    <cfRule type="cellIs" dxfId="1449" priority="5" stopIfTrue="1" operator="equal">
      <formula>0</formula>
    </cfRule>
  </conditionalFormatting>
  <conditionalFormatting sqref="D9:D10">
    <cfRule type="cellIs" dxfId="1448" priority="4" stopIfTrue="1" operator="equal">
      <formula>0</formula>
    </cfRule>
  </conditionalFormatting>
  <conditionalFormatting sqref="B10">
    <cfRule type="cellIs" dxfId="1447" priority="3" stopIfTrue="1" operator="equal">
      <formula>0</formula>
    </cfRule>
  </conditionalFormatting>
  <conditionalFormatting sqref="D10">
    <cfRule type="cellIs" dxfId="1446" priority="2" stopIfTrue="1" operator="equal">
      <formula>0</formula>
    </cfRule>
  </conditionalFormatting>
  <conditionalFormatting sqref="D10">
    <cfRule type="cellIs" dxfId="1445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B50F-2347-BF4A-9533-C4A71BF3BD9F}">
  <sheetPr>
    <pageSetUpPr fitToPage="1"/>
  </sheetPr>
  <dimension ref="A1:AH100"/>
  <sheetViews>
    <sheetView workbookViewId="0">
      <selection activeCell="V1" sqref="V1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9.5" customWidth="1"/>
    <col min="24" max="31" width="8.83203125" customWidth="1"/>
    <col min="32" max="32" width="7.1640625" style="9" customWidth="1"/>
    <col min="33" max="34" width="7.1640625" customWidth="1"/>
  </cols>
  <sheetData>
    <row r="1" spans="1:30" ht="19" customHeight="1" thickBot="1">
      <c r="U1" t="s">
        <v>181</v>
      </c>
      <c r="V1" t="s">
        <v>628</v>
      </c>
    </row>
    <row r="2" spans="1:30" ht="19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629</v>
      </c>
    </row>
    <row r="3" spans="1:30" ht="16.25" customHeight="1" thickTop="1" thickBot="1">
      <c r="A3" s="15">
        <v>1</v>
      </c>
      <c r="B3" s="16">
        <v>308</v>
      </c>
      <c r="C3" s="16" t="s">
        <v>160</v>
      </c>
      <c r="D3" s="17">
        <v>44623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 ht="16.25" customHeight="1">
      <c r="A4" s="15">
        <v>2</v>
      </c>
      <c r="B4" s="16">
        <v>308</v>
      </c>
      <c r="C4" s="16" t="s">
        <v>160</v>
      </c>
      <c r="D4" s="17">
        <v>44623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39.790798187255859</v>
      </c>
      <c r="AA4" s="229">
        <v>0.99930000305175781</v>
      </c>
      <c r="AB4" s="229">
        <v>-3.2976000308990479</v>
      </c>
      <c r="AC4" s="229">
        <v>101.02536010742188</v>
      </c>
    </row>
    <row r="5" spans="1:30" ht="16.25" customHeight="1" thickBot="1">
      <c r="A5" s="15">
        <v>3</v>
      </c>
      <c r="B5" s="16">
        <v>308</v>
      </c>
      <c r="C5" s="16" t="s">
        <v>160</v>
      </c>
      <c r="D5" s="17">
        <v>44623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6.25" customHeight="1">
      <c r="A6" s="15">
        <v>4</v>
      </c>
      <c r="B6" s="16">
        <v>308</v>
      </c>
      <c r="C6" s="16" t="s">
        <v>160</v>
      </c>
      <c r="D6" s="17">
        <v>44623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6.25" customHeight="1">
      <c r="A7" s="15">
        <v>5</v>
      </c>
      <c r="B7" s="16">
        <v>309</v>
      </c>
      <c r="C7" s="16" t="s">
        <v>160</v>
      </c>
      <c r="D7" s="17">
        <v>44631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6.25" customHeight="1">
      <c r="A8" s="15">
        <v>6</v>
      </c>
      <c r="B8" s="16">
        <v>309</v>
      </c>
      <c r="C8" s="16" t="s">
        <v>160</v>
      </c>
      <c r="D8" s="17">
        <v>44631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6.25" customHeight="1">
      <c r="A9" s="15">
        <v>7</v>
      </c>
      <c r="B9" s="16">
        <v>309</v>
      </c>
      <c r="C9" s="16" t="s">
        <v>160</v>
      </c>
      <c r="D9" s="17">
        <v>44631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6.25" customHeight="1">
      <c r="A10" s="15">
        <v>8</v>
      </c>
      <c r="B10" s="16">
        <v>309</v>
      </c>
      <c r="C10" s="16" t="s">
        <v>160</v>
      </c>
      <c r="D10" s="17">
        <v>44631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6.25" customHeight="1" thickBot="1">
      <c r="A11" s="15">
        <v>9</v>
      </c>
      <c r="B11" s="16">
        <v>310</v>
      </c>
      <c r="C11" s="16" t="s">
        <v>160</v>
      </c>
      <c r="D11" s="17">
        <v>44644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0" ht="16.25" customHeight="1">
      <c r="A12" s="15">
        <v>10</v>
      </c>
      <c r="B12" s="16">
        <v>310</v>
      </c>
      <c r="C12" s="16" t="s">
        <v>160</v>
      </c>
      <c r="D12" s="17">
        <v>44644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6.25" customHeight="1" thickBot="1">
      <c r="A13" s="15">
        <v>11</v>
      </c>
      <c r="B13" s="16">
        <v>310</v>
      </c>
      <c r="C13" s="16" t="s">
        <v>160</v>
      </c>
      <c r="D13" s="17">
        <v>44644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6.25" customHeight="1" thickBot="1">
      <c r="A14" s="15">
        <v>12</v>
      </c>
      <c r="B14" s="16">
        <v>310</v>
      </c>
      <c r="C14" s="16" t="s">
        <v>160</v>
      </c>
      <c r="D14" s="17">
        <v>44644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 ht="16.25" customHeight="1">
      <c r="A15" s="15">
        <v>13</v>
      </c>
      <c r="B15" s="16">
        <v>311</v>
      </c>
      <c r="C15" s="16" t="s">
        <v>160</v>
      </c>
      <c r="D15" s="17">
        <v>44651</v>
      </c>
      <c r="E15" s="53"/>
      <c r="F15" s="9"/>
      <c r="G15" s="11"/>
      <c r="H15" s="9"/>
      <c r="I15" s="9"/>
      <c r="J15" s="9"/>
      <c r="K15" s="9"/>
      <c r="L15" s="9"/>
      <c r="U15">
        <v>96</v>
      </c>
      <c r="V15" t="s">
        <v>229</v>
      </c>
      <c r="W15" t="s">
        <v>38</v>
      </c>
      <c r="X15" t="s">
        <v>228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311</v>
      </c>
      <c r="C16" s="16" t="s">
        <v>160</v>
      </c>
      <c r="D16" s="17">
        <v>44651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61</v>
      </c>
      <c r="V16" t="s">
        <v>221</v>
      </c>
      <c r="W16" t="s">
        <v>222</v>
      </c>
      <c r="X16" t="s">
        <v>208</v>
      </c>
      <c r="Y16" t="s">
        <v>225</v>
      </c>
      <c r="Z16" t="s">
        <v>226</v>
      </c>
      <c r="AA16" t="s">
        <v>226</v>
      </c>
      <c r="AB16" s="229">
        <v>1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311</v>
      </c>
      <c r="C17" s="16" t="s">
        <v>160</v>
      </c>
      <c r="D17" s="17">
        <v>44651</v>
      </c>
      <c r="E17" s="452" t="s">
        <v>36</v>
      </c>
      <c r="F17" s="86"/>
      <c r="G17" s="87"/>
      <c r="H17" s="88"/>
      <c r="I17" s="89" t="str">
        <f>C3</f>
        <v>LJ28 AF</v>
      </c>
      <c r="J17" s="90"/>
      <c r="K17" s="91"/>
      <c r="L17" s="92" t="str">
        <f>C11</f>
        <v>LJ28 AF</v>
      </c>
      <c r="M17" s="93"/>
      <c r="N17" s="94"/>
      <c r="O17" s="89" t="str">
        <f>C19</f>
        <v>LJ28 AF</v>
      </c>
      <c r="P17" s="95"/>
      <c r="Q17" s="463">
        <f>C27</f>
        <v>0</v>
      </c>
      <c r="R17" s="452" t="s">
        <v>36</v>
      </c>
      <c r="S17" s="58"/>
      <c r="T17" s="58"/>
      <c r="U17">
        <v>62</v>
      </c>
      <c r="V17" t="s">
        <v>223</v>
      </c>
      <c r="W17" t="s">
        <v>222</v>
      </c>
      <c r="X17" t="s">
        <v>208</v>
      </c>
      <c r="Y17" t="s">
        <v>225</v>
      </c>
      <c r="Z17" t="s">
        <v>226</v>
      </c>
      <c r="AA17" t="s">
        <v>226</v>
      </c>
      <c r="AB17" s="229">
        <v>1</v>
      </c>
      <c r="AC17" t="s">
        <v>226</v>
      </c>
      <c r="AD17" t="s">
        <v>226</v>
      </c>
      <c r="AF17" s="58"/>
      <c r="AG17" s="58"/>
      <c r="AH17" s="58"/>
    </row>
    <row r="18" spans="1:34" ht="15" customHeight="1">
      <c r="A18" s="15">
        <v>16</v>
      </c>
      <c r="B18" s="16">
        <v>311</v>
      </c>
      <c r="C18" s="16" t="s">
        <v>160</v>
      </c>
      <c r="D18" s="17">
        <v>44651</v>
      </c>
      <c r="E18" s="452"/>
      <c r="F18" s="454" t="s">
        <v>37</v>
      </c>
      <c r="G18" s="455"/>
      <c r="H18" s="456">
        <f>B3</f>
        <v>308</v>
      </c>
      <c r="I18" s="457"/>
      <c r="J18" s="458"/>
      <c r="K18" s="465">
        <f>B11</f>
        <v>310</v>
      </c>
      <c r="L18" s="466"/>
      <c r="M18" s="467"/>
      <c r="N18" s="456">
        <f>B19</f>
        <v>312</v>
      </c>
      <c r="O18" s="457"/>
      <c r="P18" s="458"/>
      <c r="Q18" s="464"/>
      <c r="R18" s="452"/>
      <c r="S18" s="58"/>
      <c r="T18" s="58"/>
      <c r="U18">
        <v>49</v>
      </c>
      <c r="V18" t="s">
        <v>218</v>
      </c>
      <c r="W18" t="s">
        <v>219</v>
      </c>
      <c r="X18" t="s">
        <v>208</v>
      </c>
      <c r="Y18" s="229">
        <v>36.446704864501953</v>
      </c>
      <c r="Z18" s="229">
        <v>36.372062683105469</v>
      </c>
      <c r="AA18" s="229">
        <v>0.10555998235940933</v>
      </c>
      <c r="AB18" s="229">
        <v>10</v>
      </c>
      <c r="AC18" t="s">
        <v>226</v>
      </c>
      <c r="AD18" t="s">
        <v>226</v>
      </c>
      <c r="AF18" s="58"/>
      <c r="AG18" s="58"/>
      <c r="AH18" s="58"/>
    </row>
    <row r="19" spans="1:34" ht="15" customHeight="1" thickBot="1">
      <c r="A19" s="15">
        <v>17</v>
      </c>
      <c r="B19" s="16">
        <v>312</v>
      </c>
      <c r="C19" s="16" t="s">
        <v>160</v>
      </c>
      <c r="D19" s="17">
        <v>44656</v>
      </c>
      <c r="E19" s="453"/>
      <c r="F19" s="99"/>
      <c r="G19" s="100"/>
      <c r="H19" s="101">
        <v>1</v>
      </c>
      <c r="I19" s="102">
        <f>D3</f>
        <v>44623</v>
      </c>
      <c r="J19" s="103"/>
      <c r="K19" s="104">
        <v>9</v>
      </c>
      <c r="L19" s="105">
        <f>D11</f>
        <v>44644</v>
      </c>
      <c r="M19" s="106"/>
      <c r="N19" s="107"/>
      <c r="O19" s="108">
        <f>D19</f>
        <v>44656</v>
      </c>
      <c r="P19" s="109"/>
      <c r="Q19" s="464"/>
      <c r="R19" s="453"/>
      <c r="S19" s="58"/>
      <c r="T19" s="58"/>
      <c r="U19">
        <v>50</v>
      </c>
      <c r="V19" t="s">
        <v>220</v>
      </c>
      <c r="W19" t="s">
        <v>219</v>
      </c>
      <c r="X19" t="s">
        <v>208</v>
      </c>
      <c r="Y19" s="229">
        <v>36.297420501708984</v>
      </c>
      <c r="Z19" s="229">
        <v>36.372062683105469</v>
      </c>
      <c r="AA19" s="229">
        <v>0.10555998235940933</v>
      </c>
      <c r="AB19" s="229">
        <v>10</v>
      </c>
      <c r="AC19" t="s">
        <v>226</v>
      </c>
      <c r="AD19" t="s">
        <v>226</v>
      </c>
      <c r="AF19" s="58"/>
      <c r="AG19" s="58"/>
      <c r="AH19" s="58"/>
    </row>
    <row r="20" spans="1:34" ht="15" customHeight="1">
      <c r="A20" s="15">
        <v>18</v>
      </c>
      <c r="B20" s="16">
        <v>312</v>
      </c>
      <c r="C20" s="16" t="s">
        <v>160</v>
      </c>
      <c r="D20" s="17">
        <v>44656</v>
      </c>
      <c r="E20" s="451" t="s">
        <v>39</v>
      </c>
      <c r="F20" s="110"/>
      <c r="G20" s="111"/>
      <c r="H20" s="112"/>
      <c r="I20" s="113" t="str">
        <f>C4</f>
        <v>LJ28 AF</v>
      </c>
      <c r="J20" s="114"/>
      <c r="K20" s="115"/>
      <c r="L20" s="116" t="str">
        <f>C12</f>
        <v>LJ28 AF</v>
      </c>
      <c r="M20" s="117"/>
      <c r="N20" s="118"/>
      <c r="O20" s="119" t="str">
        <f>C20</f>
        <v>LJ28 AF</v>
      </c>
      <c r="P20" s="120"/>
      <c r="Q20" s="462">
        <f>B27</f>
        <v>0</v>
      </c>
      <c r="R20" s="451" t="s">
        <v>39</v>
      </c>
      <c r="S20" s="58"/>
      <c r="T20" s="58"/>
      <c r="U20">
        <v>37</v>
      </c>
      <c r="V20" t="s">
        <v>216</v>
      </c>
      <c r="W20" t="s">
        <v>217</v>
      </c>
      <c r="X20" t="s">
        <v>208</v>
      </c>
      <c r="Y20" s="229">
        <v>33.4923095703125</v>
      </c>
      <c r="Z20" s="229">
        <v>33.357177734375</v>
      </c>
      <c r="AA20" s="229">
        <v>0.19110797345638275</v>
      </c>
      <c r="AB20" s="229">
        <v>100</v>
      </c>
      <c r="AC20" t="s">
        <v>226</v>
      </c>
      <c r="AD20" t="s">
        <v>226</v>
      </c>
      <c r="AF20" s="58"/>
      <c r="AG20" s="58"/>
      <c r="AH20" s="58"/>
    </row>
    <row r="21" spans="1:34" ht="15" customHeight="1">
      <c r="A21" s="15">
        <v>19</v>
      </c>
      <c r="B21" s="16">
        <v>312</v>
      </c>
      <c r="C21" s="16" t="s">
        <v>160</v>
      </c>
      <c r="D21" s="17">
        <v>44656</v>
      </c>
      <c r="E21" s="452"/>
      <c r="F21" s="456" t="s">
        <v>40</v>
      </c>
      <c r="G21" s="458"/>
      <c r="H21" s="459">
        <f>B4</f>
        <v>308</v>
      </c>
      <c r="I21" s="460"/>
      <c r="J21" s="461"/>
      <c r="K21" s="456">
        <f>B12</f>
        <v>310</v>
      </c>
      <c r="L21" s="457"/>
      <c r="M21" s="458"/>
      <c r="N21" s="459">
        <f>B20</f>
        <v>312</v>
      </c>
      <c r="O21" s="460"/>
      <c r="P21" s="461"/>
      <c r="Q21" s="462"/>
      <c r="R21" s="452"/>
      <c r="S21" s="58"/>
      <c r="T21" s="58"/>
      <c r="U21">
        <v>38</v>
      </c>
      <c r="V21" t="s">
        <v>90</v>
      </c>
      <c r="W21" t="s">
        <v>217</v>
      </c>
      <c r="X21" t="s">
        <v>208</v>
      </c>
      <c r="Y21" s="229">
        <v>33.222042083740234</v>
      </c>
      <c r="Z21" s="229">
        <v>33.357177734375</v>
      </c>
      <c r="AA21" s="229">
        <v>0.19110797345638275</v>
      </c>
      <c r="AB21" s="229">
        <v>100</v>
      </c>
      <c r="AC21" t="s">
        <v>226</v>
      </c>
      <c r="AD21" t="s">
        <v>226</v>
      </c>
      <c r="AF21" s="58"/>
      <c r="AG21" s="58"/>
      <c r="AH21" s="58"/>
    </row>
    <row r="22" spans="1:34" ht="15" customHeight="1" thickBot="1">
      <c r="A22" s="15">
        <v>20</v>
      </c>
      <c r="B22" s="16">
        <v>312</v>
      </c>
      <c r="C22" s="16" t="s">
        <v>160</v>
      </c>
      <c r="D22" s="17">
        <v>44656</v>
      </c>
      <c r="E22" s="453"/>
      <c r="F22" s="121"/>
      <c r="G22" s="122"/>
      <c r="H22" s="123">
        <v>2</v>
      </c>
      <c r="I22" s="124">
        <f>D4</f>
        <v>44623</v>
      </c>
      <c r="J22" s="125"/>
      <c r="K22" s="126">
        <v>10</v>
      </c>
      <c r="L22" s="127">
        <f>D12</f>
        <v>44644</v>
      </c>
      <c r="M22" s="128"/>
      <c r="N22" s="129">
        <v>18</v>
      </c>
      <c r="O22" s="130">
        <f>D20</f>
        <v>44656</v>
      </c>
      <c r="P22" s="131"/>
      <c r="Q22" s="462"/>
      <c r="R22" s="453"/>
      <c r="S22" s="58"/>
      <c r="T22" s="58"/>
      <c r="U22">
        <v>25</v>
      </c>
      <c r="V22" t="s">
        <v>213</v>
      </c>
      <c r="W22" t="s">
        <v>214</v>
      </c>
      <c r="X22" t="s">
        <v>208</v>
      </c>
      <c r="Y22" s="229">
        <v>29.885009765625</v>
      </c>
      <c r="Z22" s="229">
        <v>29.920112609863281</v>
      </c>
      <c r="AA22" s="229">
        <v>4.9641568213701248E-2</v>
      </c>
      <c r="AB22" s="229">
        <v>1000</v>
      </c>
      <c r="AC22" t="s">
        <v>226</v>
      </c>
      <c r="AD22" t="s">
        <v>226</v>
      </c>
      <c r="AF22" s="58"/>
      <c r="AG22" s="58"/>
      <c r="AH22" s="58"/>
    </row>
    <row r="23" spans="1:34" ht="15" customHeight="1">
      <c r="A23" s="15">
        <v>21</v>
      </c>
      <c r="B23" s="16">
        <v>313</v>
      </c>
      <c r="C23" s="16" t="s">
        <v>161</v>
      </c>
      <c r="D23" s="17">
        <v>44574</v>
      </c>
      <c r="E23" s="451" t="s">
        <v>41</v>
      </c>
      <c r="F23" s="132"/>
      <c r="G23" s="133"/>
      <c r="H23" s="134"/>
      <c r="I23" s="47" t="str">
        <f>C5</f>
        <v>LJ28 AF</v>
      </c>
      <c r="J23" s="135"/>
      <c r="K23" s="136"/>
      <c r="L23" s="137" t="str">
        <f>C13</f>
        <v>LJ28 AF</v>
      </c>
      <c r="M23" s="138"/>
      <c r="N23" s="139"/>
      <c r="O23" s="140" t="str">
        <f>C21</f>
        <v>LJ28 AF</v>
      </c>
      <c r="P23" s="141"/>
      <c r="Q23" s="142">
        <f>D27</f>
        <v>0</v>
      </c>
      <c r="R23" s="452" t="s">
        <v>41</v>
      </c>
      <c r="S23" s="58"/>
      <c r="T23" s="58"/>
      <c r="U23">
        <v>26</v>
      </c>
      <c r="V23" t="s">
        <v>215</v>
      </c>
      <c r="W23" t="s">
        <v>214</v>
      </c>
      <c r="X23" t="s">
        <v>208</v>
      </c>
      <c r="Y23" s="229">
        <v>29.95521354675293</v>
      </c>
      <c r="Z23" s="229">
        <v>29.920112609863281</v>
      </c>
      <c r="AA23" s="229">
        <v>4.9641568213701248E-2</v>
      </c>
      <c r="AB23" s="229">
        <v>1000</v>
      </c>
      <c r="AC23" t="s">
        <v>226</v>
      </c>
      <c r="AD23" t="s">
        <v>226</v>
      </c>
      <c r="AF23" s="58"/>
      <c r="AG23" s="58"/>
      <c r="AH23" s="58"/>
    </row>
    <row r="24" spans="1:34" ht="15" customHeight="1">
      <c r="A24" s="15">
        <v>22</v>
      </c>
      <c r="B24" s="16">
        <v>313</v>
      </c>
      <c r="C24" s="16" t="s">
        <v>161</v>
      </c>
      <c r="D24" s="17">
        <v>44574</v>
      </c>
      <c r="E24" s="452"/>
      <c r="F24" s="454" t="s">
        <v>42</v>
      </c>
      <c r="G24" s="455"/>
      <c r="H24" s="456">
        <f>B5</f>
        <v>308</v>
      </c>
      <c r="I24" s="457"/>
      <c r="J24" s="458"/>
      <c r="K24" s="459">
        <f>B13</f>
        <v>310</v>
      </c>
      <c r="L24" s="460"/>
      <c r="M24" s="461"/>
      <c r="N24" s="456">
        <f>B21</f>
        <v>312</v>
      </c>
      <c r="O24" s="457"/>
      <c r="P24" s="458"/>
      <c r="Q24" s="144"/>
      <c r="R24" s="452"/>
      <c r="S24" s="58"/>
      <c r="T24" s="58"/>
      <c r="U24">
        <v>13</v>
      </c>
      <c r="V24" t="s">
        <v>210</v>
      </c>
      <c r="W24" t="s">
        <v>211</v>
      </c>
      <c r="X24" t="s">
        <v>208</v>
      </c>
      <c r="Y24" s="229">
        <v>26.587522506713867</v>
      </c>
      <c r="Z24" s="229">
        <v>26.555810928344727</v>
      </c>
      <c r="AA24" s="229">
        <v>4.4846944510936737E-2</v>
      </c>
      <c r="AB24" s="229">
        <v>10000</v>
      </c>
      <c r="AC24" t="s">
        <v>226</v>
      </c>
      <c r="AD24" t="s">
        <v>226</v>
      </c>
      <c r="AF24" s="58"/>
      <c r="AG24" s="58"/>
      <c r="AH24" s="58"/>
    </row>
    <row r="25" spans="1:34" ht="15" customHeight="1" thickBot="1">
      <c r="A25" s="15">
        <v>23</v>
      </c>
      <c r="B25" s="16">
        <v>313</v>
      </c>
      <c r="C25" s="16" t="s">
        <v>161</v>
      </c>
      <c r="D25" s="17">
        <v>44574</v>
      </c>
      <c r="E25" s="453"/>
      <c r="F25" s="145"/>
      <c r="G25" s="146"/>
      <c r="H25" s="147">
        <v>3</v>
      </c>
      <c r="I25" s="148">
        <f>D5</f>
        <v>44623</v>
      </c>
      <c r="J25" s="103"/>
      <c r="K25" s="104">
        <v>11</v>
      </c>
      <c r="L25" s="105">
        <f>D13</f>
        <v>44644</v>
      </c>
      <c r="M25" s="149"/>
      <c r="N25" s="150">
        <v>19</v>
      </c>
      <c r="O25" s="148">
        <f>D21</f>
        <v>44656</v>
      </c>
      <c r="P25" s="151"/>
      <c r="Q25" s="152"/>
      <c r="R25" s="453"/>
      <c r="S25" s="58"/>
      <c r="T25" s="58"/>
      <c r="U25">
        <v>14</v>
      </c>
      <c r="V25" t="s">
        <v>212</v>
      </c>
      <c r="W25" t="s">
        <v>211</v>
      </c>
      <c r="X25" t="s">
        <v>208</v>
      </c>
      <c r="Y25" s="229">
        <v>26.524099349975586</v>
      </c>
      <c r="Z25" s="229">
        <v>26.555810928344727</v>
      </c>
      <c r="AA25" s="229">
        <v>4.4846944510936737E-2</v>
      </c>
      <c r="AB25" s="229">
        <v>10000</v>
      </c>
      <c r="AC25" t="s">
        <v>226</v>
      </c>
      <c r="AD25" t="s">
        <v>226</v>
      </c>
      <c r="AF25" s="58"/>
      <c r="AG25" s="58"/>
      <c r="AH25" s="58"/>
    </row>
    <row r="26" spans="1:34" ht="15" customHeight="1">
      <c r="A26" s="15">
        <v>24</v>
      </c>
      <c r="B26" s="16">
        <v>313</v>
      </c>
      <c r="C26" s="16" t="s">
        <v>161</v>
      </c>
      <c r="D26" s="17">
        <v>44574</v>
      </c>
      <c r="E26" s="475" t="s">
        <v>44</v>
      </c>
      <c r="F26" s="153"/>
      <c r="G26" s="122"/>
      <c r="H26" s="112"/>
      <c r="I26" s="113" t="str">
        <f>C6</f>
        <v>LJ28 AF</v>
      </c>
      <c r="J26" s="154"/>
      <c r="K26" s="115"/>
      <c r="L26" s="81" t="str">
        <f>C14</f>
        <v>LJ28 AF</v>
      </c>
      <c r="M26" s="117"/>
      <c r="N26" s="155"/>
      <c r="O26" s="113" t="str">
        <f>C22</f>
        <v>LJ28 AF</v>
      </c>
      <c r="P26" s="156"/>
      <c r="Q26" s="468">
        <f>C28</f>
        <v>0</v>
      </c>
      <c r="R26" s="452" t="s">
        <v>44</v>
      </c>
      <c r="S26" s="58"/>
      <c r="T26" s="58"/>
      <c r="U26">
        <v>1</v>
      </c>
      <c r="V26" t="s">
        <v>206</v>
      </c>
      <c r="W26" t="s">
        <v>207</v>
      </c>
      <c r="X26" t="s">
        <v>208</v>
      </c>
      <c r="Y26" s="229">
        <v>23.353790283203125</v>
      </c>
      <c r="Z26" s="229">
        <v>23.284475326538086</v>
      </c>
      <c r="AA26" s="229">
        <v>9.8026148974895477E-2</v>
      </c>
      <c r="AB26" s="229">
        <v>100000</v>
      </c>
      <c r="AC26" t="s">
        <v>226</v>
      </c>
      <c r="AD26" t="s">
        <v>226</v>
      </c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308</v>
      </c>
      <c r="I27" s="460"/>
      <c r="J27" s="461"/>
      <c r="K27" s="456">
        <f>B14</f>
        <v>310</v>
      </c>
      <c r="L27" s="457"/>
      <c r="M27" s="458"/>
      <c r="N27" s="459">
        <f>B22</f>
        <v>312</v>
      </c>
      <c r="O27" s="460"/>
      <c r="P27" s="461"/>
      <c r="Q27" s="469"/>
      <c r="R27" s="452"/>
      <c r="S27" s="58"/>
      <c r="T27" s="58"/>
      <c r="U27">
        <v>2</v>
      </c>
      <c r="V27" t="s">
        <v>209</v>
      </c>
      <c r="W27" t="s">
        <v>207</v>
      </c>
      <c r="X27" t="s">
        <v>208</v>
      </c>
      <c r="Y27" s="229">
        <v>23.215160369873047</v>
      </c>
      <c r="Z27" s="229">
        <v>23.284475326538086</v>
      </c>
      <c r="AA27" s="229">
        <v>9.8026148974895477E-2</v>
      </c>
      <c r="AB27" s="229">
        <v>100000</v>
      </c>
      <c r="AC27" t="s">
        <v>226</v>
      </c>
      <c r="AD27" t="s">
        <v>226</v>
      </c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44623</v>
      </c>
      <c r="J28" s="161"/>
      <c r="K28" s="162">
        <v>12</v>
      </c>
      <c r="L28" s="127">
        <f>D14</f>
        <v>44644</v>
      </c>
      <c r="M28" s="163"/>
      <c r="N28" s="104">
        <v>20</v>
      </c>
      <c r="O28" s="160">
        <f>D22</f>
        <v>44656</v>
      </c>
      <c r="P28" s="131"/>
      <c r="Q28" s="469"/>
      <c r="R28" s="452"/>
      <c r="S28" s="58"/>
      <c r="T28" s="58"/>
      <c r="Y28" s="229"/>
      <c r="Z28" s="229"/>
      <c r="AA28" s="229"/>
      <c r="AB28" s="229"/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LJ28 AF</v>
      </c>
      <c r="J29" s="167"/>
      <c r="K29" s="168"/>
      <c r="L29" s="137" t="str">
        <f>C15</f>
        <v>LJ28 AF</v>
      </c>
      <c r="M29" s="138"/>
      <c r="N29" s="139"/>
      <c r="O29" s="140" t="str">
        <f>C23</f>
        <v>KM61 AF</v>
      </c>
      <c r="P29" s="143"/>
      <c r="Q29" s="470">
        <f>B28</f>
        <v>0</v>
      </c>
      <c r="R29" s="471" t="s">
        <v>47</v>
      </c>
      <c r="S29" s="58"/>
      <c r="T29" s="58"/>
      <c r="U29">
        <v>57</v>
      </c>
      <c r="V29" t="s">
        <v>297</v>
      </c>
      <c r="W29" t="s">
        <v>630</v>
      </c>
      <c r="X29" t="s">
        <v>228</v>
      </c>
      <c r="Y29" t="s">
        <v>225</v>
      </c>
      <c r="Z29" t="s">
        <v>226</v>
      </c>
      <c r="AA29" t="s">
        <v>226</v>
      </c>
      <c r="AB29" t="s">
        <v>226</v>
      </c>
      <c r="AC29" t="s">
        <v>226</v>
      </c>
      <c r="AD29" t="s">
        <v>226</v>
      </c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309</v>
      </c>
      <c r="I30" s="473"/>
      <c r="J30" s="474"/>
      <c r="K30" s="459">
        <f>B15</f>
        <v>311</v>
      </c>
      <c r="L30" s="460"/>
      <c r="M30" s="461"/>
      <c r="N30" s="456">
        <f>B23</f>
        <v>313</v>
      </c>
      <c r="O30" s="457"/>
      <c r="P30" s="458"/>
      <c r="Q30" s="470"/>
      <c r="R30" s="452"/>
      <c r="S30" s="58"/>
      <c r="T30" s="58"/>
      <c r="U30">
        <v>58</v>
      </c>
      <c r="V30" t="s">
        <v>299</v>
      </c>
      <c r="W30" t="s">
        <v>630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44631</v>
      </c>
      <c r="J31" s="169"/>
      <c r="K31" s="170">
        <v>13</v>
      </c>
      <c r="L31" s="105">
        <f>D15</f>
        <v>44651</v>
      </c>
      <c r="M31" s="106"/>
      <c r="N31" s="150">
        <v>21</v>
      </c>
      <c r="O31" s="148">
        <f>D23</f>
        <v>44574</v>
      </c>
      <c r="P31" s="109"/>
      <c r="Q31" s="470"/>
      <c r="R31" s="453"/>
      <c r="S31" s="58"/>
      <c r="T31" s="58"/>
      <c r="U31">
        <v>59</v>
      </c>
      <c r="V31" t="s">
        <v>300</v>
      </c>
      <c r="W31" t="s">
        <v>630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LJ28 AF</v>
      </c>
      <c r="J32" s="172"/>
      <c r="K32" s="115"/>
      <c r="L32" s="81" t="str">
        <f>C16</f>
        <v>LJ28 AF</v>
      </c>
      <c r="M32" s="117"/>
      <c r="N32" s="118"/>
      <c r="O32" s="119" t="str">
        <f>C24</f>
        <v>KM61 AF</v>
      </c>
      <c r="P32" s="173"/>
      <c r="Q32" s="174">
        <f>D28</f>
        <v>0</v>
      </c>
      <c r="R32" s="451" t="s">
        <v>49</v>
      </c>
      <c r="S32" s="58"/>
      <c r="T32" s="58"/>
      <c r="U32">
        <v>69</v>
      </c>
      <c r="V32" t="s">
        <v>301</v>
      </c>
      <c r="W32" t="s">
        <v>630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309</v>
      </c>
      <c r="I33" s="460"/>
      <c r="J33" s="461"/>
      <c r="K33" s="456">
        <f>B16</f>
        <v>311</v>
      </c>
      <c r="L33" s="457"/>
      <c r="M33" s="458"/>
      <c r="N33" s="459">
        <f>B24</f>
        <v>313</v>
      </c>
      <c r="O33" s="460"/>
      <c r="P33" s="461"/>
      <c r="Q33" s="175"/>
      <c r="R33" s="452"/>
      <c r="S33" s="58"/>
      <c r="T33" s="58"/>
      <c r="U33">
        <v>70</v>
      </c>
      <c r="V33" t="s">
        <v>302</v>
      </c>
      <c r="W33" t="s">
        <v>630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44631</v>
      </c>
      <c r="J34" s="125"/>
      <c r="K34" s="126">
        <v>14</v>
      </c>
      <c r="L34" s="127">
        <f>D16</f>
        <v>44651</v>
      </c>
      <c r="M34" s="178"/>
      <c r="N34" s="129">
        <v>22</v>
      </c>
      <c r="O34" s="130">
        <f>D24</f>
        <v>44574</v>
      </c>
      <c r="P34" s="179"/>
      <c r="Q34" s="180"/>
      <c r="R34" s="452"/>
      <c r="S34" s="58"/>
      <c r="T34" s="58"/>
      <c r="U34">
        <v>71</v>
      </c>
      <c r="V34" t="s">
        <v>303</v>
      </c>
      <c r="W34" t="s">
        <v>630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LJ28 AF</v>
      </c>
      <c r="J35" s="183"/>
      <c r="K35" s="136"/>
      <c r="L35" s="137" t="str">
        <f>C17</f>
        <v>LJ28 AF</v>
      </c>
      <c r="M35" s="138"/>
      <c r="N35" s="139"/>
      <c r="O35" s="140" t="str">
        <f>C25</f>
        <v>KM61 AF</v>
      </c>
      <c r="P35" s="143"/>
      <c r="Q35" s="184"/>
      <c r="R35" s="451" t="s">
        <v>51</v>
      </c>
      <c r="S35" s="58"/>
      <c r="T35" s="58"/>
      <c r="U35">
        <v>81</v>
      </c>
      <c r="V35" t="s">
        <v>304</v>
      </c>
      <c r="W35" t="s">
        <v>630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309</v>
      </c>
      <c r="I36" s="457"/>
      <c r="J36" s="458"/>
      <c r="K36" s="465">
        <f>B17</f>
        <v>311</v>
      </c>
      <c r="L36" s="466"/>
      <c r="M36" s="467"/>
      <c r="N36" s="456">
        <f>B25</f>
        <v>313</v>
      </c>
      <c r="O36" s="457"/>
      <c r="P36" s="458"/>
      <c r="Q36" s="185" t="s">
        <v>38</v>
      </c>
      <c r="R36" s="452"/>
      <c r="S36" s="58"/>
      <c r="T36" s="58"/>
      <c r="U36">
        <v>82</v>
      </c>
      <c r="V36" t="s">
        <v>305</v>
      </c>
      <c r="W36" t="s">
        <v>630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44631</v>
      </c>
      <c r="J37" s="169"/>
      <c r="K37" s="170">
        <v>15</v>
      </c>
      <c r="L37" s="105">
        <f>D17</f>
        <v>44651</v>
      </c>
      <c r="M37" s="106"/>
      <c r="N37" s="187">
        <v>23</v>
      </c>
      <c r="O37" s="108">
        <f>D25</f>
        <v>44574</v>
      </c>
      <c r="P37" s="109"/>
      <c r="Q37" s="188"/>
      <c r="R37" s="453"/>
      <c r="S37" s="58"/>
      <c r="T37" s="58"/>
      <c r="U37">
        <v>83</v>
      </c>
      <c r="V37" t="s">
        <v>306</v>
      </c>
      <c r="W37" t="s">
        <v>630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LJ28 AF</v>
      </c>
      <c r="J38" s="114"/>
      <c r="K38" s="115"/>
      <c r="L38" s="81" t="str">
        <f>C18</f>
        <v>LJ28 AF</v>
      </c>
      <c r="M38" s="117"/>
      <c r="N38" s="118"/>
      <c r="O38" s="119" t="str">
        <f>C26</f>
        <v>KM61 AF</v>
      </c>
      <c r="P38" s="173"/>
      <c r="Q38" s="192"/>
      <c r="R38" s="452" t="s">
        <v>52</v>
      </c>
      <c r="S38" s="58"/>
      <c r="T38" s="58"/>
      <c r="U38">
        <v>93</v>
      </c>
      <c r="V38" t="s">
        <v>307</v>
      </c>
      <c r="W38" t="s">
        <v>630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309</v>
      </c>
      <c r="I39" s="460"/>
      <c r="J39" s="461"/>
      <c r="K39" s="456">
        <f>B18</f>
        <v>311</v>
      </c>
      <c r="L39" s="457"/>
      <c r="M39" s="458"/>
      <c r="N39" s="480">
        <f>B26</f>
        <v>313</v>
      </c>
      <c r="O39" s="481"/>
      <c r="P39" s="482"/>
      <c r="Q39" s="196" t="s">
        <v>38</v>
      </c>
      <c r="R39" s="452"/>
      <c r="S39" s="58"/>
      <c r="T39" s="58"/>
      <c r="U39">
        <v>94</v>
      </c>
      <c r="V39" t="s">
        <v>308</v>
      </c>
      <c r="W39" t="s">
        <v>630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44631</v>
      </c>
      <c r="J40" s="201"/>
      <c r="K40" s="202">
        <v>16</v>
      </c>
      <c r="L40" s="203">
        <f>D18</f>
        <v>44651</v>
      </c>
      <c r="M40" s="204"/>
      <c r="N40" s="205">
        <v>24</v>
      </c>
      <c r="O40" s="200">
        <f>D26</f>
        <v>44574</v>
      </c>
      <c r="P40" s="201"/>
      <c r="Q40" s="206"/>
      <c r="R40" s="452"/>
      <c r="S40" s="58"/>
      <c r="T40" s="58"/>
      <c r="U40">
        <v>95</v>
      </c>
      <c r="V40" t="s">
        <v>309</v>
      </c>
      <c r="W40" s="35" t="s">
        <v>630</v>
      </c>
      <c r="X40" s="35" t="s">
        <v>228</v>
      </c>
      <c r="Y40" s="35" t="s">
        <v>225</v>
      </c>
      <c r="Z40" s="35" t="s">
        <v>226</v>
      </c>
      <c r="AA40" s="35" t="s">
        <v>226</v>
      </c>
      <c r="AB40" s="35" t="s">
        <v>226</v>
      </c>
      <c r="AC40" s="35" t="s">
        <v>226</v>
      </c>
      <c r="AD40" s="35" t="s">
        <v>226</v>
      </c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3</v>
      </c>
      <c r="V41" t="s">
        <v>232</v>
      </c>
      <c r="W41" t="s">
        <v>631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</v>
      </c>
      <c r="V42" t="s">
        <v>234</v>
      </c>
      <c r="W42" t="s">
        <v>631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</v>
      </c>
      <c r="V43" t="s">
        <v>235</v>
      </c>
      <c r="W43" t="s">
        <v>631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15</v>
      </c>
      <c r="V44" t="s">
        <v>236</v>
      </c>
      <c r="W44" t="s">
        <v>631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16</v>
      </c>
      <c r="V45" t="s">
        <v>237</v>
      </c>
      <c r="W45" t="s">
        <v>631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17</v>
      </c>
      <c r="V46" t="s">
        <v>238</v>
      </c>
      <c r="W46" t="s">
        <v>631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27</v>
      </c>
      <c r="V47" t="s">
        <v>239</v>
      </c>
      <c r="W47" t="s">
        <v>631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28</v>
      </c>
      <c r="V48" t="s">
        <v>240</v>
      </c>
      <c r="W48" t="s">
        <v>631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29</v>
      </c>
      <c r="V49" t="s">
        <v>241</v>
      </c>
      <c r="W49" t="s">
        <v>631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39</v>
      </c>
      <c r="V50" t="s">
        <v>242</v>
      </c>
      <c r="W50" t="s">
        <v>631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40</v>
      </c>
      <c r="V51" t="s">
        <v>243</v>
      </c>
      <c r="W51" t="s">
        <v>631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41</v>
      </c>
      <c r="V52" t="s">
        <v>244</v>
      </c>
      <c r="W52" s="35" t="s">
        <v>631</v>
      </c>
      <c r="X52" s="35" t="s">
        <v>228</v>
      </c>
      <c r="Y52" s="35" t="s">
        <v>225</v>
      </c>
      <c r="Z52" s="35" t="s">
        <v>226</v>
      </c>
      <c r="AA52" s="35" t="s">
        <v>226</v>
      </c>
      <c r="AB52" s="35" t="s">
        <v>226</v>
      </c>
      <c r="AC52" s="35" t="s">
        <v>226</v>
      </c>
      <c r="AD52" s="35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51</v>
      </c>
      <c r="V53" t="s">
        <v>245</v>
      </c>
      <c r="W53" t="s">
        <v>632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52</v>
      </c>
      <c r="V54" t="s">
        <v>247</v>
      </c>
      <c r="W54" t="s">
        <v>632</v>
      </c>
      <c r="X54" t="s">
        <v>228</v>
      </c>
      <c r="Y54" t="s">
        <v>225</v>
      </c>
      <c r="Z54" t="s">
        <v>226</v>
      </c>
      <c r="AA54" t="s">
        <v>226</v>
      </c>
      <c r="AB54" t="s">
        <v>226</v>
      </c>
      <c r="AC54" t="s">
        <v>226</v>
      </c>
      <c r="AD54" t="s">
        <v>226</v>
      </c>
    </row>
    <row r="55" spans="1:30">
      <c r="U55">
        <v>53</v>
      </c>
      <c r="V55" t="s">
        <v>248</v>
      </c>
      <c r="W55" t="s">
        <v>632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63</v>
      </c>
      <c r="V56" t="s">
        <v>250</v>
      </c>
      <c r="W56" t="s">
        <v>632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64</v>
      </c>
      <c r="V57" t="s">
        <v>251</v>
      </c>
      <c r="W57" t="s">
        <v>632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65</v>
      </c>
      <c r="V58" t="s">
        <v>252</v>
      </c>
      <c r="W58" t="s">
        <v>632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75</v>
      </c>
      <c r="V59" t="s">
        <v>253</v>
      </c>
      <c r="W59" t="s">
        <v>632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76</v>
      </c>
      <c r="V60" t="s">
        <v>254</v>
      </c>
      <c r="W60" t="s">
        <v>632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77</v>
      </c>
      <c r="V61" t="s">
        <v>255</v>
      </c>
      <c r="W61" t="s">
        <v>632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87</v>
      </c>
      <c r="V62" t="s">
        <v>256</v>
      </c>
      <c r="W62" t="s">
        <v>632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88</v>
      </c>
      <c r="V63" t="s">
        <v>257</v>
      </c>
      <c r="W63" t="s">
        <v>632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89</v>
      </c>
      <c r="V64" t="s">
        <v>258</v>
      </c>
      <c r="W64" s="35" t="s">
        <v>632</v>
      </c>
      <c r="X64" s="35" t="s">
        <v>228</v>
      </c>
      <c r="Y64" s="35" t="s">
        <v>225</v>
      </c>
      <c r="Z64" s="35" t="s">
        <v>226</v>
      </c>
      <c r="AA64" s="35" t="s">
        <v>226</v>
      </c>
      <c r="AB64" s="35" t="s">
        <v>226</v>
      </c>
      <c r="AC64" s="35" t="s">
        <v>226</v>
      </c>
      <c r="AD64" s="35" t="s">
        <v>226</v>
      </c>
    </row>
    <row r="65" spans="2:30">
      <c r="U65">
        <v>6</v>
      </c>
      <c r="V65" t="s">
        <v>259</v>
      </c>
      <c r="W65" t="s">
        <v>633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7</v>
      </c>
      <c r="V66" t="s">
        <v>261</v>
      </c>
      <c r="W66" t="s">
        <v>633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</row>
    <row r="67" spans="2:30">
      <c r="U67">
        <v>8</v>
      </c>
      <c r="V67" t="s">
        <v>262</v>
      </c>
      <c r="W67" t="s">
        <v>633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18</v>
      </c>
      <c r="V68" t="s">
        <v>263</v>
      </c>
      <c r="W68" t="s">
        <v>633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19</v>
      </c>
      <c r="V69" t="s">
        <v>264</v>
      </c>
      <c r="W69" t="s">
        <v>633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20</v>
      </c>
      <c r="V70" t="s">
        <v>265</v>
      </c>
      <c r="W70" t="s">
        <v>633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30</v>
      </c>
      <c r="V71" t="s">
        <v>266</v>
      </c>
      <c r="W71" t="s">
        <v>633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31</v>
      </c>
      <c r="V72" t="s">
        <v>267</v>
      </c>
      <c r="W72" t="s">
        <v>633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:30">
      <c r="U73">
        <v>32</v>
      </c>
      <c r="V73" t="s">
        <v>268</v>
      </c>
      <c r="W73" t="s">
        <v>633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:30">
      <c r="U74">
        <v>42</v>
      </c>
      <c r="V74" t="s">
        <v>269</v>
      </c>
      <c r="W74" t="s">
        <v>633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43</v>
      </c>
      <c r="V75" t="s">
        <v>91</v>
      </c>
      <c r="W75" t="s">
        <v>633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44</v>
      </c>
      <c r="V76" t="s">
        <v>270</v>
      </c>
      <c r="W76" s="35" t="s">
        <v>633</v>
      </c>
      <c r="X76" s="35" t="s">
        <v>228</v>
      </c>
      <c r="Y76" s="35" t="s">
        <v>225</v>
      </c>
      <c r="Z76" s="35" t="s">
        <v>226</v>
      </c>
      <c r="AA76" s="35" t="s">
        <v>226</v>
      </c>
      <c r="AB76" s="35" t="s">
        <v>226</v>
      </c>
      <c r="AC76" s="35" t="s">
        <v>226</v>
      </c>
      <c r="AD76" s="35" t="s">
        <v>226</v>
      </c>
    </row>
    <row r="77" spans="2:30">
      <c r="U77">
        <v>54</v>
      </c>
      <c r="V77" t="s">
        <v>284</v>
      </c>
      <c r="W77" t="s">
        <v>634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55</v>
      </c>
      <c r="V78" t="s">
        <v>286</v>
      </c>
      <c r="W78" t="s">
        <v>634</v>
      </c>
      <c r="X78" t="s">
        <v>228</v>
      </c>
      <c r="Y78" t="s">
        <v>225</v>
      </c>
      <c r="Z78" t="s">
        <v>226</v>
      </c>
      <c r="AA78" t="s">
        <v>226</v>
      </c>
      <c r="AB78" t="s">
        <v>226</v>
      </c>
      <c r="AC78" t="s">
        <v>226</v>
      </c>
      <c r="AD78" t="s">
        <v>226</v>
      </c>
    </row>
    <row r="79" spans="2:30">
      <c r="U79">
        <v>56</v>
      </c>
      <c r="V79" t="s">
        <v>287</v>
      </c>
      <c r="W79" t="s">
        <v>634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66</v>
      </c>
      <c r="V80" t="s">
        <v>288</v>
      </c>
      <c r="W80" t="s">
        <v>634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67</v>
      </c>
      <c r="V81" t="s">
        <v>289</v>
      </c>
      <c r="W81" t="s">
        <v>634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68</v>
      </c>
      <c r="V82" t="s">
        <v>290</v>
      </c>
      <c r="W82" t="s">
        <v>634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78</v>
      </c>
      <c r="V83" t="s">
        <v>291</v>
      </c>
      <c r="W83" t="s">
        <v>634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79</v>
      </c>
      <c r="V84" t="s">
        <v>292</v>
      </c>
      <c r="W84" t="s">
        <v>634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80</v>
      </c>
      <c r="V85" t="s">
        <v>293</v>
      </c>
      <c r="W85" t="s">
        <v>634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90</v>
      </c>
      <c r="V86" t="s">
        <v>294</v>
      </c>
      <c r="W86" t="s">
        <v>634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91</v>
      </c>
      <c r="V87" t="s">
        <v>295</v>
      </c>
      <c r="W87" t="s">
        <v>634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92</v>
      </c>
      <c r="V88" t="s">
        <v>296</v>
      </c>
      <c r="W88" s="35" t="s">
        <v>634</v>
      </c>
      <c r="X88" s="35" t="s">
        <v>228</v>
      </c>
      <c r="Y88" s="35" t="s">
        <v>225</v>
      </c>
      <c r="Z88" s="35" t="s">
        <v>226</v>
      </c>
      <c r="AA88" s="35" t="s">
        <v>226</v>
      </c>
      <c r="AB88" s="35" t="s">
        <v>226</v>
      </c>
      <c r="AC88" s="35" t="s">
        <v>226</v>
      </c>
      <c r="AD88" s="35" t="s">
        <v>226</v>
      </c>
    </row>
    <row r="89" spans="21:30">
      <c r="U89">
        <v>9</v>
      </c>
      <c r="V89" t="s">
        <v>271</v>
      </c>
      <c r="W89" t="s">
        <v>635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10</v>
      </c>
      <c r="V90" t="s">
        <v>273</v>
      </c>
      <c r="W90" t="s">
        <v>635</v>
      </c>
      <c r="X90" t="s">
        <v>228</v>
      </c>
      <c r="Y90" t="s">
        <v>225</v>
      </c>
      <c r="Z90" t="s">
        <v>226</v>
      </c>
      <c r="AA90" t="s">
        <v>226</v>
      </c>
      <c r="AB90" t="s">
        <v>226</v>
      </c>
      <c r="AC90" t="s">
        <v>226</v>
      </c>
      <c r="AD90" t="s">
        <v>226</v>
      </c>
    </row>
    <row r="91" spans="21:30">
      <c r="U91">
        <v>11</v>
      </c>
      <c r="V91" t="s">
        <v>274</v>
      </c>
      <c r="W91" t="s">
        <v>635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21</v>
      </c>
      <c r="V92" t="s">
        <v>275</v>
      </c>
      <c r="W92" t="s">
        <v>635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22</v>
      </c>
      <c r="V93" t="s">
        <v>276</v>
      </c>
      <c r="W93" t="s">
        <v>635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23</v>
      </c>
      <c r="V94" t="s">
        <v>277</v>
      </c>
      <c r="W94" t="s">
        <v>635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33</v>
      </c>
      <c r="V95" t="s">
        <v>278</v>
      </c>
      <c r="W95" t="s">
        <v>635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34</v>
      </c>
      <c r="V96" t="s">
        <v>279</v>
      </c>
      <c r="W96" t="s">
        <v>635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35</v>
      </c>
      <c r="V97" t="s">
        <v>280</v>
      </c>
      <c r="W97" t="s">
        <v>635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45</v>
      </c>
      <c r="V98" t="s">
        <v>281</v>
      </c>
      <c r="W98" t="s">
        <v>635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46</v>
      </c>
      <c r="V99" t="s">
        <v>282</v>
      </c>
      <c r="W99" t="s">
        <v>635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47</v>
      </c>
      <c r="V100" t="s">
        <v>283</v>
      </c>
      <c r="W100" t="s">
        <v>635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A15:B19 D5:D22 B17:B26">
    <cfRule type="cellIs" dxfId="1444" priority="66" stopIfTrue="1" operator="equal">
      <formula>0</formula>
    </cfRule>
  </conditionalFormatting>
  <conditionalFormatting sqref="P5:Q5 P10">
    <cfRule type="cellIs" dxfId="1443" priority="65" stopIfTrue="1" operator="equal">
      <formula>0</formula>
    </cfRule>
  </conditionalFormatting>
  <conditionalFormatting sqref="O4">
    <cfRule type="cellIs" dxfId="1442" priority="62" stopIfTrue="1" operator="equal">
      <formula>0</formula>
    </cfRule>
  </conditionalFormatting>
  <conditionalFormatting sqref="O5 O14 P7:Q8 Q4 Q10 P12:Q14 Q6">
    <cfRule type="cellIs" dxfId="1441" priority="64" stopIfTrue="1" operator="equal">
      <formula>0</formula>
    </cfRule>
  </conditionalFormatting>
  <conditionalFormatting sqref="P14:Q14">
    <cfRule type="cellIs" dxfId="1440" priority="63" stopIfTrue="1" operator="equal">
      <formula>0</formula>
    </cfRule>
  </conditionalFormatting>
  <conditionalFormatting sqref="M5:N5 M11">
    <cfRule type="cellIs" dxfId="1439" priority="61" stopIfTrue="1" operator="equal">
      <formula>0</formula>
    </cfRule>
  </conditionalFormatting>
  <conditionalFormatting sqref="L4">
    <cfRule type="cellIs" dxfId="1438" priority="59" stopIfTrue="1" operator="equal">
      <formula>0</formula>
    </cfRule>
  </conditionalFormatting>
  <conditionalFormatting sqref="K5:L5 M7:N8 N4 K4 N11 M13:N14 N6">
    <cfRule type="cellIs" dxfId="1437" priority="60" stopIfTrue="1" operator="equal">
      <formula>0</formula>
    </cfRule>
  </conditionalFormatting>
  <conditionalFormatting sqref="B3:B6">
    <cfRule type="cellIs" dxfId="1436" priority="58" stopIfTrue="1" operator="equal">
      <formula>0</formula>
    </cfRule>
  </conditionalFormatting>
  <conditionalFormatting sqref="H6 G6:G12">
    <cfRule type="cellIs" dxfId="1435" priority="57" stopIfTrue="1" operator="equal">
      <formula>0</formula>
    </cfRule>
  </conditionalFormatting>
  <conditionalFormatting sqref="B20:B26">
    <cfRule type="cellIs" dxfId="1434" priority="56" stopIfTrue="1" operator="equal">
      <formula>0</formula>
    </cfRule>
  </conditionalFormatting>
  <conditionalFormatting sqref="B7:B26">
    <cfRule type="cellIs" dxfId="1433" priority="54" stopIfTrue="1" operator="equal">
      <formula>0</formula>
    </cfRule>
  </conditionalFormatting>
  <conditionalFormatting sqref="B5:B22">
    <cfRule type="cellIs" dxfId="1432" priority="53" stopIfTrue="1" operator="equal">
      <formula>0</formula>
    </cfRule>
  </conditionalFormatting>
  <conditionalFormatting sqref="C3:C22">
    <cfRule type="cellIs" dxfId="1431" priority="52" stopIfTrue="1" operator="equal">
      <formula>0</formula>
    </cfRule>
  </conditionalFormatting>
  <conditionalFormatting sqref="B9:B26">
    <cfRule type="cellIs" dxfId="1430" priority="51" stopIfTrue="1" operator="equal">
      <formula>0</formula>
    </cfRule>
  </conditionalFormatting>
  <conditionalFormatting sqref="B13:B26">
    <cfRule type="cellIs" dxfId="1429" priority="50" stopIfTrue="1" operator="equal">
      <formula>0</formula>
    </cfRule>
  </conditionalFormatting>
  <conditionalFormatting sqref="B4:B10">
    <cfRule type="cellIs" dxfId="1428" priority="49" stopIfTrue="1" operator="equal">
      <formula>0</formula>
    </cfRule>
  </conditionalFormatting>
  <conditionalFormatting sqref="B6:B18">
    <cfRule type="cellIs" dxfId="1427" priority="48" stopIfTrue="1" operator="equal">
      <formula>0</formula>
    </cfRule>
  </conditionalFormatting>
  <conditionalFormatting sqref="B8:B26">
    <cfRule type="cellIs" dxfId="1426" priority="47" stopIfTrue="1" operator="equal">
      <formula>0</formula>
    </cfRule>
  </conditionalFormatting>
  <conditionalFormatting sqref="B8:B26">
    <cfRule type="cellIs" dxfId="1425" priority="46" stopIfTrue="1" operator="equal">
      <formula>0</formula>
    </cfRule>
  </conditionalFormatting>
  <conditionalFormatting sqref="B10:B22">
    <cfRule type="cellIs" dxfId="1424" priority="45" stopIfTrue="1" operator="equal">
      <formula>0</formula>
    </cfRule>
  </conditionalFormatting>
  <conditionalFormatting sqref="B10:B22">
    <cfRule type="cellIs" dxfId="1423" priority="44" stopIfTrue="1" operator="equal">
      <formula>0</formula>
    </cfRule>
  </conditionalFormatting>
  <conditionalFormatting sqref="B12:B18">
    <cfRule type="cellIs" dxfId="1422" priority="43" stopIfTrue="1" operator="equal">
      <formula>0</formula>
    </cfRule>
  </conditionalFormatting>
  <conditionalFormatting sqref="C3:C22">
    <cfRule type="cellIs" dxfId="1421" priority="42" stopIfTrue="1" operator="equal">
      <formula>0</formula>
    </cfRule>
  </conditionalFormatting>
  <conditionalFormatting sqref="C3:C22">
    <cfRule type="cellIs" dxfId="1420" priority="41" stopIfTrue="1" operator="equal">
      <formula>0</formula>
    </cfRule>
  </conditionalFormatting>
  <conditionalFormatting sqref="C3:C22">
    <cfRule type="cellIs" dxfId="1419" priority="40" stopIfTrue="1" operator="equal">
      <formula>0</formula>
    </cfRule>
  </conditionalFormatting>
  <conditionalFormatting sqref="C3:C22">
    <cfRule type="cellIs" dxfId="1418" priority="39" stopIfTrue="1" operator="equal">
      <formula>0</formula>
    </cfRule>
  </conditionalFormatting>
  <conditionalFormatting sqref="D23:D26">
    <cfRule type="cellIs" dxfId="1417" priority="38" stopIfTrue="1" operator="equal">
      <formula>0</formula>
    </cfRule>
  </conditionalFormatting>
  <conditionalFormatting sqref="D21:D26">
    <cfRule type="cellIs" dxfId="1416" priority="37" stopIfTrue="1" operator="equal">
      <formula>0</formula>
    </cfRule>
  </conditionalFormatting>
  <conditionalFormatting sqref="D19:D26">
    <cfRule type="cellIs" dxfId="1415" priority="36" stopIfTrue="1" operator="equal">
      <formula>0</formula>
    </cfRule>
  </conditionalFormatting>
  <conditionalFormatting sqref="D15:D18">
    <cfRule type="cellIs" dxfId="1414" priority="35" stopIfTrue="1" operator="equal">
      <formula>0</formula>
    </cfRule>
  </conditionalFormatting>
  <conditionalFormatting sqref="D15:D18">
    <cfRule type="cellIs" dxfId="1413" priority="34" stopIfTrue="1" operator="equal">
      <formula>0</formula>
    </cfRule>
  </conditionalFormatting>
  <conditionalFormatting sqref="D13:D26">
    <cfRule type="cellIs" dxfId="1412" priority="33" stopIfTrue="1" operator="equal">
      <formula>0</formula>
    </cfRule>
  </conditionalFormatting>
  <conditionalFormatting sqref="D13:D26">
    <cfRule type="cellIs" dxfId="1411" priority="32" stopIfTrue="1" operator="equal">
      <formula>0</formula>
    </cfRule>
  </conditionalFormatting>
  <conditionalFormatting sqref="D12:D18">
    <cfRule type="cellIs" dxfId="1410" priority="31" stopIfTrue="1" operator="equal">
      <formula>0</formula>
    </cfRule>
  </conditionalFormatting>
  <conditionalFormatting sqref="D12:D18">
    <cfRule type="cellIs" dxfId="1409" priority="30" stopIfTrue="1" operator="equal">
      <formula>0</formula>
    </cfRule>
  </conditionalFormatting>
  <conditionalFormatting sqref="D10:D26">
    <cfRule type="cellIs" dxfId="1408" priority="29" stopIfTrue="1" operator="equal">
      <formula>0</formula>
    </cfRule>
  </conditionalFormatting>
  <conditionalFormatting sqref="D9:D26">
    <cfRule type="cellIs" dxfId="1407" priority="28" stopIfTrue="1" operator="equal">
      <formula>0</formula>
    </cfRule>
  </conditionalFormatting>
  <conditionalFormatting sqref="C15:C28">
    <cfRule type="cellIs" dxfId="1406" priority="27" stopIfTrue="1" operator="equal">
      <formula>0</formula>
    </cfRule>
  </conditionalFormatting>
  <conditionalFormatting sqref="C15:C28">
    <cfRule type="cellIs" dxfId="1405" priority="26" stopIfTrue="1" operator="equal">
      <formula>0</formula>
    </cfRule>
  </conditionalFormatting>
  <conditionalFormatting sqref="C15:C28">
    <cfRule type="cellIs" dxfId="1404" priority="25" stopIfTrue="1" operator="equal">
      <formula>0</formula>
    </cfRule>
  </conditionalFormatting>
  <conditionalFormatting sqref="C15:C28">
    <cfRule type="cellIs" dxfId="1403" priority="24" stopIfTrue="1" operator="equal">
      <formula>0</formula>
    </cfRule>
  </conditionalFormatting>
  <conditionalFormatting sqref="C15:C28">
    <cfRule type="cellIs" dxfId="1402" priority="23" stopIfTrue="1" operator="equal">
      <formula>0</formula>
    </cfRule>
  </conditionalFormatting>
  <conditionalFormatting sqref="D27:D28">
    <cfRule type="cellIs" dxfId="1401" priority="22" stopIfTrue="1" operator="equal">
      <formula>0</formula>
    </cfRule>
  </conditionalFormatting>
  <conditionalFormatting sqref="D3:D6">
    <cfRule type="cellIs" dxfId="1400" priority="21" stopIfTrue="1" operator="equal">
      <formula>0</formula>
    </cfRule>
  </conditionalFormatting>
  <conditionalFormatting sqref="C8:C26">
    <cfRule type="cellIs" dxfId="1399" priority="20" stopIfTrue="1" operator="equal">
      <formula>0</formula>
    </cfRule>
  </conditionalFormatting>
  <conditionalFormatting sqref="C8:C26">
    <cfRule type="cellIs" dxfId="1398" priority="19" stopIfTrue="1" operator="equal">
      <formula>0</formula>
    </cfRule>
  </conditionalFormatting>
  <conditionalFormatting sqref="C8:C26">
    <cfRule type="cellIs" dxfId="1397" priority="18" stopIfTrue="1" operator="equal">
      <formula>0</formula>
    </cfRule>
  </conditionalFormatting>
  <conditionalFormatting sqref="C8:C26">
    <cfRule type="cellIs" dxfId="1396" priority="17" stopIfTrue="1" operator="equal">
      <formula>0</formula>
    </cfRule>
  </conditionalFormatting>
  <conditionalFormatting sqref="C8:C26">
    <cfRule type="cellIs" dxfId="1395" priority="16" stopIfTrue="1" operator="equal">
      <formula>0</formula>
    </cfRule>
  </conditionalFormatting>
  <conditionalFormatting sqref="C19:C26">
    <cfRule type="cellIs" dxfId="1394" priority="15" stopIfTrue="1" operator="equal">
      <formula>0</formula>
    </cfRule>
  </conditionalFormatting>
  <conditionalFormatting sqref="C19:C26">
    <cfRule type="cellIs" dxfId="1393" priority="14" stopIfTrue="1" operator="equal">
      <formula>0</formula>
    </cfRule>
  </conditionalFormatting>
  <conditionalFormatting sqref="C19:C26">
    <cfRule type="cellIs" dxfId="1392" priority="13" stopIfTrue="1" operator="equal">
      <formula>0</formula>
    </cfRule>
  </conditionalFormatting>
  <conditionalFormatting sqref="C19:C26">
    <cfRule type="cellIs" dxfId="1391" priority="12" stopIfTrue="1" operator="equal">
      <formula>0</formula>
    </cfRule>
  </conditionalFormatting>
  <conditionalFormatting sqref="C19:C26">
    <cfRule type="cellIs" dxfId="1390" priority="11" stopIfTrue="1" operator="equal">
      <formula>0</formula>
    </cfRule>
  </conditionalFormatting>
  <conditionalFormatting sqref="D4:D10">
    <cfRule type="cellIs" dxfId="1389" priority="10" stopIfTrue="1" operator="equal">
      <formula>0</formula>
    </cfRule>
  </conditionalFormatting>
  <conditionalFormatting sqref="D6:D18">
    <cfRule type="cellIs" dxfId="1388" priority="9" stopIfTrue="1" operator="equal">
      <formula>0</formula>
    </cfRule>
  </conditionalFormatting>
  <conditionalFormatting sqref="D8:D26">
    <cfRule type="cellIs" dxfId="1387" priority="8" stopIfTrue="1" operator="equal">
      <formula>0</formula>
    </cfRule>
  </conditionalFormatting>
  <conditionalFormatting sqref="D16:D26">
    <cfRule type="cellIs" dxfId="1386" priority="7" stopIfTrue="1" operator="equal">
      <formula>0</formula>
    </cfRule>
  </conditionalFormatting>
  <conditionalFormatting sqref="D16:D26">
    <cfRule type="cellIs" dxfId="1385" priority="6" stopIfTrue="1" operator="equal">
      <formula>0</formula>
    </cfRule>
  </conditionalFormatting>
  <conditionalFormatting sqref="B14:B26">
    <cfRule type="cellIs" dxfId="1384" priority="5" stopIfTrue="1" operator="equal">
      <formula>0</formula>
    </cfRule>
  </conditionalFormatting>
  <conditionalFormatting sqref="D14:D26">
    <cfRule type="cellIs" dxfId="1383" priority="4" stopIfTrue="1" operator="equal">
      <formula>0</formula>
    </cfRule>
  </conditionalFormatting>
  <conditionalFormatting sqref="D14:D26">
    <cfRule type="cellIs" dxfId="1382" priority="3" stopIfTrue="1" operator="equal">
      <formula>0</formula>
    </cfRule>
  </conditionalFormatting>
  <conditionalFormatting sqref="D17:D26">
    <cfRule type="cellIs" dxfId="1381" priority="2" stopIfTrue="1" operator="equal">
      <formula>0</formula>
    </cfRule>
  </conditionalFormatting>
  <conditionalFormatting sqref="D17:D26">
    <cfRule type="cellIs" dxfId="1380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9D04-D45F-264D-BE72-0769265A5879}">
  <sheetPr>
    <pageSetUpPr fitToPage="1"/>
  </sheetPr>
  <dimension ref="A1:AH100"/>
  <sheetViews>
    <sheetView workbookViewId="0">
      <selection activeCell="V1" sqref="V1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6.1640625" customWidth="1"/>
    <col min="24" max="31" width="8.83203125" customWidth="1"/>
    <col min="32" max="32" width="7.1640625" style="9" customWidth="1"/>
    <col min="33" max="34" width="7.1640625" customWidth="1"/>
  </cols>
  <sheetData>
    <row r="1" spans="1:30" ht="19" customHeight="1" thickBot="1">
      <c r="U1" t="s">
        <v>181</v>
      </c>
      <c r="V1" t="s">
        <v>620</v>
      </c>
    </row>
    <row r="2" spans="1:30" ht="19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621</v>
      </c>
    </row>
    <row r="3" spans="1:30" ht="16.25" customHeight="1" thickTop="1" thickBot="1">
      <c r="A3" s="15">
        <v>1</v>
      </c>
      <c r="B3" s="16">
        <v>302</v>
      </c>
      <c r="C3" s="16" t="s">
        <v>160</v>
      </c>
      <c r="D3" s="17">
        <v>44581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 ht="16.25" customHeight="1">
      <c r="A4" s="15">
        <v>2</v>
      </c>
      <c r="B4" s="16">
        <v>302</v>
      </c>
      <c r="C4" s="16" t="s">
        <v>160</v>
      </c>
      <c r="D4" s="17">
        <v>44581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39.678600311279297</v>
      </c>
      <c r="AA4" s="229">
        <v>0.99809998273849487</v>
      </c>
      <c r="AB4" s="229">
        <v>-3.2548999786376953</v>
      </c>
      <c r="AC4" s="229">
        <v>102.87526702880859</v>
      </c>
    </row>
    <row r="5" spans="1:30" ht="16.25" customHeight="1" thickBot="1">
      <c r="A5" s="15">
        <v>3</v>
      </c>
      <c r="B5" s="16">
        <v>302</v>
      </c>
      <c r="C5" s="16" t="s">
        <v>160</v>
      </c>
      <c r="D5" s="17">
        <v>44581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  <c r="Y5" s="229">
        <v>0.1</v>
      </c>
      <c r="Z5" s="229">
        <v>39.678600311279297</v>
      </c>
      <c r="AA5" s="229">
        <v>0.99809998273849487</v>
      </c>
      <c r="AB5" s="229">
        <v>-3.2548999786376953</v>
      </c>
      <c r="AC5" s="229">
        <v>102.87526702880859</v>
      </c>
    </row>
    <row r="6" spans="1:30" ht="16.25" customHeight="1">
      <c r="A6" s="15">
        <v>4</v>
      </c>
      <c r="B6" s="16">
        <v>302</v>
      </c>
      <c r="C6" s="16" t="s">
        <v>160</v>
      </c>
      <c r="D6" s="17">
        <v>44581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6.25" customHeight="1">
      <c r="A7" s="15">
        <v>5</v>
      </c>
      <c r="B7" s="16">
        <v>303</v>
      </c>
      <c r="C7" s="16" t="s">
        <v>160</v>
      </c>
      <c r="D7" s="17">
        <v>44588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6.25" customHeight="1">
      <c r="A8" s="15">
        <v>6</v>
      </c>
      <c r="B8" s="16">
        <v>303</v>
      </c>
      <c r="C8" s="16" t="s">
        <v>160</v>
      </c>
      <c r="D8" s="17">
        <v>44588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6.25" customHeight="1">
      <c r="A9" s="15">
        <v>7</v>
      </c>
      <c r="B9" s="16">
        <v>303</v>
      </c>
      <c r="C9" s="16" t="s">
        <v>160</v>
      </c>
      <c r="D9" s="17">
        <v>44588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6.25" customHeight="1">
      <c r="A10" s="15">
        <v>8</v>
      </c>
      <c r="B10" s="16">
        <v>303</v>
      </c>
      <c r="C10" s="16" t="s">
        <v>160</v>
      </c>
      <c r="D10" s="17">
        <v>44588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6.25" customHeight="1" thickBot="1">
      <c r="A11" s="15">
        <v>9</v>
      </c>
      <c r="B11" s="16">
        <v>304</v>
      </c>
      <c r="C11" s="16" t="s">
        <v>160</v>
      </c>
      <c r="D11" s="17">
        <v>44595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0" ht="16.25" customHeight="1">
      <c r="A12" s="15">
        <v>10</v>
      </c>
      <c r="B12" s="16">
        <v>304</v>
      </c>
      <c r="C12" s="16" t="s">
        <v>160</v>
      </c>
      <c r="D12" s="17">
        <v>44595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6.25" customHeight="1" thickBot="1">
      <c r="A13" s="15">
        <v>11</v>
      </c>
      <c r="B13" s="16">
        <v>304</v>
      </c>
      <c r="C13" s="16" t="s">
        <v>160</v>
      </c>
      <c r="D13" s="17">
        <v>44595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6.25" customHeight="1" thickBot="1">
      <c r="A14" s="15">
        <v>12</v>
      </c>
      <c r="B14" s="16">
        <v>304</v>
      </c>
      <c r="C14" s="16" t="s">
        <v>160</v>
      </c>
      <c r="D14" s="17">
        <v>44595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 ht="16.25" customHeight="1">
      <c r="A15" s="15">
        <v>13</v>
      </c>
      <c r="B15" s="16">
        <v>305</v>
      </c>
      <c r="C15" s="16" t="s">
        <v>160</v>
      </c>
      <c r="D15" s="17">
        <v>44602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305</v>
      </c>
      <c r="C16" s="16" t="s">
        <v>160</v>
      </c>
      <c r="D16" s="17">
        <v>44602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305</v>
      </c>
      <c r="C17" s="16" t="s">
        <v>160</v>
      </c>
      <c r="D17" s="17">
        <v>44602</v>
      </c>
      <c r="E17" s="452" t="s">
        <v>36</v>
      </c>
      <c r="F17" s="86"/>
      <c r="G17" s="87"/>
      <c r="H17" s="88"/>
      <c r="I17" s="89" t="str">
        <f>C3</f>
        <v>LJ28 AF</v>
      </c>
      <c r="J17" s="90"/>
      <c r="K17" s="91"/>
      <c r="L17" s="92" t="str">
        <f>C11</f>
        <v>LJ28 AF</v>
      </c>
      <c r="M17" s="93"/>
      <c r="N17" s="94"/>
      <c r="O17" s="89" t="str">
        <f>C19</f>
        <v>LJ28 AF</v>
      </c>
      <c r="P17" s="95"/>
      <c r="Q17" s="463">
        <f>C27</f>
        <v>0</v>
      </c>
      <c r="R17" s="452" t="s">
        <v>36</v>
      </c>
      <c r="S17" s="58"/>
      <c r="T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F17" s="58"/>
      <c r="AG17" s="58"/>
      <c r="AH17" s="58"/>
    </row>
    <row r="18" spans="1:34" ht="15" customHeight="1">
      <c r="A18" s="15">
        <v>16</v>
      </c>
      <c r="B18" s="16">
        <v>305</v>
      </c>
      <c r="C18" s="16" t="s">
        <v>160</v>
      </c>
      <c r="D18" s="17">
        <v>44602</v>
      </c>
      <c r="E18" s="452"/>
      <c r="F18" s="454" t="s">
        <v>37</v>
      </c>
      <c r="G18" s="455"/>
      <c r="H18" s="456">
        <f>B3</f>
        <v>302</v>
      </c>
      <c r="I18" s="457"/>
      <c r="J18" s="458"/>
      <c r="K18" s="465">
        <f>B11</f>
        <v>304</v>
      </c>
      <c r="L18" s="466"/>
      <c r="M18" s="467"/>
      <c r="N18" s="456">
        <f>B19</f>
        <v>306</v>
      </c>
      <c r="O18" s="457"/>
      <c r="P18" s="458"/>
      <c r="Q18" s="464"/>
      <c r="R18" s="452"/>
      <c r="S18" s="58"/>
      <c r="T18" s="58"/>
      <c r="U18">
        <v>62</v>
      </c>
      <c r="V18" t="s">
        <v>223</v>
      </c>
      <c r="W18" t="s">
        <v>222</v>
      </c>
      <c r="X18" t="s">
        <v>208</v>
      </c>
      <c r="Y18" s="229">
        <v>39.510612487792969</v>
      </c>
      <c r="Z18" s="229">
        <v>39.510612487792969</v>
      </c>
      <c r="AA18" t="s">
        <v>226</v>
      </c>
      <c r="AB18" s="229">
        <v>1</v>
      </c>
      <c r="AC18" t="s">
        <v>226</v>
      </c>
      <c r="AD18" t="s">
        <v>226</v>
      </c>
      <c r="AF18" s="58"/>
      <c r="AG18" s="58"/>
      <c r="AH18" s="58"/>
    </row>
    <row r="19" spans="1:34" ht="15" customHeight="1" thickBot="1">
      <c r="A19" s="15">
        <v>17</v>
      </c>
      <c r="B19" s="16">
        <v>306</v>
      </c>
      <c r="C19" s="16" t="s">
        <v>160</v>
      </c>
      <c r="D19" s="17">
        <v>44609</v>
      </c>
      <c r="E19" s="453"/>
      <c r="F19" s="99"/>
      <c r="G19" s="100"/>
      <c r="H19" s="101">
        <v>1</v>
      </c>
      <c r="I19" s="102">
        <f>D3</f>
        <v>44581</v>
      </c>
      <c r="J19" s="103"/>
      <c r="K19" s="104">
        <v>9</v>
      </c>
      <c r="L19" s="105">
        <f>D11</f>
        <v>44595</v>
      </c>
      <c r="M19" s="106"/>
      <c r="N19" s="107"/>
      <c r="O19" s="108">
        <f>D19</f>
        <v>44609</v>
      </c>
      <c r="P19" s="109"/>
      <c r="Q19" s="464"/>
      <c r="R19" s="453"/>
      <c r="S19" s="58"/>
      <c r="T19" s="58"/>
      <c r="U19">
        <v>49</v>
      </c>
      <c r="V19" t="s">
        <v>218</v>
      </c>
      <c r="W19" t="s">
        <v>219</v>
      </c>
      <c r="X19" t="s">
        <v>208</v>
      </c>
      <c r="Y19" s="229">
        <v>35.938297271728516</v>
      </c>
      <c r="Z19" s="229">
        <v>36.266914367675781</v>
      </c>
      <c r="AA19" s="229">
        <v>0.4647347629070282</v>
      </c>
      <c r="AB19" s="229">
        <v>10</v>
      </c>
      <c r="AC19" t="s">
        <v>226</v>
      </c>
      <c r="AD19" t="s">
        <v>226</v>
      </c>
      <c r="AF19" s="58"/>
      <c r="AG19" s="58"/>
      <c r="AH19" s="58"/>
    </row>
    <row r="20" spans="1:34" ht="15" customHeight="1">
      <c r="A20" s="15">
        <v>18</v>
      </c>
      <c r="B20" s="16">
        <v>306</v>
      </c>
      <c r="C20" s="16" t="s">
        <v>160</v>
      </c>
      <c r="D20" s="17">
        <v>44609</v>
      </c>
      <c r="E20" s="451" t="s">
        <v>39</v>
      </c>
      <c r="F20" s="110"/>
      <c r="G20" s="111"/>
      <c r="H20" s="112"/>
      <c r="I20" s="113" t="str">
        <f>C4</f>
        <v>LJ28 AF</v>
      </c>
      <c r="J20" s="114"/>
      <c r="K20" s="115"/>
      <c r="L20" s="116" t="str">
        <f>C12</f>
        <v>LJ28 AF</v>
      </c>
      <c r="M20" s="117"/>
      <c r="N20" s="118"/>
      <c r="O20" s="119" t="str">
        <f>C20</f>
        <v>LJ28 AF</v>
      </c>
      <c r="P20" s="120"/>
      <c r="Q20" s="462">
        <f>B27</f>
        <v>0</v>
      </c>
      <c r="R20" s="451" t="s">
        <v>39</v>
      </c>
      <c r="S20" s="58"/>
      <c r="T20" s="58"/>
      <c r="U20">
        <v>50</v>
      </c>
      <c r="V20" t="s">
        <v>220</v>
      </c>
      <c r="W20" t="s">
        <v>219</v>
      </c>
      <c r="X20" t="s">
        <v>208</v>
      </c>
      <c r="Y20" s="229">
        <v>36.595531463623047</v>
      </c>
      <c r="Z20" s="229">
        <v>36.266914367675781</v>
      </c>
      <c r="AA20" s="229">
        <v>0.4647347629070282</v>
      </c>
      <c r="AB20" s="229">
        <v>10</v>
      </c>
      <c r="AC20" t="s">
        <v>226</v>
      </c>
      <c r="AD20" t="s">
        <v>226</v>
      </c>
      <c r="AF20" s="58"/>
      <c r="AG20" s="58"/>
      <c r="AH20" s="58"/>
    </row>
    <row r="21" spans="1:34" ht="15" customHeight="1">
      <c r="A21" s="15">
        <v>19</v>
      </c>
      <c r="B21" s="16">
        <v>306</v>
      </c>
      <c r="C21" s="16" t="s">
        <v>160</v>
      </c>
      <c r="D21" s="17">
        <v>44609</v>
      </c>
      <c r="E21" s="452"/>
      <c r="F21" s="456" t="s">
        <v>40</v>
      </c>
      <c r="G21" s="458"/>
      <c r="H21" s="459">
        <f>B4</f>
        <v>302</v>
      </c>
      <c r="I21" s="460"/>
      <c r="J21" s="461"/>
      <c r="K21" s="456">
        <f>B12</f>
        <v>304</v>
      </c>
      <c r="L21" s="457"/>
      <c r="M21" s="458"/>
      <c r="N21" s="459">
        <f>B20</f>
        <v>306</v>
      </c>
      <c r="O21" s="460"/>
      <c r="P21" s="461"/>
      <c r="Q21" s="462"/>
      <c r="R21" s="452"/>
      <c r="S21" s="58"/>
      <c r="T21" s="58"/>
      <c r="U21">
        <v>37</v>
      </c>
      <c r="V21" t="s">
        <v>216</v>
      </c>
      <c r="W21" t="s">
        <v>217</v>
      </c>
      <c r="X21" t="s">
        <v>208</v>
      </c>
      <c r="Y21" s="229">
        <v>33.579166412353516</v>
      </c>
      <c r="Z21" s="229">
        <v>33.48651123046875</v>
      </c>
      <c r="AA21" s="229">
        <v>0.13103151321411133</v>
      </c>
      <c r="AB21" s="229">
        <v>100</v>
      </c>
      <c r="AC21" t="s">
        <v>226</v>
      </c>
      <c r="AD21" t="s">
        <v>226</v>
      </c>
      <c r="AF21" s="58"/>
      <c r="AG21" s="58"/>
      <c r="AH21" s="58"/>
    </row>
    <row r="22" spans="1:34" ht="15" customHeight="1" thickBot="1">
      <c r="A22" s="15">
        <v>20</v>
      </c>
      <c r="B22" s="16">
        <v>306</v>
      </c>
      <c r="C22" s="16" t="s">
        <v>160</v>
      </c>
      <c r="D22" s="17">
        <v>44609</v>
      </c>
      <c r="E22" s="453"/>
      <c r="F22" s="121"/>
      <c r="G22" s="122"/>
      <c r="H22" s="123">
        <v>2</v>
      </c>
      <c r="I22" s="124">
        <f>D4</f>
        <v>44581</v>
      </c>
      <c r="J22" s="125"/>
      <c r="K22" s="126">
        <v>10</v>
      </c>
      <c r="L22" s="127">
        <f>D12</f>
        <v>44595</v>
      </c>
      <c r="M22" s="128"/>
      <c r="N22" s="129">
        <v>18</v>
      </c>
      <c r="O22" s="130">
        <f>D20</f>
        <v>44609</v>
      </c>
      <c r="P22" s="131"/>
      <c r="Q22" s="462"/>
      <c r="R22" s="453"/>
      <c r="S22" s="58"/>
      <c r="T22" s="58"/>
      <c r="U22">
        <v>38</v>
      </c>
      <c r="V22" t="s">
        <v>90</v>
      </c>
      <c r="W22" t="s">
        <v>217</v>
      </c>
      <c r="X22" t="s">
        <v>208</v>
      </c>
      <c r="Y22" s="229">
        <v>33.39385986328125</v>
      </c>
      <c r="Z22" s="229">
        <v>33.48651123046875</v>
      </c>
      <c r="AA22" s="229">
        <v>0.13103151321411133</v>
      </c>
      <c r="AB22" s="229">
        <v>100</v>
      </c>
      <c r="AC22" t="s">
        <v>226</v>
      </c>
      <c r="AD22" t="s">
        <v>226</v>
      </c>
      <c r="AF22" s="58"/>
      <c r="AG22" s="58"/>
      <c r="AH22" s="58"/>
    </row>
    <row r="23" spans="1:34" ht="15" customHeight="1">
      <c r="A23" s="15">
        <v>21</v>
      </c>
      <c r="B23" s="16">
        <v>307</v>
      </c>
      <c r="C23" s="16" t="s">
        <v>160</v>
      </c>
      <c r="D23" s="17">
        <v>44616</v>
      </c>
      <c r="E23" s="451" t="s">
        <v>41</v>
      </c>
      <c r="F23" s="132"/>
      <c r="G23" s="133"/>
      <c r="H23" s="134"/>
      <c r="I23" s="47" t="str">
        <f>C5</f>
        <v>LJ28 AF</v>
      </c>
      <c r="J23" s="135"/>
      <c r="K23" s="136"/>
      <c r="L23" s="137" t="str">
        <f>C13</f>
        <v>LJ28 AF</v>
      </c>
      <c r="M23" s="138"/>
      <c r="N23" s="139"/>
      <c r="O23" s="140" t="str">
        <f>C21</f>
        <v>LJ28 AF</v>
      </c>
      <c r="P23" s="141"/>
      <c r="Q23" s="142">
        <f>D27</f>
        <v>0</v>
      </c>
      <c r="R23" s="452" t="s">
        <v>41</v>
      </c>
      <c r="S23" s="58"/>
      <c r="T23" s="58"/>
      <c r="U23">
        <v>25</v>
      </c>
      <c r="V23" t="s">
        <v>213</v>
      </c>
      <c r="W23" t="s">
        <v>214</v>
      </c>
      <c r="X23" t="s">
        <v>208</v>
      </c>
      <c r="Y23" s="229">
        <v>29.961366653442383</v>
      </c>
      <c r="Z23" s="229">
        <v>29.985073089599609</v>
      </c>
      <c r="AA23" s="229">
        <v>3.3524613827466965E-2</v>
      </c>
      <c r="AB23" s="229">
        <v>1000</v>
      </c>
      <c r="AC23" t="s">
        <v>226</v>
      </c>
      <c r="AD23" t="s">
        <v>226</v>
      </c>
      <c r="AF23" s="58"/>
      <c r="AG23" s="58"/>
      <c r="AH23" s="58"/>
    </row>
    <row r="24" spans="1:34" ht="15" customHeight="1">
      <c r="A24" s="15">
        <v>22</v>
      </c>
      <c r="B24" s="16">
        <v>307</v>
      </c>
      <c r="C24" s="16" t="s">
        <v>160</v>
      </c>
      <c r="D24" s="17">
        <v>44616</v>
      </c>
      <c r="E24" s="452"/>
      <c r="F24" s="454" t="s">
        <v>42</v>
      </c>
      <c r="G24" s="455"/>
      <c r="H24" s="456">
        <f>B5</f>
        <v>302</v>
      </c>
      <c r="I24" s="457"/>
      <c r="J24" s="458"/>
      <c r="K24" s="459">
        <f>B13</f>
        <v>304</v>
      </c>
      <c r="L24" s="460"/>
      <c r="M24" s="461"/>
      <c r="N24" s="456">
        <f>B21</f>
        <v>306</v>
      </c>
      <c r="O24" s="457"/>
      <c r="P24" s="458"/>
      <c r="Q24" s="144"/>
      <c r="R24" s="452"/>
      <c r="S24" s="58"/>
      <c r="T24" s="58"/>
      <c r="U24">
        <v>26</v>
      </c>
      <c r="V24" t="s">
        <v>215</v>
      </c>
      <c r="W24" t="s">
        <v>214</v>
      </c>
      <c r="X24" t="s">
        <v>208</v>
      </c>
      <c r="Y24" s="229">
        <v>30.008777618408203</v>
      </c>
      <c r="Z24" s="229">
        <v>29.985073089599609</v>
      </c>
      <c r="AA24" s="229">
        <v>3.3524613827466965E-2</v>
      </c>
      <c r="AB24" s="229">
        <v>1000</v>
      </c>
      <c r="AC24" t="s">
        <v>226</v>
      </c>
      <c r="AD24" t="s">
        <v>226</v>
      </c>
      <c r="AF24" s="58"/>
      <c r="AG24" s="58"/>
      <c r="AH24" s="58"/>
    </row>
    <row r="25" spans="1:34" ht="15" customHeight="1" thickBot="1">
      <c r="A25" s="15">
        <v>23</v>
      </c>
      <c r="B25" s="16">
        <v>307</v>
      </c>
      <c r="C25" s="16" t="s">
        <v>160</v>
      </c>
      <c r="D25" s="17">
        <v>44616</v>
      </c>
      <c r="E25" s="453"/>
      <c r="F25" s="145"/>
      <c r="G25" s="146"/>
      <c r="H25" s="147">
        <v>3</v>
      </c>
      <c r="I25" s="148">
        <f>D5</f>
        <v>44581</v>
      </c>
      <c r="J25" s="103"/>
      <c r="K25" s="104">
        <v>11</v>
      </c>
      <c r="L25" s="105">
        <f>D13</f>
        <v>44595</v>
      </c>
      <c r="M25" s="149"/>
      <c r="N25" s="150">
        <v>19</v>
      </c>
      <c r="O25" s="148">
        <f>D21</f>
        <v>44609</v>
      </c>
      <c r="P25" s="151"/>
      <c r="Q25" s="152"/>
      <c r="R25" s="453"/>
      <c r="S25" s="58"/>
      <c r="T25" s="58"/>
      <c r="U25">
        <v>13</v>
      </c>
      <c r="V25" t="s">
        <v>210</v>
      </c>
      <c r="W25" t="s">
        <v>211</v>
      </c>
      <c r="X25" t="s">
        <v>208</v>
      </c>
      <c r="Y25" s="229">
        <v>26.607326507568359</v>
      </c>
      <c r="Z25" s="229">
        <v>26.609962463378906</v>
      </c>
      <c r="AA25" s="229">
        <v>3.7291531916707754E-3</v>
      </c>
      <c r="AB25" s="229">
        <v>10000</v>
      </c>
      <c r="AC25" t="s">
        <v>226</v>
      </c>
      <c r="AD25" t="s">
        <v>226</v>
      </c>
      <c r="AF25" s="58"/>
      <c r="AG25" s="58"/>
      <c r="AH25" s="58"/>
    </row>
    <row r="26" spans="1:34" ht="15" customHeight="1">
      <c r="A26" s="15">
        <v>24</v>
      </c>
      <c r="B26" s="16">
        <v>307</v>
      </c>
      <c r="C26" s="16" t="s">
        <v>160</v>
      </c>
      <c r="D26" s="17">
        <v>44616</v>
      </c>
      <c r="E26" s="475" t="s">
        <v>44</v>
      </c>
      <c r="F26" s="153"/>
      <c r="G26" s="122"/>
      <c r="H26" s="112"/>
      <c r="I26" s="113" t="str">
        <f>C6</f>
        <v>LJ28 AF</v>
      </c>
      <c r="J26" s="154"/>
      <c r="K26" s="115"/>
      <c r="L26" s="81" t="str">
        <f>C14</f>
        <v>LJ28 AF</v>
      </c>
      <c r="M26" s="117"/>
      <c r="N26" s="155"/>
      <c r="O26" s="113" t="str">
        <f>C22</f>
        <v>LJ28 AF</v>
      </c>
      <c r="P26" s="156"/>
      <c r="Q26" s="468">
        <f>C28</f>
        <v>0</v>
      </c>
      <c r="R26" s="452" t="s">
        <v>44</v>
      </c>
      <c r="S26" s="58"/>
      <c r="T26" s="58"/>
      <c r="U26">
        <v>14</v>
      </c>
      <c r="V26" t="s">
        <v>212</v>
      </c>
      <c r="W26" t="s">
        <v>211</v>
      </c>
      <c r="X26" t="s">
        <v>208</v>
      </c>
      <c r="Y26" s="229">
        <v>26.612600326538086</v>
      </c>
      <c r="Z26" s="229">
        <v>26.609962463378906</v>
      </c>
      <c r="AA26" s="229">
        <v>3.7291531916707754E-3</v>
      </c>
      <c r="AB26" s="229">
        <v>10000</v>
      </c>
      <c r="AC26" t="s">
        <v>226</v>
      </c>
      <c r="AD26" t="s">
        <v>226</v>
      </c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302</v>
      </c>
      <c r="I27" s="460"/>
      <c r="J27" s="461"/>
      <c r="K27" s="456">
        <f>B14</f>
        <v>304</v>
      </c>
      <c r="L27" s="457"/>
      <c r="M27" s="458"/>
      <c r="N27" s="459">
        <f>B22</f>
        <v>306</v>
      </c>
      <c r="O27" s="460"/>
      <c r="P27" s="461"/>
      <c r="Q27" s="469"/>
      <c r="R27" s="452"/>
      <c r="S27" s="58"/>
      <c r="T27" s="58"/>
      <c r="U27">
        <v>1</v>
      </c>
      <c r="V27" t="s">
        <v>206</v>
      </c>
      <c r="W27" t="s">
        <v>207</v>
      </c>
      <c r="X27" t="s">
        <v>208</v>
      </c>
      <c r="Y27" s="229">
        <v>23.322900772094727</v>
      </c>
      <c r="Z27" s="229">
        <v>23.304248809814453</v>
      </c>
      <c r="AA27" s="229">
        <v>2.6379207149147987E-2</v>
      </c>
      <c r="AB27" s="229">
        <v>100000</v>
      </c>
      <c r="AC27" t="s">
        <v>226</v>
      </c>
      <c r="AD27" t="s">
        <v>226</v>
      </c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44581</v>
      </c>
      <c r="J28" s="161"/>
      <c r="K28" s="162">
        <v>12</v>
      </c>
      <c r="L28" s="127">
        <f>D14</f>
        <v>44595</v>
      </c>
      <c r="M28" s="163"/>
      <c r="N28" s="104">
        <v>20</v>
      </c>
      <c r="O28" s="160">
        <f>D22</f>
        <v>44609</v>
      </c>
      <c r="P28" s="131"/>
      <c r="Q28" s="469"/>
      <c r="R28" s="452"/>
      <c r="S28" s="58"/>
      <c r="T28" s="58"/>
      <c r="U28">
        <v>2</v>
      </c>
      <c r="V28" t="s">
        <v>209</v>
      </c>
      <c r="W28" t="s">
        <v>207</v>
      </c>
      <c r="X28" t="s">
        <v>208</v>
      </c>
      <c r="Y28" s="229">
        <v>23.285594940185547</v>
      </c>
      <c r="Z28" s="229">
        <v>23.304248809814453</v>
      </c>
      <c r="AA28" s="229">
        <v>2.6379207149147987E-2</v>
      </c>
      <c r="AB28" s="229">
        <v>100000</v>
      </c>
      <c r="AC28" t="s">
        <v>226</v>
      </c>
      <c r="AD28" t="s">
        <v>226</v>
      </c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LJ28 AF</v>
      </c>
      <c r="J29" s="167"/>
      <c r="K29" s="168"/>
      <c r="L29" s="137" t="str">
        <f>C15</f>
        <v>LJ28 AF</v>
      </c>
      <c r="M29" s="138"/>
      <c r="N29" s="139"/>
      <c r="O29" s="140" t="str">
        <f>C23</f>
        <v>LJ28 AF</v>
      </c>
      <c r="P29" s="143"/>
      <c r="Q29" s="470">
        <f>B28</f>
        <v>0</v>
      </c>
      <c r="R29" s="471" t="s">
        <v>47</v>
      </c>
      <c r="S29" s="58"/>
      <c r="T29" s="58"/>
      <c r="U29">
        <v>3</v>
      </c>
      <c r="V29" t="s">
        <v>232</v>
      </c>
      <c r="W29" t="s">
        <v>622</v>
      </c>
      <c r="X29" t="s">
        <v>228</v>
      </c>
      <c r="Y29" t="s">
        <v>225</v>
      </c>
      <c r="Z29" t="s">
        <v>226</v>
      </c>
      <c r="AA29" t="s">
        <v>226</v>
      </c>
      <c r="AB29" t="s">
        <v>226</v>
      </c>
      <c r="AC29" t="s">
        <v>226</v>
      </c>
      <c r="AD29" t="s">
        <v>226</v>
      </c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303</v>
      </c>
      <c r="I30" s="473"/>
      <c r="J30" s="474"/>
      <c r="K30" s="459">
        <f>B15</f>
        <v>305</v>
      </c>
      <c r="L30" s="460"/>
      <c r="M30" s="461"/>
      <c r="N30" s="456">
        <f>B23</f>
        <v>307</v>
      </c>
      <c r="O30" s="457"/>
      <c r="P30" s="458"/>
      <c r="Q30" s="470"/>
      <c r="R30" s="452"/>
      <c r="S30" s="58"/>
      <c r="T30" s="58"/>
      <c r="U30">
        <v>4</v>
      </c>
      <c r="V30" t="s">
        <v>234</v>
      </c>
      <c r="W30" t="s">
        <v>622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44588</v>
      </c>
      <c r="J31" s="169"/>
      <c r="K31" s="170">
        <v>13</v>
      </c>
      <c r="L31" s="105">
        <f>D15</f>
        <v>44602</v>
      </c>
      <c r="M31" s="106"/>
      <c r="N31" s="150">
        <v>21</v>
      </c>
      <c r="O31" s="148">
        <f>D23</f>
        <v>44616</v>
      </c>
      <c r="P31" s="109"/>
      <c r="Q31" s="470"/>
      <c r="R31" s="453"/>
      <c r="S31" s="58"/>
      <c r="T31" s="58"/>
      <c r="U31">
        <v>5</v>
      </c>
      <c r="V31" t="s">
        <v>235</v>
      </c>
      <c r="W31" t="s">
        <v>622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LJ28 AF</v>
      </c>
      <c r="J32" s="172"/>
      <c r="K32" s="115"/>
      <c r="L32" s="81" t="str">
        <f>C16</f>
        <v>LJ28 AF</v>
      </c>
      <c r="M32" s="117"/>
      <c r="N32" s="118"/>
      <c r="O32" s="119" t="str">
        <f>C24</f>
        <v>LJ28 AF</v>
      </c>
      <c r="P32" s="173"/>
      <c r="Q32" s="174">
        <f>D28</f>
        <v>0</v>
      </c>
      <c r="R32" s="451" t="s">
        <v>49</v>
      </c>
      <c r="S32" s="58"/>
      <c r="T32" s="58"/>
      <c r="U32">
        <v>15</v>
      </c>
      <c r="V32" t="s">
        <v>236</v>
      </c>
      <c r="W32" t="s">
        <v>622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303</v>
      </c>
      <c r="I33" s="460"/>
      <c r="J33" s="461"/>
      <c r="K33" s="456">
        <f>B16</f>
        <v>305</v>
      </c>
      <c r="L33" s="457"/>
      <c r="M33" s="458"/>
      <c r="N33" s="459">
        <f>B24</f>
        <v>307</v>
      </c>
      <c r="O33" s="460"/>
      <c r="P33" s="461"/>
      <c r="Q33" s="175"/>
      <c r="R33" s="452"/>
      <c r="S33" s="58"/>
      <c r="T33" s="58"/>
      <c r="U33">
        <v>16</v>
      </c>
      <c r="V33" t="s">
        <v>237</v>
      </c>
      <c r="W33" t="s">
        <v>622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44588</v>
      </c>
      <c r="J34" s="125"/>
      <c r="K34" s="126">
        <v>14</v>
      </c>
      <c r="L34" s="127">
        <f>D16</f>
        <v>44602</v>
      </c>
      <c r="M34" s="178"/>
      <c r="N34" s="129">
        <v>22</v>
      </c>
      <c r="O34" s="130">
        <f>D24</f>
        <v>44616</v>
      </c>
      <c r="P34" s="179"/>
      <c r="Q34" s="180"/>
      <c r="R34" s="452"/>
      <c r="S34" s="58"/>
      <c r="T34" s="58"/>
      <c r="U34">
        <v>17</v>
      </c>
      <c r="V34" t="s">
        <v>238</v>
      </c>
      <c r="W34" t="s">
        <v>622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LJ28 AF</v>
      </c>
      <c r="J35" s="183"/>
      <c r="K35" s="136"/>
      <c r="L35" s="137" t="str">
        <f>C17</f>
        <v>LJ28 AF</v>
      </c>
      <c r="M35" s="138"/>
      <c r="N35" s="139"/>
      <c r="O35" s="140" t="str">
        <f>C25</f>
        <v>LJ28 AF</v>
      </c>
      <c r="P35" s="143"/>
      <c r="Q35" s="184"/>
      <c r="R35" s="451" t="s">
        <v>51</v>
      </c>
      <c r="S35" s="58"/>
      <c r="T35" s="58"/>
      <c r="U35">
        <v>27</v>
      </c>
      <c r="V35" t="s">
        <v>239</v>
      </c>
      <c r="W35" t="s">
        <v>622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303</v>
      </c>
      <c r="I36" s="457"/>
      <c r="J36" s="458"/>
      <c r="K36" s="465">
        <f>B17</f>
        <v>305</v>
      </c>
      <c r="L36" s="466"/>
      <c r="M36" s="467"/>
      <c r="N36" s="456">
        <f>B25</f>
        <v>307</v>
      </c>
      <c r="O36" s="457"/>
      <c r="P36" s="458"/>
      <c r="Q36" s="185" t="s">
        <v>38</v>
      </c>
      <c r="R36" s="452"/>
      <c r="S36" s="58"/>
      <c r="T36" s="58"/>
      <c r="U36">
        <v>28</v>
      </c>
      <c r="V36" t="s">
        <v>240</v>
      </c>
      <c r="W36" t="s">
        <v>622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44588</v>
      </c>
      <c r="J37" s="169"/>
      <c r="K37" s="170">
        <v>15</v>
      </c>
      <c r="L37" s="105">
        <f>D17</f>
        <v>44602</v>
      </c>
      <c r="M37" s="106"/>
      <c r="N37" s="187">
        <v>23</v>
      </c>
      <c r="O37" s="108">
        <f>D25</f>
        <v>44616</v>
      </c>
      <c r="P37" s="109"/>
      <c r="Q37" s="188"/>
      <c r="R37" s="453"/>
      <c r="S37" s="58"/>
      <c r="T37" s="58"/>
      <c r="U37">
        <v>29</v>
      </c>
      <c r="V37" t="s">
        <v>241</v>
      </c>
      <c r="W37" t="s">
        <v>622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LJ28 AF</v>
      </c>
      <c r="J38" s="114"/>
      <c r="K38" s="115"/>
      <c r="L38" s="81" t="str">
        <f>C18</f>
        <v>LJ28 AF</v>
      </c>
      <c r="M38" s="117"/>
      <c r="N38" s="118"/>
      <c r="O38" s="119" t="str">
        <f>C26</f>
        <v>LJ28 AF</v>
      </c>
      <c r="P38" s="173"/>
      <c r="Q38" s="192"/>
      <c r="R38" s="452" t="s">
        <v>52</v>
      </c>
      <c r="S38" s="58"/>
      <c r="T38" s="58"/>
      <c r="U38">
        <v>39</v>
      </c>
      <c r="V38" t="s">
        <v>242</v>
      </c>
      <c r="W38" t="s">
        <v>622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303</v>
      </c>
      <c r="I39" s="460"/>
      <c r="J39" s="461"/>
      <c r="K39" s="456">
        <f>B18</f>
        <v>305</v>
      </c>
      <c r="L39" s="457"/>
      <c r="M39" s="458"/>
      <c r="N39" s="480">
        <f>B26</f>
        <v>307</v>
      </c>
      <c r="O39" s="481"/>
      <c r="P39" s="482"/>
      <c r="Q39" s="196" t="s">
        <v>38</v>
      </c>
      <c r="R39" s="452"/>
      <c r="S39" s="58"/>
      <c r="T39" s="58"/>
      <c r="U39">
        <v>40</v>
      </c>
      <c r="V39" t="s">
        <v>243</v>
      </c>
      <c r="W39" t="s">
        <v>622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44588</v>
      </c>
      <c r="J40" s="201"/>
      <c r="K40" s="202">
        <v>16</v>
      </c>
      <c r="L40" s="203">
        <f>D18</f>
        <v>44602</v>
      </c>
      <c r="M40" s="204"/>
      <c r="N40" s="205">
        <v>24</v>
      </c>
      <c r="O40" s="200">
        <f>D26</f>
        <v>44616</v>
      </c>
      <c r="P40" s="201"/>
      <c r="Q40" s="206"/>
      <c r="R40" s="452"/>
      <c r="S40" s="58"/>
      <c r="T40" s="58"/>
      <c r="U40">
        <v>41</v>
      </c>
      <c r="V40" t="s">
        <v>244</v>
      </c>
      <c r="W40" s="35" t="s">
        <v>622</v>
      </c>
      <c r="X40" s="35" t="s">
        <v>228</v>
      </c>
      <c r="Y40" s="35" t="s">
        <v>225</v>
      </c>
      <c r="Z40" s="35" t="s">
        <v>226</v>
      </c>
      <c r="AA40" s="35" t="s">
        <v>226</v>
      </c>
      <c r="AB40" s="35" t="s">
        <v>226</v>
      </c>
      <c r="AC40" s="35" t="s">
        <v>226</v>
      </c>
      <c r="AD40" t="s">
        <v>226</v>
      </c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51</v>
      </c>
      <c r="V41" t="s">
        <v>245</v>
      </c>
      <c r="W41" t="s">
        <v>623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52</v>
      </c>
      <c r="V42" t="s">
        <v>247</v>
      </c>
      <c r="W42" t="s">
        <v>623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53</v>
      </c>
      <c r="V43" t="s">
        <v>248</v>
      </c>
      <c r="W43" t="s">
        <v>623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63</v>
      </c>
      <c r="V44" t="s">
        <v>250</v>
      </c>
      <c r="W44" t="s">
        <v>623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64</v>
      </c>
      <c r="V45" t="s">
        <v>251</v>
      </c>
      <c r="W45" t="s">
        <v>623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65</v>
      </c>
      <c r="V46" t="s">
        <v>252</v>
      </c>
      <c r="W46" t="s">
        <v>623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75</v>
      </c>
      <c r="V47" t="s">
        <v>253</v>
      </c>
      <c r="W47" t="s">
        <v>623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76</v>
      </c>
      <c r="V48" t="s">
        <v>254</v>
      </c>
      <c r="W48" t="s">
        <v>623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77</v>
      </c>
      <c r="V49" t="s">
        <v>255</v>
      </c>
      <c r="W49" t="s">
        <v>623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87</v>
      </c>
      <c r="V50" t="s">
        <v>256</v>
      </c>
      <c r="W50" t="s">
        <v>623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88</v>
      </c>
      <c r="V51" t="s">
        <v>257</v>
      </c>
      <c r="W51" t="s">
        <v>623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89</v>
      </c>
      <c r="V52" t="s">
        <v>258</v>
      </c>
      <c r="W52" s="35" t="s">
        <v>623</v>
      </c>
      <c r="X52" s="35" t="s">
        <v>228</v>
      </c>
      <c r="Y52" s="35" t="s">
        <v>225</v>
      </c>
      <c r="Z52" s="35" t="s">
        <v>226</v>
      </c>
      <c r="AA52" s="35" t="s">
        <v>226</v>
      </c>
      <c r="AB52" s="35" t="s">
        <v>226</v>
      </c>
      <c r="AC52" s="35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6</v>
      </c>
      <c r="V53" t="s">
        <v>259</v>
      </c>
      <c r="W53" t="s">
        <v>624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7</v>
      </c>
      <c r="V54" t="s">
        <v>261</v>
      </c>
      <c r="W54" t="s">
        <v>624</v>
      </c>
      <c r="X54" t="s">
        <v>228</v>
      </c>
      <c r="Y54" t="s">
        <v>225</v>
      </c>
      <c r="Z54" t="s">
        <v>226</v>
      </c>
      <c r="AA54" t="s">
        <v>226</v>
      </c>
      <c r="AB54" t="s">
        <v>226</v>
      </c>
      <c r="AC54" t="s">
        <v>226</v>
      </c>
      <c r="AD54" t="s">
        <v>226</v>
      </c>
    </row>
    <row r="55" spans="1:30">
      <c r="U55">
        <v>8</v>
      </c>
      <c r="V55" t="s">
        <v>262</v>
      </c>
      <c r="W55" t="s">
        <v>624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18</v>
      </c>
      <c r="V56" t="s">
        <v>263</v>
      </c>
      <c r="W56" t="s">
        <v>624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19</v>
      </c>
      <c r="V57" t="s">
        <v>264</v>
      </c>
      <c r="W57" t="s">
        <v>624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20</v>
      </c>
      <c r="V58" t="s">
        <v>265</v>
      </c>
      <c r="W58" t="s">
        <v>624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30</v>
      </c>
      <c r="V59" t="s">
        <v>266</v>
      </c>
      <c r="W59" t="s">
        <v>624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31</v>
      </c>
      <c r="V60" t="s">
        <v>267</v>
      </c>
      <c r="W60" t="s">
        <v>624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32</v>
      </c>
      <c r="V61" t="s">
        <v>268</v>
      </c>
      <c r="W61" t="s">
        <v>624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42</v>
      </c>
      <c r="V62" t="s">
        <v>269</v>
      </c>
      <c r="W62" t="s">
        <v>624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43</v>
      </c>
      <c r="V63" t="s">
        <v>91</v>
      </c>
      <c r="W63" t="s">
        <v>624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44</v>
      </c>
      <c r="V64" t="s">
        <v>270</v>
      </c>
      <c r="W64" s="35" t="s">
        <v>624</v>
      </c>
      <c r="X64" s="35" t="s">
        <v>228</v>
      </c>
      <c r="Y64" s="35" t="s">
        <v>225</v>
      </c>
      <c r="Z64" s="35" t="s">
        <v>226</v>
      </c>
      <c r="AA64" s="35" t="s">
        <v>226</v>
      </c>
      <c r="AB64" s="35" t="s">
        <v>226</v>
      </c>
      <c r="AC64" s="35" t="s">
        <v>226</v>
      </c>
      <c r="AD64" t="s">
        <v>226</v>
      </c>
    </row>
    <row r="65" spans="2:30">
      <c r="U65">
        <v>54</v>
      </c>
      <c r="V65" t="s">
        <v>284</v>
      </c>
      <c r="W65" t="s">
        <v>625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55</v>
      </c>
      <c r="V66" t="s">
        <v>286</v>
      </c>
      <c r="W66" t="s">
        <v>625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</row>
    <row r="67" spans="2:30">
      <c r="U67">
        <v>56</v>
      </c>
      <c r="V67" t="s">
        <v>287</v>
      </c>
      <c r="W67" t="s">
        <v>625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66</v>
      </c>
      <c r="V68" t="s">
        <v>288</v>
      </c>
      <c r="W68" t="s">
        <v>625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67</v>
      </c>
      <c r="V69" t="s">
        <v>289</v>
      </c>
      <c r="W69" t="s">
        <v>625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68</v>
      </c>
      <c r="V70" t="s">
        <v>290</v>
      </c>
      <c r="W70" t="s">
        <v>625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78</v>
      </c>
      <c r="V71" t="s">
        <v>291</v>
      </c>
      <c r="W71" t="s">
        <v>625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79</v>
      </c>
      <c r="V72" t="s">
        <v>292</v>
      </c>
      <c r="W72" t="s">
        <v>625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:30">
      <c r="U73">
        <v>80</v>
      </c>
      <c r="V73" t="s">
        <v>293</v>
      </c>
      <c r="W73" t="s">
        <v>625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:30">
      <c r="U74">
        <v>90</v>
      </c>
      <c r="V74" t="s">
        <v>294</v>
      </c>
      <c r="W74" t="s">
        <v>625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91</v>
      </c>
      <c r="V75" t="s">
        <v>295</v>
      </c>
      <c r="W75" t="s">
        <v>625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92</v>
      </c>
      <c r="V76" t="s">
        <v>296</v>
      </c>
      <c r="W76" s="35" t="s">
        <v>625</v>
      </c>
      <c r="X76" s="35" t="s">
        <v>228</v>
      </c>
      <c r="Y76" s="35" t="s">
        <v>225</v>
      </c>
      <c r="Z76" s="35" t="s">
        <v>226</v>
      </c>
      <c r="AA76" s="35" t="s">
        <v>226</v>
      </c>
      <c r="AB76" s="35" t="s">
        <v>226</v>
      </c>
      <c r="AC76" s="35" t="s">
        <v>226</v>
      </c>
      <c r="AD76" t="s">
        <v>226</v>
      </c>
    </row>
    <row r="77" spans="2:30">
      <c r="U77">
        <v>9</v>
      </c>
      <c r="V77" t="s">
        <v>271</v>
      </c>
      <c r="W77" t="s">
        <v>626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10</v>
      </c>
      <c r="V78" t="s">
        <v>273</v>
      </c>
      <c r="W78" t="s">
        <v>626</v>
      </c>
      <c r="X78" t="s">
        <v>228</v>
      </c>
      <c r="Y78" t="s">
        <v>225</v>
      </c>
      <c r="Z78" t="s">
        <v>226</v>
      </c>
      <c r="AA78" t="s">
        <v>226</v>
      </c>
      <c r="AB78" t="s">
        <v>226</v>
      </c>
      <c r="AC78" t="s">
        <v>226</v>
      </c>
      <c r="AD78" t="s">
        <v>226</v>
      </c>
    </row>
    <row r="79" spans="2:30">
      <c r="U79">
        <v>11</v>
      </c>
      <c r="V79" t="s">
        <v>274</v>
      </c>
      <c r="W79" t="s">
        <v>626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21</v>
      </c>
      <c r="V80" t="s">
        <v>275</v>
      </c>
      <c r="W80" t="s">
        <v>626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22</v>
      </c>
      <c r="V81" t="s">
        <v>276</v>
      </c>
      <c r="W81" t="s">
        <v>626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23</v>
      </c>
      <c r="V82" t="s">
        <v>277</v>
      </c>
      <c r="W82" t="s">
        <v>626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33</v>
      </c>
      <c r="V83" t="s">
        <v>278</v>
      </c>
      <c r="W83" t="s">
        <v>626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34</v>
      </c>
      <c r="V84" t="s">
        <v>279</v>
      </c>
      <c r="W84" t="s">
        <v>626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35</v>
      </c>
      <c r="V85" t="s">
        <v>280</v>
      </c>
      <c r="W85" t="s">
        <v>626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45</v>
      </c>
      <c r="V86" t="s">
        <v>281</v>
      </c>
      <c r="W86" t="s">
        <v>626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46</v>
      </c>
      <c r="V87" t="s">
        <v>282</v>
      </c>
      <c r="W87" t="s">
        <v>626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47</v>
      </c>
      <c r="V88" t="s">
        <v>283</v>
      </c>
      <c r="W88" s="35" t="s">
        <v>626</v>
      </c>
      <c r="X88" s="35" t="s">
        <v>228</v>
      </c>
      <c r="Y88" s="35" t="s">
        <v>225</v>
      </c>
      <c r="Z88" s="35" t="s">
        <v>226</v>
      </c>
      <c r="AA88" s="35" t="s">
        <v>226</v>
      </c>
      <c r="AB88" s="35" t="s">
        <v>226</v>
      </c>
      <c r="AC88" s="35" t="s">
        <v>226</v>
      </c>
      <c r="AD88" t="s">
        <v>226</v>
      </c>
    </row>
    <row r="89" spans="21:30">
      <c r="U89">
        <v>57</v>
      </c>
      <c r="V89" t="s">
        <v>297</v>
      </c>
      <c r="W89" t="s">
        <v>627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58</v>
      </c>
      <c r="V90" t="s">
        <v>299</v>
      </c>
      <c r="W90" t="s">
        <v>627</v>
      </c>
      <c r="X90" t="s">
        <v>228</v>
      </c>
      <c r="Y90" t="s">
        <v>225</v>
      </c>
      <c r="Z90" t="s">
        <v>226</v>
      </c>
      <c r="AA90" t="s">
        <v>226</v>
      </c>
      <c r="AB90" t="s">
        <v>226</v>
      </c>
      <c r="AC90" t="s">
        <v>226</v>
      </c>
      <c r="AD90" t="s">
        <v>226</v>
      </c>
    </row>
    <row r="91" spans="21:30">
      <c r="U91">
        <v>59</v>
      </c>
      <c r="V91" t="s">
        <v>300</v>
      </c>
      <c r="W91" t="s">
        <v>627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69</v>
      </c>
      <c r="V92" t="s">
        <v>301</v>
      </c>
      <c r="W92" t="s">
        <v>627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70</v>
      </c>
      <c r="V93" t="s">
        <v>302</v>
      </c>
      <c r="W93" t="s">
        <v>627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71</v>
      </c>
      <c r="V94" t="s">
        <v>303</v>
      </c>
      <c r="W94" t="s">
        <v>627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81</v>
      </c>
      <c r="V95" t="s">
        <v>304</v>
      </c>
      <c r="W95" t="s">
        <v>627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82</v>
      </c>
      <c r="V96" t="s">
        <v>305</v>
      </c>
      <c r="W96" t="s">
        <v>627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83</v>
      </c>
      <c r="V97" t="s">
        <v>306</v>
      </c>
      <c r="W97" t="s">
        <v>627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93</v>
      </c>
      <c r="V98" t="s">
        <v>307</v>
      </c>
      <c r="W98" t="s">
        <v>627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94</v>
      </c>
      <c r="V99" t="s">
        <v>308</v>
      </c>
      <c r="W99" t="s">
        <v>627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95</v>
      </c>
      <c r="V100" t="s">
        <v>309</v>
      </c>
      <c r="W100" s="35" t="s">
        <v>627</v>
      </c>
      <c r="X100" s="35" t="s">
        <v>228</v>
      </c>
      <c r="Y100" s="35" t="s">
        <v>225</v>
      </c>
      <c r="Z100" s="35" t="s">
        <v>226</v>
      </c>
      <c r="AA100" s="35" t="s">
        <v>226</v>
      </c>
      <c r="AB100" s="35" t="s">
        <v>226</v>
      </c>
      <c r="AC100" s="35" t="s">
        <v>226</v>
      </c>
      <c r="AD100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A15:B19 D5:D22 B17:B26">
    <cfRule type="cellIs" dxfId="1379" priority="66" stopIfTrue="1" operator="equal">
      <formula>0</formula>
    </cfRule>
  </conditionalFormatting>
  <conditionalFormatting sqref="P5:Q5 P10">
    <cfRule type="cellIs" dxfId="1378" priority="65" stopIfTrue="1" operator="equal">
      <formula>0</formula>
    </cfRule>
  </conditionalFormatting>
  <conditionalFormatting sqref="O4">
    <cfRule type="cellIs" dxfId="1377" priority="62" stopIfTrue="1" operator="equal">
      <formula>0</formula>
    </cfRule>
  </conditionalFormatting>
  <conditionalFormatting sqref="O5 O14 P7:Q8 Q4 Q10 P12:Q14 Q6">
    <cfRule type="cellIs" dxfId="1376" priority="64" stopIfTrue="1" operator="equal">
      <formula>0</formula>
    </cfRule>
  </conditionalFormatting>
  <conditionalFormatting sqref="P14:Q14">
    <cfRule type="cellIs" dxfId="1375" priority="63" stopIfTrue="1" operator="equal">
      <formula>0</formula>
    </cfRule>
  </conditionalFormatting>
  <conditionalFormatting sqref="M5:N5 M11">
    <cfRule type="cellIs" dxfId="1374" priority="61" stopIfTrue="1" operator="equal">
      <formula>0</formula>
    </cfRule>
  </conditionalFormatting>
  <conditionalFormatting sqref="L4">
    <cfRule type="cellIs" dxfId="1373" priority="59" stopIfTrue="1" operator="equal">
      <formula>0</formula>
    </cfRule>
  </conditionalFormatting>
  <conditionalFormatting sqref="K5:L5 M7:N8 N4 K4 N11 M13:N14 N6">
    <cfRule type="cellIs" dxfId="1372" priority="60" stopIfTrue="1" operator="equal">
      <formula>0</formula>
    </cfRule>
  </conditionalFormatting>
  <conditionalFormatting sqref="B3:B6">
    <cfRule type="cellIs" dxfId="1371" priority="58" stopIfTrue="1" operator="equal">
      <formula>0</formula>
    </cfRule>
  </conditionalFormatting>
  <conditionalFormatting sqref="H6 G6:G12">
    <cfRule type="cellIs" dxfId="1370" priority="57" stopIfTrue="1" operator="equal">
      <formula>0</formula>
    </cfRule>
  </conditionalFormatting>
  <conditionalFormatting sqref="B20:B26">
    <cfRule type="cellIs" dxfId="1369" priority="56" stopIfTrue="1" operator="equal">
      <formula>0</formula>
    </cfRule>
  </conditionalFormatting>
  <conditionalFormatting sqref="B7:B26">
    <cfRule type="cellIs" dxfId="1368" priority="54" stopIfTrue="1" operator="equal">
      <formula>0</formula>
    </cfRule>
  </conditionalFormatting>
  <conditionalFormatting sqref="B5:B22">
    <cfRule type="cellIs" dxfId="1367" priority="53" stopIfTrue="1" operator="equal">
      <formula>0</formula>
    </cfRule>
  </conditionalFormatting>
  <conditionalFormatting sqref="C3:C26">
    <cfRule type="cellIs" dxfId="1366" priority="52" stopIfTrue="1" operator="equal">
      <formula>0</formula>
    </cfRule>
  </conditionalFormatting>
  <conditionalFormatting sqref="B9:B26">
    <cfRule type="cellIs" dxfId="1365" priority="51" stopIfTrue="1" operator="equal">
      <formula>0</formula>
    </cfRule>
  </conditionalFormatting>
  <conditionalFormatting sqref="B13:B26">
    <cfRule type="cellIs" dxfId="1364" priority="50" stopIfTrue="1" operator="equal">
      <formula>0</formula>
    </cfRule>
  </conditionalFormatting>
  <conditionalFormatting sqref="B4:B10">
    <cfRule type="cellIs" dxfId="1363" priority="49" stopIfTrue="1" operator="equal">
      <formula>0</formula>
    </cfRule>
  </conditionalFormatting>
  <conditionalFormatting sqref="B6:B18">
    <cfRule type="cellIs" dxfId="1362" priority="48" stopIfTrue="1" operator="equal">
      <formula>0</formula>
    </cfRule>
  </conditionalFormatting>
  <conditionalFormatting sqref="B8:B26">
    <cfRule type="cellIs" dxfId="1361" priority="47" stopIfTrue="1" operator="equal">
      <formula>0</formula>
    </cfRule>
  </conditionalFormatting>
  <conditionalFormatting sqref="B8:B26">
    <cfRule type="cellIs" dxfId="1360" priority="46" stopIfTrue="1" operator="equal">
      <formula>0</formula>
    </cfRule>
  </conditionalFormatting>
  <conditionalFormatting sqref="B10:B22">
    <cfRule type="cellIs" dxfId="1359" priority="45" stopIfTrue="1" operator="equal">
      <formula>0</formula>
    </cfRule>
  </conditionalFormatting>
  <conditionalFormatting sqref="B10:B22">
    <cfRule type="cellIs" dxfId="1358" priority="44" stopIfTrue="1" operator="equal">
      <formula>0</formula>
    </cfRule>
  </conditionalFormatting>
  <conditionalFormatting sqref="B12:B18">
    <cfRule type="cellIs" dxfId="1357" priority="43" stopIfTrue="1" operator="equal">
      <formula>0</formula>
    </cfRule>
  </conditionalFormatting>
  <conditionalFormatting sqref="C3:C26">
    <cfRule type="cellIs" dxfId="1356" priority="42" stopIfTrue="1" operator="equal">
      <formula>0</formula>
    </cfRule>
  </conditionalFormatting>
  <conditionalFormatting sqref="C3:C26">
    <cfRule type="cellIs" dxfId="1355" priority="41" stopIfTrue="1" operator="equal">
      <formula>0</formula>
    </cfRule>
  </conditionalFormatting>
  <conditionalFormatting sqref="C3:C26">
    <cfRule type="cellIs" dxfId="1354" priority="40" stopIfTrue="1" operator="equal">
      <formula>0</formula>
    </cfRule>
  </conditionalFormatting>
  <conditionalFormatting sqref="C3:C26">
    <cfRule type="cellIs" dxfId="1353" priority="39" stopIfTrue="1" operator="equal">
      <formula>0</formula>
    </cfRule>
  </conditionalFormatting>
  <conditionalFormatting sqref="D23:D26">
    <cfRule type="cellIs" dxfId="1352" priority="38" stopIfTrue="1" operator="equal">
      <formula>0</formula>
    </cfRule>
  </conditionalFormatting>
  <conditionalFormatting sqref="D21:D26">
    <cfRule type="cellIs" dxfId="1351" priority="37" stopIfTrue="1" operator="equal">
      <formula>0</formula>
    </cfRule>
  </conditionalFormatting>
  <conditionalFormatting sqref="D19:D26">
    <cfRule type="cellIs" dxfId="1350" priority="36" stopIfTrue="1" operator="equal">
      <formula>0</formula>
    </cfRule>
  </conditionalFormatting>
  <conditionalFormatting sqref="D15:D18">
    <cfRule type="cellIs" dxfId="1349" priority="35" stopIfTrue="1" operator="equal">
      <formula>0</formula>
    </cfRule>
  </conditionalFormatting>
  <conditionalFormatting sqref="D15:D18">
    <cfRule type="cellIs" dxfId="1348" priority="34" stopIfTrue="1" operator="equal">
      <formula>0</formula>
    </cfRule>
  </conditionalFormatting>
  <conditionalFormatting sqref="D13:D26">
    <cfRule type="cellIs" dxfId="1347" priority="33" stopIfTrue="1" operator="equal">
      <formula>0</formula>
    </cfRule>
  </conditionalFormatting>
  <conditionalFormatting sqref="D13:D26">
    <cfRule type="cellIs" dxfId="1346" priority="32" stopIfTrue="1" operator="equal">
      <formula>0</formula>
    </cfRule>
  </conditionalFormatting>
  <conditionalFormatting sqref="D12:D18">
    <cfRule type="cellIs" dxfId="1345" priority="31" stopIfTrue="1" operator="equal">
      <formula>0</formula>
    </cfRule>
  </conditionalFormatting>
  <conditionalFormatting sqref="D12:D18">
    <cfRule type="cellIs" dxfId="1344" priority="30" stopIfTrue="1" operator="equal">
      <formula>0</formula>
    </cfRule>
  </conditionalFormatting>
  <conditionalFormatting sqref="D10:D26">
    <cfRule type="cellIs" dxfId="1343" priority="29" stopIfTrue="1" operator="equal">
      <formula>0</formula>
    </cfRule>
  </conditionalFormatting>
  <conditionalFormatting sqref="D9:D26">
    <cfRule type="cellIs" dxfId="1342" priority="28" stopIfTrue="1" operator="equal">
      <formula>0</formula>
    </cfRule>
  </conditionalFormatting>
  <conditionalFormatting sqref="C15:C28">
    <cfRule type="cellIs" dxfId="1341" priority="27" stopIfTrue="1" operator="equal">
      <formula>0</formula>
    </cfRule>
  </conditionalFormatting>
  <conditionalFormatting sqref="C15:C28">
    <cfRule type="cellIs" dxfId="1340" priority="26" stopIfTrue="1" operator="equal">
      <formula>0</formula>
    </cfRule>
  </conditionalFormatting>
  <conditionalFormatting sqref="C15:C28">
    <cfRule type="cellIs" dxfId="1339" priority="25" stopIfTrue="1" operator="equal">
      <formula>0</formula>
    </cfRule>
  </conditionalFormatting>
  <conditionalFormatting sqref="C15:C28">
    <cfRule type="cellIs" dxfId="1338" priority="24" stopIfTrue="1" operator="equal">
      <formula>0</formula>
    </cfRule>
  </conditionalFormatting>
  <conditionalFormatting sqref="C15:C28">
    <cfRule type="cellIs" dxfId="1337" priority="23" stopIfTrue="1" operator="equal">
      <formula>0</formula>
    </cfRule>
  </conditionalFormatting>
  <conditionalFormatting sqref="D27:D28">
    <cfRule type="cellIs" dxfId="1336" priority="22" stopIfTrue="1" operator="equal">
      <formula>0</formula>
    </cfRule>
  </conditionalFormatting>
  <conditionalFormatting sqref="D3:D6">
    <cfRule type="cellIs" dxfId="1335" priority="21" stopIfTrue="1" operator="equal">
      <formula>0</formula>
    </cfRule>
  </conditionalFormatting>
  <conditionalFormatting sqref="C9:C26">
    <cfRule type="cellIs" dxfId="1334" priority="20" stopIfTrue="1" operator="equal">
      <formula>0</formula>
    </cfRule>
  </conditionalFormatting>
  <conditionalFormatting sqref="C9:C26">
    <cfRule type="cellIs" dxfId="1333" priority="19" stopIfTrue="1" operator="equal">
      <formula>0</formula>
    </cfRule>
  </conditionalFormatting>
  <conditionalFormatting sqref="C9:C26">
    <cfRule type="cellIs" dxfId="1332" priority="18" stopIfTrue="1" operator="equal">
      <formula>0</formula>
    </cfRule>
  </conditionalFormatting>
  <conditionalFormatting sqref="C9:C26">
    <cfRule type="cellIs" dxfId="1331" priority="17" stopIfTrue="1" operator="equal">
      <formula>0</formula>
    </cfRule>
  </conditionalFormatting>
  <conditionalFormatting sqref="C9:C26">
    <cfRule type="cellIs" dxfId="1330" priority="16" stopIfTrue="1" operator="equal">
      <formula>0</formula>
    </cfRule>
  </conditionalFormatting>
  <conditionalFormatting sqref="C19:C26">
    <cfRule type="cellIs" dxfId="1329" priority="15" stopIfTrue="1" operator="equal">
      <formula>0</formula>
    </cfRule>
  </conditionalFormatting>
  <conditionalFormatting sqref="C19:C26">
    <cfRule type="cellIs" dxfId="1328" priority="14" stopIfTrue="1" operator="equal">
      <formula>0</formula>
    </cfRule>
  </conditionalFormatting>
  <conditionalFormatting sqref="C19:C26">
    <cfRule type="cellIs" dxfId="1327" priority="13" stopIfTrue="1" operator="equal">
      <formula>0</formula>
    </cfRule>
  </conditionalFormatting>
  <conditionalFormatting sqref="C19:C26">
    <cfRule type="cellIs" dxfId="1326" priority="12" stopIfTrue="1" operator="equal">
      <formula>0</formula>
    </cfRule>
  </conditionalFormatting>
  <conditionalFormatting sqref="C19:C26">
    <cfRule type="cellIs" dxfId="1325" priority="11" stopIfTrue="1" operator="equal">
      <formula>0</formula>
    </cfRule>
  </conditionalFormatting>
  <conditionalFormatting sqref="D4:D10">
    <cfRule type="cellIs" dxfId="1324" priority="10" stopIfTrue="1" operator="equal">
      <formula>0</formula>
    </cfRule>
  </conditionalFormatting>
  <conditionalFormatting sqref="D6:D18">
    <cfRule type="cellIs" dxfId="1323" priority="9" stopIfTrue="1" operator="equal">
      <formula>0</formula>
    </cfRule>
  </conditionalFormatting>
  <conditionalFormatting sqref="D8:D26">
    <cfRule type="cellIs" dxfId="1322" priority="8" stopIfTrue="1" operator="equal">
      <formula>0</formula>
    </cfRule>
  </conditionalFormatting>
  <conditionalFormatting sqref="D16:D26">
    <cfRule type="cellIs" dxfId="1321" priority="7" stopIfTrue="1" operator="equal">
      <formula>0</formula>
    </cfRule>
  </conditionalFormatting>
  <conditionalFormatting sqref="D16:D26">
    <cfRule type="cellIs" dxfId="1320" priority="6" stopIfTrue="1" operator="equal">
      <formula>0</formula>
    </cfRule>
  </conditionalFormatting>
  <conditionalFormatting sqref="B14:B26">
    <cfRule type="cellIs" dxfId="1319" priority="5" stopIfTrue="1" operator="equal">
      <formula>0</formula>
    </cfRule>
  </conditionalFormatting>
  <conditionalFormatting sqref="D14:D26">
    <cfRule type="cellIs" dxfId="1318" priority="4" stopIfTrue="1" operator="equal">
      <formula>0</formula>
    </cfRule>
  </conditionalFormatting>
  <conditionalFormatting sqref="D14:D26">
    <cfRule type="cellIs" dxfId="1317" priority="3" stopIfTrue="1" operator="equal">
      <formula>0</formula>
    </cfRule>
  </conditionalFormatting>
  <conditionalFormatting sqref="D17:D26">
    <cfRule type="cellIs" dxfId="1316" priority="2" stopIfTrue="1" operator="equal">
      <formula>0</formula>
    </cfRule>
  </conditionalFormatting>
  <conditionalFormatting sqref="D17:D26">
    <cfRule type="cellIs" dxfId="1315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A53A-4990-F24C-81F9-BC2C2E662217}">
  <sheetPr>
    <pageSetUpPr fitToPage="1"/>
  </sheetPr>
  <dimension ref="A1:AH102"/>
  <sheetViews>
    <sheetView workbookViewId="0">
      <selection activeCell="AC26" sqref="AC26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7.33203125" customWidth="1"/>
    <col min="24" max="31" width="8.83203125" customWidth="1"/>
    <col min="32" max="32" width="7.1640625" style="9" customWidth="1"/>
    <col min="33" max="34" width="7.1640625" customWidth="1"/>
  </cols>
  <sheetData>
    <row r="1" spans="1:30" ht="2" customHeight="1" thickBot="1">
      <c r="U1" t="s">
        <v>181</v>
      </c>
      <c r="V1" t="s">
        <v>612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613</v>
      </c>
    </row>
    <row r="3" spans="1:30" ht="16.25" customHeight="1" thickTop="1" thickBot="1">
      <c r="A3" s="15">
        <v>1</v>
      </c>
      <c r="B3" s="16">
        <v>296</v>
      </c>
      <c r="C3" s="16" t="s">
        <v>159</v>
      </c>
      <c r="D3" s="17">
        <v>44609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 ht="16.25" customHeight="1">
      <c r="A4" s="15">
        <v>2</v>
      </c>
      <c r="B4" s="16">
        <v>296</v>
      </c>
      <c r="C4" s="16" t="s">
        <v>159</v>
      </c>
      <c r="D4" s="17">
        <v>44609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39.298301696777344</v>
      </c>
      <c r="AA4" s="229">
        <v>0.993399977684021</v>
      </c>
      <c r="AB4" s="229">
        <v>-3.2479000091552734</v>
      </c>
      <c r="AC4" s="229">
        <v>103.184814453125</v>
      </c>
    </row>
    <row r="5" spans="1:30" ht="16.25" customHeight="1" thickBot="1">
      <c r="A5" s="15">
        <v>3</v>
      </c>
      <c r="B5" s="16">
        <v>296</v>
      </c>
      <c r="C5" s="16" t="s">
        <v>159</v>
      </c>
      <c r="D5" s="17">
        <v>44609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6.25" customHeight="1">
      <c r="A6" s="15">
        <v>4</v>
      </c>
      <c r="B6" s="16">
        <v>296</v>
      </c>
      <c r="C6" s="16" t="s">
        <v>159</v>
      </c>
      <c r="D6" s="17">
        <v>44609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6.25" customHeight="1">
      <c r="A7" s="15">
        <v>5</v>
      </c>
      <c r="B7" s="16">
        <v>297</v>
      </c>
      <c r="C7" s="16" t="s">
        <v>159</v>
      </c>
      <c r="D7" s="17">
        <v>44616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6.25" customHeight="1">
      <c r="A8" s="15">
        <v>6</v>
      </c>
      <c r="B8" s="16">
        <v>297</v>
      </c>
      <c r="C8" s="16" t="s">
        <v>159</v>
      </c>
      <c r="D8" s="17">
        <v>44616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6.25" customHeight="1">
      <c r="A9" s="15">
        <v>7</v>
      </c>
      <c r="B9" s="16">
        <v>297</v>
      </c>
      <c r="C9" s="16" t="s">
        <v>159</v>
      </c>
      <c r="D9" s="17">
        <v>44616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6.25" customHeight="1">
      <c r="A10" s="15">
        <v>8</v>
      </c>
      <c r="B10" s="16">
        <v>297</v>
      </c>
      <c r="C10" s="16" t="s">
        <v>159</v>
      </c>
      <c r="D10" s="17">
        <v>44616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6.25" customHeight="1" thickBot="1">
      <c r="A11" s="15">
        <v>9</v>
      </c>
      <c r="B11" s="16">
        <v>298</v>
      </c>
      <c r="C11" s="16" t="s">
        <v>159</v>
      </c>
      <c r="D11" s="17">
        <v>44623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0" ht="16.25" customHeight="1">
      <c r="A12" s="15">
        <v>10</v>
      </c>
      <c r="B12" s="16">
        <v>298</v>
      </c>
      <c r="C12" s="16" t="s">
        <v>159</v>
      </c>
      <c r="D12" s="17">
        <v>44623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6.25" customHeight="1" thickBot="1">
      <c r="A13" s="15">
        <v>11</v>
      </c>
      <c r="B13" s="16">
        <v>298</v>
      </c>
      <c r="C13" s="16" t="s">
        <v>159</v>
      </c>
      <c r="D13" s="17">
        <v>44623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6.25" customHeight="1" thickBot="1">
      <c r="A14" s="15">
        <v>12</v>
      </c>
      <c r="B14" s="16">
        <v>298</v>
      </c>
      <c r="C14" s="16" t="s">
        <v>159</v>
      </c>
      <c r="D14" s="17">
        <v>44623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 ht="16.25" customHeight="1">
      <c r="A15" s="15">
        <v>13</v>
      </c>
      <c r="B15" s="16">
        <v>299</v>
      </c>
      <c r="C15" s="16" t="s">
        <v>159</v>
      </c>
      <c r="D15" s="17">
        <v>44631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299</v>
      </c>
      <c r="C16" s="16" t="s">
        <v>159</v>
      </c>
      <c r="D16" s="17">
        <v>44631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299</v>
      </c>
      <c r="C17" s="16" t="s">
        <v>159</v>
      </c>
      <c r="D17" s="17">
        <v>44631</v>
      </c>
      <c r="E17" s="452" t="s">
        <v>36</v>
      </c>
      <c r="F17" s="86"/>
      <c r="G17" s="87"/>
      <c r="H17" s="88"/>
      <c r="I17" s="89" t="str">
        <f>C3</f>
        <v>LJ07 AF</v>
      </c>
      <c r="J17" s="90"/>
      <c r="K17" s="91"/>
      <c r="L17" s="92" t="str">
        <f>C11</f>
        <v>LJ07 AF</v>
      </c>
      <c r="M17" s="93"/>
      <c r="N17" s="94"/>
      <c r="O17" s="89" t="str">
        <f>C19</f>
        <v>LJ07 AF</v>
      </c>
      <c r="P17" s="95"/>
      <c r="Q17" s="463">
        <f>C27</f>
        <v>0</v>
      </c>
      <c r="R17" s="452" t="s">
        <v>36</v>
      </c>
      <c r="S17" s="58"/>
      <c r="T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F17" s="58"/>
      <c r="AG17" s="58"/>
      <c r="AH17" s="58"/>
    </row>
    <row r="18" spans="1:34" ht="15" customHeight="1">
      <c r="A18" s="15">
        <v>16</v>
      </c>
      <c r="B18" s="16">
        <v>299</v>
      </c>
      <c r="C18" s="16" t="s">
        <v>159</v>
      </c>
      <c r="D18" s="17">
        <v>44631</v>
      </c>
      <c r="E18" s="452"/>
      <c r="F18" s="454" t="s">
        <v>37</v>
      </c>
      <c r="G18" s="455"/>
      <c r="H18" s="456">
        <f>B3</f>
        <v>296</v>
      </c>
      <c r="I18" s="457"/>
      <c r="J18" s="458"/>
      <c r="K18" s="465">
        <f>B11</f>
        <v>298</v>
      </c>
      <c r="L18" s="466"/>
      <c r="M18" s="467"/>
      <c r="N18" s="456">
        <f>B19</f>
        <v>300</v>
      </c>
      <c r="O18" s="457"/>
      <c r="P18" s="458"/>
      <c r="Q18" s="464"/>
      <c r="R18" s="452"/>
      <c r="S18" s="58"/>
      <c r="T18" s="58"/>
      <c r="U18">
        <v>61</v>
      </c>
      <c r="V18" t="s">
        <v>221</v>
      </c>
      <c r="W18" t="s">
        <v>222</v>
      </c>
      <c r="X18" t="s">
        <v>208</v>
      </c>
      <c r="Y18" s="229">
        <v>38.139945983886719</v>
      </c>
      <c r="Z18" s="229">
        <v>38.655727386474609</v>
      </c>
      <c r="AA18" s="229">
        <v>0.72942507266998291</v>
      </c>
      <c r="AB18" s="229">
        <v>1</v>
      </c>
      <c r="AC18" t="s">
        <v>226</v>
      </c>
      <c r="AD18" t="s">
        <v>226</v>
      </c>
      <c r="AF18" s="58"/>
      <c r="AG18" s="58"/>
      <c r="AH18" s="58"/>
    </row>
    <row r="19" spans="1:34" ht="15" customHeight="1" thickBot="1">
      <c r="A19" s="15">
        <v>17</v>
      </c>
      <c r="B19" s="16">
        <v>300</v>
      </c>
      <c r="C19" s="16" t="s">
        <v>159</v>
      </c>
      <c r="D19" s="17">
        <v>44655</v>
      </c>
      <c r="E19" s="453"/>
      <c r="F19" s="99"/>
      <c r="G19" s="100"/>
      <c r="H19" s="101">
        <v>1</v>
      </c>
      <c r="I19" s="102">
        <f>D3</f>
        <v>44609</v>
      </c>
      <c r="J19" s="103"/>
      <c r="K19" s="104">
        <v>9</v>
      </c>
      <c r="L19" s="105">
        <f>D11</f>
        <v>44623</v>
      </c>
      <c r="M19" s="106"/>
      <c r="N19" s="107"/>
      <c r="O19" s="108">
        <f>D19</f>
        <v>44655</v>
      </c>
      <c r="P19" s="109"/>
      <c r="Q19" s="464"/>
      <c r="R19" s="453"/>
      <c r="S19" s="58"/>
      <c r="T19" s="58"/>
      <c r="U19">
        <v>62</v>
      </c>
      <c r="V19" t="s">
        <v>223</v>
      </c>
      <c r="W19" t="s">
        <v>222</v>
      </c>
      <c r="X19" t="s">
        <v>208</v>
      </c>
      <c r="Y19" s="229">
        <v>39.1715087890625</v>
      </c>
      <c r="Z19" s="229">
        <v>38.655727386474609</v>
      </c>
      <c r="AA19" s="229">
        <v>0.72942507266998291</v>
      </c>
      <c r="AB19" s="229">
        <v>1</v>
      </c>
      <c r="AC19" t="s">
        <v>226</v>
      </c>
      <c r="AD19" t="s">
        <v>226</v>
      </c>
      <c r="AF19" s="58"/>
      <c r="AG19" s="58"/>
      <c r="AH19" s="58"/>
    </row>
    <row r="20" spans="1:34" ht="15" customHeight="1">
      <c r="A20" s="15">
        <v>18</v>
      </c>
      <c r="B20" s="16">
        <v>300</v>
      </c>
      <c r="C20" s="16" t="s">
        <v>159</v>
      </c>
      <c r="D20" s="17">
        <v>44655</v>
      </c>
      <c r="E20" s="451" t="s">
        <v>39</v>
      </c>
      <c r="F20" s="110"/>
      <c r="G20" s="111"/>
      <c r="H20" s="112"/>
      <c r="I20" s="113" t="str">
        <f>C4</f>
        <v>LJ07 AF</v>
      </c>
      <c r="J20" s="114"/>
      <c r="K20" s="115"/>
      <c r="L20" s="116" t="str">
        <f>C12</f>
        <v>LJ07 AF</v>
      </c>
      <c r="M20" s="117"/>
      <c r="N20" s="118"/>
      <c r="O20" s="119" t="str">
        <f>C20</f>
        <v>LJ07 AF</v>
      </c>
      <c r="P20" s="120"/>
      <c r="Q20" s="462">
        <f>B27</f>
        <v>0</v>
      </c>
      <c r="R20" s="451" t="s">
        <v>39</v>
      </c>
      <c r="S20" s="58"/>
      <c r="T20" s="58"/>
      <c r="U20">
        <v>49</v>
      </c>
      <c r="V20" t="s">
        <v>218</v>
      </c>
      <c r="W20" t="s">
        <v>219</v>
      </c>
      <c r="X20" t="s">
        <v>208</v>
      </c>
      <c r="Y20" s="229">
        <v>36.647258758544922</v>
      </c>
      <c r="Z20" s="229">
        <v>36.678871154785156</v>
      </c>
      <c r="AA20" s="229">
        <v>4.4706679880619049E-2</v>
      </c>
      <c r="AB20" s="229">
        <v>10</v>
      </c>
      <c r="AC20" t="s">
        <v>226</v>
      </c>
      <c r="AD20" t="s">
        <v>226</v>
      </c>
      <c r="AF20" s="58"/>
      <c r="AG20" s="58"/>
      <c r="AH20" s="58"/>
    </row>
    <row r="21" spans="1:34" ht="15" customHeight="1">
      <c r="A21" s="15">
        <v>19</v>
      </c>
      <c r="B21" s="16">
        <v>300</v>
      </c>
      <c r="C21" s="16" t="s">
        <v>159</v>
      </c>
      <c r="D21" s="17">
        <v>44655</v>
      </c>
      <c r="E21" s="452"/>
      <c r="F21" s="456" t="s">
        <v>40</v>
      </c>
      <c r="G21" s="458"/>
      <c r="H21" s="459">
        <f>B4</f>
        <v>296</v>
      </c>
      <c r="I21" s="460"/>
      <c r="J21" s="461"/>
      <c r="K21" s="456">
        <f>B12</f>
        <v>298</v>
      </c>
      <c r="L21" s="457"/>
      <c r="M21" s="458"/>
      <c r="N21" s="459">
        <f>B20</f>
        <v>300</v>
      </c>
      <c r="O21" s="460"/>
      <c r="P21" s="461"/>
      <c r="Q21" s="462"/>
      <c r="R21" s="452"/>
      <c r="S21" s="58"/>
      <c r="T21" s="58"/>
      <c r="U21">
        <v>50</v>
      </c>
      <c r="V21" t="s">
        <v>220</v>
      </c>
      <c r="W21" t="s">
        <v>219</v>
      </c>
      <c r="X21" t="s">
        <v>208</v>
      </c>
      <c r="Y21" s="229">
        <v>36.710483551025391</v>
      </c>
      <c r="Z21" s="229">
        <v>36.678871154785156</v>
      </c>
      <c r="AA21" s="229">
        <v>4.4706679880619049E-2</v>
      </c>
      <c r="AB21" s="229">
        <v>10</v>
      </c>
      <c r="AC21" t="s">
        <v>226</v>
      </c>
      <c r="AD21" t="s">
        <v>226</v>
      </c>
      <c r="AF21" s="58"/>
      <c r="AG21" s="58"/>
      <c r="AH21" s="58"/>
    </row>
    <row r="22" spans="1:34" ht="15" customHeight="1" thickBot="1">
      <c r="A22" s="15">
        <v>20</v>
      </c>
      <c r="B22" s="16">
        <v>300</v>
      </c>
      <c r="C22" s="16" t="s">
        <v>159</v>
      </c>
      <c r="D22" s="17">
        <v>44655</v>
      </c>
      <c r="E22" s="453"/>
      <c r="F22" s="121"/>
      <c r="G22" s="122"/>
      <c r="H22" s="123">
        <v>2</v>
      </c>
      <c r="I22" s="124">
        <f>D4</f>
        <v>44609</v>
      </c>
      <c r="J22" s="125"/>
      <c r="K22" s="126">
        <v>10</v>
      </c>
      <c r="L22" s="127">
        <f>D12</f>
        <v>44623</v>
      </c>
      <c r="M22" s="128"/>
      <c r="N22" s="129">
        <v>18</v>
      </c>
      <c r="O22" s="130">
        <f>D20</f>
        <v>44655</v>
      </c>
      <c r="P22" s="131"/>
      <c r="Q22" s="462"/>
      <c r="R22" s="453"/>
      <c r="S22" s="58"/>
      <c r="T22" s="58"/>
      <c r="U22">
        <v>37</v>
      </c>
      <c r="V22" t="s">
        <v>216</v>
      </c>
      <c r="W22" t="s">
        <v>217</v>
      </c>
      <c r="X22" t="s">
        <v>208</v>
      </c>
      <c r="Y22" s="229">
        <v>32.858802795410156</v>
      </c>
      <c r="Z22" s="229">
        <v>32.978828430175781</v>
      </c>
      <c r="AA22" s="229">
        <v>0.1697445809841156</v>
      </c>
      <c r="AB22" s="229">
        <v>100</v>
      </c>
      <c r="AC22" t="s">
        <v>226</v>
      </c>
      <c r="AD22" t="s">
        <v>226</v>
      </c>
      <c r="AF22" s="58"/>
      <c r="AG22" s="58"/>
      <c r="AH22" s="58"/>
    </row>
    <row r="23" spans="1:34" ht="15" customHeight="1">
      <c r="A23" s="15">
        <v>21</v>
      </c>
      <c r="B23" s="16">
        <v>301</v>
      </c>
      <c r="C23" s="16" t="s">
        <v>160</v>
      </c>
      <c r="D23" s="17">
        <v>44574</v>
      </c>
      <c r="E23" s="451" t="s">
        <v>41</v>
      </c>
      <c r="F23" s="132"/>
      <c r="G23" s="133"/>
      <c r="H23" s="134"/>
      <c r="I23" s="47" t="str">
        <f>C5</f>
        <v>LJ07 AF</v>
      </c>
      <c r="J23" s="135"/>
      <c r="K23" s="136"/>
      <c r="L23" s="137" t="str">
        <f>C13</f>
        <v>LJ07 AF</v>
      </c>
      <c r="M23" s="138"/>
      <c r="N23" s="139"/>
      <c r="O23" s="140" t="str">
        <f>C21</f>
        <v>LJ07 AF</v>
      </c>
      <c r="P23" s="141"/>
      <c r="Q23" s="142">
        <f>D27</f>
        <v>0</v>
      </c>
      <c r="R23" s="452" t="s">
        <v>41</v>
      </c>
      <c r="S23" s="58"/>
      <c r="T23" s="58"/>
      <c r="U23">
        <v>38</v>
      </c>
      <c r="V23" t="s">
        <v>90</v>
      </c>
      <c r="W23" t="s">
        <v>217</v>
      </c>
      <c r="X23" t="s">
        <v>208</v>
      </c>
      <c r="Y23" s="229">
        <v>33.098857879638672</v>
      </c>
      <c r="Z23" s="229">
        <v>32.978828430175781</v>
      </c>
      <c r="AA23" s="229">
        <v>0.1697445809841156</v>
      </c>
      <c r="AB23" s="229">
        <v>100</v>
      </c>
      <c r="AC23" t="s">
        <v>226</v>
      </c>
      <c r="AD23" t="s">
        <v>226</v>
      </c>
      <c r="AF23" s="58"/>
      <c r="AG23" s="58"/>
      <c r="AH23" s="58"/>
    </row>
    <row r="24" spans="1:34" ht="15" customHeight="1">
      <c r="A24" s="15">
        <v>22</v>
      </c>
      <c r="B24" s="16">
        <v>301</v>
      </c>
      <c r="C24" s="16" t="s">
        <v>160</v>
      </c>
      <c r="D24" s="17">
        <v>44574</v>
      </c>
      <c r="E24" s="452"/>
      <c r="F24" s="454" t="s">
        <v>42</v>
      </c>
      <c r="G24" s="455"/>
      <c r="H24" s="456">
        <f>B5</f>
        <v>296</v>
      </c>
      <c r="I24" s="457"/>
      <c r="J24" s="458"/>
      <c r="K24" s="459">
        <f>B13</f>
        <v>298</v>
      </c>
      <c r="L24" s="460"/>
      <c r="M24" s="461"/>
      <c r="N24" s="456">
        <f>B21</f>
        <v>300</v>
      </c>
      <c r="O24" s="457"/>
      <c r="P24" s="458"/>
      <c r="Q24" s="144"/>
      <c r="R24" s="452"/>
      <c r="S24" s="58"/>
      <c r="T24" s="58"/>
      <c r="U24">
        <v>25</v>
      </c>
      <c r="V24" t="s">
        <v>213</v>
      </c>
      <c r="W24" t="s">
        <v>214</v>
      </c>
      <c r="X24" t="s">
        <v>208</v>
      </c>
      <c r="Y24" s="229">
        <v>29.552911758422852</v>
      </c>
      <c r="Z24" s="229">
        <v>29.607566833496094</v>
      </c>
      <c r="AA24" s="229">
        <v>7.7295295894145966E-2</v>
      </c>
      <c r="AB24" s="229">
        <v>1000</v>
      </c>
      <c r="AC24" t="s">
        <v>226</v>
      </c>
      <c r="AD24" t="s">
        <v>226</v>
      </c>
      <c r="AF24" s="58"/>
      <c r="AG24" s="58"/>
      <c r="AH24" s="58"/>
    </row>
    <row r="25" spans="1:34" ht="15" customHeight="1" thickBot="1">
      <c r="A25" s="15">
        <v>23</v>
      </c>
      <c r="B25" s="16">
        <v>301</v>
      </c>
      <c r="C25" s="16" t="s">
        <v>160</v>
      </c>
      <c r="D25" s="17">
        <v>44574</v>
      </c>
      <c r="E25" s="453"/>
      <c r="F25" s="145"/>
      <c r="G25" s="146"/>
      <c r="H25" s="147">
        <v>3</v>
      </c>
      <c r="I25" s="148">
        <f>D5</f>
        <v>44609</v>
      </c>
      <c r="J25" s="103"/>
      <c r="K25" s="104">
        <v>11</v>
      </c>
      <c r="L25" s="105">
        <f>D13</f>
        <v>44623</v>
      </c>
      <c r="M25" s="149"/>
      <c r="N25" s="150">
        <v>19</v>
      </c>
      <c r="O25" s="148">
        <f>D21</f>
        <v>44655</v>
      </c>
      <c r="P25" s="151"/>
      <c r="Q25" s="152"/>
      <c r="R25" s="453"/>
      <c r="S25" s="58"/>
      <c r="T25" s="58"/>
      <c r="U25">
        <v>26</v>
      </c>
      <c r="V25" t="s">
        <v>215</v>
      </c>
      <c r="W25" t="s">
        <v>214</v>
      </c>
      <c r="X25" t="s">
        <v>208</v>
      </c>
      <c r="Y25" s="229">
        <v>29.662223815917969</v>
      </c>
      <c r="Z25" s="229">
        <v>29.607566833496094</v>
      </c>
      <c r="AA25" s="229">
        <v>7.7295295894145966E-2</v>
      </c>
      <c r="AB25" s="229">
        <v>1000</v>
      </c>
      <c r="AC25" t="s">
        <v>226</v>
      </c>
      <c r="AD25" t="s">
        <v>226</v>
      </c>
      <c r="AF25" s="58"/>
      <c r="AG25" s="58"/>
      <c r="AH25" s="58"/>
    </row>
    <row r="26" spans="1:34" ht="15" customHeight="1">
      <c r="A26" s="15">
        <v>24</v>
      </c>
      <c r="B26" s="16">
        <v>301</v>
      </c>
      <c r="C26" s="16" t="s">
        <v>160</v>
      </c>
      <c r="D26" s="17">
        <v>44574</v>
      </c>
      <c r="E26" s="475" t="s">
        <v>44</v>
      </c>
      <c r="F26" s="153"/>
      <c r="G26" s="122"/>
      <c r="H26" s="112"/>
      <c r="I26" s="113" t="str">
        <f>C6</f>
        <v>LJ07 AF</v>
      </c>
      <c r="J26" s="154"/>
      <c r="K26" s="115"/>
      <c r="L26" s="81" t="str">
        <f>C14</f>
        <v>LJ07 AF</v>
      </c>
      <c r="M26" s="117"/>
      <c r="N26" s="155"/>
      <c r="O26" s="113" t="str">
        <f>C22</f>
        <v>LJ07 AF</v>
      </c>
      <c r="P26" s="156"/>
      <c r="Q26" s="468">
        <f>C28</f>
        <v>0</v>
      </c>
      <c r="R26" s="452" t="s">
        <v>44</v>
      </c>
      <c r="S26" s="58"/>
      <c r="T26" s="58"/>
      <c r="U26">
        <v>13</v>
      </c>
      <c r="V26" t="s">
        <v>210</v>
      </c>
      <c r="W26" t="s">
        <v>211</v>
      </c>
      <c r="X26" t="s">
        <v>208</v>
      </c>
      <c r="Y26" s="229">
        <v>26.363370895385742</v>
      </c>
      <c r="Z26" s="229">
        <v>26.369552612304688</v>
      </c>
      <c r="AA26" s="229">
        <v>8.7422681972384453E-3</v>
      </c>
      <c r="AB26" s="229">
        <v>10000</v>
      </c>
      <c r="AC26" t="s">
        <v>226</v>
      </c>
      <c r="AD26" t="s">
        <v>226</v>
      </c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296</v>
      </c>
      <c r="I27" s="460"/>
      <c r="J27" s="461"/>
      <c r="K27" s="456">
        <f>B14</f>
        <v>298</v>
      </c>
      <c r="L27" s="457"/>
      <c r="M27" s="458"/>
      <c r="N27" s="459">
        <f>B22</f>
        <v>300</v>
      </c>
      <c r="O27" s="460"/>
      <c r="P27" s="461"/>
      <c r="Q27" s="469"/>
      <c r="R27" s="452"/>
      <c r="S27" s="58"/>
      <c r="T27" s="58"/>
      <c r="U27">
        <v>14</v>
      </c>
      <c r="V27" t="s">
        <v>212</v>
      </c>
      <c r="W27" t="s">
        <v>211</v>
      </c>
      <c r="X27" t="s">
        <v>208</v>
      </c>
      <c r="Y27" s="229">
        <v>26.375734329223633</v>
      </c>
      <c r="Z27" s="229">
        <v>26.369552612304688</v>
      </c>
      <c r="AA27" s="229">
        <v>8.7422681972384453E-3</v>
      </c>
      <c r="AB27" s="229">
        <v>10000</v>
      </c>
      <c r="AC27" t="s">
        <v>226</v>
      </c>
      <c r="AD27" t="s">
        <v>226</v>
      </c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44609</v>
      </c>
      <c r="J28" s="161"/>
      <c r="K28" s="162">
        <v>12</v>
      </c>
      <c r="L28" s="127">
        <f>D14</f>
        <v>44623</v>
      </c>
      <c r="M28" s="163"/>
      <c r="N28" s="104">
        <v>20</v>
      </c>
      <c r="O28" s="160">
        <f>D22</f>
        <v>44655</v>
      </c>
      <c r="P28" s="131"/>
      <c r="Q28" s="469"/>
      <c r="R28" s="452"/>
      <c r="S28" s="58"/>
      <c r="T28" s="58"/>
      <c r="U28">
        <v>1</v>
      </c>
      <c r="V28" t="s">
        <v>206</v>
      </c>
      <c r="W28" t="s">
        <v>207</v>
      </c>
      <c r="X28" t="s">
        <v>208</v>
      </c>
      <c r="Y28" s="229">
        <v>22.851547241210938</v>
      </c>
      <c r="Z28" s="229">
        <v>22.77978515625</v>
      </c>
      <c r="AA28" s="229">
        <v>0.10148691385984421</v>
      </c>
      <c r="AB28" s="229">
        <v>100000</v>
      </c>
      <c r="AC28" t="s">
        <v>226</v>
      </c>
      <c r="AD28" t="s">
        <v>226</v>
      </c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LJ07 AF</v>
      </c>
      <c r="J29" s="167"/>
      <c r="K29" s="168"/>
      <c r="L29" s="137" t="str">
        <f>C15</f>
        <v>LJ07 AF</v>
      </c>
      <c r="M29" s="138"/>
      <c r="N29" s="139"/>
      <c r="O29" s="140" t="str">
        <f>C23</f>
        <v>LJ28 AF</v>
      </c>
      <c r="P29" s="143"/>
      <c r="Q29" s="470">
        <f>B28</f>
        <v>0</v>
      </c>
      <c r="R29" s="471" t="s">
        <v>47</v>
      </c>
      <c r="S29" s="58"/>
      <c r="T29" s="58"/>
      <c r="U29">
        <v>2</v>
      </c>
      <c r="V29" t="s">
        <v>209</v>
      </c>
      <c r="W29" t="s">
        <v>207</v>
      </c>
      <c r="X29" t="s">
        <v>208</v>
      </c>
      <c r="Y29" s="229">
        <v>22.708023071289062</v>
      </c>
      <c r="Z29" s="229">
        <v>22.77978515625</v>
      </c>
      <c r="AA29" s="229">
        <v>0.10148691385984421</v>
      </c>
      <c r="AB29" s="229">
        <v>100000</v>
      </c>
      <c r="AC29" t="s">
        <v>226</v>
      </c>
      <c r="AD29" t="s">
        <v>226</v>
      </c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297</v>
      </c>
      <c r="I30" s="473"/>
      <c r="J30" s="474"/>
      <c r="K30" s="459">
        <f>B15</f>
        <v>299</v>
      </c>
      <c r="L30" s="460"/>
      <c r="M30" s="461"/>
      <c r="N30" s="456">
        <f>B23</f>
        <v>301</v>
      </c>
      <c r="O30" s="457"/>
      <c r="P30" s="458"/>
      <c r="Q30" s="470"/>
      <c r="R30" s="452"/>
      <c r="S30" s="58"/>
      <c r="T30" s="58"/>
      <c r="Y30" s="229"/>
      <c r="Z30" s="229"/>
      <c r="AA30" s="229"/>
      <c r="AB30" s="229"/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44616</v>
      </c>
      <c r="J31" s="169"/>
      <c r="K31" s="170">
        <v>13</v>
      </c>
      <c r="L31" s="105">
        <f>D15</f>
        <v>44631</v>
      </c>
      <c r="M31" s="106"/>
      <c r="N31" s="150">
        <v>21</v>
      </c>
      <c r="O31" s="148">
        <f>D23</f>
        <v>44574</v>
      </c>
      <c r="P31" s="109"/>
      <c r="Q31" s="470"/>
      <c r="R31" s="453"/>
      <c r="S31" s="58"/>
      <c r="T31" s="58"/>
      <c r="U31">
        <v>3</v>
      </c>
      <c r="V31" t="s">
        <v>232</v>
      </c>
      <c r="W31" t="s">
        <v>614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LJ07 AF</v>
      </c>
      <c r="J32" s="172"/>
      <c r="K32" s="115"/>
      <c r="L32" s="81" t="str">
        <f>C16</f>
        <v>LJ07 AF</v>
      </c>
      <c r="M32" s="117"/>
      <c r="N32" s="118"/>
      <c r="O32" s="119" t="str">
        <f>C24</f>
        <v>LJ28 AF</v>
      </c>
      <c r="P32" s="173"/>
      <c r="Q32" s="174">
        <f>D28</f>
        <v>0</v>
      </c>
      <c r="R32" s="451" t="s">
        <v>49</v>
      </c>
      <c r="S32" s="58"/>
      <c r="T32" s="58"/>
      <c r="U32">
        <v>4</v>
      </c>
      <c r="V32" t="s">
        <v>234</v>
      </c>
      <c r="W32" t="s">
        <v>614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297</v>
      </c>
      <c r="I33" s="460"/>
      <c r="J33" s="461"/>
      <c r="K33" s="456">
        <f>B16</f>
        <v>299</v>
      </c>
      <c r="L33" s="457"/>
      <c r="M33" s="458"/>
      <c r="N33" s="459">
        <f>B24</f>
        <v>301</v>
      </c>
      <c r="O33" s="460"/>
      <c r="P33" s="461"/>
      <c r="Q33" s="175"/>
      <c r="R33" s="452"/>
      <c r="S33" s="58"/>
      <c r="T33" s="58"/>
      <c r="U33">
        <v>5</v>
      </c>
      <c r="V33" t="s">
        <v>235</v>
      </c>
      <c r="W33" t="s">
        <v>614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44616</v>
      </c>
      <c r="J34" s="125"/>
      <c r="K34" s="126">
        <v>14</v>
      </c>
      <c r="L34" s="127">
        <f>D16</f>
        <v>44631</v>
      </c>
      <c r="M34" s="178"/>
      <c r="N34" s="129">
        <v>22</v>
      </c>
      <c r="O34" s="130">
        <f>D24</f>
        <v>44574</v>
      </c>
      <c r="P34" s="179"/>
      <c r="Q34" s="180"/>
      <c r="R34" s="452"/>
      <c r="S34" s="58"/>
      <c r="T34" s="58"/>
      <c r="U34">
        <v>15</v>
      </c>
      <c r="V34" t="s">
        <v>236</v>
      </c>
      <c r="W34" t="s">
        <v>614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LJ07 AF</v>
      </c>
      <c r="J35" s="183"/>
      <c r="K35" s="136"/>
      <c r="L35" s="137" t="str">
        <f>C17</f>
        <v>LJ07 AF</v>
      </c>
      <c r="M35" s="138"/>
      <c r="N35" s="139"/>
      <c r="O35" s="140" t="str">
        <f>C25</f>
        <v>LJ28 AF</v>
      </c>
      <c r="P35" s="143"/>
      <c r="Q35" s="184"/>
      <c r="R35" s="451" t="s">
        <v>51</v>
      </c>
      <c r="S35" s="58"/>
      <c r="T35" s="58"/>
      <c r="U35">
        <v>16</v>
      </c>
      <c r="V35" t="s">
        <v>237</v>
      </c>
      <c r="W35" t="s">
        <v>614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297</v>
      </c>
      <c r="I36" s="457"/>
      <c r="J36" s="458"/>
      <c r="K36" s="465">
        <f>B17</f>
        <v>299</v>
      </c>
      <c r="L36" s="466"/>
      <c r="M36" s="467"/>
      <c r="N36" s="456">
        <f>B25</f>
        <v>301</v>
      </c>
      <c r="O36" s="457"/>
      <c r="P36" s="458"/>
      <c r="Q36" s="185" t="s">
        <v>38</v>
      </c>
      <c r="R36" s="452"/>
      <c r="S36" s="58"/>
      <c r="T36" s="58"/>
      <c r="U36">
        <v>17</v>
      </c>
      <c r="V36" t="s">
        <v>238</v>
      </c>
      <c r="W36" t="s">
        <v>614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44616</v>
      </c>
      <c r="J37" s="169"/>
      <c r="K37" s="170">
        <v>15</v>
      </c>
      <c r="L37" s="105">
        <f>D17</f>
        <v>44631</v>
      </c>
      <c r="M37" s="106"/>
      <c r="N37" s="187">
        <v>23</v>
      </c>
      <c r="O37" s="108">
        <f>D25</f>
        <v>44574</v>
      </c>
      <c r="P37" s="109"/>
      <c r="Q37" s="188"/>
      <c r="R37" s="453"/>
      <c r="S37" s="58"/>
      <c r="T37" s="58"/>
      <c r="U37">
        <v>27</v>
      </c>
      <c r="V37" t="s">
        <v>239</v>
      </c>
      <c r="W37" t="s">
        <v>614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LJ07 AF</v>
      </c>
      <c r="J38" s="114"/>
      <c r="K38" s="115"/>
      <c r="L38" s="81" t="str">
        <f>C18</f>
        <v>LJ07 AF</v>
      </c>
      <c r="M38" s="117"/>
      <c r="N38" s="118"/>
      <c r="O38" s="119" t="str">
        <f>C26</f>
        <v>LJ28 AF</v>
      </c>
      <c r="P38" s="173"/>
      <c r="Q38" s="192"/>
      <c r="R38" s="452" t="s">
        <v>52</v>
      </c>
      <c r="S38" s="58"/>
      <c r="T38" s="58"/>
      <c r="U38">
        <v>28</v>
      </c>
      <c r="V38" t="s">
        <v>240</v>
      </c>
      <c r="W38" t="s">
        <v>614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297</v>
      </c>
      <c r="I39" s="460"/>
      <c r="J39" s="461"/>
      <c r="K39" s="456">
        <f>B18</f>
        <v>299</v>
      </c>
      <c r="L39" s="457"/>
      <c r="M39" s="458"/>
      <c r="N39" s="480">
        <f>B26</f>
        <v>301</v>
      </c>
      <c r="O39" s="481"/>
      <c r="P39" s="482"/>
      <c r="Q39" s="196" t="s">
        <v>38</v>
      </c>
      <c r="R39" s="452"/>
      <c r="S39" s="58"/>
      <c r="T39" s="58"/>
      <c r="U39">
        <v>29</v>
      </c>
      <c r="V39" t="s">
        <v>241</v>
      </c>
      <c r="W39" t="s">
        <v>614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44616</v>
      </c>
      <c r="J40" s="201"/>
      <c r="K40" s="202">
        <v>16</v>
      </c>
      <c r="L40" s="203">
        <f>D18</f>
        <v>44631</v>
      </c>
      <c r="M40" s="204"/>
      <c r="N40" s="205">
        <v>24</v>
      </c>
      <c r="O40" s="200">
        <f>D26</f>
        <v>44574</v>
      </c>
      <c r="P40" s="201"/>
      <c r="Q40" s="206"/>
      <c r="R40" s="452"/>
      <c r="S40" s="58"/>
      <c r="T40" s="58"/>
      <c r="U40">
        <v>39</v>
      </c>
      <c r="V40" t="s">
        <v>242</v>
      </c>
      <c r="W40" t="s">
        <v>614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40</v>
      </c>
      <c r="V41" t="s">
        <v>243</v>
      </c>
      <c r="W41" t="s">
        <v>614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41</v>
      </c>
      <c r="V42" t="s">
        <v>244</v>
      </c>
      <c r="W42" s="35" t="s">
        <v>614</v>
      </c>
      <c r="X42" s="35" t="s">
        <v>228</v>
      </c>
      <c r="Y42" s="35" t="s">
        <v>225</v>
      </c>
      <c r="Z42" s="35" t="s">
        <v>226</v>
      </c>
      <c r="AA42" s="35" t="s">
        <v>226</v>
      </c>
      <c r="AB42" s="35" t="s">
        <v>226</v>
      </c>
      <c r="AC42" s="35" t="s">
        <v>226</v>
      </c>
      <c r="AD42" t="s">
        <v>226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t="s">
        <v>245</v>
      </c>
      <c r="W43" t="s">
        <v>615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t="s">
        <v>615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t="s">
        <v>615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t="s">
        <v>615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t="s">
        <v>615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t="s">
        <v>252</v>
      </c>
      <c r="W48" t="s">
        <v>615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t="s">
        <v>253</v>
      </c>
      <c r="W49" t="s">
        <v>615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t="s">
        <v>615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t="s">
        <v>615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t="s">
        <v>615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t="s">
        <v>615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89</v>
      </c>
      <c r="V54" t="s">
        <v>258</v>
      </c>
      <c r="W54" s="35" t="s">
        <v>615</v>
      </c>
      <c r="X54" s="35" t="s">
        <v>228</v>
      </c>
      <c r="Y54" s="35" t="s">
        <v>225</v>
      </c>
      <c r="Z54" s="35" t="s">
        <v>226</v>
      </c>
      <c r="AA54" s="35" t="s">
        <v>226</v>
      </c>
      <c r="AB54" s="35" t="s">
        <v>226</v>
      </c>
      <c r="AC54" s="35" t="s">
        <v>226</v>
      </c>
      <c r="AD54" t="s">
        <v>226</v>
      </c>
    </row>
    <row r="55" spans="1:30">
      <c r="U55">
        <v>6</v>
      </c>
      <c r="V55" t="s">
        <v>259</v>
      </c>
      <c r="W55" t="s">
        <v>616</v>
      </c>
      <c r="X55" t="s">
        <v>228</v>
      </c>
      <c r="Y55" t="s">
        <v>225</v>
      </c>
      <c r="Z55" s="229">
        <v>38.521110534667969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7</v>
      </c>
      <c r="V56" t="s">
        <v>261</v>
      </c>
      <c r="W56" t="s">
        <v>616</v>
      </c>
      <c r="X56" t="s">
        <v>228</v>
      </c>
      <c r="Y56" t="s">
        <v>225</v>
      </c>
      <c r="Z56" s="229">
        <v>38.521110534667969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8</v>
      </c>
      <c r="V57" t="s">
        <v>262</v>
      </c>
      <c r="W57" t="s">
        <v>616</v>
      </c>
      <c r="X57" t="s">
        <v>228</v>
      </c>
      <c r="Y57" t="s">
        <v>225</v>
      </c>
      <c r="Z57" s="229">
        <v>38.521110534667969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18</v>
      </c>
      <c r="V58" t="s">
        <v>263</v>
      </c>
      <c r="W58" t="s">
        <v>616</v>
      </c>
      <c r="X58" t="s">
        <v>228</v>
      </c>
      <c r="Y58" t="s">
        <v>225</v>
      </c>
      <c r="Z58" s="229">
        <v>38.521110534667969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19</v>
      </c>
      <c r="V59" t="s">
        <v>264</v>
      </c>
      <c r="W59" t="s">
        <v>616</v>
      </c>
      <c r="X59" t="s">
        <v>228</v>
      </c>
      <c r="Y59" t="s">
        <v>225</v>
      </c>
      <c r="Z59" s="229">
        <v>38.521110534667969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20</v>
      </c>
      <c r="V60" t="s">
        <v>265</v>
      </c>
      <c r="W60" t="s">
        <v>616</v>
      </c>
      <c r="X60" t="s">
        <v>228</v>
      </c>
      <c r="Y60" t="s">
        <v>225</v>
      </c>
      <c r="Z60" s="229">
        <v>38.521110534667969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30</v>
      </c>
      <c r="V61" t="s">
        <v>266</v>
      </c>
      <c r="W61" t="s">
        <v>616</v>
      </c>
      <c r="X61" t="s">
        <v>228</v>
      </c>
      <c r="Y61" t="s">
        <v>225</v>
      </c>
      <c r="Z61" s="229">
        <v>38.521110534667969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31</v>
      </c>
      <c r="V62" t="s">
        <v>267</v>
      </c>
      <c r="W62" t="s">
        <v>616</v>
      </c>
      <c r="X62" t="s">
        <v>228</v>
      </c>
      <c r="Y62" t="s">
        <v>225</v>
      </c>
      <c r="Z62" s="229">
        <v>38.521110534667969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32</v>
      </c>
      <c r="V63" t="s">
        <v>268</v>
      </c>
      <c r="W63" t="s">
        <v>616</v>
      </c>
      <c r="X63" t="s">
        <v>228</v>
      </c>
      <c r="Y63" t="s">
        <v>225</v>
      </c>
      <c r="Z63" s="229">
        <v>38.521110534667969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42</v>
      </c>
      <c r="V64" t="s">
        <v>269</v>
      </c>
      <c r="W64" t="s">
        <v>616</v>
      </c>
      <c r="X64" t="s">
        <v>228</v>
      </c>
      <c r="Y64" t="s">
        <v>225</v>
      </c>
      <c r="Z64" s="229">
        <v>38.521110534667969</v>
      </c>
      <c r="AA64" t="s">
        <v>226</v>
      </c>
      <c r="AB64" t="s">
        <v>226</v>
      </c>
      <c r="AC64" t="s">
        <v>226</v>
      </c>
      <c r="AD64" t="s">
        <v>226</v>
      </c>
    </row>
    <row r="65" spans="2:30">
      <c r="U65">
        <v>43</v>
      </c>
      <c r="V65" t="s">
        <v>91</v>
      </c>
      <c r="W65" t="s">
        <v>616</v>
      </c>
      <c r="X65" t="s">
        <v>228</v>
      </c>
      <c r="Y65" t="s">
        <v>225</v>
      </c>
      <c r="Z65" s="229">
        <v>38.521110534667969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44</v>
      </c>
      <c r="V66" t="s">
        <v>270</v>
      </c>
      <c r="W66" s="35" t="s">
        <v>616</v>
      </c>
      <c r="X66" s="35" t="s">
        <v>228</v>
      </c>
      <c r="Y66" s="348">
        <v>38.521110534667969</v>
      </c>
      <c r="Z66" s="348">
        <v>38.521110534667969</v>
      </c>
      <c r="AA66" s="35" t="s">
        <v>226</v>
      </c>
      <c r="AB66" s="348">
        <v>1.7349615097045898</v>
      </c>
      <c r="AC66" s="348">
        <v>1.7349615097045898</v>
      </c>
      <c r="AD66" t="s">
        <v>226</v>
      </c>
    </row>
    <row r="67" spans="2:30">
      <c r="U67">
        <v>54</v>
      </c>
      <c r="V67" t="s">
        <v>284</v>
      </c>
      <c r="W67" t="s">
        <v>617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55</v>
      </c>
      <c r="V68" t="s">
        <v>286</v>
      </c>
      <c r="W68" t="s">
        <v>617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56</v>
      </c>
      <c r="V69" t="s">
        <v>287</v>
      </c>
      <c r="W69" t="s">
        <v>617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66</v>
      </c>
      <c r="V70" t="s">
        <v>288</v>
      </c>
      <c r="W70" t="s">
        <v>617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67</v>
      </c>
      <c r="V71" t="s">
        <v>289</v>
      </c>
      <c r="W71" t="s">
        <v>617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68</v>
      </c>
      <c r="V72" t="s">
        <v>290</v>
      </c>
      <c r="W72" t="s">
        <v>617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:30">
      <c r="U73">
        <v>78</v>
      </c>
      <c r="V73" t="s">
        <v>291</v>
      </c>
      <c r="W73" t="s">
        <v>617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:30">
      <c r="U74">
        <v>79</v>
      </c>
      <c r="V74" t="s">
        <v>292</v>
      </c>
      <c r="W74" t="s">
        <v>617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80</v>
      </c>
      <c r="V75" t="s">
        <v>293</v>
      </c>
      <c r="W75" t="s">
        <v>617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90</v>
      </c>
      <c r="V76" t="s">
        <v>294</v>
      </c>
      <c r="W76" t="s">
        <v>617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:30">
      <c r="U77">
        <v>91</v>
      </c>
      <c r="V77" t="s">
        <v>295</v>
      </c>
      <c r="W77" t="s">
        <v>617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92</v>
      </c>
      <c r="V78" t="s">
        <v>296</v>
      </c>
      <c r="W78" s="35" t="s">
        <v>617</v>
      </c>
      <c r="X78" s="35" t="s">
        <v>228</v>
      </c>
      <c r="Y78" s="35" t="s">
        <v>225</v>
      </c>
      <c r="Z78" s="35" t="s">
        <v>226</v>
      </c>
      <c r="AA78" s="35" t="s">
        <v>226</v>
      </c>
      <c r="AB78" s="35" t="s">
        <v>226</v>
      </c>
      <c r="AC78" s="35" t="s">
        <v>226</v>
      </c>
      <c r="AD78" t="s">
        <v>226</v>
      </c>
    </row>
    <row r="79" spans="2:30">
      <c r="U79">
        <v>9</v>
      </c>
      <c r="V79" t="s">
        <v>271</v>
      </c>
      <c r="W79" t="s">
        <v>618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10</v>
      </c>
      <c r="V80" t="s">
        <v>273</v>
      </c>
      <c r="W80" t="s">
        <v>618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11</v>
      </c>
      <c r="V81" t="s">
        <v>274</v>
      </c>
      <c r="W81" t="s">
        <v>618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21</v>
      </c>
      <c r="V82" t="s">
        <v>275</v>
      </c>
      <c r="W82" t="s">
        <v>618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22</v>
      </c>
      <c r="V83" t="s">
        <v>276</v>
      </c>
      <c r="W83" t="s">
        <v>618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23</v>
      </c>
      <c r="V84" t="s">
        <v>277</v>
      </c>
      <c r="W84" t="s">
        <v>618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33</v>
      </c>
      <c r="V85" t="s">
        <v>278</v>
      </c>
      <c r="W85" t="s">
        <v>618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34</v>
      </c>
      <c r="V86" t="s">
        <v>279</v>
      </c>
      <c r="W86" t="s">
        <v>618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35</v>
      </c>
      <c r="V87" t="s">
        <v>280</v>
      </c>
      <c r="W87" t="s">
        <v>618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45</v>
      </c>
      <c r="V88" t="s">
        <v>281</v>
      </c>
      <c r="W88" t="s">
        <v>618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46</v>
      </c>
      <c r="V89" t="s">
        <v>282</v>
      </c>
      <c r="W89" t="s">
        <v>618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47</v>
      </c>
      <c r="V90" t="s">
        <v>283</v>
      </c>
      <c r="W90" s="35" t="s">
        <v>618</v>
      </c>
      <c r="X90" s="35" t="s">
        <v>228</v>
      </c>
      <c r="Y90" s="35" t="s">
        <v>225</v>
      </c>
      <c r="Z90" s="35" t="s">
        <v>226</v>
      </c>
      <c r="AA90" s="35" t="s">
        <v>226</v>
      </c>
      <c r="AB90" s="35" t="s">
        <v>226</v>
      </c>
      <c r="AC90" s="35" t="s">
        <v>226</v>
      </c>
      <c r="AD90" t="s">
        <v>226</v>
      </c>
    </row>
    <row r="91" spans="21:30">
      <c r="U91">
        <v>57</v>
      </c>
      <c r="V91" t="s">
        <v>297</v>
      </c>
      <c r="W91" t="s">
        <v>619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58</v>
      </c>
      <c r="V92" t="s">
        <v>299</v>
      </c>
      <c r="W92" t="s">
        <v>619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59</v>
      </c>
      <c r="V93" t="s">
        <v>300</v>
      </c>
      <c r="W93" t="s">
        <v>619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69</v>
      </c>
      <c r="V94" t="s">
        <v>301</v>
      </c>
      <c r="W94" t="s">
        <v>619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70</v>
      </c>
      <c r="V95" t="s">
        <v>302</v>
      </c>
      <c r="W95" t="s">
        <v>619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71</v>
      </c>
      <c r="V96" t="s">
        <v>303</v>
      </c>
      <c r="W96" t="s">
        <v>619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81</v>
      </c>
      <c r="V97" t="s">
        <v>304</v>
      </c>
      <c r="W97" t="s">
        <v>619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82</v>
      </c>
      <c r="V98" t="s">
        <v>305</v>
      </c>
      <c r="W98" t="s">
        <v>619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83</v>
      </c>
      <c r="V99" t="s">
        <v>306</v>
      </c>
      <c r="W99" t="s">
        <v>619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93</v>
      </c>
      <c r="V100" t="s">
        <v>307</v>
      </c>
      <c r="W100" t="s">
        <v>619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</row>
    <row r="101" spans="21:30">
      <c r="U101">
        <v>94</v>
      </c>
      <c r="V101" t="s">
        <v>308</v>
      </c>
      <c r="W101" t="s">
        <v>619</v>
      </c>
      <c r="X101" t="s">
        <v>228</v>
      </c>
      <c r="Y101" t="s">
        <v>225</v>
      </c>
      <c r="Z101" t="s">
        <v>226</v>
      </c>
      <c r="AA101" t="s">
        <v>226</v>
      </c>
      <c r="AB101" t="s">
        <v>226</v>
      </c>
      <c r="AC101" t="s">
        <v>226</v>
      </c>
      <c r="AD101" t="s">
        <v>226</v>
      </c>
    </row>
    <row r="102" spans="21:30">
      <c r="U102">
        <v>95</v>
      </c>
      <c r="V102" t="s">
        <v>309</v>
      </c>
      <c r="W102" t="s">
        <v>619</v>
      </c>
      <c r="X102" t="s">
        <v>228</v>
      </c>
      <c r="Y102" t="s">
        <v>225</v>
      </c>
      <c r="Z102" t="s">
        <v>226</v>
      </c>
      <c r="AA102" t="s">
        <v>226</v>
      </c>
      <c r="AB102" t="s">
        <v>226</v>
      </c>
      <c r="AC102" t="s">
        <v>226</v>
      </c>
      <c r="AD102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A15:B19 D5:D22 B17:B26">
    <cfRule type="cellIs" dxfId="1314" priority="66" stopIfTrue="1" operator="equal">
      <formula>0</formula>
    </cfRule>
  </conditionalFormatting>
  <conditionalFormatting sqref="P5:Q5 P10">
    <cfRule type="cellIs" dxfId="1313" priority="65" stopIfTrue="1" operator="equal">
      <formula>0</formula>
    </cfRule>
  </conditionalFormatting>
  <conditionalFormatting sqref="O4">
    <cfRule type="cellIs" dxfId="1312" priority="62" stopIfTrue="1" operator="equal">
      <formula>0</formula>
    </cfRule>
  </conditionalFormatting>
  <conditionalFormatting sqref="O5 O14 P7:Q8 Q4 Q10 P12:Q14 Q6">
    <cfRule type="cellIs" dxfId="1311" priority="64" stopIfTrue="1" operator="equal">
      <formula>0</formula>
    </cfRule>
  </conditionalFormatting>
  <conditionalFormatting sqref="P14:Q14">
    <cfRule type="cellIs" dxfId="1310" priority="63" stopIfTrue="1" operator="equal">
      <formula>0</formula>
    </cfRule>
  </conditionalFormatting>
  <conditionalFormatting sqref="M5:N5 M11">
    <cfRule type="cellIs" dxfId="1309" priority="61" stopIfTrue="1" operator="equal">
      <formula>0</formula>
    </cfRule>
  </conditionalFormatting>
  <conditionalFormatting sqref="L4">
    <cfRule type="cellIs" dxfId="1308" priority="59" stopIfTrue="1" operator="equal">
      <formula>0</formula>
    </cfRule>
  </conditionalFormatting>
  <conditionalFormatting sqref="K5:L5 M7:N8 N4 K4 N11 M13:N14 N6">
    <cfRule type="cellIs" dxfId="1307" priority="60" stopIfTrue="1" operator="equal">
      <formula>0</formula>
    </cfRule>
  </conditionalFormatting>
  <conditionalFormatting sqref="B3:B6">
    <cfRule type="cellIs" dxfId="1306" priority="58" stopIfTrue="1" operator="equal">
      <formula>0</formula>
    </cfRule>
  </conditionalFormatting>
  <conditionalFormatting sqref="H6 G6:G12">
    <cfRule type="cellIs" dxfId="1305" priority="57" stopIfTrue="1" operator="equal">
      <formula>0</formula>
    </cfRule>
  </conditionalFormatting>
  <conditionalFormatting sqref="B20:B26">
    <cfRule type="cellIs" dxfId="1304" priority="56" stopIfTrue="1" operator="equal">
      <formula>0</formula>
    </cfRule>
  </conditionalFormatting>
  <conditionalFormatting sqref="B7:B26">
    <cfRule type="cellIs" dxfId="1303" priority="54" stopIfTrue="1" operator="equal">
      <formula>0</formula>
    </cfRule>
  </conditionalFormatting>
  <conditionalFormatting sqref="B5:B22">
    <cfRule type="cellIs" dxfId="1302" priority="53" stopIfTrue="1" operator="equal">
      <formula>0</formula>
    </cfRule>
  </conditionalFormatting>
  <conditionalFormatting sqref="C3:C22">
    <cfRule type="cellIs" dxfId="1301" priority="52" stopIfTrue="1" operator="equal">
      <formula>0</formula>
    </cfRule>
  </conditionalFormatting>
  <conditionalFormatting sqref="B9:B26">
    <cfRule type="cellIs" dxfId="1300" priority="51" stopIfTrue="1" operator="equal">
      <formula>0</formula>
    </cfRule>
  </conditionalFormatting>
  <conditionalFormatting sqref="B13:B26">
    <cfRule type="cellIs" dxfId="1299" priority="50" stopIfTrue="1" operator="equal">
      <formula>0</formula>
    </cfRule>
  </conditionalFormatting>
  <conditionalFormatting sqref="B4:B10">
    <cfRule type="cellIs" dxfId="1298" priority="49" stopIfTrue="1" operator="equal">
      <formula>0</formula>
    </cfRule>
  </conditionalFormatting>
  <conditionalFormatting sqref="B6:B18">
    <cfRule type="cellIs" dxfId="1297" priority="48" stopIfTrue="1" operator="equal">
      <formula>0</formula>
    </cfRule>
  </conditionalFormatting>
  <conditionalFormatting sqref="B8:B26">
    <cfRule type="cellIs" dxfId="1296" priority="47" stopIfTrue="1" operator="equal">
      <formula>0</formula>
    </cfRule>
  </conditionalFormatting>
  <conditionalFormatting sqref="B8:B26">
    <cfRule type="cellIs" dxfId="1295" priority="46" stopIfTrue="1" operator="equal">
      <formula>0</formula>
    </cfRule>
  </conditionalFormatting>
  <conditionalFormatting sqref="B10:B22">
    <cfRule type="cellIs" dxfId="1294" priority="45" stopIfTrue="1" operator="equal">
      <formula>0</formula>
    </cfRule>
  </conditionalFormatting>
  <conditionalFormatting sqref="B10:B22">
    <cfRule type="cellIs" dxfId="1293" priority="44" stopIfTrue="1" operator="equal">
      <formula>0</formula>
    </cfRule>
  </conditionalFormatting>
  <conditionalFormatting sqref="B12:B18">
    <cfRule type="cellIs" dxfId="1292" priority="43" stopIfTrue="1" operator="equal">
      <formula>0</formula>
    </cfRule>
  </conditionalFormatting>
  <conditionalFormatting sqref="C3:C22">
    <cfRule type="cellIs" dxfId="1291" priority="42" stopIfTrue="1" operator="equal">
      <formula>0</formula>
    </cfRule>
  </conditionalFormatting>
  <conditionalFormatting sqref="C3:C22">
    <cfRule type="cellIs" dxfId="1290" priority="41" stopIfTrue="1" operator="equal">
      <formula>0</formula>
    </cfRule>
  </conditionalFormatting>
  <conditionalFormatting sqref="C3:C22">
    <cfRule type="cellIs" dxfId="1289" priority="40" stopIfTrue="1" operator="equal">
      <formula>0</formula>
    </cfRule>
  </conditionalFormatting>
  <conditionalFormatting sqref="C3:C22">
    <cfRule type="cellIs" dxfId="1288" priority="39" stopIfTrue="1" operator="equal">
      <formula>0</formula>
    </cfRule>
  </conditionalFormatting>
  <conditionalFormatting sqref="D23:D26">
    <cfRule type="cellIs" dxfId="1287" priority="38" stopIfTrue="1" operator="equal">
      <formula>0</formula>
    </cfRule>
  </conditionalFormatting>
  <conditionalFormatting sqref="D21:D26">
    <cfRule type="cellIs" dxfId="1286" priority="37" stopIfTrue="1" operator="equal">
      <formula>0</formula>
    </cfRule>
  </conditionalFormatting>
  <conditionalFormatting sqref="D19:D26">
    <cfRule type="cellIs" dxfId="1285" priority="36" stopIfTrue="1" operator="equal">
      <formula>0</formula>
    </cfRule>
  </conditionalFormatting>
  <conditionalFormatting sqref="D15:D18">
    <cfRule type="cellIs" dxfId="1284" priority="35" stopIfTrue="1" operator="equal">
      <formula>0</formula>
    </cfRule>
  </conditionalFormatting>
  <conditionalFormatting sqref="D15:D18">
    <cfRule type="cellIs" dxfId="1283" priority="34" stopIfTrue="1" operator="equal">
      <formula>0</formula>
    </cfRule>
  </conditionalFormatting>
  <conditionalFormatting sqref="D13:D26">
    <cfRule type="cellIs" dxfId="1282" priority="33" stopIfTrue="1" operator="equal">
      <formula>0</formula>
    </cfRule>
  </conditionalFormatting>
  <conditionalFormatting sqref="D13:D26">
    <cfRule type="cellIs" dxfId="1281" priority="32" stopIfTrue="1" operator="equal">
      <formula>0</formula>
    </cfRule>
  </conditionalFormatting>
  <conditionalFormatting sqref="D12:D18">
    <cfRule type="cellIs" dxfId="1280" priority="31" stopIfTrue="1" operator="equal">
      <formula>0</formula>
    </cfRule>
  </conditionalFormatting>
  <conditionalFormatting sqref="D12:D18">
    <cfRule type="cellIs" dxfId="1279" priority="30" stopIfTrue="1" operator="equal">
      <formula>0</formula>
    </cfRule>
  </conditionalFormatting>
  <conditionalFormatting sqref="D10:D26">
    <cfRule type="cellIs" dxfId="1278" priority="29" stopIfTrue="1" operator="equal">
      <formula>0</formula>
    </cfRule>
  </conditionalFormatting>
  <conditionalFormatting sqref="D9:D26">
    <cfRule type="cellIs" dxfId="1277" priority="28" stopIfTrue="1" operator="equal">
      <formula>0</formula>
    </cfRule>
  </conditionalFormatting>
  <conditionalFormatting sqref="C15:C28">
    <cfRule type="cellIs" dxfId="1276" priority="27" stopIfTrue="1" operator="equal">
      <formula>0</formula>
    </cfRule>
  </conditionalFormatting>
  <conditionalFormatting sqref="C15:C28">
    <cfRule type="cellIs" dxfId="1275" priority="26" stopIfTrue="1" operator="equal">
      <formula>0</formula>
    </cfRule>
  </conditionalFormatting>
  <conditionalFormatting sqref="C15:C28">
    <cfRule type="cellIs" dxfId="1274" priority="25" stopIfTrue="1" operator="equal">
      <formula>0</formula>
    </cfRule>
  </conditionalFormatting>
  <conditionalFormatting sqref="C15:C28">
    <cfRule type="cellIs" dxfId="1273" priority="24" stopIfTrue="1" operator="equal">
      <formula>0</formula>
    </cfRule>
  </conditionalFormatting>
  <conditionalFormatting sqref="C15:C28">
    <cfRule type="cellIs" dxfId="1272" priority="23" stopIfTrue="1" operator="equal">
      <formula>0</formula>
    </cfRule>
  </conditionalFormatting>
  <conditionalFormatting sqref="D27:D28">
    <cfRule type="cellIs" dxfId="1271" priority="22" stopIfTrue="1" operator="equal">
      <formula>0</formula>
    </cfRule>
  </conditionalFormatting>
  <conditionalFormatting sqref="D3:D6">
    <cfRule type="cellIs" dxfId="1270" priority="21" stopIfTrue="1" operator="equal">
      <formula>0</formula>
    </cfRule>
  </conditionalFormatting>
  <conditionalFormatting sqref="C8:C26">
    <cfRule type="cellIs" dxfId="1269" priority="20" stopIfTrue="1" operator="equal">
      <formula>0</formula>
    </cfRule>
  </conditionalFormatting>
  <conditionalFormatting sqref="C8:C26">
    <cfRule type="cellIs" dxfId="1268" priority="19" stopIfTrue="1" operator="equal">
      <formula>0</formula>
    </cfRule>
  </conditionalFormatting>
  <conditionalFormatting sqref="C8:C26">
    <cfRule type="cellIs" dxfId="1267" priority="18" stopIfTrue="1" operator="equal">
      <formula>0</formula>
    </cfRule>
  </conditionalFormatting>
  <conditionalFormatting sqref="C8:C26">
    <cfRule type="cellIs" dxfId="1266" priority="17" stopIfTrue="1" operator="equal">
      <formula>0</formula>
    </cfRule>
  </conditionalFormatting>
  <conditionalFormatting sqref="C8:C26">
    <cfRule type="cellIs" dxfId="1265" priority="16" stopIfTrue="1" operator="equal">
      <formula>0</formula>
    </cfRule>
  </conditionalFormatting>
  <conditionalFormatting sqref="C19:C26">
    <cfRule type="cellIs" dxfId="1264" priority="15" stopIfTrue="1" operator="equal">
      <formula>0</formula>
    </cfRule>
  </conditionalFormatting>
  <conditionalFormatting sqref="C19:C26">
    <cfRule type="cellIs" dxfId="1263" priority="14" stopIfTrue="1" operator="equal">
      <formula>0</formula>
    </cfRule>
  </conditionalFormatting>
  <conditionalFormatting sqref="C19:C26">
    <cfRule type="cellIs" dxfId="1262" priority="13" stopIfTrue="1" operator="equal">
      <formula>0</formula>
    </cfRule>
  </conditionalFormatting>
  <conditionalFormatting sqref="C19:C26">
    <cfRule type="cellIs" dxfId="1261" priority="12" stopIfTrue="1" operator="equal">
      <formula>0</formula>
    </cfRule>
  </conditionalFormatting>
  <conditionalFormatting sqref="C19:C26">
    <cfRule type="cellIs" dxfId="1260" priority="11" stopIfTrue="1" operator="equal">
      <formula>0</formula>
    </cfRule>
  </conditionalFormatting>
  <conditionalFormatting sqref="D4:D10">
    <cfRule type="cellIs" dxfId="1259" priority="10" stopIfTrue="1" operator="equal">
      <formula>0</formula>
    </cfRule>
  </conditionalFormatting>
  <conditionalFormatting sqref="D6:D18">
    <cfRule type="cellIs" dxfId="1258" priority="9" stopIfTrue="1" operator="equal">
      <formula>0</formula>
    </cfRule>
  </conditionalFormatting>
  <conditionalFormatting sqref="D8:D26">
    <cfRule type="cellIs" dxfId="1257" priority="8" stopIfTrue="1" operator="equal">
      <formula>0</formula>
    </cfRule>
  </conditionalFormatting>
  <conditionalFormatting sqref="D16:D26">
    <cfRule type="cellIs" dxfId="1256" priority="7" stopIfTrue="1" operator="equal">
      <formula>0</formula>
    </cfRule>
  </conditionalFormatting>
  <conditionalFormatting sqref="D16:D26">
    <cfRule type="cellIs" dxfId="1255" priority="6" stopIfTrue="1" operator="equal">
      <formula>0</formula>
    </cfRule>
  </conditionalFormatting>
  <conditionalFormatting sqref="B14:B26">
    <cfRule type="cellIs" dxfId="1254" priority="5" stopIfTrue="1" operator="equal">
      <formula>0</formula>
    </cfRule>
  </conditionalFormatting>
  <conditionalFormatting sqref="D14:D26">
    <cfRule type="cellIs" dxfId="1253" priority="4" stopIfTrue="1" operator="equal">
      <formula>0</formula>
    </cfRule>
  </conditionalFormatting>
  <conditionalFormatting sqref="D14:D26">
    <cfRule type="cellIs" dxfId="1252" priority="3" stopIfTrue="1" operator="equal">
      <formula>0</formula>
    </cfRule>
  </conditionalFormatting>
  <conditionalFormatting sqref="D17:D26">
    <cfRule type="cellIs" dxfId="1251" priority="2" stopIfTrue="1" operator="equal">
      <formula>0</formula>
    </cfRule>
  </conditionalFormatting>
  <conditionalFormatting sqref="D17:D26">
    <cfRule type="cellIs" dxfId="1250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0737-E65A-3F4E-8A80-F354109B5973}">
  <sheetPr>
    <pageSetUpPr fitToPage="1"/>
  </sheetPr>
  <dimension ref="A1:AH100"/>
  <sheetViews>
    <sheetView workbookViewId="0">
      <selection activeCell="U24" sqref="U24:U25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5.5" customWidth="1"/>
    <col min="24" max="31" width="8.83203125" customWidth="1"/>
    <col min="32" max="32" width="7.1640625" style="9" customWidth="1"/>
    <col min="33" max="34" width="7.1640625" customWidth="1"/>
  </cols>
  <sheetData>
    <row r="1" spans="1:30" ht="2" customHeight="1" thickBot="1">
      <c r="U1" t="s">
        <v>181</v>
      </c>
      <c r="V1" t="s">
        <v>603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604</v>
      </c>
    </row>
    <row r="3" spans="1:30" ht="16.25" customHeight="1" thickTop="1" thickBot="1">
      <c r="A3" s="15">
        <v>1</v>
      </c>
      <c r="B3" s="16">
        <v>290</v>
      </c>
      <c r="C3" s="16" t="s">
        <v>159</v>
      </c>
      <c r="D3" s="17">
        <v>44567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 ht="16.25" customHeight="1">
      <c r="A4" s="15">
        <v>2</v>
      </c>
      <c r="B4" s="16">
        <v>290</v>
      </c>
      <c r="C4" s="16" t="s">
        <v>159</v>
      </c>
      <c r="D4" s="17">
        <v>44567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39.705101013183594</v>
      </c>
      <c r="AA4" s="229">
        <v>0.99919998645782471</v>
      </c>
      <c r="AB4" s="229">
        <v>-3.3475000858306885</v>
      </c>
      <c r="AC4" s="229">
        <v>98.94378662109375</v>
      </c>
    </row>
    <row r="5" spans="1:30" ht="16.25" customHeight="1" thickBot="1">
      <c r="A5" s="15">
        <v>3</v>
      </c>
      <c r="B5" s="16">
        <v>290</v>
      </c>
      <c r="C5" s="16" t="s">
        <v>159</v>
      </c>
      <c r="D5" s="17">
        <v>44567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6.25" customHeight="1">
      <c r="A6" s="15">
        <v>4</v>
      </c>
      <c r="B6" s="16">
        <v>290</v>
      </c>
      <c r="C6" s="16" t="s">
        <v>159</v>
      </c>
      <c r="D6" s="17">
        <v>44567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6.25" customHeight="1">
      <c r="A7" s="15">
        <v>5</v>
      </c>
      <c r="B7" s="16">
        <v>291</v>
      </c>
      <c r="C7" s="16" t="s">
        <v>159</v>
      </c>
      <c r="D7" s="17">
        <v>44574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6.25" customHeight="1">
      <c r="A8" s="15">
        <v>6</v>
      </c>
      <c r="B8" s="16">
        <v>291</v>
      </c>
      <c r="C8" s="16" t="s">
        <v>159</v>
      </c>
      <c r="D8" s="17">
        <v>44574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6.25" customHeight="1">
      <c r="A9" s="15">
        <v>7</v>
      </c>
      <c r="B9" s="16">
        <v>291</v>
      </c>
      <c r="C9" s="16" t="s">
        <v>159</v>
      </c>
      <c r="D9" s="17">
        <v>44574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6.25" customHeight="1">
      <c r="A10" s="15">
        <v>8</v>
      </c>
      <c r="B10" s="16">
        <v>291</v>
      </c>
      <c r="C10" s="16" t="s">
        <v>159</v>
      </c>
      <c r="D10" s="17">
        <v>44574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6.25" customHeight="1" thickBot="1">
      <c r="A11" s="15">
        <v>9</v>
      </c>
      <c r="B11" s="16">
        <v>292</v>
      </c>
      <c r="C11" s="16" t="s">
        <v>159</v>
      </c>
      <c r="D11" s="17">
        <v>44581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0" ht="16.25" customHeight="1">
      <c r="A12" s="15">
        <v>10</v>
      </c>
      <c r="B12" s="16">
        <v>292</v>
      </c>
      <c r="C12" s="16" t="s">
        <v>159</v>
      </c>
      <c r="D12" s="17">
        <v>44581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6.25" customHeight="1" thickBot="1">
      <c r="A13" s="15">
        <v>11</v>
      </c>
      <c r="B13" s="16">
        <v>292</v>
      </c>
      <c r="C13" s="16" t="s">
        <v>159</v>
      </c>
      <c r="D13" s="17">
        <v>44581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6.25" customHeight="1" thickBot="1">
      <c r="A14" s="15">
        <v>12</v>
      </c>
      <c r="B14" s="16">
        <v>292</v>
      </c>
      <c r="C14" s="16" t="s">
        <v>159</v>
      </c>
      <c r="D14" s="17">
        <v>44581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 ht="16.25" customHeight="1">
      <c r="A15" s="15">
        <v>13</v>
      </c>
      <c r="B15" s="16">
        <v>293</v>
      </c>
      <c r="C15" s="16" t="s">
        <v>159</v>
      </c>
      <c r="D15" s="17">
        <v>44588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293</v>
      </c>
      <c r="C16" s="16" t="s">
        <v>159</v>
      </c>
      <c r="D16" s="17">
        <v>44588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293</v>
      </c>
      <c r="C17" s="16" t="s">
        <v>159</v>
      </c>
      <c r="D17" s="17">
        <v>44588</v>
      </c>
      <c r="E17" s="452" t="s">
        <v>36</v>
      </c>
      <c r="F17" s="86"/>
      <c r="G17" s="87"/>
      <c r="H17" s="88"/>
      <c r="I17" s="89" t="str">
        <f>C3</f>
        <v>LJ07 AF</v>
      </c>
      <c r="J17" s="90"/>
      <c r="K17" s="91"/>
      <c r="L17" s="92" t="str">
        <f>C11</f>
        <v>LJ07 AF</v>
      </c>
      <c r="M17" s="93"/>
      <c r="N17" s="94"/>
      <c r="O17" s="89" t="str">
        <f>C19</f>
        <v>LJ07 AF</v>
      </c>
      <c r="P17" s="95"/>
      <c r="Q17" s="463">
        <f>C27</f>
        <v>0</v>
      </c>
      <c r="R17" s="452" t="s">
        <v>36</v>
      </c>
      <c r="S17" s="58"/>
      <c r="T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F17" s="58"/>
      <c r="AG17" s="58"/>
      <c r="AH17" s="58"/>
    </row>
    <row r="18" spans="1:34" ht="15" customHeight="1">
      <c r="A18" s="15">
        <v>16</v>
      </c>
      <c r="B18" s="16">
        <v>293</v>
      </c>
      <c r="C18" s="16" t="s">
        <v>159</v>
      </c>
      <c r="D18" s="17">
        <v>44588</v>
      </c>
      <c r="E18" s="452"/>
      <c r="F18" s="454" t="s">
        <v>37</v>
      </c>
      <c r="G18" s="455"/>
      <c r="H18" s="456">
        <f>B3</f>
        <v>290</v>
      </c>
      <c r="I18" s="457"/>
      <c r="J18" s="458"/>
      <c r="K18" s="465">
        <f>B11</f>
        <v>292</v>
      </c>
      <c r="L18" s="466"/>
      <c r="M18" s="467"/>
      <c r="N18" s="456">
        <f>B19</f>
        <v>294</v>
      </c>
      <c r="O18" s="457"/>
      <c r="P18" s="458"/>
      <c r="Q18" s="464"/>
      <c r="R18" s="452"/>
      <c r="S18" s="58"/>
      <c r="T18" s="58"/>
      <c r="U18">
        <v>62</v>
      </c>
      <c r="V18" t="s">
        <v>223</v>
      </c>
      <c r="W18" t="s">
        <v>222</v>
      </c>
      <c r="X18" t="s">
        <v>208</v>
      </c>
      <c r="Y18" t="s">
        <v>225</v>
      </c>
      <c r="Z18" t="s">
        <v>226</v>
      </c>
      <c r="AA18" t="s">
        <v>226</v>
      </c>
      <c r="AB18" s="229">
        <v>1</v>
      </c>
      <c r="AC18" t="s">
        <v>226</v>
      </c>
      <c r="AD18" t="s">
        <v>226</v>
      </c>
      <c r="AF18" s="58"/>
      <c r="AG18" s="58"/>
      <c r="AH18" s="58"/>
    </row>
    <row r="19" spans="1:34" ht="15" customHeight="1" thickBot="1">
      <c r="A19" s="15">
        <v>17</v>
      </c>
      <c r="B19" s="16">
        <v>294</v>
      </c>
      <c r="C19" s="16" t="s">
        <v>159</v>
      </c>
      <c r="D19" s="17">
        <v>44595</v>
      </c>
      <c r="E19" s="453"/>
      <c r="F19" s="99"/>
      <c r="G19" s="100"/>
      <c r="H19" s="101">
        <v>1</v>
      </c>
      <c r="I19" s="102">
        <f>D3</f>
        <v>44567</v>
      </c>
      <c r="J19" s="103"/>
      <c r="K19" s="104">
        <v>9</v>
      </c>
      <c r="L19" s="105">
        <f>D11</f>
        <v>44581</v>
      </c>
      <c r="M19" s="106"/>
      <c r="N19" s="107"/>
      <c r="O19" s="108">
        <f>D19</f>
        <v>44595</v>
      </c>
      <c r="P19" s="109"/>
      <c r="Q19" s="464"/>
      <c r="R19" s="453"/>
      <c r="S19" s="58"/>
      <c r="T19" s="58"/>
      <c r="U19">
        <v>50</v>
      </c>
      <c r="V19" t="s">
        <v>220</v>
      </c>
      <c r="W19" t="s">
        <v>219</v>
      </c>
      <c r="X19" t="s">
        <v>208</v>
      </c>
      <c r="Y19" s="229">
        <v>36.484619140625</v>
      </c>
      <c r="Z19" s="229">
        <v>36.484619140625</v>
      </c>
      <c r="AA19" t="s">
        <v>226</v>
      </c>
      <c r="AB19" s="229">
        <v>10</v>
      </c>
      <c r="AC19" t="s">
        <v>226</v>
      </c>
      <c r="AD19" t="s">
        <v>226</v>
      </c>
      <c r="AF19" s="58"/>
      <c r="AG19" s="58"/>
      <c r="AH19" s="58"/>
    </row>
    <row r="20" spans="1:34" ht="15" customHeight="1">
      <c r="A20" s="15">
        <v>18</v>
      </c>
      <c r="B20" s="16">
        <v>294</v>
      </c>
      <c r="C20" s="16" t="s">
        <v>159</v>
      </c>
      <c r="D20" s="17">
        <v>44595</v>
      </c>
      <c r="E20" s="451" t="s">
        <v>39</v>
      </c>
      <c r="F20" s="110"/>
      <c r="G20" s="111"/>
      <c r="H20" s="112"/>
      <c r="I20" s="113" t="str">
        <f>C4</f>
        <v>LJ07 AF</v>
      </c>
      <c r="J20" s="114"/>
      <c r="K20" s="115"/>
      <c r="L20" s="116" t="str">
        <f>C12</f>
        <v>LJ07 AF</v>
      </c>
      <c r="M20" s="117"/>
      <c r="N20" s="118"/>
      <c r="O20" s="119" t="str">
        <f>C20</f>
        <v>LJ07 AF</v>
      </c>
      <c r="P20" s="120"/>
      <c r="Q20" s="462">
        <f>B27</f>
        <v>0</v>
      </c>
      <c r="R20" s="451" t="s">
        <v>39</v>
      </c>
      <c r="S20" s="58"/>
      <c r="T20" s="58"/>
      <c r="U20">
        <v>37</v>
      </c>
      <c r="V20" t="s">
        <v>216</v>
      </c>
      <c r="W20" t="s">
        <v>217</v>
      </c>
      <c r="X20" t="s">
        <v>208</v>
      </c>
      <c r="Y20" s="229">
        <v>32.823101043701172</v>
      </c>
      <c r="Z20" s="229">
        <v>32.839614868164062</v>
      </c>
      <c r="AA20" s="229">
        <v>2.3351376876235008E-2</v>
      </c>
      <c r="AB20" s="229">
        <v>100</v>
      </c>
      <c r="AC20" t="s">
        <v>226</v>
      </c>
      <c r="AD20" t="s">
        <v>226</v>
      </c>
      <c r="AF20" s="58"/>
      <c r="AG20" s="58"/>
      <c r="AH20" s="58"/>
    </row>
    <row r="21" spans="1:34" ht="15" customHeight="1">
      <c r="A21" s="15">
        <v>19</v>
      </c>
      <c r="B21" s="16">
        <v>294</v>
      </c>
      <c r="C21" s="16" t="s">
        <v>159</v>
      </c>
      <c r="D21" s="17">
        <v>44595</v>
      </c>
      <c r="E21" s="452"/>
      <c r="F21" s="456" t="s">
        <v>40</v>
      </c>
      <c r="G21" s="458"/>
      <c r="H21" s="459">
        <f>B4</f>
        <v>290</v>
      </c>
      <c r="I21" s="460"/>
      <c r="J21" s="461"/>
      <c r="K21" s="456">
        <f>B12</f>
        <v>292</v>
      </c>
      <c r="L21" s="457"/>
      <c r="M21" s="458"/>
      <c r="N21" s="459">
        <f>B20</f>
        <v>294</v>
      </c>
      <c r="O21" s="460"/>
      <c r="P21" s="461"/>
      <c r="Q21" s="462"/>
      <c r="R21" s="452"/>
      <c r="S21" s="58"/>
      <c r="T21" s="58"/>
      <c r="U21">
        <v>38</v>
      </c>
      <c r="V21" t="s">
        <v>90</v>
      </c>
      <c r="W21" t="s">
        <v>217</v>
      </c>
      <c r="X21" t="s">
        <v>208</v>
      </c>
      <c r="Y21" s="229">
        <v>32.856124877929688</v>
      </c>
      <c r="Z21" s="229">
        <v>32.839614868164062</v>
      </c>
      <c r="AA21" s="229">
        <v>2.3351376876235008E-2</v>
      </c>
      <c r="AB21" s="229">
        <v>100</v>
      </c>
      <c r="AC21" t="s">
        <v>226</v>
      </c>
      <c r="AD21" t="s">
        <v>226</v>
      </c>
      <c r="AF21" s="58"/>
      <c r="AG21" s="58"/>
      <c r="AH21" s="58"/>
    </row>
    <row r="22" spans="1:34" ht="15" customHeight="1" thickBot="1">
      <c r="A22" s="15">
        <v>20</v>
      </c>
      <c r="B22" s="16">
        <v>294</v>
      </c>
      <c r="C22" s="16" t="s">
        <v>159</v>
      </c>
      <c r="D22" s="17">
        <v>44595</v>
      </c>
      <c r="E22" s="453"/>
      <c r="F22" s="121"/>
      <c r="G22" s="122"/>
      <c r="H22" s="123">
        <v>2</v>
      </c>
      <c r="I22" s="124">
        <f>D4</f>
        <v>44567</v>
      </c>
      <c r="J22" s="125"/>
      <c r="K22" s="126">
        <v>10</v>
      </c>
      <c r="L22" s="127">
        <f>D12</f>
        <v>44581</v>
      </c>
      <c r="M22" s="128"/>
      <c r="N22" s="129">
        <v>18</v>
      </c>
      <c r="O22" s="130">
        <f>D20</f>
        <v>44595</v>
      </c>
      <c r="P22" s="131"/>
      <c r="Q22" s="462"/>
      <c r="R22" s="453"/>
      <c r="S22" s="58"/>
      <c r="T22" s="58"/>
      <c r="U22">
        <v>25</v>
      </c>
      <c r="V22" t="s">
        <v>213</v>
      </c>
      <c r="W22" t="s">
        <v>214</v>
      </c>
      <c r="X22" t="s">
        <v>208</v>
      </c>
      <c r="Y22" s="229">
        <v>29.713579177856445</v>
      </c>
      <c r="Z22" s="229">
        <v>29.728494644165039</v>
      </c>
      <c r="AA22" s="229">
        <v>2.1093655377626419E-2</v>
      </c>
      <c r="AB22" s="229">
        <v>1000</v>
      </c>
      <c r="AC22" t="s">
        <v>226</v>
      </c>
      <c r="AD22" t="s">
        <v>226</v>
      </c>
      <c r="AF22" s="58"/>
      <c r="AG22" s="58"/>
      <c r="AH22" s="58"/>
    </row>
    <row r="23" spans="1:34" ht="15" customHeight="1">
      <c r="A23" s="15">
        <v>21</v>
      </c>
      <c r="B23" s="16">
        <v>295</v>
      </c>
      <c r="C23" s="16" t="s">
        <v>159</v>
      </c>
      <c r="D23" s="17">
        <v>44602</v>
      </c>
      <c r="E23" s="451" t="s">
        <v>41</v>
      </c>
      <c r="F23" s="132"/>
      <c r="G23" s="133"/>
      <c r="H23" s="134"/>
      <c r="I23" s="47" t="str">
        <f>C5</f>
        <v>LJ07 AF</v>
      </c>
      <c r="J23" s="135"/>
      <c r="K23" s="136"/>
      <c r="L23" s="137" t="str">
        <f>C13</f>
        <v>LJ07 AF</v>
      </c>
      <c r="M23" s="138"/>
      <c r="N23" s="139"/>
      <c r="O23" s="140" t="str">
        <f>C21</f>
        <v>LJ07 AF</v>
      </c>
      <c r="P23" s="141"/>
      <c r="Q23" s="142">
        <f>D27</f>
        <v>0</v>
      </c>
      <c r="R23" s="452" t="s">
        <v>41</v>
      </c>
      <c r="S23" s="58"/>
      <c r="T23" s="58"/>
      <c r="U23">
        <v>26</v>
      </c>
      <c r="V23" t="s">
        <v>215</v>
      </c>
      <c r="W23" t="s">
        <v>214</v>
      </c>
      <c r="X23" t="s">
        <v>208</v>
      </c>
      <c r="Y23" s="229">
        <v>29.743410110473633</v>
      </c>
      <c r="Z23" s="229">
        <v>29.728494644165039</v>
      </c>
      <c r="AA23" s="229">
        <v>2.1093655377626419E-2</v>
      </c>
      <c r="AB23" s="229">
        <v>1000</v>
      </c>
      <c r="AC23" t="s">
        <v>226</v>
      </c>
      <c r="AD23" t="s">
        <v>226</v>
      </c>
      <c r="AF23" s="58"/>
      <c r="AG23" s="58"/>
      <c r="AH23" s="58"/>
    </row>
    <row r="24" spans="1:34" ht="15" customHeight="1">
      <c r="A24" s="15">
        <v>22</v>
      </c>
      <c r="B24" s="16">
        <v>295</v>
      </c>
      <c r="C24" s="16" t="s">
        <v>159</v>
      </c>
      <c r="D24" s="17">
        <v>44602</v>
      </c>
      <c r="E24" s="452"/>
      <c r="F24" s="454" t="s">
        <v>42</v>
      </c>
      <c r="G24" s="455"/>
      <c r="H24" s="456">
        <f>B5</f>
        <v>290</v>
      </c>
      <c r="I24" s="457"/>
      <c r="J24" s="458"/>
      <c r="K24" s="459">
        <f>B13</f>
        <v>292</v>
      </c>
      <c r="L24" s="460"/>
      <c r="M24" s="461"/>
      <c r="N24" s="456">
        <f>B21</f>
        <v>294</v>
      </c>
      <c r="O24" s="457"/>
      <c r="P24" s="458"/>
      <c r="Q24" s="144"/>
      <c r="R24" s="452"/>
      <c r="S24" s="58"/>
      <c r="T24" s="58"/>
      <c r="U24">
        <v>13</v>
      </c>
      <c r="V24" t="s">
        <v>210</v>
      </c>
      <c r="W24" t="s">
        <v>211</v>
      </c>
      <c r="X24" t="s">
        <v>208</v>
      </c>
      <c r="Y24" s="229">
        <v>26.455669403076172</v>
      </c>
      <c r="Z24" s="229">
        <v>26.441074371337891</v>
      </c>
      <c r="AA24" s="229">
        <v>2.0641840994358063E-2</v>
      </c>
      <c r="AB24" s="229">
        <v>10000</v>
      </c>
      <c r="AC24" t="s">
        <v>226</v>
      </c>
      <c r="AD24" t="s">
        <v>226</v>
      </c>
      <c r="AF24" s="58"/>
      <c r="AG24" s="58"/>
      <c r="AH24" s="58"/>
    </row>
    <row r="25" spans="1:34" ht="15" customHeight="1" thickBot="1">
      <c r="A25" s="15">
        <v>23</v>
      </c>
      <c r="B25" s="16">
        <v>295</v>
      </c>
      <c r="C25" s="16" t="s">
        <v>159</v>
      </c>
      <c r="D25" s="17">
        <v>44602</v>
      </c>
      <c r="E25" s="453"/>
      <c r="F25" s="145"/>
      <c r="G25" s="146"/>
      <c r="H25" s="147">
        <v>3</v>
      </c>
      <c r="I25" s="148">
        <f>D5</f>
        <v>44567</v>
      </c>
      <c r="J25" s="103"/>
      <c r="K25" s="104">
        <v>11</v>
      </c>
      <c r="L25" s="105">
        <f>D13</f>
        <v>44581</v>
      </c>
      <c r="M25" s="149"/>
      <c r="N25" s="150">
        <v>19</v>
      </c>
      <c r="O25" s="148">
        <f>D21</f>
        <v>44595</v>
      </c>
      <c r="P25" s="151"/>
      <c r="Q25" s="152"/>
      <c r="R25" s="453"/>
      <c r="S25" s="58"/>
      <c r="T25" s="58"/>
      <c r="U25">
        <v>14</v>
      </c>
      <c r="V25" t="s">
        <v>212</v>
      </c>
      <c r="W25" t="s">
        <v>211</v>
      </c>
      <c r="X25" t="s">
        <v>208</v>
      </c>
      <c r="Y25" s="229">
        <v>26.426477432250977</v>
      </c>
      <c r="Z25" s="229">
        <v>26.441074371337891</v>
      </c>
      <c r="AA25" s="229">
        <v>2.0641840994358063E-2</v>
      </c>
      <c r="AB25" s="229">
        <v>10000</v>
      </c>
      <c r="AC25" t="s">
        <v>226</v>
      </c>
      <c r="AD25" t="s">
        <v>226</v>
      </c>
      <c r="AF25" s="58"/>
      <c r="AG25" s="58"/>
      <c r="AH25" s="58"/>
    </row>
    <row r="26" spans="1:34" ht="15" customHeight="1">
      <c r="A26" s="15">
        <v>24</v>
      </c>
      <c r="B26" s="16">
        <v>295</v>
      </c>
      <c r="C26" s="16" t="s">
        <v>159</v>
      </c>
      <c r="D26" s="17">
        <v>44602</v>
      </c>
      <c r="E26" s="475" t="s">
        <v>44</v>
      </c>
      <c r="F26" s="153"/>
      <c r="G26" s="122"/>
      <c r="H26" s="112"/>
      <c r="I26" s="113" t="str">
        <f>C6</f>
        <v>LJ07 AF</v>
      </c>
      <c r="J26" s="154"/>
      <c r="K26" s="115"/>
      <c r="L26" s="81" t="str">
        <f>C14</f>
        <v>LJ07 AF</v>
      </c>
      <c r="M26" s="117"/>
      <c r="N26" s="155"/>
      <c r="O26" s="113" t="str">
        <f>C22</f>
        <v>LJ07 AF</v>
      </c>
      <c r="P26" s="156"/>
      <c r="Q26" s="468">
        <f>C28</f>
        <v>0</v>
      </c>
      <c r="R26" s="452" t="s">
        <v>44</v>
      </c>
      <c r="S26" s="58"/>
      <c r="T26" s="58"/>
      <c r="U26">
        <v>1</v>
      </c>
      <c r="V26" t="s">
        <v>206</v>
      </c>
      <c r="W26" t="s">
        <v>207</v>
      </c>
      <c r="X26" t="s">
        <v>208</v>
      </c>
      <c r="Y26" s="229">
        <v>22.914726257324219</v>
      </c>
      <c r="Z26" s="229">
        <v>22.882850646972656</v>
      </c>
      <c r="AA26" s="229">
        <v>4.5077573508024216E-2</v>
      </c>
      <c r="AB26" s="229">
        <v>100000</v>
      </c>
      <c r="AC26" t="s">
        <v>226</v>
      </c>
      <c r="AD26" t="s">
        <v>226</v>
      </c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290</v>
      </c>
      <c r="I27" s="460"/>
      <c r="J27" s="461"/>
      <c r="K27" s="456">
        <f>B14</f>
        <v>292</v>
      </c>
      <c r="L27" s="457"/>
      <c r="M27" s="458"/>
      <c r="N27" s="459">
        <f>B22</f>
        <v>294</v>
      </c>
      <c r="O27" s="460"/>
      <c r="P27" s="461"/>
      <c r="Q27" s="469"/>
      <c r="R27" s="452"/>
      <c r="S27" s="58"/>
      <c r="T27" s="58"/>
      <c r="U27">
        <v>2</v>
      </c>
      <c r="V27" t="s">
        <v>209</v>
      </c>
      <c r="W27" t="s">
        <v>207</v>
      </c>
      <c r="X27" t="s">
        <v>208</v>
      </c>
      <c r="Y27" s="229">
        <v>22.850976943969727</v>
      </c>
      <c r="Z27" s="229">
        <v>22.882850646972656</v>
      </c>
      <c r="AA27" s="229">
        <v>4.5077573508024216E-2</v>
      </c>
      <c r="AB27" s="229">
        <v>100000</v>
      </c>
      <c r="AC27" t="s">
        <v>226</v>
      </c>
      <c r="AD27" t="s">
        <v>226</v>
      </c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44567</v>
      </c>
      <c r="J28" s="161"/>
      <c r="K28" s="162">
        <v>12</v>
      </c>
      <c r="L28" s="127">
        <f>D14</f>
        <v>44581</v>
      </c>
      <c r="M28" s="163"/>
      <c r="N28" s="104">
        <v>20</v>
      </c>
      <c r="O28" s="160">
        <f>D22</f>
        <v>44595</v>
      </c>
      <c r="P28" s="131"/>
      <c r="Q28" s="469"/>
      <c r="R28" s="452"/>
      <c r="S28" s="58"/>
      <c r="T28" s="58"/>
      <c r="Y28" s="229"/>
      <c r="Z28" s="229"/>
      <c r="AA28" s="229"/>
      <c r="AB28" s="229"/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LJ07 AF</v>
      </c>
      <c r="J29" s="167"/>
      <c r="K29" s="168"/>
      <c r="L29" s="137" t="str">
        <f>C15</f>
        <v>LJ07 AF</v>
      </c>
      <c r="M29" s="138"/>
      <c r="N29" s="139"/>
      <c r="O29" s="140" t="str">
        <f>C23</f>
        <v>LJ07 AF</v>
      </c>
      <c r="P29" s="143"/>
      <c r="Q29" s="470">
        <f>B28</f>
        <v>0</v>
      </c>
      <c r="R29" s="471" t="s">
        <v>47</v>
      </c>
      <c r="S29" s="58"/>
      <c r="T29" s="58"/>
      <c r="U29">
        <v>3</v>
      </c>
      <c r="V29" t="s">
        <v>232</v>
      </c>
      <c r="W29" t="s">
        <v>605</v>
      </c>
      <c r="X29" t="s">
        <v>228</v>
      </c>
      <c r="Y29" t="s">
        <v>225</v>
      </c>
      <c r="Z29" t="s">
        <v>226</v>
      </c>
      <c r="AA29" t="s">
        <v>226</v>
      </c>
      <c r="AB29" t="s">
        <v>226</v>
      </c>
      <c r="AC29" t="s">
        <v>226</v>
      </c>
      <c r="AD29" t="s">
        <v>226</v>
      </c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291</v>
      </c>
      <c r="I30" s="473"/>
      <c r="J30" s="474"/>
      <c r="K30" s="459">
        <f>B15</f>
        <v>293</v>
      </c>
      <c r="L30" s="460"/>
      <c r="M30" s="461"/>
      <c r="N30" s="456">
        <f>B23</f>
        <v>295</v>
      </c>
      <c r="O30" s="457"/>
      <c r="P30" s="458"/>
      <c r="Q30" s="470"/>
      <c r="R30" s="452"/>
      <c r="S30" s="58"/>
      <c r="T30" s="58"/>
      <c r="U30">
        <v>4</v>
      </c>
      <c r="V30" t="s">
        <v>234</v>
      </c>
      <c r="W30" t="s">
        <v>605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44574</v>
      </c>
      <c r="J31" s="169"/>
      <c r="K31" s="170">
        <v>13</v>
      </c>
      <c r="L31" s="105">
        <f>D15</f>
        <v>44588</v>
      </c>
      <c r="M31" s="106"/>
      <c r="N31" s="150">
        <v>21</v>
      </c>
      <c r="O31" s="148">
        <f>D23</f>
        <v>44602</v>
      </c>
      <c r="P31" s="109"/>
      <c r="Q31" s="470"/>
      <c r="R31" s="453"/>
      <c r="S31" s="58"/>
      <c r="T31" s="58"/>
      <c r="U31">
        <v>5</v>
      </c>
      <c r="V31" t="s">
        <v>235</v>
      </c>
      <c r="W31" t="s">
        <v>605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LJ07 AF</v>
      </c>
      <c r="J32" s="172"/>
      <c r="K32" s="115"/>
      <c r="L32" s="81" t="str">
        <f>C16</f>
        <v>LJ07 AF</v>
      </c>
      <c r="M32" s="117"/>
      <c r="N32" s="118"/>
      <c r="O32" s="119" t="str">
        <f>C24</f>
        <v>LJ07 AF</v>
      </c>
      <c r="P32" s="173"/>
      <c r="Q32" s="174">
        <f>D28</f>
        <v>0</v>
      </c>
      <c r="R32" s="451" t="s">
        <v>49</v>
      </c>
      <c r="S32" s="58"/>
      <c r="T32" s="58"/>
      <c r="U32">
        <v>15</v>
      </c>
      <c r="V32" t="s">
        <v>236</v>
      </c>
      <c r="W32" t="s">
        <v>605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291</v>
      </c>
      <c r="I33" s="460"/>
      <c r="J33" s="461"/>
      <c r="K33" s="456">
        <f>B16</f>
        <v>293</v>
      </c>
      <c r="L33" s="457"/>
      <c r="M33" s="458"/>
      <c r="N33" s="459">
        <f>B24</f>
        <v>295</v>
      </c>
      <c r="O33" s="460"/>
      <c r="P33" s="461"/>
      <c r="Q33" s="175"/>
      <c r="R33" s="452"/>
      <c r="S33" s="58"/>
      <c r="T33" s="58"/>
      <c r="U33">
        <v>16</v>
      </c>
      <c r="V33" t="s">
        <v>237</v>
      </c>
      <c r="W33" t="s">
        <v>605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44574</v>
      </c>
      <c r="J34" s="125"/>
      <c r="K34" s="126">
        <v>14</v>
      </c>
      <c r="L34" s="127">
        <f>D16</f>
        <v>44588</v>
      </c>
      <c r="M34" s="178"/>
      <c r="N34" s="129">
        <v>22</v>
      </c>
      <c r="O34" s="130">
        <f>D24</f>
        <v>44602</v>
      </c>
      <c r="P34" s="179"/>
      <c r="Q34" s="180"/>
      <c r="R34" s="452"/>
      <c r="S34" s="58"/>
      <c r="T34" s="58"/>
      <c r="U34">
        <v>17</v>
      </c>
      <c r="V34" t="s">
        <v>238</v>
      </c>
      <c r="W34" t="s">
        <v>605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LJ07 AF</v>
      </c>
      <c r="J35" s="183"/>
      <c r="K35" s="136"/>
      <c r="L35" s="137" t="str">
        <f>C17</f>
        <v>LJ07 AF</v>
      </c>
      <c r="M35" s="138"/>
      <c r="N35" s="139"/>
      <c r="O35" s="140" t="str">
        <f>C25</f>
        <v>LJ07 AF</v>
      </c>
      <c r="P35" s="143"/>
      <c r="Q35" s="184"/>
      <c r="R35" s="451" t="s">
        <v>51</v>
      </c>
      <c r="S35" s="58"/>
      <c r="T35" s="58"/>
      <c r="U35">
        <v>27</v>
      </c>
      <c r="V35" t="s">
        <v>239</v>
      </c>
      <c r="W35" t="s">
        <v>605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291</v>
      </c>
      <c r="I36" s="457"/>
      <c r="J36" s="458"/>
      <c r="K36" s="465">
        <f>B17</f>
        <v>293</v>
      </c>
      <c r="L36" s="466"/>
      <c r="M36" s="467"/>
      <c r="N36" s="456">
        <f>B25</f>
        <v>295</v>
      </c>
      <c r="O36" s="457"/>
      <c r="P36" s="458"/>
      <c r="Q36" s="185" t="s">
        <v>38</v>
      </c>
      <c r="R36" s="452"/>
      <c r="S36" s="58"/>
      <c r="T36" s="58"/>
      <c r="U36">
        <v>28</v>
      </c>
      <c r="V36" t="s">
        <v>240</v>
      </c>
      <c r="W36" t="s">
        <v>605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44574</v>
      </c>
      <c r="J37" s="169"/>
      <c r="K37" s="170">
        <v>15</v>
      </c>
      <c r="L37" s="105">
        <f>D17</f>
        <v>44588</v>
      </c>
      <c r="M37" s="106"/>
      <c r="N37" s="187">
        <v>23</v>
      </c>
      <c r="O37" s="108">
        <f>D25</f>
        <v>44602</v>
      </c>
      <c r="P37" s="109"/>
      <c r="Q37" s="188"/>
      <c r="R37" s="453"/>
      <c r="S37" s="58"/>
      <c r="T37" s="58"/>
      <c r="U37">
        <v>29</v>
      </c>
      <c r="V37" t="s">
        <v>241</v>
      </c>
      <c r="W37" t="s">
        <v>605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LJ07 AF</v>
      </c>
      <c r="J38" s="114"/>
      <c r="K38" s="115"/>
      <c r="L38" s="81" t="str">
        <f>C18</f>
        <v>LJ07 AF</v>
      </c>
      <c r="M38" s="117"/>
      <c r="N38" s="118"/>
      <c r="O38" s="119" t="str">
        <f>C26</f>
        <v>LJ07 AF</v>
      </c>
      <c r="P38" s="173"/>
      <c r="Q38" s="192"/>
      <c r="R38" s="452" t="s">
        <v>52</v>
      </c>
      <c r="S38" s="58"/>
      <c r="T38" s="58"/>
      <c r="U38">
        <v>39</v>
      </c>
      <c r="V38" t="s">
        <v>242</v>
      </c>
      <c r="W38" t="s">
        <v>605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291</v>
      </c>
      <c r="I39" s="460"/>
      <c r="J39" s="461"/>
      <c r="K39" s="456">
        <f>B18</f>
        <v>293</v>
      </c>
      <c r="L39" s="457"/>
      <c r="M39" s="458"/>
      <c r="N39" s="480">
        <f>B26</f>
        <v>295</v>
      </c>
      <c r="O39" s="481"/>
      <c r="P39" s="482"/>
      <c r="Q39" s="196" t="s">
        <v>38</v>
      </c>
      <c r="R39" s="452"/>
      <c r="S39" s="58"/>
      <c r="T39" s="58"/>
      <c r="U39">
        <v>40</v>
      </c>
      <c r="V39" t="s">
        <v>243</v>
      </c>
      <c r="W39" t="s">
        <v>605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44574</v>
      </c>
      <c r="J40" s="201"/>
      <c r="K40" s="202">
        <v>16</v>
      </c>
      <c r="L40" s="203">
        <f>D18</f>
        <v>44588</v>
      </c>
      <c r="M40" s="204"/>
      <c r="N40" s="205">
        <v>24</v>
      </c>
      <c r="O40" s="200">
        <f>D26</f>
        <v>44602</v>
      </c>
      <c r="P40" s="201"/>
      <c r="Q40" s="206"/>
      <c r="R40" s="452"/>
      <c r="S40" s="58"/>
      <c r="T40" s="58"/>
      <c r="U40">
        <v>41</v>
      </c>
      <c r="V40" t="s">
        <v>244</v>
      </c>
      <c r="W40" s="35" t="s">
        <v>605</v>
      </c>
      <c r="X40" s="35" t="s">
        <v>228</v>
      </c>
      <c r="Y40" s="35" t="s">
        <v>225</v>
      </c>
      <c r="Z40" s="35" t="s">
        <v>226</v>
      </c>
      <c r="AA40" s="35" t="s">
        <v>226</v>
      </c>
      <c r="AB40" s="35" t="s">
        <v>226</v>
      </c>
      <c r="AC40" s="35" t="s">
        <v>226</v>
      </c>
      <c r="AD40" t="s">
        <v>226</v>
      </c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51</v>
      </c>
      <c r="V41" t="s">
        <v>245</v>
      </c>
      <c r="W41" t="s">
        <v>606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52</v>
      </c>
      <c r="V42" t="s">
        <v>247</v>
      </c>
      <c r="W42" t="s">
        <v>606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53</v>
      </c>
      <c r="V43" t="s">
        <v>248</v>
      </c>
      <c r="W43" t="s">
        <v>606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63</v>
      </c>
      <c r="V44" t="s">
        <v>250</v>
      </c>
      <c r="W44" t="s">
        <v>606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64</v>
      </c>
      <c r="V45" t="s">
        <v>251</v>
      </c>
      <c r="W45" t="s">
        <v>606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65</v>
      </c>
      <c r="V46" t="s">
        <v>252</v>
      </c>
      <c r="W46" t="s">
        <v>606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75</v>
      </c>
      <c r="V47" t="s">
        <v>253</v>
      </c>
      <c r="W47" t="s">
        <v>606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76</v>
      </c>
      <c r="V48" t="s">
        <v>254</v>
      </c>
      <c r="W48" t="s">
        <v>606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77</v>
      </c>
      <c r="V49" t="s">
        <v>255</v>
      </c>
      <c r="W49" t="s">
        <v>606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87</v>
      </c>
      <c r="V50" t="s">
        <v>256</v>
      </c>
      <c r="W50" t="s">
        <v>606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88</v>
      </c>
      <c r="V51" t="s">
        <v>257</v>
      </c>
      <c r="W51" t="s">
        <v>606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89</v>
      </c>
      <c r="V52" t="s">
        <v>258</v>
      </c>
      <c r="W52" s="35" t="s">
        <v>606</v>
      </c>
      <c r="X52" s="35" t="s">
        <v>228</v>
      </c>
      <c r="Y52" s="35" t="s">
        <v>225</v>
      </c>
      <c r="Z52" s="35" t="s">
        <v>226</v>
      </c>
      <c r="AA52" s="35" t="s">
        <v>226</v>
      </c>
      <c r="AB52" s="35" t="s">
        <v>226</v>
      </c>
      <c r="AC52" s="35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6</v>
      </c>
      <c r="V53" t="s">
        <v>259</v>
      </c>
      <c r="W53" t="s">
        <v>607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7</v>
      </c>
      <c r="V54" t="s">
        <v>261</v>
      </c>
      <c r="W54" t="s">
        <v>607</v>
      </c>
      <c r="X54" t="s">
        <v>228</v>
      </c>
      <c r="Y54" t="s">
        <v>225</v>
      </c>
      <c r="Z54" t="s">
        <v>226</v>
      </c>
      <c r="AA54" t="s">
        <v>226</v>
      </c>
      <c r="AB54" t="s">
        <v>226</v>
      </c>
      <c r="AC54" t="s">
        <v>226</v>
      </c>
      <c r="AD54" t="s">
        <v>226</v>
      </c>
    </row>
    <row r="55" spans="1:30">
      <c r="U55">
        <v>8</v>
      </c>
      <c r="V55" t="s">
        <v>262</v>
      </c>
      <c r="W55" t="s">
        <v>607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18</v>
      </c>
      <c r="V56" t="s">
        <v>263</v>
      </c>
      <c r="W56" t="s">
        <v>607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19</v>
      </c>
      <c r="V57" t="s">
        <v>264</v>
      </c>
      <c r="W57" t="s">
        <v>607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20</v>
      </c>
      <c r="V58" t="s">
        <v>265</v>
      </c>
      <c r="W58" t="s">
        <v>607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30</v>
      </c>
      <c r="V59" t="s">
        <v>266</v>
      </c>
      <c r="W59" t="s">
        <v>607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31</v>
      </c>
      <c r="V60" t="s">
        <v>267</v>
      </c>
      <c r="W60" t="s">
        <v>607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32</v>
      </c>
      <c r="V61" t="s">
        <v>268</v>
      </c>
      <c r="W61" t="s">
        <v>607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42</v>
      </c>
      <c r="V62" t="s">
        <v>269</v>
      </c>
      <c r="W62" t="s">
        <v>607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43</v>
      </c>
      <c r="V63" t="s">
        <v>91</v>
      </c>
      <c r="W63" t="s">
        <v>607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44</v>
      </c>
      <c r="V64" t="s">
        <v>270</v>
      </c>
      <c r="W64" s="35" t="s">
        <v>607</v>
      </c>
      <c r="X64" s="35" t="s">
        <v>228</v>
      </c>
      <c r="Y64" s="35" t="s">
        <v>225</v>
      </c>
      <c r="Z64" s="35" t="s">
        <v>226</v>
      </c>
      <c r="AA64" s="35" t="s">
        <v>226</v>
      </c>
      <c r="AB64" s="35" t="s">
        <v>226</v>
      </c>
      <c r="AC64" s="35" t="s">
        <v>226</v>
      </c>
      <c r="AD64" t="s">
        <v>226</v>
      </c>
    </row>
    <row r="65" spans="2:30">
      <c r="U65">
        <v>54</v>
      </c>
      <c r="V65" t="s">
        <v>284</v>
      </c>
      <c r="W65" t="s">
        <v>608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55</v>
      </c>
      <c r="V66" t="s">
        <v>286</v>
      </c>
      <c r="W66" t="s">
        <v>608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</row>
    <row r="67" spans="2:30">
      <c r="U67">
        <v>56</v>
      </c>
      <c r="V67" t="s">
        <v>287</v>
      </c>
      <c r="W67" t="s">
        <v>608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66</v>
      </c>
      <c r="V68" t="s">
        <v>288</v>
      </c>
      <c r="W68" t="s">
        <v>608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67</v>
      </c>
      <c r="V69" t="s">
        <v>289</v>
      </c>
      <c r="W69" t="s">
        <v>608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68</v>
      </c>
      <c r="V70" t="s">
        <v>290</v>
      </c>
      <c r="W70" t="s">
        <v>608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78</v>
      </c>
      <c r="V71" t="s">
        <v>291</v>
      </c>
      <c r="W71" t="s">
        <v>608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79</v>
      </c>
      <c r="V72" t="s">
        <v>292</v>
      </c>
      <c r="W72" t="s">
        <v>608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:30">
      <c r="U73">
        <v>80</v>
      </c>
      <c r="V73" t="s">
        <v>293</v>
      </c>
      <c r="W73" t="s">
        <v>608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:30">
      <c r="U74">
        <v>90</v>
      </c>
      <c r="V74" t="s">
        <v>294</v>
      </c>
      <c r="W74" t="s">
        <v>608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91</v>
      </c>
      <c r="V75" t="s">
        <v>295</v>
      </c>
      <c r="W75" t="s">
        <v>608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92</v>
      </c>
      <c r="V76" t="s">
        <v>296</v>
      </c>
      <c r="W76" s="35" t="s">
        <v>608</v>
      </c>
      <c r="X76" s="35" t="s">
        <v>228</v>
      </c>
      <c r="Y76" s="35" t="s">
        <v>225</v>
      </c>
      <c r="Z76" s="35" t="s">
        <v>226</v>
      </c>
      <c r="AA76" s="35" t="s">
        <v>226</v>
      </c>
      <c r="AB76" s="35" t="s">
        <v>226</v>
      </c>
      <c r="AC76" s="35" t="s">
        <v>226</v>
      </c>
      <c r="AD76" t="s">
        <v>226</v>
      </c>
    </row>
    <row r="77" spans="2:30">
      <c r="U77">
        <v>9</v>
      </c>
      <c r="V77" t="s">
        <v>271</v>
      </c>
      <c r="W77" t="s">
        <v>609</v>
      </c>
      <c r="X77" t="s">
        <v>228</v>
      </c>
      <c r="Y77" t="s">
        <v>225</v>
      </c>
      <c r="Z77" s="229">
        <v>38.115890502929688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10</v>
      </c>
      <c r="V78" t="s">
        <v>273</v>
      </c>
      <c r="W78" t="s">
        <v>609</v>
      </c>
      <c r="X78" t="s">
        <v>228</v>
      </c>
      <c r="Y78" t="s">
        <v>225</v>
      </c>
      <c r="Z78" s="229">
        <v>38.115890502929688</v>
      </c>
      <c r="AA78" t="s">
        <v>226</v>
      </c>
      <c r="AB78" t="s">
        <v>226</v>
      </c>
      <c r="AC78" t="s">
        <v>226</v>
      </c>
      <c r="AD78" t="s">
        <v>226</v>
      </c>
    </row>
    <row r="79" spans="2:30">
      <c r="U79">
        <v>11</v>
      </c>
      <c r="V79" t="s">
        <v>274</v>
      </c>
      <c r="W79" t="s">
        <v>609</v>
      </c>
      <c r="X79" t="s">
        <v>228</v>
      </c>
      <c r="Y79" t="s">
        <v>225</v>
      </c>
      <c r="Z79" s="229">
        <v>38.115890502929688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21</v>
      </c>
      <c r="V80" t="s">
        <v>275</v>
      </c>
      <c r="W80" t="s">
        <v>609</v>
      </c>
      <c r="X80" t="s">
        <v>228</v>
      </c>
      <c r="Y80" t="s">
        <v>225</v>
      </c>
      <c r="Z80" s="229">
        <v>38.115890502929688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22</v>
      </c>
      <c r="V81" t="s">
        <v>276</v>
      </c>
      <c r="W81" t="s">
        <v>609</v>
      </c>
      <c r="X81" t="s">
        <v>228</v>
      </c>
      <c r="Y81" t="s">
        <v>225</v>
      </c>
      <c r="Z81" s="229">
        <v>38.115890502929688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23</v>
      </c>
      <c r="V82" t="s">
        <v>277</v>
      </c>
      <c r="W82" t="s">
        <v>609</v>
      </c>
      <c r="X82" t="s">
        <v>228</v>
      </c>
      <c r="Y82" t="s">
        <v>225</v>
      </c>
      <c r="Z82" s="229">
        <v>38.115890502929688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33</v>
      </c>
      <c r="V83" t="s">
        <v>278</v>
      </c>
      <c r="W83" t="s">
        <v>609</v>
      </c>
      <c r="X83" t="s">
        <v>228</v>
      </c>
      <c r="Y83" t="s">
        <v>225</v>
      </c>
      <c r="Z83" s="229">
        <v>38.115890502929688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34</v>
      </c>
      <c r="V84" t="s">
        <v>279</v>
      </c>
      <c r="W84" t="s">
        <v>609</v>
      </c>
      <c r="X84" t="s">
        <v>228</v>
      </c>
      <c r="Y84" t="s">
        <v>225</v>
      </c>
      <c r="Z84" s="229">
        <v>38.115890502929688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35</v>
      </c>
      <c r="V85" t="s">
        <v>280</v>
      </c>
      <c r="W85" t="s">
        <v>609</v>
      </c>
      <c r="X85" t="s">
        <v>228</v>
      </c>
      <c r="Y85" t="s">
        <v>225</v>
      </c>
      <c r="Z85" s="229">
        <v>38.115890502929688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45</v>
      </c>
      <c r="V86" t="s">
        <v>281</v>
      </c>
      <c r="W86" t="s">
        <v>609</v>
      </c>
      <c r="X86" t="s">
        <v>228</v>
      </c>
      <c r="Y86" t="s">
        <v>225</v>
      </c>
      <c r="Z86" s="229">
        <v>38.115890502929688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46</v>
      </c>
      <c r="V87" t="s">
        <v>282</v>
      </c>
      <c r="W87" t="s">
        <v>609</v>
      </c>
      <c r="X87" t="s">
        <v>228</v>
      </c>
      <c r="Y87" s="229">
        <v>38.115890502929688</v>
      </c>
      <c r="Z87" s="229">
        <v>38.115890502929688</v>
      </c>
      <c r="AA87" t="s">
        <v>226</v>
      </c>
      <c r="AB87" s="229">
        <v>2.9836313724517822</v>
      </c>
      <c r="AC87" s="229">
        <v>2.9836313724517822</v>
      </c>
      <c r="AD87" t="s">
        <v>226</v>
      </c>
    </row>
    <row r="88" spans="21:30">
      <c r="U88">
        <v>47</v>
      </c>
      <c r="V88" t="s">
        <v>283</v>
      </c>
      <c r="W88" s="35" t="s">
        <v>609</v>
      </c>
      <c r="X88" s="35" t="s">
        <v>228</v>
      </c>
      <c r="Y88" s="35" t="s">
        <v>225</v>
      </c>
      <c r="Z88" s="348">
        <v>38.115890502929688</v>
      </c>
      <c r="AA88" s="35" t="s">
        <v>226</v>
      </c>
      <c r="AB88" s="35" t="s">
        <v>226</v>
      </c>
      <c r="AC88" s="35" t="s">
        <v>226</v>
      </c>
      <c r="AD88" t="s">
        <v>226</v>
      </c>
    </row>
    <row r="89" spans="21:30">
      <c r="U89">
        <v>57</v>
      </c>
      <c r="V89" t="s">
        <v>297</v>
      </c>
      <c r="W89" t="s">
        <v>610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58</v>
      </c>
      <c r="V90" t="s">
        <v>299</v>
      </c>
      <c r="W90" t="s">
        <v>610</v>
      </c>
      <c r="X90" t="s">
        <v>228</v>
      </c>
      <c r="Y90" t="s">
        <v>225</v>
      </c>
      <c r="Z90" t="s">
        <v>226</v>
      </c>
      <c r="AA90" t="s">
        <v>226</v>
      </c>
      <c r="AB90" t="s">
        <v>226</v>
      </c>
      <c r="AC90" t="s">
        <v>226</v>
      </c>
      <c r="AD90" t="s">
        <v>226</v>
      </c>
    </row>
    <row r="91" spans="21:30">
      <c r="U91">
        <v>59</v>
      </c>
      <c r="V91" t="s">
        <v>300</v>
      </c>
      <c r="W91" t="s">
        <v>610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69</v>
      </c>
      <c r="V92" t="s">
        <v>301</v>
      </c>
      <c r="W92" t="s">
        <v>610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70</v>
      </c>
      <c r="V93" t="s">
        <v>302</v>
      </c>
      <c r="W93" t="s">
        <v>610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71</v>
      </c>
      <c r="V94" t="s">
        <v>303</v>
      </c>
      <c r="W94" t="s">
        <v>610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81</v>
      </c>
      <c r="V95" t="s">
        <v>304</v>
      </c>
      <c r="W95" t="s">
        <v>610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82</v>
      </c>
      <c r="V96" t="s">
        <v>305</v>
      </c>
      <c r="W96" t="s">
        <v>610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83</v>
      </c>
      <c r="V97" t="s">
        <v>306</v>
      </c>
      <c r="W97" t="s">
        <v>610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93</v>
      </c>
      <c r="V98" t="s">
        <v>307</v>
      </c>
      <c r="W98" t="s">
        <v>610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94</v>
      </c>
      <c r="V99" t="s">
        <v>308</v>
      </c>
      <c r="W99" t="s">
        <v>610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95</v>
      </c>
      <c r="V100" t="s">
        <v>309</v>
      </c>
      <c r="W100" s="35" t="s">
        <v>610</v>
      </c>
      <c r="X100" s="35" t="s">
        <v>228</v>
      </c>
      <c r="Y100" s="35" t="s">
        <v>225</v>
      </c>
      <c r="Z100" s="35" t="s">
        <v>226</v>
      </c>
      <c r="AA100" s="35" t="s">
        <v>226</v>
      </c>
      <c r="AB100" s="35" t="s">
        <v>226</v>
      </c>
      <c r="AC100" s="35" t="s">
        <v>226</v>
      </c>
      <c r="AD100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A15:B19 D5:D22 B17:B26">
    <cfRule type="cellIs" dxfId="1249" priority="66" stopIfTrue="1" operator="equal">
      <formula>0</formula>
    </cfRule>
  </conditionalFormatting>
  <conditionalFormatting sqref="P5:Q5 P10">
    <cfRule type="cellIs" dxfId="1248" priority="65" stopIfTrue="1" operator="equal">
      <formula>0</formula>
    </cfRule>
  </conditionalFormatting>
  <conditionalFormatting sqref="O4">
    <cfRule type="cellIs" dxfId="1247" priority="62" stopIfTrue="1" operator="equal">
      <formula>0</formula>
    </cfRule>
  </conditionalFormatting>
  <conditionalFormatting sqref="O5 O14 P7:Q8 Q4 Q10 P12:Q14 Q6">
    <cfRule type="cellIs" dxfId="1246" priority="64" stopIfTrue="1" operator="equal">
      <formula>0</formula>
    </cfRule>
  </conditionalFormatting>
  <conditionalFormatting sqref="P14:Q14">
    <cfRule type="cellIs" dxfId="1245" priority="63" stopIfTrue="1" operator="equal">
      <formula>0</formula>
    </cfRule>
  </conditionalFormatting>
  <conditionalFormatting sqref="M5:N5 M11">
    <cfRule type="cellIs" dxfId="1244" priority="61" stopIfTrue="1" operator="equal">
      <formula>0</formula>
    </cfRule>
  </conditionalFormatting>
  <conditionalFormatting sqref="L4">
    <cfRule type="cellIs" dxfId="1243" priority="59" stopIfTrue="1" operator="equal">
      <formula>0</formula>
    </cfRule>
  </conditionalFormatting>
  <conditionalFormatting sqref="K5:L5 M7:N8 N4 K4 N11 M13:N14 N6">
    <cfRule type="cellIs" dxfId="1242" priority="60" stopIfTrue="1" operator="equal">
      <formula>0</formula>
    </cfRule>
  </conditionalFormatting>
  <conditionalFormatting sqref="B3:B6">
    <cfRule type="cellIs" dxfId="1241" priority="58" stopIfTrue="1" operator="equal">
      <formula>0</formula>
    </cfRule>
  </conditionalFormatting>
  <conditionalFormatting sqref="H6 G6:G12">
    <cfRule type="cellIs" dxfId="1240" priority="57" stopIfTrue="1" operator="equal">
      <formula>0</formula>
    </cfRule>
  </conditionalFormatting>
  <conditionalFormatting sqref="B20:B26">
    <cfRule type="cellIs" dxfId="1239" priority="56" stopIfTrue="1" operator="equal">
      <formula>0</formula>
    </cfRule>
  </conditionalFormatting>
  <conditionalFormatting sqref="B7:B26">
    <cfRule type="cellIs" dxfId="1238" priority="54" stopIfTrue="1" operator="equal">
      <formula>0</formula>
    </cfRule>
  </conditionalFormatting>
  <conditionalFormatting sqref="B5:B22">
    <cfRule type="cellIs" dxfId="1237" priority="53" stopIfTrue="1" operator="equal">
      <formula>0</formula>
    </cfRule>
  </conditionalFormatting>
  <conditionalFormatting sqref="C3:C26">
    <cfRule type="cellIs" dxfId="1236" priority="52" stopIfTrue="1" operator="equal">
      <formula>0</formula>
    </cfRule>
  </conditionalFormatting>
  <conditionalFormatting sqref="B9:B26">
    <cfRule type="cellIs" dxfId="1235" priority="51" stopIfTrue="1" operator="equal">
      <formula>0</formula>
    </cfRule>
  </conditionalFormatting>
  <conditionalFormatting sqref="B13:B26">
    <cfRule type="cellIs" dxfId="1234" priority="50" stopIfTrue="1" operator="equal">
      <formula>0</formula>
    </cfRule>
  </conditionalFormatting>
  <conditionalFormatting sqref="B4:B10">
    <cfRule type="cellIs" dxfId="1233" priority="49" stopIfTrue="1" operator="equal">
      <formula>0</formula>
    </cfRule>
  </conditionalFormatting>
  <conditionalFormatting sqref="B6:B18">
    <cfRule type="cellIs" dxfId="1232" priority="48" stopIfTrue="1" operator="equal">
      <formula>0</formula>
    </cfRule>
  </conditionalFormatting>
  <conditionalFormatting sqref="B8:B26">
    <cfRule type="cellIs" dxfId="1231" priority="47" stopIfTrue="1" operator="equal">
      <formula>0</formula>
    </cfRule>
  </conditionalFormatting>
  <conditionalFormatting sqref="B8:B26">
    <cfRule type="cellIs" dxfId="1230" priority="46" stopIfTrue="1" operator="equal">
      <formula>0</formula>
    </cfRule>
  </conditionalFormatting>
  <conditionalFormatting sqref="B10:B22">
    <cfRule type="cellIs" dxfId="1229" priority="45" stopIfTrue="1" operator="equal">
      <formula>0</formula>
    </cfRule>
  </conditionalFormatting>
  <conditionalFormatting sqref="B10:B22">
    <cfRule type="cellIs" dxfId="1228" priority="44" stopIfTrue="1" operator="equal">
      <formula>0</formula>
    </cfRule>
  </conditionalFormatting>
  <conditionalFormatting sqref="B12:B18">
    <cfRule type="cellIs" dxfId="1227" priority="43" stopIfTrue="1" operator="equal">
      <formula>0</formula>
    </cfRule>
  </conditionalFormatting>
  <conditionalFormatting sqref="C3:C26">
    <cfRule type="cellIs" dxfId="1226" priority="42" stopIfTrue="1" operator="equal">
      <formula>0</formula>
    </cfRule>
  </conditionalFormatting>
  <conditionalFormatting sqref="C3:C26">
    <cfRule type="cellIs" dxfId="1225" priority="41" stopIfTrue="1" operator="equal">
      <formula>0</formula>
    </cfRule>
  </conditionalFormatting>
  <conditionalFormatting sqref="C3:C26">
    <cfRule type="cellIs" dxfId="1224" priority="40" stopIfTrue="1" operator="equal">
      <formula>0</formula>
    </cfRule>
  </conditionalFormatting>
  <conditionalFormatting sqref="C3:C26">
    <cfRule type="cellIs" dxfId="1223" priority="39" stopIfTrue="1" operator="equal">
      <formula>0</formula>
    </cfRule>
  </conditionalFormatting>
  <conditionalFormatting sqref="D23:D26">
    <cfRule type="cellIs" dxfId="1222" priority="38" stopIfTrue="1" operator="equal">
      <formula>0</formula>
    </cfRule>
  </conditionalFormatting>
  <conditionalFormatting sqref="D21:D26">
    <cfRule type="cellIs" dxfId="1221" priority="37" stopIfTrue="1" operator="equal">
      <formula>0</formula>
    </cfRule>
  </conditionalFormatting>
  <conditionalFormatting sqref="D19:D26">
    <cfRule type="cellIs" dxfId="1220" priority="36" stopIfTrue="1" operator="equal">
      <formula>0</formula>
    </cfRule>
  </conditionalFormatting>
  <conditionalFormatting sqref="D15:D18">
    <cfRule type="cellIs" dxfId="1219" priority="35" stopIfTrue="1" operator="equal">
      <formula>0</formula>
    </cfRule>
  </conditionalFormatting>
  <conditionalFormatting sqref="D15:D18">
    <cfRule type="cellIs" dxfId="1218" priority="34" stopIfTrue="1" operator="equal">
      <formula>0</formula>
    </cfRule>
  </conditionalFormatting>
  <conditionalFormatting sqref="D13:D26">
    <cfRule type="cellIs" dxfId="1217" priority="33" stopIfTrue="1" operator="equal">
      <formula>0</formula>
    </cfRule>
  </conditionalFormatting>
  <conditionalFormatting sqref="D13:D26">
    <cfRule type="cellIs" dxfId="1216" priority="32" stopIfTrue="1" operator="equal">
      <formula>0</formula>
    </cfRule>
  </conditionalFormatting>
  <conditionalFormatting sqref="D12:D18">
    <cfRule type="cellIs" dxfId="1215" priority="31" stopIfTrue="1" operator="equal">
      <formula>0</formula>
    </cfRule>
  </conditionalFormatting>
  <conditionalFormatting sqref="D12:D18">
    <cfRule type="cellIs" dxfId="1214" priority="30" stopIfTrue="1" operator="equal">
      <formula>0</formula>
    </cfRule>
  </conditionalFormatting>
  <conditionalFormatting sqref="D10:D26">
    <cfRule type="cellIs" dxfId="1213" priority="29" stopIfTrue="1" operator="equal">
      <formula>0</formula>
    </cfRule>
  </conditionalFormatting>
  <conditionalFormatting sqref="D9:D26">
    <cfRule type="cellIs" dxfId="1212" priority="28" stopIfTrue="1" operator="equal">
      <formula>0</formula>
    </cfRule>
  </conditionalFormatting>
  <conditionalFormatting sqref="C15:C28">
    <cfRule type="cellIs" dxfId="1211" priority="27" stopIfTrue="1" operator="equal">
      <formula>0</formula>
    </cfRule>
  </conditionalFormatting>
  <conditionalFormatting sqref="C15:C28">
    <cfRule type="cellIs" dxfId="1210" priority="26" stopIfTrue="1" operator="equal">
      <formula>0</formula>
    </cfRule>
  </conditionalFormatting>
  <conditionalFormatting sqref="C15:C28">
    <cfRule type="cellIs" dxfId="1209" priority="25" stopIfTrue="1" operator="equal">
      <formula>0</formula>
    </cfRule>
  </conditionalFormatting>
  <conditionalFormatting sqref="C15:C28">
    <cfRule type="cellIs" dxfId="1208" priority="24" stopIfTrue="1" operator="equal">
      <formula>0</formula>
    </cfRule>
  </conditionalFormatting>
  <conditionalFormatting sqref="C15:C28">
    <cfRule type="cellIs" dxfId="1207" priority="23" stopIfTrue="1" operator="equal">
      <formula>0</formula>
    </cfRule>
  </conditionalFormatting>
  <conditionalFormatting sqref="D27:D28">
    <cfRule type="cellIs" dxfId="1206" priority="22" stopIfTrue="1" operator="equal">
      <formula>0</formula>
    </cfRule>
  </conditionalFormatting>
  <conditionalFormatting sqref="D3:D6">
    <cfRule type="cellIs" dxfId="1205" priority="21" stopIfTrue="1" operator="equal">
      <formula>0</formula>
    </cfRule>
  </conditionalFormatting>
  <conditionalFormatting sqref="C9:C26">
    <cfRule type="cellIs" dxfId="1204" priority="20" stopIfTrue="1" operator="equal">
      <formula>0</formula>
    </cfRule>
  </conditionalFormatting>
  <conditionalFormatting sqref="C9:C26">
    <cfRule type="cellIs" dxfId="1203" priority="19" stopIfTrue="1" operator="equal">
      <formula>0</formula>
    </cfRule>
  </conditionalFormatting>
  <conditionalFormatting sqref="C9:C26">
    <cfRule type="cellIs" dxfId="1202" priority="18" stopIfTrue="1" operator="equal">
      <formula>0</formula>
    </cfRule>
  </conditionalFormatting>
  <conditionalFormatting sqref="C9:C26">
    <cfRule type="cellIs" dxfId="1201" priority="17" stopIfTrue="1" operator="equal">
      <formula>0</formula>
    </cfRule>
  </conditionalFormatting>
  <conditionalFormatting sqref="C9:C26">
    <cfRule type="cellIs" dxfId="1200" priority="16" stopIfTrue="1" operator="equal">
      <formula>0</formula>
    </cfRule>
  </conditionalFormatting>
  <conditionalFormatting sqref="C19:C26">
    <cfRule type="cellIs" dxfId="1199" priority="15" stopIfTrue="1" operator="equal">
      <formula>0</formula>
    </cfRule>
  </conditionalFormatting>
  <conditionalFormatting sqref="C19:C26">
    <cfRule type="cellIs" dxfId="1198" priority="14" stopIfTrue="1" operator="equal">
      <formula>0</formula>
    </cfRule>
  </conditionalFormatting>
  <conditionalFormatting sqref="C19:C26">
    <cfRule type="cellIs" dxfId="1197" priority="13" stopIfTrue="1" operator="equal">
      <formula>0</formula>
    </cfRule>
  </conditionalFormatting>
  <conditionalFormatting sqref="C19:C26">
    <cfRule type="cellIs" dxfId="1196" priority="12" stopIfTrue="1" operator="equal">
      <formula>0</formula>
    </cfRule>
  </conditionalFormatting>
  <conditionalFormatting sqref="C19:C26">
    <cfRule type="cellIs" dxfId="1195" priority="11" stopIfTrue="1" operator="equal">
      <formula>0</formula>
    </cfRule>
  </conditionalFormatting>
  <conditionalFormatting sqref="D4:D10">
    <cfRule type="cellIs" dxfId="1194" priority="10" stopIfTrue="1" operator="equal">
      <formula>0</formula>
    </cfRule>
  </conditionalFormatting>
  <conditionalFormatting sqref="D6:D18">
    <cfRule type="cellIs" dxfId="1193" priority="9" stopIfTrue="1" operator="equal">
      <formula>0</formula>
    </cfRule>
  </conditionalFormatting>
  <conditionalFormatting sqref="D8:D26">
    <cfRule type="cellIs" dxfId="1192" priority="8" stopIfTrue="1" operator="equal">
      <formula>0</formula>
    </cfRule>
  </conditionalFormatting>
  <conditionalFormatting sqref="D16:D26">
    <cfRule type="cellIs" dxfId="1191" priority="7" stopIfTrue="1" operator="equal">
      <formula>0</formula>
    </cfRule>
  </conditionalFormatting>
  <conditionalFormatting sqref="D16:D26">
    <cfRule type="cellIs" dxfId="1190" priority="6" stopIfTrue="1" operator="equal">
      <formula>0</formula>
    </cfRule>
  </conditionalFormatting>
  <conditionalFormatting sqref="B14:B26">
    <cfRule type="cellIs" dxfId="1189" priority="5" stopIfTrue="1" operator="equal">
      <formula>0</formula>
    </cfRule>
  </conditionalFormatting>
  <conditionalFormatting sqref="D14:D26">
    <cfRule type="cellIs" dxfId="1188" priority="4" stopIfTrue="1" operator="equal">
      <formula>0</formula>
    </cfRule>
  </conditionalFormatting>
  <conditionalFormatting sqref="D14:D26">
    <cfRule type="cellIs" dxfId="1187" priority="3" stopIfTrue="1" operator="equal">
      <formula>0</formula>
    </cfRule>
  </conditionalFormatting>
  <conditionalFormatting sqref="D17:D26">
    <cfRule type="cellIs" dxfId="1186" priority="2" stopIfTrue="1" operator="equal">
      <formula>0</formula>
    </cfRule>
  </conditionalFormatting>
  <conditionalFormatting sqref="D17:D26">
    <cfRule type="cellIs" dxfId="1185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F0FF-F981-BD4B-B3C0-711305952162}">
  <sheetPr>
    <pageSetUpPr fitToPage="1"/>
  </sheetPr>
  <dimension ref="A1:AH84"/>
  <sheetViews>
    <sheetView workbookViewId="0">
      <selection activeCell="T35" sqref="T35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7.5" customWidth="1"/>
    <col min="24" max="27" width="8.83203125" customWidth="1"/>
    <col min="28" max="28" width="12.83203125" customWidth="1"/>
    <col min="29" max="31" width="8.83203125" customWidth="1"/>
    <col min="32" max="32" width="7.1640625" style="9" customWidth="1"/>
    <col min="33" max="34" width="7.1640625" customWidth="1"/>
  </cols>
  <sheetData>
    <row r="1" spans="1:30" ht="2" customHeight="1" thickBot="1">
      <c r="U1" t="s">
        <v>181</v>
      </c>
      <c r="V1" t="s">
        <v>592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593</v>
      </c>
    </row>
    <row r="3" spans="1:30" ht="16.25" customHeight="1" thickTop="1" thickBot="1">
      <c r="A3" s="15">
        <v>1</v>
      </c>
      <c r="B3" s="16">
        <v>281</v>
      </c>
      <c r="C3" s="16" t="s">
        <v>158</v>
      </c>
      <c r="D3" s="17">
        <v>44665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</row>
    <row r="4" spans="1:30" ht="16.25" customHeight="1">
      <c r="A4" s="15">
        <v>2</v>
      </c>
      <c r="B4" s="16">
        <v>281</v>
      </c>
      <c r="C4" s="16" t="s">
        <v>158</v>
      </c>
      <c r="D4" s="17">
        <v>44665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X4" t="s">
        <v>186</v>
      </c>
      <c r="Y4" t="s">
        <v>187</v>
      </c>
      <c r="Z4" t="s">
        <v>188</v>
      </c>
      <c r="AA4" t="s">
        <v>189</v>
      </c>
      <c r="AB4" t="s">
        <v>190</v>
      </c>
    </row>
    <row r="5" spans="1:30" ht="16.25" customHeight="1" thickBot="1">
      <c r="A5" s="15">
        <v>3</v>
      </c>
      <c r="B5" s="16">
        <v>282</v>
      </c>
      <c r="C5" s="16" t="s">
        <v>158</v>
      </c>
      <c r="D5" s="17">
        <v>44672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  <c r="X5" s="229">
        <v>0.1</v>
      </c>
      <c r="Y5" s="229">
        <v>39.674598693847656</v>
      </c>
      <c r="Z5" s="229">
        <v>0.99730002880096436</v>
      </c>
      <c r="AA5" s="229">
        <v>-3.3243000507354736</v>
      </c>
      <c r="AB5" s="229">
        <v>99.901115417480469</v>
      </c>
    </row>
    <row r="6" spans="1:30" ht="16.25" customHeight="1">
      <c r="A6" s="15">
        <v>4</v>
      </c>
      <c r="B6" s="16">
        <v>282</v>
      </c>
      <c r="C6" s="16" t="s">
        <v>158</v>
      </c>
      <c r="D6" s="17">
        <v>44672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6.25" customHeight="1">
      <c r="A7" s="15">
        <v>5</v>
      </c>
      <c r="B7" s="16">
        <v>283</v>
      </c>
      <c r="C7" s="16" t="s">
        <v>158</v>
      </c>
      <c r="D7" s="17">
        <v>44679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6.25" customHeight="1">
      <c r="A8" s="15">
        <v>6</v>
      </c>
      <c r="B8" s="16">
        <v>283</v>
      </c>
      <c r="C8" s="16" t="s">
        <v>158</v>
      </c>
      <c r="D8" s="17">
        <v>44679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6.25" customHeight="1">
      <c r="A9" s="15">
        <v>7</v>
      </c>
      <c r="B9" s="16">
        <v>284</v>
      </c>
      <c r="C9" s="16" t="s">
        <v>158</v>
      </c>
      <c r="D9" s="17">
        <v>44686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6.25" customHeight="1">
      <c r="A10" s="15">
        <v>8</v>
      </c>
      <c r="B10" s="16">
        <v>284</v>
      </c>
      <c r="C10" s="16" t="s">
        <v>158</v>
      </c>
      <c r="D10" s="17">
        <v>44686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6.25" customHeight="1" thickBot="1">
      <c r="A11" s="15">
        <v>9</v>
      </c>
      <c r="B11" s="16">
        <v>285</v>
      </c>
      <c r="C11" s="16" t="s">
        <v>158</v>
      </c>
      <c r="D11" s="17">
        <v>44693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0" ht="16.25" customHeight="1">
      <c r="A12" s="15">
        <v>10</v>
      </c>
      <c r="B12" s="16">
        <v>285</v>
      </c>
      <c r="C12" s="16" t="s">
        <v>158</v>
      </c>
      <c r="D12" s="17">
        <v>44693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6.25" customHeight="1" thickBot="1">
      <c r="A13" s="15">
        <v>11</v>
      </c>
      <c r="B13" s="16">
        <v>286</v>
      </c>
      <c r="C13" s="16" t="s">
        <v>158</v>
      </c>
      <c r="D13" s="17">
        <v>44700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6.25" customHeight="1" thickBot="1">
      <c r="A14" s="15">
        <v>12</v>
      </c>
      <c r="B14" s="16">
        <v>286</v>
      </c>
      <c r="C14" s="16" t="s">
        <v>158</v>
      </c>
      <c r="D14" s="17">
        <v>44700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 ht="16.25" customHeight="1">
      <c r="A15" s="15">
        <v>13</v>
      </c>
      <c r="B15" s="16">
        <v>287</v>
      </c>
      <c r="C15" s="16" t="s">
        <v>158</v>
      </c>
      <c r="D15" s="17">
        <v>44705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287</v>
      </c>
      <c r="C16" s="16" t="s">
        <v>158</v>
      </c>
      <c r="D16" s="17">
        <v>44705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288</v>
      </c>
      <c r="C17" s="16" t="s">
        <v>158</v>
      </c>
      <c r="D17" s="17">
        <v>44714</v>
      </c>
      <c r="E17" s="452" t="s">
        <v>36</v>
      </c>
      <c r="F17" s="86"/>
      <c r="G17" s="87"/>
      <c r="H17" s="88"/>
      <c r="I17" s="89" t="str">
        <f>C3</f>
        <v>KV62 PLS</v>
      </c>
      <c r="J17" s="90"/>
      <c r="K17" s="91"/>
      <c r="L17" s="92" t="str">
        <f>C11</f>
        <v>KV62 PLS</v>
      </c>
      <c r="M17" s="93"/>
      <c r="N17" s="94"/>
      <c r="O17" s="89" t="str">
        <f>C19</f>
        <v>KV62 PLS</v>
      </c>
      <c r="P17" s="95"/>
      <c r="Q17" s="463">
        <f>C27</f>
        <v>0</v>
      </c>
      <c r="R17" s="452" t="s">
        <v>36</v>
      </c>
      <c r="S17" s="58"/>
      <c r="T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F17" s="58"/>
      <c r="AG17" s="58"/>
      <c r="AH17" s="58"/>
    </row>
    <row r="18" spans="1:34" ht="15" customHeight="1">
      <c r="A18" s="15">
        <v>16</v>
      </c>
      <c r="B18" s="16">
        <v>288</v>
      </c>
      <c r="C18" s="16" t="s">
        <v>158</v>
      </c>
      <c r="D18" s="17">
        <v>44714</v>
      </c>
      <c r="E18" s="452"/>
      <c r="F18" s="454" t="s">
        <v>37</v>
      </c>
      <c r="G18" s="455"/>
      <c r="H18" s="456">
        <f>B3</f>
        <v>281</v>
      </c>
      <c r="I18" s="457"/>
      <c r="J18" s="458"/>
      <c r="K18" s="465">
        <f>B11</f>
        <v>285</v>
      </c>
      <c r="L18" s="466"/>
      <c r="M18" s="467"/>
      <c r="N18" s="456">
        <f>B19</f>
        <v>289</v>
      </c>
      <c r="O18" s="457"/>
      <c r="P18" s="458"/>
      <c r="Q18" s="464"/>
      <c r="R18" s="452"/>
      <c r="S18" s="58"/>
      <c r="T18" s="58"/>
      <c r="U18">
        <v>61</v>
      </c>
      <c r="V18" t="s">
        <v>221</v>
      </c>
      <c r="W18" t="s">
        <v>222</v>
      </c>
      <c r="X18" t="s">
        <v>208</v>
      </c>
      <c r="Y18" t="s">
        <v>225</v>
      </c>
      <c r="Z18" s="229">
        <v>39.067554473876953</v>
      </c>
      <c r="AA18" t="s">
        <v>226</v>
      </c>
      <c r="AB18" s="229">
        <v>1</v>
      </c>
      <c r="AC18" t="s">
        <v>226</v>
      </c>
      <c r="AD18" t="s">
        <v>226</v>
      </c>
      <c r="AF18" s="58"/>
      <c r="AG18" s="58"/>
      <c r="AH18" s="58"/>
    </row>
    <row r="19" spans="1:34" ht="15" customHeight="1" thickBot="1">
      <c r="A19" s="15">
        <v>17</v>
      </c>
      <c r="B19" s="16">
        <v>289</v>
      </c>
      <c r="C19" s="16" t="s">
        <v>158</v>
      </c>
      <c r="D19" s="17">
        <v>44721</v>
      </c>
      <c r="E19" s="453"/>
      <c r="F19" s="99"/>
      <c r="G19" s="100"/>
      <c r="H19" s="101">
        <v>1</v>
      </c>
      <c r="I19" s="102">
        <f>D3</f>
        <v>44665</v>
      </c>
      <c r="J19" s="103"/>
      <c r="K19" s="104">
        <v>9</v>
      </c>
      <c r="L19" s="105">
        <f>D11</f>
        <v>44693</v>
      </c>
      <c r="M19" s="106"/>
      <c r="N19" s="107"/>
      <c r="O19" s="108">
        <f>D19</f>
        <v>44721</v>
      </c>
      <c r="P19" s="109"/>
      <c r="Q19" s="464"/>
      <c r="R19" s="453"/>
      <c r="S19" s="58"/>
      <c r="T19" s="58"/>
      <c r="U19">
        <v>62</v>
      </c>
      <c r="V19" t="s">
        <v>223</v>
      </c>
      <c r="W19" t="s">
        <v>222</v>
      </c>
      <c r="X19" t="s">
        <v>208</v>
      </c>
      <c r="Y19" s="229">
        <v>39.067554473876953</v>
      </c>
      <c r="Z19" s="229">
        <v>39.067554473876953</v>
      </c>
      <c r="AA19" t="s">
        <v>226</v>
      </c>
      <c r="AB19" s="229">
        <v>1</v>
      </c>
      <c r="AC19" t="s">
        <v>226</v>
      </c>
      <c r="AD19" t="s">
        <v>226</v>
      </c>
      <c r="AF19" s="58"/>
      <c r="AG19" s="58"/>
      <c r="AH19" s="58"/>
    </row>
    <row r="20" spans="1:34" ht="15" customHeight="1">
      <c r="A20" s="15">
        <v>18</v>
      </c>
      <c r="B20" s="16">
        <v>289</v>
      </c>
      <c r="C20" s="16" t="s">
        <v>158</v>
      </c>
      <c r="D20" s="17">
        <v>44721</v>
      </c>
      <c r="E20" s="451" t="s">
        <v>39</v>
      </c>
      <c r="F20" s="110"/>
      <c r="G20" s="111"/>
      <c r="H20" s="112"/>
      <c r="I20" s="113" t="str">
        <f>C4</f>
        <v>KV62 PLS</v>
      </c>
      <c r="J20" s="114"/>
      <c r="K20" s="115"/>
      <c r="L20" s="116" t="str">
        <f>C12</f>
        <v>KV62 PLS</v>
      </c>
      <c r="M20" s="117"/>
      <c r="N20" s="118"/>
      <c r="O20" s="119" t="str">
        <f>C20</f>
        <v>KV62 PLS</v>
      </c>
      <c r="P20" s="120"/>
      <c r="Q20" s="462">
        <f>B27</f>
        <v>0</v>
      </c>
      <c r="R20" s="451" t="s">
        <v>39</v>
      </c>
      <c r="S20" s="58"/>
      <c r="T20" s="58"/>
      <c r="U20">
        <v>49</v>
      </c>
      <c r="V20" t="s">
        <v>218</v>
      </c>
      <c r="W20" t="s">
        <v>219</v>
      </c>
      <c r="X20" t="s">
        <v>208</v>
      </c>
      <c r="Y20" s="229">
        <v>36.965995788574219</v>
      </c>
      <c r="Z20" s="229">
        <v>36.732574462890625</v>
      </c>
      <c r="AA20" s="229">
        <v>0.33010759949684143</v>
      </c>
      <c r="AB20" s="229">
        <v>10</v>
      </c>
      <c r="AC20" t="s">
        <v>226</v>
      </c>
      <c r="AD20" t="s">
        <v>226</v>
      </c>
      <c r="AF20" s="58"/>
      <c r="AG20" s="58"/>
      <c r="AH20" s="58"/>
    </row>
    <row r="21" spans="1:34" ht="15" customHeight="1">
      <c r="A21" s="15">
        <v>19</v>
      </c>
      <c r="B21" s="16">
        <v>5</v>
      </c>
      <c r="C21" s="16" t="s">
        <v>585</v>
      </c>
      <c r="D21" s="17" t="s">
        <v>591</v>
      </c>
      <c r="E21" s="452"/>
      <c r="F21" s="456" t="s">
        <v>40</v>
      </c>
      <c r="G21" s="458"/>
      <c r="H21" s="459">
        <f>B4</f>
        <v>281</v>
      </c>
      <c r="I21" s="460"/>
      <c r="J21" s="461"/>
      <c r="K21" s="456">
        <f>B12</f>
        <v>285</v>
      </c>
      <c r="L21" s="457"/>
      <c r="M21" s="458"/>
      <c r="N21" s="459">
        <f>B20</f>
        <v>289</v>
      </c>
      <c r="O21" s="460"/>
      <c r="P21" s="461"/>
      <c r="Q21" s="462"/>
      <c r="R21" s="452"/>
      <c r="S21" s="58"/>
      <c r="T21" s="58"/>
      <c r="U21">
        <v>50</v>
      </c>
      <c r="V21" t="s">
        <v>220</v>
      </c>
      <c r="W21" t="s">
        <v>219</v>
      </c>
      <c r="X21" t="s">
        <v>208</v>
      </c>
      <c r="Y21" s="229">
        <v>36.499153137207031</v>
      </c>
      <c r="Z21" s="229">
        <v>36.732574462890625</v>
      </c>
      <c r="AA21" s="229">
        <v>0.33010759949684143</v>
      </c>
      <c r="AB21" s="229">
        <v>10</v>
      </c>
      <c r="AC21" t="s">
        <v>226</v>
      </c>
      <c r="AD21" t="s">
        <v>226</v>
      </c>
      <c r="AF21" s="58"/>
      <c r="AG21" s="58"/>
      <c r="AH21" s="58"/>
    </row>
    <row r="22" spans="1:34" ht="15" customHeight="1" thickBot="1">
      <c r="A22" s="15">
        <v>20</v>
      </c>
      <c r="B22" s="16">
        <v>4</v>
      </c>
      <c r="C22" s="16" t="s">
        <v>586</v>
      </c>
      <c r="D22" s="17" t="s">
        <v>591</v>
      </c>
      <c r="E22" s="453"/>
      <c r="F22" s="121"/>
      <c r="G22" s="122"/>
      <c r="H22" s="123">
        <v>2</v>
      </c>
      <c r="I22" s="124">
        <f>D4</f>
        <v>44665</v>
      </c>
      <c r="J22" s="125"/>
      <c r="K22" s="126">
        <v>10</v>
      </c>
      <c r="L22" s="127">
        <f>D12</f>
        <v>44693</v>
      </c>
      <c r="M22" s="128"/>
      <c r="N22" s="129">
        <v>18</v>
      </c>
      <c r="O22" s="130">
        <f>D20</f>
        <v>44721</v>
      </c>
      <c r="P22" s="131"/>
      <c r="Q22" s="462"/>
      <c r="R22" s="453"/>
      <c r="S22" s="58"/>
      <c r="T22" s="58"/>
      <c r="U22">
        <v>37</v>
      </c>
      <c r="V22" t="s">
        <v>216</v>
      </c>
      <c r="W22" t="s">
        <v>217</v>
      </c>
      <c r="X22" t="s">
        <v>208</v>
      </c>
      <c r="Y22" s="229">
        <v>32.996795654296875</v>
      </c>
      <c r="Z22" s="229">
        <v>33.005699157714844</v>
      </c>
      <c r="AA22" s="229">
        <v>1.2594152241945267E-2</v>
      </c>
      <c r="AB22" s="229">
        <v>100</v>
      </c>
      <c r="AC22" t="s">
        <v>226</v>
      </c>
      <c r="AD22" t="s">
        <v>226</v>
      </c>
      <c r="AF22" s="58"/>
      <c r="AG22" s="58"/>
      <c r="AH22" s="58"/>
    </row>
    <row r="23" spans="1:34" ht="15" customHeight="1">
      <c r="A23" s="15">
        <v>21</v>
      </c>
      <c r="B23" s="16">
        <v>3</v>
      </c>
      <c r="C23" s="16" t="s">
        <v>587</v>
      </c>
      <c r="D23" s="17" t="s">
        <v>591</v>
      </c>
      <c r="E23" s="451" t="s">
        <v>41</v>
      </c>
      <c r="F23" s="132"/>
      <c r="G23" s="133"/>
      <c r="H23" s="134"/>
      <c r="I23" s="47" t="str">
        <f>C5</f>
        <v>KV62 PLS</v>
      </c>
      <c r="J23" s="135"/>
      <c r="K23" s="136"/>
      <c r="L23" s="137" t="str">
        <f>C13</f>
        <v>KV62 PLS</v>
      </c>
      <c r="M23" s="138"/>
      <c r="N23" s="139"/>
      <c r="O23" s="140" t="str">
        <f>C21</f>
        <v>STD 5 8/23/22</v>
      </c>
      <c r="P23" s="141"/>
      <c r="Q23" s="142">
        <f>D27</f>
        <v>0</v>
      </c>
      <c r="R23" s="452" t="s">
        <v>41</v>
      </c>
      <c r="S23" s="58"/>
      <c r="T23" s="58"/>
      <c r="U23">
        <v>38</v>
      </c>
      <c r="V23" t="s">
        <v>90</v>
      </c>
      <c r="W23" t="s">
        <v>217</v>
      </c>
      <c r="X23" t="s">
        <v>208</v>
      </c>
      <c r="Y23" s="229">
        <v>33.014606475830078</v>
      </c>
      <c r="Z23" s="229">
        <v>33.005699157714844</v>
      </c>
      <c r="AA23" s="229">
        <v>1.2594152241945267E-2</v>
      </c>
      <c r="AB23" s="229">
        <v>100</v>
      </c>
      <c r="AC23" t="s">
        <v>226</v>
      </c>
      <c r="AD23" t="s">
        <v>226</v>
      </c>
      <c r="AF23" s="58"/>
      <c r="AG23" s="58"/>
      <c r="AH23" s="58"/>
    </row>
    <row r="24" spans="1:34" ht="15" customHeight="1">
      <c r="A24" s="15">
        <v>22</v>
      </c>
      <c r="B24" s="16">
        <v>2</v>
      </c>
      <c r="C24" s="16" t="s">
        <v>588</v>
      </c>
      <c r="D24" s="17" t="s">
        <v>591</v>
      </c>
      <c r="E24" s="452"/>
      <c r="F24" s="454" t="s">
        <v>42</v>
      </c>
      <c r="G24" s="455"/>
      <c r="H24" s="456">
        <f>B5</f>
        <v>282</v>
      </c>
      <c r="I24" s="457"/>
      <c r="J24" s="458"/>
      <c r="K24" s="459">
        <f>B13</f>
        <v>286</v>
      </c>
      <c r="L24" s="460"/>
      <c r="M24" s="461"/>
      <c r="N24" s="456">
        <f>B21</f>
        <v>5</v>
      </c>
      <c r="O24" s="457"/>
      <c r="P24" s="458"/>
      <c r="Q24" s="144"/>
      <c r="R24" s="452"/>
      <c r="S24" s="58"/>
      <c r="T24" s="58"/>
      <c r="U24">
        <v>25</v>
      </c>
      <c r="V24" t="s">
        <v>213</v>
      </c>
      <c r="W24" t="s">
        <v>214</v>
      </c>
      <c r="X24" t="s">
        <v>208</v>
      </c>
      <c r="Y24" s="229">
        <v>29.749185562133789</v>
      </c>
      <c r="Z24" s="229">
        <v>29.691471099853516</v>
      </c>
      <c r="AA24" s="229">
        <v>8.1619225442409515E-2</v>
      </c>
      <c r="AB24" s="229">
        <v>1000</v>
      </c>
      <c r="AC24" t="s">
        <v>226</v>
      </c>
      <c r="AD24" t="s">
        <v>226</v>
      </c>
      <c r="AF24" s="58"/>
      <c r="AG24" s="58"/>
      <c r="AH24" s="58"/>
    </row>
    <row r="25" spans="1:34" ht="15" customHeight="1" thickBot="1">
      <c r="A25" s="15">
        <v>23</v>
      </c>
      <c r="B25" s="16">
        <v>1</v>
      </c>
      <c r="C25" s="16" t="s">
        <v>589</v>
      </c>
      <c r="D25" s="17" t="s">
        <v>591</v>
      </c>
      <c r="E25" s="453"/>
      <c r="F25" s="145"/>
      <c r="G25" s="146"/>
      <c r="H25" s="147">
        <v>3</v>
      </c>
      <c r="I25" s="148">
        <f>D5</f>
        <v>44672</v>
      </c>
      <c r="J25" s="103"/>
      <c r="K25" s="104">
        <v>11</v>
      </c>
      <c r="L25" s="105">
        <f>D13</f>
        <v>44700</v>
      </c>
      <c r="M25" s="149"/>
      <c r="N25" s="150">
        <v>19</v>
      </c>
      <c r="O25" s="148" t="str">
        <f>D21</f>
        <v>TEST</v>
      </c>
      <c r="P25" s="151"/>
      <c r="Q25" s="152"/>
      <c r="R25" s="453"/>
      <c r="S25" s="58"/>
      <c r="T25" s="58"/>
      <c r="U25">
        <v>26</v>
      </c>
      <c r="V25" t="s">
        <v>215</v>
      </c>
      <c r="W25" t="s">
        <v>214</v>
      </c>
      <c r="X25" t="s">
        <v>208</v>
      </c>
      <c r="Y25" s="229">
        <v>29.633758544921875</v>
      </c>
      <c r="Z25" s="229">
        <v>29.691471099853516</v>
      </c>
      <c r="AA25" s="229">
        <v>8.1619225442409515E-2</v>
      </c>
      <c r="AB25" s="229">
        <v>1000</v>
      </c>
      <c r="AC25" t="s">
        <v>226</v>
      </c>
      <c r="AD25" t="s">
        <v>226</v>
      </c>
      <c r="AF25" s="58"/>
      <c r="AG25" s="58"/>
      <c r="AH25" s="58"/>
    </row>
    <row r="26" spans="1:34" ht="15" customHeight="1">
      <c r="A26" s="15">
        <v>24</v>
      </c>
      <c r="B26" s="16">
        <v>1</v>
      </c>
      <c r="C26" s="16" t="s">
        <v>590</v>
      </c>
      <c r="D26" s="17" t="s">
        <v>591</v>
      </c>
      <c r="E26" s="475" t="s">
        <v>44</v>
      </c>
      <c r="F26" s="153"/>
      <c r="G26" s="122"/>
      <c r="H26" s="112"/>
      <c r="I26" s="113" t="str">
        <f>C6</f>
        <v>KV62 PLS</v>
      </c>
      <c r="J26" s="154"/>
      <c r="K26" s="115"/>
      <c r="L26" s="81" t="str">
        <f>C14</f>
        <v>KV62 PLS</v>
      </c>
      <c r="M26" s="117"/>
      <c r="N26" s="155"/>
      <c r="O26" s="113" t="str">
        <f>C22</f>
        <v>STD4 8/23/22</v>
      </c>
      <c r="P26" s="156"/>
      <c r="Q26" s="468">
        <f>C28</f>
        <v>0</v>
      </c>
      <c r="R26" s="452" t="s">
        <v>44</v>
      </c>
      <c r="S26" s="58"/>
      <c r="T26" s="58"/>
      <c r="U26">
        <v>13</v>
      </c>
      <c r="V26" t="s">
        <v>210</v>
      </c>
      <c r="W26" t="s">
        <v>211</v>
      </c>
      <c r="X26" t="s">
        <v>208</v>
      </c>
      <c r="Y26" s="229">
        <v>26.455093383789062</v>
      </c>
      <c r="Z26" s="229">
        <v>26.446884155273438</v>
      </c>
      <c r="AA26" s="229">
        <v>1.1608253233134747E-2</v>
      </c>
      <c r="AB26" s="229">
        <v>10000</v>
      </c>
      <c r="AC26" t="s">
        <v>226</v>
      </c>
      <c r="AD26" t="s">
        <v>226</v>
      </c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282</v>
      </c>
      <c r="I27" s="460"/>
      <c r="J27" s="461"/>
      <c r="K27" s="456">
        <f>B14</f>
        <v>286</v>
      </c>
      <c r="L27" s="457"/>
      <c r="M27" s="458"/>
      <c r="N27" s="459">
        <f>B22</f>
        <v>4</v>
      </c>
      <c r="O27" s="460"/>
      <c r="P27" s="461"/>
      <c r="Q27" s="469"/>
      <c r="R27" s="452"/>
      <c r="S27" s="58"/>
      <c r="T27" s="58"/>
      <c r="U27">
        <v>14</v>
      </c>
      <c r="V27" t="s">
        <v>212</v>
      </c>
      <c r="W27" t="s">
        <v>211</v>
      </c>
      <c r="X27" t="s">
        <v>208</v>
      </c>
      <c r="Y27" s="229">
        <v>26.438676834106445</v>
      </c>
      <c r="Z27" s="229">
        <v>26.446884155273438</v>
      </c>
      <c r="AA27" s="229">
        <v>1.1608253233134747E-2</v>
      </c>
      <c r="AB27" s="229">
        <v>10000</v>
      </c>
      <c r="AC27" t="s">
        <v>226</v>
      </c>
      <c r="AD27" t="s">
        <v>226</v>
      </c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44672</v>
      </c>
      <c r="J28" s="161"/>
      <c r="K28" s="162">
        <v>12</v>
      </c>
      <c r="L28" s="127">
        <f>D14</f>
        <v>44700</v>
      </c>
      <c r="M28" s="163"/>
      <c r="N28" s="104">
        <v>20</v>
      </c>
      <c r="O28" s="160" t="str">
        <f>D22</f>
        <v>TEST</v>
      </c>
      <c r="P28" s="131"/>
      <c r="Q28" s="469"/>
      <c r="R28" s="452"/>
      <c r="S28" s="58"/>
      <c r="T28" s="58"/>
      <c r="U28">
        <v>1</v>
      </c>
      <c r="V28" t="s">
        <v>206</v>
      </c>
      <c r="W28" t="s">
        <v>207</v>
      </c>
      <c r="X28" t="s">
        <v>208</v>
      </c>
      <c r="Y28" s="229">
        <v>23.030670166015625</v>
      </c>
      <c r="Z28" s="229">
        <v>22.935012817382812</v>
      </c>
      <c r="AA28" s="229">
        <v>0.13527856767177582</v>
      </c>
      <c r="AB28" s="229">
        <v>100000</v>
      </c>
      <c r="AC28" t="s">
        <v>226</v>
      </c>
      <c r="AD28" t="s">
        <v>226</v>
      </c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KV62 PLS</v>
      </c>
      <c r="J29" s="167"/>
      <c r="K29" s="168"/>
      <c r="L29" s="137" t="str">
        <f>C15</f>
        <v>KV62 PLS</v>
      </c>
      <c r="M29" s="138"/>
      <c r="N29" s="139"/>
      <c r="O29" s="140" t="str">
        <f>C23</f>
        <v>STD3 8/23/22</v>
      </c>
      <c r="P29" s="143"/>
      <c r="Q29" s="470">
        <f>B28</f>
        <v>0</v>
      </c>
      <c r="R29" s="471" t="s">
        <v>47</v>
      </c>
      <c r="S29" s="58"/>
      <c r="T29" s="58"/>
      <c r="U29">
        <v>2</v>
      </c>
      <c r="V29" t="s">
        <v>209</v>
      </c>
      <c r="W29" t="s">
        <v>207</v>
      </c>
      <c r="X29" t="s">
        <v>208</v>
      </c>
      <c r="Y29" s="229">
        <v>22.839357376098633</v>
      </c>
      <c r="Z29" s="229">
        <v>22.935012817382812</v>
      </c>
      <c r="AA29" s="229">
        <v>0.13527856767177582</v>
      </c>
      <c r="AB29" s="229">
        <v>100000</v>
      </c>
      <c r="AC29" t="s">
        <v>226</v>
      </c>
      <c r="AD29" t="s">
        <v>226</v>
      </c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283</v>
      </c>
      <c r="I30" s="473"/>
      <c r="J30" s="474"/>
      <c r="K30" s="459">
        <f>B15</f>
        <v>287</v>
      </c>
      <c r="L30" s="460"/>
      <c r="M30" s="461"/>
      <c r="N30" s="456">
        <f>B23</f>
        <v>3</v>
      </c>
      <c r="O30" s="457"/>
      <c r="P30" s="458"/>
      <c r="Q30" s="470"/>
      <c r="R30" s="452"/>
      <c r="S30" s="58"/>
      <c r="T30" s="58"/>
      <c r="Y30" s="229"/>
      <c r="Z30" s="229"/>
      <c r="AA30" s="229"/>
      <c r="AB30" s="229"/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44679</v>
      </c>
      <c r="J31" s="169"/>
      <c r="K31" s="170">
        <v>13</v>
      </c>
      <c r="L31" s="105">
        <f>D15</f>
        <v>44705</v>
      </c>
      <c r="M31" s="106"/>
      <c r="N31" s="150">
        <v>21</v>
      </c>
      <c r="O31" s="148" t="str">
        <f>D23</f>
        <v>TEST</v>
      </c>
      <c r="P31" s="109"/>
      <c r="Q31" s="470"/>
      <c r="R31" s="453"/>
      <c r="S31" s="58"/>
      <c r="T31" s="58"/>
      <c r="U31">
        <v>3</v>
      </c>
      <c r="V31" t="s">
        <v>232</v>
      </c>
      <c r="W31" t="s">
        <v>594</v>
      </c>
      <c r="X31" t="s">
        <v>228</v>
      </c>
      <c r="Y31" t="s">
        <v>225</v>
      </c>
      <c r="Z31" s="229">
        <v>38.379390716552734</v>
      </c>
      <c r="AA31" s="229">
        <v>0.83422607183456421</v>
      </c>
      <c r="AB31" t="s">
        <v>226</v>
      </c>
      <c r="AC31" t="s">
        <v>226</v>
      </c>
      <c r="AD31" t="s">
        <v>226</v>
      </c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KV62 PLS</v>
      </c>
      <c r="J32" s="172"/>
      <c r="K32" s="115"/>
      <c r="L32" s="81" t="str">
        <f>C16</f>
        <v>KV62 PLS</v>
      </c>
      <c r="M32" s="117"/>
      <c r="N32" s="118"/>
      <c r="O32" s="119" t="str">
        <f>C24</f>
        <v>STD2 8/23/22</v>
      </c>
      <c r="P32" s="173"/>
      <c r="Q32" s="174">
        <f>D28</f>
        <v>0</v>
      </c>
      <c r="R32" s="451" t="s">
        <v>49</v>
      </c>
      <c r="S32" s="58"/>
      <c r="T32" s="58"/>
      <c r="U32">
        <v>4</v>
      </c>
      <c r="V32" t="s">
        <v>234</v>
      </c>
      <c r="W32" t="s">
        <v>594</v>
      </c>
      <c r="X32" t="s">
        <v>228</v>
      </c>
      <c r="Y32" s="229">
        <v>37.700000762939453</v>
      </c>
      <c r="Z32" s="229">
        <v>38.379390716552734</v>
      </c>
      <c r="AA32" s="229">
        <v>0.83422607183456421</v>
      </c>
      <c r="AB32" s="229">
        <v>3.9263541698455811</v>
      </c>
      <c r="AC32" s="229">
        <v>2.7109673023223877</v>
      </c>
      <c r="AD32" s="229">
        <v>1.3320685625076294</v>
      </c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283</v>
      </c>
      <c r="I33" s="460"/>
      <c r="J33" s="461"/>
      <c r="K33" s="456">
        <f>B16</f>
        <v>287</v>
      </c>
      <c r="L33" s="457"/>
      <c r="M33" s="458"/>
      <c r="N33" s="459">
        <f>B24</f>
        <v>2</v>
      </c>
      <c r="O33" s="460"/>
      <c r="P33" s="461"/>
      <c r="Q33" s="175"/>
      <c r="R33" s="452"/>
      <c r="S33" s="58"/>
      <c r="T33" s="58"/>
      <c r="U33">
        <v>5</v>
      </c>
      <c r="V33" t="s">
        <v>235</v>
      </c>
      <c r="W33" t="s">
        <v>594</v>
      </c>
      <c r="X33" t="s">
        <v>228</v>
      </c>
      <c r="Y33" s="229">
        <v>39.31048583984375</v>
      </c>
      <c r="Z33" s="229">
        <v>38.379390716552734</v>
      </c>
      <c r="AA33" s="229">
        <v>0.83422607183456421</v>
      </c>
      <c r="AB33" s="229">
        <v>1.286859393119812</v>
      </c>
      <c r="AC33" s="229">
        <v>2.7109673023223877</v>
      </c>
      <c r="AD33" s="229">
        <v>1.3320685625076294</v>
      </c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44679</v>
      </c>
      <c r="J34" s="125"/>
      <c r="K34" s="126">
        <v>14</v>
      </c>
      <c r="L34" s="127">
        <f>D16</f>
        <v>44705</v>
      </c>
      <c r="M34" s="178"/>
      <c r="N34" s="129">
        <v>22</v>
      </c>
      <c r="O34" s="130" t="str">
        <f>D24</f>
        <v>TEST</v>
      </c>
      <c r="P34" s="179"/>
      <c r="Q34" s="180"/>
      <c r="R34" s="452"/>
      <c r="S34" s="58"/>
      <c r="T34" s="58"/>
      <c r="U34">
        <v>15</v>
      </c>
      <c r="V34" t="s">
        <v>236</v>
      </c>
      <c r="W34" t="s">
        <v>594</v>
      </c>
      <c r="X34" t="s">
        <v>228</v>
      </c>
      <c r="Y34" t="s">
        <v>225</v>
      </c>
      <c r="Z34" s="229">
        <v>38.379390716552734</v>
      </c>
      <c r="AA34" s="229">
        <v>0.83422607183456421</v>
      </c>
      <c r="AB34" t="s">
        <v>226</v>
      </c>
      <c r="AC34" t="s">
        <v>226</v>
      </c>
      <c r="AD34" t="s">
        <v>226</v>
      </c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KV62 PLS</v>
      </c>
      <c r="J35" s="183"/>
      <c r="K35" s="136"/>
      <c r="L35" s="137" t="str">
        <f>C17</f>
        <v>KV62 PLS</v>
      </c>
      <c r="M35" s="138"/>
      <c r="N35" s="139"/>
      <c r="O35" s="140" t="str">
        <f>C25</f>
        <v>STD1 8/23/22</v>
      </c>
      <c r="P35" s="143"/>
      <c r="Q35" s="184"/>
      <c r="R35" s="451" t="s">
        <v>51</v>
      </c>
      <c r="S35" s="58"/>
      <c r="T35" s="58"/>
      <c r="U35">
        <v>16</v>
      </c>
      <c r="V35" t="s">
        <v>237</v>
      </c>
      <c r="W35" t="s">
        <v>594</v>
      </c>
      <c r="X35" t="s">
        <v>228</v>
      </c>
      <c r="Y35" t="s">
        <v>225</v>
      </c>
      <c r="Z35" s="229">
        <v>38.379390716552734</v>
      </c>
      <c r="AA35" s="229">
        <v>0.83422607183456421</v>
      </c>
      <c r="AB35" t="s">
        <v>226</v>
      </c>
      <c r="AC35" t="s">
        <v>226</v>
      </c>
      <c r="AD35" t="s">
        <v>226</v>
      </c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284</v>
      </c>
      <c r="I36" s="457"/>
      <c r="J36" s="458"/>
      <c r="K36" s="465">
        <f>B17</f>
        <v>288</v>
      </c>
      <c r="L36" s="466"/>
      <c r="M36" s="467"/>
      <c r="N36" s="456">
        <f>B25</f>
        <v>1</v>
      </c>
      <c r="O36" s="457"/>
      <c r="P36" s="458"/>
      <c r="Q36" s="185" t="s">
        <v>38</v>
      </c>
      <c r="R36" s="452"/>
      <c r="S36" s="58"/>
      <c r="T36" s="58"/>
      <c r="U36">
        <v>17</v>
      </c>
      <c r="V36" t="s">
        <v>238</v>
      </c>
      <c r="W36" s="35" t="s">
        <v>594</v>
      </c>
      <c r="X36" s="35" t="s">
        <v>228</v>
      </c>
      <c r="Y36" s="348">
        <v>38.127681732177734</v>
      </c>
      <c r="Z36" s="348">
        <v>38.379390716552734</v>
      </c>
      <c r="AA36" s="348">
        <v>0.83422607183456421</v>
      </c>
      <c r="AB36" s="348">
        <v>2.9196887016296387</v>
      </c>
      <c r="AC36" s="348">
        <v>2.7109673023223877</v>
      </c>
      <c r="AD36" s="348">
        <v>1.3320685625076294</v>
      </c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44686</v>
      </c>
      <c r="J37" s="169"/>
      <c r="K37" s="170">
        <v>15</v>
      </c>
      <c r="L37" s="105">
        <f>D17</f>
        <v>44714</v>
      </c>
      <c r="M37" s="106"/>
      <c r="N37" s="187">
        <v>23</v>
      </c>
      <c r="O37" s="108" t="str">
        <f>D25</f>
        <v>TEST</v>
      </c>
      <c r="P37" s="109"/>
      <c r="Q37" s="188"/>
      <c r="R37" s="453"/>
      <c r="S37" s="58"/>
      <c r="T37" s="58"/>
      <c r="U37">
        <v>27</v>
      </c>
      <c r="V37" t="s">
        <v>239</v>
      </c>
      <c r="W37" s="283" t="s">
        <v>595</v>
      </c>
      <c r="X37" s="283" t="s">
        <v>228</v>
      </c>
      <c r="Y37" s="351">
        <v>38.13958740234375</v>
      </c>
      <c r="Z37" s="351">
        <v>38.505229949951172</v>
      </c>
      <c r="AA37" s="351">
        <v>0.50383055210113525</v>
      </c>
      <c r="AB37" s="351">
        <v>2.8957104682922363</v>
      </c>
      <c r="AC37" s="351">
        <v>2.3538181781768799</v>
      </c>
      <c r="AD37" s="351">
        <v>0.75031822919845581</v>
      </c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KV62 PLS</v>
      </c>
      <c r="J38" s="114"/>
      <c r="K38" s="115"/>
      <c r="L38" s="81" t="str">
        <f>C18</f>
        <v>KV62 PLS</v>
      </c>
      <c r="M38" s="117"/>
      <c r="N38" s="118"/>
      <c r="O38" s="119" t="str">
        <f>C26</f>
        <v>STD0 8/23/22</v>
      </c>
      <c r="P38" s="173"/>
      <c r="Q38" s="192"/>
      <c r="R38" s="452" t="s">
        <v>52</v>
      </c>
      <c r="S38" s="58"/>
      <c r="T38" s="58"/>
      <c r="U38">
        <v>28</v>
      </c>
      <c r="V38" t="s">
        <v>240</v>
      </c>
      <c r="W38" t="s">
        <v>595</v>
      </c>
      <c r="X38" t="s">
        <v>228</v>
      </c>
      <c r="Y38" t="s">
        <v>225</v>
      </c>
      <c r="Z38" s="229">
        <v>38.505229949951172</v>
      </c>
      <c r="AA38" s="229">
        <v>0.50383055210113525</v>
      </c>
      <c r="AB38" t="s">
        <v>226</v>
      </c>
      <c r="AC38" t="s">
        <v>226</v>
      </c>
      <c r="AD38" t="s">
        <v>226</v>
      </c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284</v>
      </c>
      <c r="I39" s="460"/>
      <c r="J39" s="461"/>
      <c r="K39" s="456">
        <f>B18</f>
        <v>288</v>
      </c>
      <c r="L39" s="457"/>
      <c r="M39" s="458"/>
      <c r="N39" s="480">
        <f>B26</f>
        <v>1</v>
      </c>
      <c r="O39" s="481"/>
      <c r="P39" s="482"/>
      <c r="Q39" s="196" t="s">
        <v>38</v>
      </c>
      <c r="R39" s="452"/>
      <c r="S39" s="58"/>
      <c r="T39" s="58"/>
      <c r="U39">
        <v>29</v>
      </c>
      <c r="V39" t="s">
        <v>241</v>
      </c>
      <c r="W39" t="s">
        <v>595</v>
      </c>
      <c r="X39" t="s">
        <v>228</v>
      </c>
      <c r="Y39" s="229">
        <v>38.184032440185547</v>
      </c>
      <c r="Z39" s="229">
        <v>38.505229949951172</v>
      </c>
      <c r="AA39" s="229">
        <v>0.50383055210113525</v>
      </c>
      <c r="AB39" s="229">
        <v>2.8079242706298828</v>
      </c>
      <c r="AC39" s="229">
        <v>2.3538181781768799</v>
      </c>
      <c r="AD39" s="229">
        <v>0.75031822919845581</v>
      </c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44686</v>
      </c>
      <c r="J40" s="201"/>
      <c r="K40" s="202">
        <v>16</v>
      </c>
      <c r="L40" s="203">
        <f>D18</f>
        <v>44714</v>
      </c>
      <c r="M40" s="204"/>
      <c r="N40" s="205">
        <v>24</v>
      </c>
      <c r="O40" s="200" t="str">
        <f>D26</f>
        <v>TEST</v>
      </c>
      <c r="P40" s="201"/>
      <c r="Q40" s="206"/>
      <c r="R40" s="452"/>
      <c r="S40" s="58"/>
      <c r="T40" s="58"/>
      <c r="U40">
        <v>39</v>
      </c>
      <c r="V40" t="s">
        <v>242</v>
      </c>
      <c r="W40" t="s">
        <v>595</v>
      </c>
      <c r="X40" t="s">
        <v>228</v>
      </c>
      <c r="Y40" s="229">
        <v>38.090888977050781</v>
      </c>
      <c r="Z40" s="229">
        <v>38.505229949951172</v>
      </c>
      <c r="AA40" s="229">
        <v>0.50383055210113525</v>
      </c>
      <c r="AB40" s="229">
        <v>2.9950518608093262</v>
      </c>
      <c r="AC40" s="229">
        <v>2.3538181781768799</v>
      </c>
      <c r="AD40" s="229">
        <v>0.75031822919845581</v>
      </c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40</v>
      </c>
      <c r="V41" t="s">
        <v>243</v>
      </c>
      <c r="W41" t="s">
        <v>595</v>
      </c>
      <c r="X41" t="s">
        <v>228</v>
      </c>
      <c r="Y41" s="229">
        <v>39.072193145751953</v>
      </c>
      <c r="Z41" s="229">
        <v>38.505229949951172</v>
      </c>
      <c r="AA41" s="229">
        <v>0.50383055210113525</v>
      </c>
      <c r="AB41" s="229">
        <v>1.5177950859069824</v>
      </c>
      <c r="AC41" s="229">
        <v>2.3538181781768799</v>
      </c>
      <c r="AD41" s="229">
        <v>0.75031822919845581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41</v>
      </c>
      <c r="V42" t="s">
        <v>244</v>
      </c>
      <c r="W42" s="35" t="s">
        <v>595</v>
      </c>
      <c r="X42" s="35" t="s">
        <v>228</v>
      </c>
      <c r="Y42" s="348">
        <v>39.039451599121094</v>
      </c>
      <c r="Z42" s="348">
        <v>38.505229949951172</v>
      </c>
      <c r="AA42" s="348">
        <v>0.50383055210113525</v>
      </c>
      <c r="AB42" s="348">
        <v>1.5526096820831299</v>
      </c>
      <c r="AC42" s="348">
        <v>2.3538181781768799</v>
      </c>
      <c r="AD42" s="348">
        <v>0.75031822919845581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t="s">
        <v>245</v>
      </c>
      <c r="W43" s="283" t="s">
        <v>596</v>
      </c>
      <c r="X43" s="283" t="s">
        <v>228</v>
      </c>
      <c r="Y43" s="283" t="s">
        <v>225</v>
      </c>
      <c r="Z43" s="351">
        <v>37.858757019042969</v>
      </c>
      <c r="AA43" s="351">
        <v>1.0352318286895752</v>
      </c>
      <c r="AB43" s="283" t="s">
        <v>226</v>
      </c>
      <c r="AC43" s="283" t="s">
        <v>226</v>
      </c>
      <c r="AD43" s="283" t="s">
        <v>226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t="s">
        <v>596</v>
      </c>
      <c r="X44" t="s">
        <v>228</v>
      </c>
      <c r="Y44" s="229">
        <v>37.126735687255859</v>
      </c>
      <c r="Z44" s="229">
        <v>37.858757019042969</v>
      </c>
      <c r="AA44" s="229">
        <v>1.0352318286895752</v>
      </c>
      <c r="AB44" s="229">
        <v>5.8403158187866211</v>
      </c>
      <c r="AC44" s="229">
        <v>3.9794144630432129</v>
      </c>
      <c r="AD44" s="229">
        <v>2.6317117214202881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t="s">
        <v>596</v>
      </c>
      <c r="X45" t="s">
        <v>228</v>
      </c>
      <c r="Y45" t="s">
        <v>225</v>
      </c>
      <c r="Z45" s="229">
        <v>37.858757019042969</v>
      </c>
      <c r="AA45" s="229">
        <v>1.0352318286895752</v>
      </c>
      <c r="AB45" t="s">
        <v>226</v>
      </c>
      <c r="AC45" t="s">
        <v>226</v>
      </c>
      <c r="AD45" t="s">
        <v>226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t="s">
        <v>596</v>
      </c>
      <c r="X46" t="s">
        <v>228</v>
      </c>
      <c r="Y46" t="s">
        <v>225</v>
      </c>
      <c r="Z46" s="229">
        <v>37.858757019042969</v>
      </c>
      <c r="AA46" s="229">
        <v>1.0352318286895752</v>
      </c>
      <c r="AB46" t="s">
        <v>226</v>
      </c>
      <c r="AC46" t="s">
        <v>226</v>
      </c>
      <c r="AD46" t="s">
        <v>226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t="s">
        <v>596</v>
      </c>
      <c r="X47" t="s">
        <v>228</v>
      </c>
      <c r="Y47" t="s">
        <v>225</v>
      </c>
      <c r="Z47" s="229">
        <v>37.858757019042969</v>
      </c>
      <c r="AA47" s="229">
        <v>1.0352318286895752</v>
      </c>
      <c r="AB47" t="s">
        <v>226</v>
      </c>
      <c r="AC47" t="s">
        <v>226</v>
      </c>
      <c r="AD47" t="s">
        <v>226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t="s">
        <v>252</v>
      </c>
      <c r="W48" s="35" t="s">
        <v>596</v>
      </c>
      <c r="X48" s="35" t="s">
        <v>228</v>
      </c>
      <c r="Y48" s="348">
        <v>38.590774536132812</v>
      </c>
      <c r="Z48" s="348">
        <v>37.858757019042969</v>
      </c>
      <c r="AA48" s="348">
        <v>1.0352318286895752</v>
      </c>
      <c r="AB48" s="348">
        <v>2.1185133457183838</v>
      </c>
      <c r="AC48" s="348">
        <v>3.9794144630432129</v>
      </c>
      <c r="AD48" s="348">
        <v>2.6317117214202881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t="s">
        <v>253</v>
      </c>
      <c r="W49" s="283" t="s">
        <v>597</v>
      </c>
      <c r="X49" s="283" t="s">
        <v>228</v>
      </c>
      <c r="Y49" s="283" t="s">
        <v>225</v>
      </c>
      <c r="Z49" s="283" t="s">
        <v>226</v>
      </c>
      <c r="AA49" s="283" t="s">
        <v>226</v>
      </c>
      <c r="AB49" s="283" t="s">
        <v>226</v>
      </c>
      <c r="AC49" s="283" t="s">
        <v>226</v>
      </c>
      <c r="AD49" s="283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t="s">
        <v>597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t="s">
        <v>597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t="s">
        <v>597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t="s">
        <v>597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89</v>
      </c>
      <c r="V54" t="s">
        <v>258</v>
      </c>
      <c r="W54" s="35" t="s">
        <v>597</v>
      </c>
      <c r="X54" s="35" t="s">
        <v>228</v>
      </c>
      <c r="Y54" s="35" t="s">
        <v>225</v>
      </c>
      <c r="Z54" s="35" t="s">
        <v>226</v>
      </c>
      <c r="AA54" s="35" t="s">
        <v>226</v>
      </c>
      <c r="AB54" s="35" t="s">
        <v>226</v>
      </c>
      <c r="AC54" s="35" t="s">
        <v>226</v>
      </c>
      <c r="AD54" s="35" t="s">
        <v>226</v>
      </c>
    </row>
    <row r="55" spans="1:30">
      <c r="U55">
        <v>6</v>
      </c>
      <c r="V55" t="s">
        <v>259</v>
      </c>
      <c r="W55" s="283" t="s">
        <v>598</v>
      </c>
      <c r="X55" s="283" t="s">
        <v>228</v>
      </c>
      <c r="Y55" s="283" t="s">
        <v>225</v>
      </c>
      <c r="Z55" s="283" t="s">
        <v>226</v>
      </c>
      <c r="AA55" s="283" t="s">
        <v>226</v>
      </c>
      <c r="AB55" s="283" t="s">
        <v>226</v>
      </c>
      <c r="AC55" s="283" t="s">
        <v>226</v>
      </c>
      <c r="AD55" s="283" t="s">
        <v>226</v>
      </c>
    </row>
    <row r="56" spans="1:30">
      <c r="U56">
        <v>7</v>
      </c>
      <c r="V56" t="s">
        <v>261</v>
      </c>
      <c r="W56" t="s">
        <v>598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8</v>
      </c>
      <c r="V57" t="s">
        <v>262</v>
      </c>
      <c r="W57" t="s">
        <v>598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18</v>
      </c>
      <c r="V58" t="s">
        <v>263</v>
      </c>
      <c r="W58" t="s">
        <v>598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19</v>
      </c>
      <c r="V59" t="s">
        <v>264</v>
      </c>
      <c r="W59" t="s">
        <v>598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20</v>
      </c>
      <c r="V60" t="s">
        <v>265</v>
      </c>
      <c r="W60" s="35" t="s">
        <v>598</v>
      </c>
      <c r="X60" s="35" t="s">
        <v>228</v>
      </c>
      <c r="Y60" s="35" t="s">
        <v>225</v>
      </c>
      <c r="Z60" s="35" t="s">
        <v>226</v>
      </c>
      <c r="AA60" s="35" t="s">
        <v>226</v>
      </c>
      <c r="AB60" s="35" t="s">
        <v>226</v>
      </c>
      <c r="AC60" s="35" t="s">
        <v>226</v>
      </c>
      <c r="AD60" s="35" t="s">
        <v>226</v>
      </c>
    </row>
    <row r="61" spans="1:30">
      <c r="U61">
        <v>30</v>
      </c>
      <c r="V61" t="s">
        <v>266</v>
      </c>
      <c r="W61" s="283" t="s">
        <v>599</v>
      </c>
      <c r="X61" s="283" t="s">
        <v>228</v>
      </c>
      <c r="Y61" s="283" t="s">
        <v>225</v>
      </c>
      <c r="Z61" s="283" t="s">
        <v>226</v>
      </c>
      <c r="AA61" s="283" t="s">
        <v>226</v>
      </c>
      <c r="AB61" s="283" t="s">
        <v>226</v>
      </c>
      <c r="AC61" s="283" t="s">
        <v>226</v>
      </c>
      <c r="AD61" s="283" t="s">
        <v>226</v>
      </c>
    </row>
    <row r="62" spans="1:30">
      <c r="U62">
        <v>31</v>
      </c>
      <c r="V62" t="s">
        <v>267</v>
      </c>
      <c r="W62" t="s">
        <v>599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32</v>
      </c>
      <c r="V63" t="s">
        <v>268</v>
      </c>
      <c r="W63" t="s">
        <v>599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42</v>
      </c>
      <c r="V64" t="s">
        <v>269</v>
      </c>
      <c r="W64" t="s">
        <v>599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:30">
      <c r="U65">
        <v>43</v>
      </c>
      <c r="V65" t="s">
        <v>91</v>
      </c>
      <c r="W65" t="s">
        <v>599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44</v>
      </c>
      <c r="V66" t="s">
        <v>270</v>
      </c>
      <c r="W66" s="35" t="s">
        <v>599</v>
      </c>
      <c r="X66" s="35" t="s">
        <v>228</v>
      </c>
      <c r="Y66" s="35" t="s">
        <v>225</v>
      </c>
      <c r="Z66" s="35" t="s">
        <v>226</v>
      </c>
      <c r="AA66" s="35" t="s">
        <v>226</v>
      </c>
      <c r="AB66" s="35" t="s">
        <v>226</v>
      </c>
      <c r="AC66" s="35" t="s">
        <v>226</v>
      </c>
      <c r="AD66" s="35" t="s">
        <v>226</v>
      </c>
    </row>
    <row r="67" spans="2:30">
      <c r="U67">
        <v>54</v>
      </c>
      <c r="V67" t="s">
        <v>284</v>
      </c>
      <c r="W67" s="283" t="s">
        <v>600</v>
      </c>
      <c r="X67" s="283" t="s">
        <v>228</v>
      </c>
      <c r="Y67" s="351">
        <v>39.099189758300781</v>
      </c>
      <c r="Z67" s="351">
        <v>39.642684936523438</v>
      </c>
      <c r="AA67" s="351">
        <v>0.76862096786499023</v>
      </c>
      <c r="AB67" s="351">
        <v>1.4896771907806396</v>
      </c>
      <c r="AC67" s="351">
        <v>1.0956532955169678</v>
      </c>
      <c r="AD67" s="351">
        <v>0.55723392963409424</v>
      </c>
    </row>
    <row r="68" spans="2:30">
      <c r="U68">
        <v>55</v>
      </c>
      <c r="V68" t="s">
        <v>286</v>
      </c>
      <c r="W68" t="s">
        <v>600</v>
      </c>
      <c r="X68" t="s">
        <v>228</v>
      </c>
      <c r="Y68" t="s">
        <v>225</v>
      </c>
      <c r="Z68" s="229">
        <v>39.642684936523438</v>
      </c>
      <c r="AA68" s="229">
        <v>0.76862096786499023</v>
      </c>
      <c r="AB68" t="s">
        <v>226</v>
      </c>
      <c r="AC68" t="s">
        <v>226</v>
      </c>
      <c r="AD68" t="s">
        <v>226</v>
      </c>
    </row>
    <row r="69" spans="2:30">
      <c r="U69">
        <v>56</v>
      </c>
      <c r="V69" t="s">
        <v>287</v>
      </c>
      <c r="W69" t="s">
        <v>600</v>
      </c>
      <c r="X69" t="s">
        <v>228</v>
      </c>
      <c r="Y69" t="s">
        <v>225</v>
      </c>
      <c r="Z69" s="229">
        <v>39.642684936523438</v>
      </c>
      <c r="AA69" s="229">
        <v>0.76862096786499023</v>
      </c>
      <c r="AB69" t="s">
        <v>226</v>
      </c>
      <c r="AC69" t="s">
        <v>226</v>
      </c>
      <c r="AD69" t="s">
        <v>226</v>
      </c>
    </row>
    <row r="70" spans="2:30">
      <c r="U70">
        <v>66</v>
      </c>
      <c r="V70" t="s">
        <v>288</v>
      </c>
      <c r="W70" t="s">
        <v>600</v>
      </c>
      <c r="X70" t="s">
        <v>228</v>
      </c>
      <c r="Y70" s="229">
        <v>40.186183929443359</v>
      </c>
      <c r="Z70" s="229">
        <v>39.642684936523438</v>
      </c>
      <c r="AA70" s="229">
        <v>0.76862096786499023</v>
      </c>
      <c r="AB70" s="229">
        <v>0.7016294002532959</v>
      </c>
      <c r="AC70" s="229">
        <v>1.0956532955169678</v>
      </c>
      <c r="AD70" s="229">
        <v>0.55723392963409424</v>
      </c>
    </row>
    <row r="71" spans="2:30">
      <c r="B71"/>
      <c r="C71"/>
      <c r="D71"/>
      <c r="G71"/>
      <c r="U71">
        <v>67</v>
      </c>
      <c r="V71" t="s">
        <v>289</v>
      </c>
      <c r="W71" t="s">
        <v>600</v>
      </c>
      <c r="X71" t="s">
        <v>228</v>
      </c>
      <c r="Y71" t="s">
        <v>225</v>
      </c>
      <c r="Z71" s="229">
        <v>39.642684936523438</v>
      </c>
      <c r="AA71" s="229">
        <v>0.76862096786499023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68</v>
      </c>
      <c r="V72" t="s">
        <v>290</v>
      </c>
      <c r="W72" s="35" t="s">
        <v>600</v>
      </c>
      <c r="X72" s="35" t="s">
        <v>228</v>
      </c>
      <c r="Y72" s="35" t="s">
        <v>225</v>
      </c>
      <c r="Z72" s="348">
        <v>39.642684936523438</v>
      </c>
      <c r="AA72" s="348">
        <v>0.76862096786499023</v>
      </c>
      <c r="AB72" s="35" t="s">
        <v>226</v>
      </c>
      <c r="AC72" s="35" t="s">
        <v>226</v>
      </c>
      <c r="AD72" s="35" t="s">
        <v>226</v>
      </c>
    </row>
    <row r="73" spans="2:30">
      <c r="U73">
        <v>78</v>
      </c>
      <c r="V73" t="s">
        <v>291</v>
      </c>
      <c r="W73" s="283" t="s">
        <v>601</v>
      </c>
      <c r="X73" s="283" t="s">
        <v>228</v>
      </c>
      <c r="Y73" s="283" t="s">
        <v>225</v>
      </c>
      <c r="Z73" s="283" t="s">
        <v>226</v>
      </c>
      <c r="AA73" s="283" t="s">
        <v>226</v>
      </c>
      <c r="AB73" s="283" t="s">
        <v>226</v>
      </c>
      <c r="AC73" s="283" t="s">
        <v>226</v>
      </c>
      <c r="AD73" s="283" t="s">
        <v>226</v>
      </c>
    </row>
    <row r="74" spans="2:30">
      <c r="U74">
        <v>79</v>
      </c>
      <c r="V74" t="s">
        <v>292</v>
      </c>
      <c r="W74" t="s">
        <v>601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80</v>
      </c>
      <c r="V75" t="s">
        <v>293</v>
      </c>
      <c r="W75" t="s">
        <v>601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90</v>
      </c>
      <c r="V76" t="s">
        <v>294</v>
      </c>
      <c r="W76" t="s">
        <v>601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:30">
      <c r="U77">
        <v>91</v>
      </c>
      <c r="V77" t="s">
        <v>295</v>
      </c>
      <c r="W77" t="s">
        <v>601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92</v>
      </c>
      <c r="V78" t="s">
        <v>296</v>
      </c>
      <c r="W78" s="35" t="s">
        <v>601</v>
      </c>
      <c r="X78" s="35" t="s">
        <v>228</v>
      </c>
      <c r="Y78" s="35" t="s">
        <v>225</v>
      </c>
      <c r="Z78" s="35" t="s">
        <v>226</v>
      </c>
      <c r="AA78" s="35" t="s">
        <v>226</v>
      </c>
      <c r="AB78" s="35" t="s">
        <v>226</v>
      </c>
      <c r="AC78" s="35" t="s">
        <v>226</v>
      </c>
      <c r="AD78" s="35" t="s">
        <v>226</v>
      </c>
    </row>
    <row r="79" spans="2:30">
      <c r="U79">
        <v>9</v>
      </c>
      <c r="V79" t="s">
        <v>271</v>
      </c>
      <c r="W79" s="283" t="s">
        <v>602</v>
      </c>
      <c r="X79" s="283" t="s">
        <v>228</v>
      </c>
      <c r="Y79" s="283" t="s">
        <v>225</v>
      </c>
      <c r="Z79" s="283" t="s">
        <v>226</v>
      </c>
      <c r="AA79" s="283" t="s">
        <v>226</v>
      </c>
      <c r="AB79" s="283" t="s">
        <v>226</v>
      </c>
      <c r="AC79" s="283" t="s">
        <v>226</v>
      </c>
      <c r="AD79" s="283" t="s">
        <v>226</v>
      </c>
    </row>
    <row r="80" spans="2:30">
      <c r="U80">
        <v>10</v>
      </c>
      <c r="V80" t="s">
        <v>273</v>
      </c>
      <c r="W80" t="s">
        <v>602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11</v>
      </c>
      <c r="V81" t="s">
        <v>274</v>
      </c>
      <c r="W81" t="s">
        <v>602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21</v>
      </c>
      <c r="V82" t="s">
        <v>275</v>
      </c>
      <c r="W82" t="s">
        <v>602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22</v>
      </c>
      <c r="V83" t="s">
        <v>276</v>
      </c>
      <c r="W83" t="s">
        <v>602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23</v>
      </c>
      <c r="V84" t="s">
        <v>277</v>
      </c>
      <c r="W84" s="35" t="s">
        <v>602</v>
      </c>
      <c r="X84" s="35" t="s">
        <v>228</v>
      </c>
      <c r="Y84" s="35" t="s">
        <v>225</v>
      </c>
      <c r="Z84" s="35" t="s">
        <v>226</v>
      </c>
      <c r="AA84" s="35" t="s">
        <v>226</v>
      </c>
      <c r="AB84" s="35" t="s">
        <v>226</v>
      </c>
      <c r="AC84" s="35" t="s">
        <v>226</v>
      </c>
      <c r="AD84" s="35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E22:P22 A36:H36 E3:J3 A3:A14 A20:A22 A27:B28 A24:A26 E27:H27 A23:B23 E19:M19 E28:P28 A1:AH1 AI1:XFD15 Q24:XFD24 E20:XFD20 R21:XFD22 R30:XFD31 A29:XFD29 E23:XFD23 R18:XFD19 E16:XFD17 R27:XFD28 E25:XFD26 D5:D12 A15:B19 A54:U1048576 V32:XFD1048576">
    <cfRule type="cellIs" dxfId="1184" priority="62" stopIfTrue="1" operator="equal">
      <formula>0</formula>
    </cfRule>
  </conditionalFormatting>
  <conditionalFormatting sqref="P5:Q5 P10">
    <cfRule type="cellIs" dxfId="1183" priority="61" stopIfTrue="1" operator="equal">
      <formula>0</formula>
    </cfRule>
  </conditionalFormatting>
  <conditionalFormatting sqref="O4">
    <cfRule type="cellIs" dxfId="1182" priority="58" stopIfTrue="1" operator="equal">
      <formula>0</formula>
    </cfRule>
  </conditionalFormatting>
  <conditionalFormatting sqref="O5 O14 P7:Q8 Q4 Q10 P12:Q14 Q6">
    <cfRule type="cellIs" dxfId="1181" priority="60" stopIfTrue="1" operator="equal">
      <formula>0</formula>
    </cfRule>
  </conditionalFormatting>
  <conditionalFormatting sqref="P14:Q14">
    <cfRule type="cellIs" dxfId="1180" priority="59" stopIfTrue="1" operator="equal">
      <formula>0</formula>
    </cfRule>
  </conditionalFormatting>
  <conditionalFormatting sqref="M5:N5 M11">
    <cfRule type="cellIs" dxfId="1179" priority="57" stopIfTrue="1" operator="equal">
      <formula>0</formula>
    </cfRule>
  </conditionalFormatting>
  <conditionalFormatting sqref="L4">
    <cfRule type="cellIs" dxfId="1178" priority="55" stopIfTrue="1" operator="equal">
      <formula>0</formula>
    </cfRule>
  </conditionalFormatting>
  <conditionalFormatting sqref="K5:L5 M7:N8 N4 K4 N11 M13:N14 N6">
    <cfRule type="cellIs" dxfId="1177" priority="56" stopIfTrue="1" operator="equal">
      <formula>0</formula>
    </cfRule>
  </conditionalFormatting>
  <conditionalFormatting sqref="B3:B4">
    <cfRule type="cellIs" dxfId="1176" priority="54" stopIfTrue="1" operator="equal">
      <formula>0</formula>
    </cfRule>
  </conditionalFormatting>
  <conditionalFormatting sqref="H6 G6:G12">
    <cfRule type="cellIs" dxfId="1175" priority="53" stopIfTrue="1" operator="equal">
      <formula>0</formula>
    </cfRule>
  </conditionalFormatting>
  <conditionalFormatting sqref="B21:B22">
    <cfRule type="cellIs" dxfId="1174" priority="52" stopIfTrue="1" operator="equal">
      <formula>0</formula>
    </cfRule>
  </conditionalFormatting>
  <conditionalFormatting sqref="B24:B26">
    <cfRule type="cellIs" dxfId="1173" priority="51" stopIfTrue="1" operator="equal">
      <formula>0</formula>
    </cfRule>
  </conditionalFormatting>
  <conditionalFormatting sqref="B7:B16">
    <cfRule type="cellIs" dxfId="1172" priority="50" stopIfTrue="1" operator="equal">
      <formula>0</formula>
    </cfRule>
  </conditionalFormatting>
  <conditionalFormatting sqref="B5:B12">
    <cfRule type="cellIs" dxfId="1171" priority="49" stopIfTrue="1" operator="equal">
      <formula>0</formula>
    </cfRule>
  </conditionalFormatting>
  <conditionalFormatting sqref="C3:C20">
    <cfRule type="cellIs" dxfId="1170" priority="48" stopIfTrue="1" operator="equal">
      <formula>0</formula>
    </cfRule>
  </conditionalFormatting>
  <conditionalFormatting sqref="B9:B20">
    <cfRule type="cellIs" dxfId="1169" priority="47" stopIfTrue="1" operator="equal">
      <formula>0</formula>
    </cfRule>
  </conditionalFormatting>
  <conditionalFormatting sqref="B13:B20">
    <cfRule type="cellIs" dxfId="1168" priority="46" stopIfTrue="1" operator="equal">
      <formula>0</formula>
    </cfRule>
  </conditionalFormatting>
  <conditionalFormatting sqref="B4:B6">
    <cfRule type="cellIs" dxfId="1167" priority="45" stopIfTrue="1" operator="equal">
      <formula>0</formula>
    </cfRule>
  </conditionalFormatting>
  <conditionalFormatting sqref="B6:B10">
    <cfRule type="cellIs" dxfId="1166" priority="44" stopIfTrue="1" operator="equal">
      <formula>0</formula>
    </cfRule>
  </conditionalFormatting>
  <conditionalFormatting sqref="B8:B14">
    <cfRule type="cellIs" dxfId="1165" priority="43" stopIfTrue="1" operator="equal">
      <formula>0</formula>
    </cfRule>
  </conditionalFormatting>
  <conditionalFormatting sqref="B8:B14">
    <cfRule type="cellIs" dxfId="1164" priority="42" stopIfTrue="1" operator="equal">
      <formula>0</formula>
    </cfRule>
  </conditionalFormatting>
  <conditionalFormatting sqref="B10:B18">
    <cfRule type="cellIs" dxfId="1163" priority="41" stopIfTrue="1" operator="equal">
      <formula>0</formula>
    </cfRule>
  </conditionalFormatting>
  <conditionalFormatting sqref="B10:B18">
    <cfRule type="cellIs" dxfId="1162" priority="40" stopIfTrue="1" operator="equal">
      <formula>0</formula>
    </cfRule>
  </conditionalFormatting>
  <conditionalFormatting sqref="B12:B20">
    <cfRule type="cellIs" dxfId="1161" priority="39" stopIfTrue="1" operator="equal">
      <formula>0</formula>
    </cfRule>
  </conditionalFormatting>
  <conditionalFormatting sqref="C3:C20">
    <cfRule type="cellIs" dxfId="1160" priority="38" stopIfTrue="1" operator="equal">
      <formula>0</formula>
    </cfRule>
  </conditionalFormatting>
  <conditionalFormatting sqref="C3:C20">
    <cfRule type="cellIs" dxfId="1159" priority="37" stopIfTrue="1" operator="equal">
      <formula>0</formula>
    </cfRule>
  </conditionalFormatting>
  <conditionalFormatting sqref="C3:C20">
    <cfRule type="cellIs" dxfId="1158" priority="36" stopIfTrue="1" operator="equal">
      <formula>0</formula>
    </cfRule>
  </conditionalFormatting>
  <conditionalFormatting sqref="C3:C20">
    <cfRule type="cellIs" dxfId="1157" priority="35" stopIfTrue="1" operator="equal">
      <formula>0</formula>
    </cfRule>
  </conditionalFormatting>
  <conditionalFormatting sqref="D23:D24">
    <cfRule type="cellIs" dxfId="1156" priority="34" stopIfTrue="1" operator="equal">
      <formula>0</formula>
    </cfRule>
  </conditionalFormatting>
  <conditionalFormatting sqref="D21:D22">
    <cfRule type="cellIs" dxfId="1155" priority="33" stopIfTrue="1" operator="equal">
      <formula>0</formula>
    </cfRule>
  </conditionalFormatting>
  <conditionalFormatting sqref="D19:D20">
    <cfRule type="cellIs" dxfId="1154" priority="32" stopIfTrue="1" operator="equal">
      <formula>0</formula>
    </cfRule>
  </conditionalFormatting>
  <conditionalFormatting sqref="D15:D20">
    <cfRule type="cellIs" dxfId="1153" priority="31" stopIfTrue="1" operator="equal">
      <formula>0</formula>
    </cfRule>
  </conditionalFormatting>
  <conditionalFormatting sqref="D15:D20">
    <cfRule type="cellIs" dxfId="1152" priority="30" stopIfTrue="1" operator="equal">
      <formula>0</formula>
    </cfRule>
  </conditionalFormatting>
  <conditionalFormatting sqref="D13:D20">
    <cfRule type="cellIs" dxfId="1151" priority="29" stopIfTrue="1" operator="equal">
      <formula>0</formula>
    </cfRule>
  </conditionalFormatting>
  <conditionalFormatting sqref="D13:D20">
    <cfRule type="cellIs" dxfId="1150" priority="28" stopIfTrue="1" operator="equal">
      <formula>0</formula>
    </cfRule>
  </conditionalFormatting>
  <conditionalFormatting sqref="D12:D20">
    <cfRule type="cellIs" dxfId="1149" priority="27" stopIfTrue="1" operator="equal">
      <formula>0</formula>
    </cfRule>
  </conditionalFormatting>
  <conditionalFormatting sqref="D12:D20">
    <cfRule type="cellIs" dxfId="1148" priority="26" stopIfTrue="1" operator="equal">
      <formula>0</formula>
    </cfRule>
  </conditionalFormatting>
  <conditionalFormatting sqref="D10:D20">
    <cfRule type="cellIs" dxfId="1147" priority="25" stopIfTrue="1" operator="equal">
      <formula>0</formula>
    </cfRule>
  </conditionalFormatting>
  <conditionalFormatting sqref="D9:D18">
    <cfRule type="cellIs" dxfId="1146" priority="24" stopIfTrue="1" operator="equal">
      <formula>0</formula>
    </cfRule>
  </conditionalFormatting>
  <conditionalFormatting sqref="C23:C28 C15:C20">
    <cfRule type="cellIs" dxfId="1145" priority="23" stopIfTrue="1" operator="equal">
      <formula>0</formula>
    </cfRule>
  </conditionalFormatting>
  <conditionalFormatting sqref="C23:C28 C15:C20">
    <cfRule type="cellIs" dxfId="1144" priority="22" stopIfTrue="1" operator="equal">
      <formula>0</formula>
    </cfRule>
  </conditionalFormatting>
  <conditionalFormatting sqref="C23:C28 C15:C20">
    <cfRule type="cellIs" dxfId="1143" priority="21" stopIfTrue="1" operator="equal">
      <formula>0</formula>
    </cfRule>
  </conditionalFormatting>
  <conditionalFormatting sqref="C23:C28 C15:C20">
    <cfRule type="cellIs" dxfId="1142" priority="20" stopIfTrue="1" operator="equal">
      <formula>0</formula>
    </cfRule>
  </conditionalFormatting>
  <conditionalFormatting sqref="C23:C28 C15:C20">
    <cfRule type="cellIs" dxfId="1141" priority="19" stopIfTrue="1" operator="equal">
      <formula>0</formula>
    </cfRule>
  </conditionalFormatting>
  <conditionalFormatting sqref="D25:D28">
    <cfRule type="cellIs" dxfId="1140" priority="18" stopIfTrue="1" operator="equal">
      <formula>0</formula>
    </cfRule>
  </conditionalFormatting>
  <conditionalFormatting sqref="D3:D4">
    <cfRule type="cellIs" dxfId="1139" priority="17" stopIfTrue="1" operator="equal">
      <formula>0</formula>
    </cfRule>
  </conditionalFormatting>
  <conditionalFormatting sqref="C12:C20">
    <cfRule type="cellIs" dxfId="1138" priority="16" stopIfTrue="1" operator="equal">
      <formula>0</formula>
    </cfRule>
  </conditionalFormatting>
  <conditionalFormatting sqref="C12:C20">
    <cfRule type="cellIs" dxfId="1137" priority="15" stopIfTrue="1" operator="equal">
      <formula>0</formula>
    </cfRule>
  </conditionalFormatting>
  <conditionalFormatting sqref="C12:C20">
    <cfRule type="cellIs" dxfId="1136" priority="14" stopIfTrue="1" operator="equal">
      <formula>0</formula>
    </cfRule>
  </conditionalFormatting>
  <conditionalFormatting sqref="C12:C20">
    <cfRule type="cellIs" dxfId="1135" priority="13" stopIfTrue="1" operator="equal">
      <formula>0</formula>
    </cfRule>
  </conditionalFormatting>
  <conditionalFormatting sqref="C12:C20">
    <cfRule type="cellIs" dxfId="1134" priority="12" stopIfTrue="1" operator="equal">
      <formula>0</formula>
    </cfRule>
  </conditionalFormatting>
  <conditionalFormatting sqref="C19:C22">
    <cfRule type="cellIs" dxfId="1133" priority="11" stopIfTrue="1" operator="equal">
      <formula>0</formula>
    </cfRule>
  </conditionalFormatting>
  <conditionalFormatting sqref="C19:C22">
    <cfRule type="cellIs" dxfId="1132" priority="10" stopIfTrue="1" operator="equal">
      <formula>0</formula>
    </cfRule>
  </conditionalFormatting>
  <conditionalFormatting sqref="C19:C22">
    <cfRule type="cellIs" dxfId="1131" priority="9" stopIfTrue="1" operator="equal">
      <formula>0</formula>
    </cfRule>
  </conditionalFormatting>
  <conditionalFormatting sqref="C19:C22">
    <cfRule type="cellIs" dxfId="1130" priority="8" stopIfTrue="1" operator="equal">
      <formula>0</formula>
    </cfRule>
  </conditionalFormatting>
  <conditionalFormatting sqref="C19:C22">
    <cfRule type="cellIs" dxfId="1129" priority="7" stopIfTrue="1" operator="equal">
      <formula>0</formula>
    </cfRule>
  </conditionalFormatting>
  <conditionalFormatting sqref="D4:D6">
    <cfRule type="cellIs" dxfId="1128" priority="6" stopIfTrue="1" operator="equal">
      <formula>0</formula>
    </cfRule>
  </conditionalFormatting>
  <conditionalFormatting sqref="D6:D10">
    <cfRule type="cellIs" dxfId="1127" priority="5" stopIfTrue="1" operator="equal">
      <formula>0</formula>
    </cfRule>
  </conditionalFormatting>
  <conditionalFormatting sqref="D8:D14">
    <cfRule type="cellIs" dxfId="1126" priority="4" stopIfTrue="1" operator="equal">
      <formula>0</formula>
    </cfRule>
  </conditionalFormatting>
  <conditionalFormatting sqref="D16:D20">
    <cfRule type="cellIs" dxfId="1125" priority="3" stopIfTrue="1" operator="equal">
      <formula>0</formula>
    </cfRule>
  </conditionalFormatting>
  <conditionalFormatting sqref="D16:D20">
    <cfRule type="cellIs" dxfId="1124" priority="2" stopIfTrue="1" operator="equal">
      <formula>0</formula>
    </cfRule>
  </conditionalFormatting>
  <conditionalFormatting sqref="B20">
    <cfRule type="cellIs" dxfId="1123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CFB3-6161-4849-8C94-A77D370C280E}">
  <dimension ref="A1:AH101"/>
  <sheetViews>
    <sheetView workbookViewId="0">
      <selection activeCell="H49" sqref="H49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21" customWidth="1"/>
    <col min="24" max="27" width="8.83203125" customWidth="1"/>
    <col min="28" max="28" width="11.1640625" bestFit="1" customWidth="1"/>
    <col min="29" max="31" width="8.83203125" customWidth="1"/>
    <col min="32" max="32" width="7.1640625" style="9" customWidth="1"/>
    <col min="33" max="34" width="7.1640625" customWidth="1"/>
  </cols>
  <sheetData>
    <row r="1" spans="1:30" ht="2" customHeight="1" thickBot="1">
      <c r="U1" t="s">
        <v>181</v>
      </c>
      <c r="V1" t="s">
        <v>557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558</v>
      </c>
    </row>
    <row r="3" spans="1:30" ht="16.25" customHeight="1" thickTop="1" thickBot="1">
      <c r="A3" s="15">
        <v>1</v>
      </c>
      <c r="B3" s="16">
        <v>269</v>
      </c>
      <c r="C3" s="16" t="s">
        <v>157</v>
      </c>
      <c r="D3" s="17">
        <v>44672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 ht="16.25" customHeight="1">
      <c r="A4" s="15">
        <v>2</v>
      </c>
      <c r="B4" s="16">
        <v>269</v>
      </c>
      <c r="C4" s="16" t="s">
        <v>157</v>
      </c>
      <c r="D4" s="17">
        <v>44672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39.60260009765625</v>
      </c>
      <c r="AA4" s="229">
        <v>0.99900001287460327</v>
      </c>
      <c r="AB4" s="229">
        <v>-3.3828001022338867</v>
      </c>
      <c r="AC4" s="229">
        <v>97.520919799804688</v>
      </c>
    </row>
    <row r="5" spans="1:30" ht="16.25" customHeight="1" thickBot="1">
      <c r="A5" s="15">
        <v>3</v>
      </c>
      <c r="B5" s="16">
        <v>270</v>
      </c>
      <c r="C5" s="16" t="s">
        <v>157</v>
      </c>
      <c r="D5" s="17">
        <v>44678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6.25" customHeight="1">
      <c r="A6" s="15">
        <v>4</v>
      </c>
      <c r="B6" s="16">
        <v>270</v>
      </c>
      <c r="C6" s="16" t="s">
        <v>157</v>
      </c>
      <c r="D6" s="17">
        <v>44678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6.25" customHeight="1">
      <c r="A7" s="15">
        <v>5</v>
      </c>
      <c r="B7" s="16">
        <v>271</v>
      </c>
      <c r="C7" s="16" t="s">
        <v>157</v>
      </c>
      <c r="D7" s="17">
        <v>44686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6.25" customHeight="1">
      <c r="A8" s="15">
        <v>6</v>
      </c>
      <c r="B8" s="16">
        <v>271</v>
      </c>
      <c r="C8" s="16" t="s">
        <v>157</v>
      </c>
      <c r="D8" s="17">
        <v>44686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6.25" customHeight="1">
      <c r="A9" s="15">
        <v>7</v>
      </c>
      <c r="B9" s="16">
        <v>272</v>
      </c>
      <c r="C9" s="16" t="s">
        <v>157</v>
      </c>
      <c r="D9" s="17">
        <v>44693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6.25" customHeight="1">
      <c r="A10" s="15">
        <v>8</v>
      </c>
      <c r="B10" s="16">
        <v>272</v>
      </c>
      <c r="C10" s="16" t="s">
        <v>157</v>
      </c>
      <c r="D10" s="17">
        <v>44693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6.25" customHeight="1" thickBot="1">
      <c r="A11" s="15">
        <v>9</v>
      </c>
      <c r="B11" s="16">
        <v>273</v>
      </c>
      <c r="C11" s="16" t="s">
        <v>158</v>
      </c>
      <c r="D11" s="17">
        <v>44623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0" ht="16.25" customHeight="1">
      <c r="A12" s="15">
        <v>10</v>
      </c>
      <c r="B12" s="16">
        <v>273</v>
      </c>
      <c r="C12" s="16" t="s">
        <v>158</v>
      </c>
      <c r="D12" s="17">
        <v>44623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6.25" customHeight="1" thickBot="1">
      <c r="A13" s="15">
        <v>11</v>
      </c>
      <c r="B13" s="16">
        <v>274</v>
      </c>
      <c r="C13" s="16" t="s">
        <v>158</v>
      </c>
      <c r="D13" s="17">
        <v>44624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6.25" customHeight="1" thickBot="1">
      <c r="A14" s="15">
        <v>12</v>
      </c>
      <c r="B14" s="16">
        <v>274</v>
      </c>
      <c r="C14" s="16" t="s">
        <v>158</v>
      </c>
      <c r="D14" s="17">
        <v>44624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 ht="16.25" customHeight="1">
      <c r="A15" s="15">
        <v>13</v>
      </c>
      <c r="B15" s="16">
        <v>275</v>
      </c>
      <c r="C15" s="16" t="s">
        <v>158</v>
      </c>
      <c r="D15" s="17">
        <v>44627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275</v>
      </c>
      <c r="C16" s="16" t="s">
        <v>158</v>
      </c>
      <c r="D16" s="17">
        <v>44627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276</v>
      </c>
      <c r="C17" s="16" t="s">
        <v>158</v>
      </c>
      <c r="D17" s="17">
        <v>44631</v>
      </c>
      <c r="E17" s="452" t="s">
        <v>36</v>
      </c>
      <c r="F17" s="86"/>
      <c r="G17" s="87"/>
      <c r="H17" s="88"/>
      <c r="I17" s="89" t="str">
        <f>C3</f>
        <v>LN75 PLS</v>
      </c>
      <c r="J17" s="90"/>
      <c r="K17" s="91"/>
      <c r="L17" s="92" t="str">
        <f>C11</f>
        <v>KV62 PLS</v>
      </c>
      <c r="M17" s="93"/>
      <c r="N17" s="94"/>
      <c r="O17" s="89" t="str">
        <f>C19</f>
        <v>KV62 PLS</v>
      </c>
      <c r="P17" s="95"/>
      <c r="Q17" s="463">
        <f>C27</f>
        <v>0</v>
      </c>
      <c r="R17" s="452" t="s">
        <v>36</v>
      </c>
      <c r="S17" s="58"/>
      <c r="T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F17" s="58"/>
      <c r="AG17" s="58"/>
      <c r="AH17" s="58"/>
    </row>
    <row r="18" spans="1:34" ht="15" customHeight="1">
      <c r="A18" s="15">
        <v>16</v>
      </c>
      <c r="B18" s="16">
        <v>276</v>
      </c>
      <c r="C18" s="16" t="s">
        <v>158</v>
      </c>
      <c r="D18" s="17">
        <v>44631</v>
      </c>
      <c r="E18" s="452"/>
      <c r="F18" s="454" t="s">
        <v>37</v>
      </c>
      <c r="G18" s="455"/>
      <c r="H18" s="456">
        <f>B3</f>
        <v>269</v>
      </c>
      <c r="I18" s="457"/>
      <c r="J18" s="458"/>
      <c r="K18" s="465">
        <f>B11</f>
        <v>273</v>
      </c>
      <c r="L18" s="466"/>
      <c r="M18" s="467"/>
      <c r="N18" s="456">
        <f>B19</f>
        <v>277</v>
      </c>
      <c r="O18" s="457"/>
      <c r="P18" s="458"/>
      <c r="Q18" s="464"/>
      <c r="R18" s="452"/>
      <c r="S18" s="58"/>
      <c r="T18" s="58"/>
      <c r="U18">
        <v>61</v>
      </c>
      <c r="V18" t="s">
        <v>221</v>
      </c>
      <c r="W18" t="s">
        <v>222</v>
      </c>
      <c r="X18" t="s">
        <v>208</v>
      </c>
      <c r="Y18" t="s">
        <v>225</v>
      </c>
      <c r="Z18" t="s">
        <v>226</v>
      </c>
      <c r="AA18" t="s">
        <v>226</v>
      </c>
      <c r="AB18" s="229">
        <v>1</v>
      </c>
      <c r="AC18" t="s">
        <v>226</v>
      </c>
      <c r="AD18" t="s">
        <v>226</v>
      </c>
      <c r="AF18" s="58"/>
      <c r="AG18" s="58"/>
      <c r="AH18" s="58"/>
    </row>
    <row r="19" spans="1:34" ht="15" customHeight="1" thickBot="1">
      <c r="A19" s="15">
        <v>17</v>
      </c>
      <c r="B19" s="16">
        <v>277</v>
      </c>
      <c r="C19" s="16" t="s">
        <v>158</v>
      </c>
      <c r="D19" s="17">
        <v>44637</v>
      </c>
      <c r="E19" s="453"/>
      <c r="F19" s="99"/>
      <c r="G19" s="100"/>
      <c r="H19" s="101">
        <v>1</v>
      </c>
      <c r="I19" s="102">
        <f>D3</f>
        <v>44672</v>
      </c>
      <c r="J19" s="103"/>
      <c r="K19" s="104">
        <v>9</v>
      </c>
      <c r="L19" s="105">
        <f>D11</f>
        <v>44623</v>
      </c>
      <c r="M19" s="106"/>
      <c r="N19" s="107"/>
      <c r="O19" s="108">
        <f>D19</f>
        <v>44637</v>
      </c>
      <c r="P19" s="109"/>
      <c r="Q19" s="464"/>
      <c r="R19" s="453"/>
      <c r="S19" s="58"/>
      <c r="T19" s="58"/>
      <c r="U19">
        <v>62</v>
      </c>
      <c r="V19" t="s">
        <v>223</v>
      </c>
      <c r="W19" t="s">
        <v>222</v>
      </c>
      <c r="X19" t="s">
        <v>208</v>
      </c>
      <c r="Y19" t="s">
        <v>225</v>
      </c>
      <c r="Z19" t="s">
        <v>226</v>
      </c>
      <c r="AA19" t="s">
        <v>226</v>
      </c>
      <c r="AB19" s="229">
        <v>1</v>
      </c>
      <c r="AC19" t="s">
        <v>226</v>
      </c>
      <c r="AD19" t="s">
        <v>226</v>
      </c>
      <c r="AF19" s="58"/>
      <c r="AG19" s="58"/>
      <c r="AH19" s="58"/>
    </row>
    <row r="20" spans="1:34" ht="15" customHeight="1">
      <c r="A20" s="15">
        <v>18</v>
      </c>
      <c r="B20" s="16">
        <v>277</v>
      </c>
      <c r="C20" s="16" t="s">
        <v>158</v>
      </c>
      <c r="D20" s="17">
        <v>44637</v>
      </c>
      <c r="E20" s="451" t="s">
        <v>39</v>
      </c>
      <c r="F20" s="110"/>
      <c r="G20" s="111"/>
      <c r="H20" s="112"/>
      <c r="I20" s="113" t="str">
        <f>C4</f>
        <v>LN75 PLS</v>
      </c>
      <c r="J20" s="114"/>
      <c r="K20" s="115"/>
      <c r="L20" s="116" t="str">
        <f>C12</f>
        <v>KV62 PLS</v>
      </c>
      <c r="M20" s="117"/>
      <c r="N20" s="118"/>
      <c r="O20" s="119" t="str">
        <f>C20</f>
        <v>KV62 PLS</v>
      </c>
      <c r="P20" s="120"/>
      <c r="Q20" s="462">
        <f>B27</f>
        <v>0</v>
      </c>
      <c r="R20" s="451" t="s">
        <v>39</v>
      </c>
      <c r="S20" s="58"/>
      <c r="T20" s="58"/>
      <c r="U20">
        <v>50</v>
      </c>
      <c r="V20" t="s">
        <v>220</v>
      </c>
      <c r="W20" t="s">
        <v>219</v>
      </c>
      <c r="X20" t="s">
        <v>208</v>
      </c>
      <c r="Y20" s="229">
        <v>35.928157806396484</v>
      </c>
      <c r="Z20" s="229">
        <v>35.928157806396484</v>
      </c>
      <c r="AA20" t="s">
        <v>226</v>
      </c>
      <c r="AB20" s="229">
        <v>10</v>
      </c>
      <c r="AC20" t="s">
        <v>226</v>
      </c>
      <c r="AD20" t="s">
        <v>226</v>
      </c>
      <c r="AF20" s="58"/>
      <c r="AG20" s="58"/>
      <c r="AH20" s="58"/>
    </row>
    <row r="21" spans="1:34" ht="15" customHeight="1">
      <c r="A21" s="15">
        <v>19</v>
      </c>
      <c r="B21" s="16">
        <v>278</v>
      </c>
      <c r="C21" s="16" t="s">
        <v>158</v>
      </c>
      <c r="D21" s="17">
        <v>44644</v>
      </c>
      <c r="E21" s="452"/>
      <c r="F21" s="456" t="s">
        <v>40</v>
      </c>
      <c r="G21" s="458"/>
      <c r="H21" s="459">
        <f>B4</f>
        <v>269</v>
      </c>
      <c r="I21" s="460"/>
      <c r="J21" s="461"/>
      <c r="K21" s="456">
        <f>B12</f>
        <v>273</v>
      </c>
      <c r="L21" s="457"/>
      <c r="M21" s="458"/>
      <c r="N21" s="459">
        <f>B20</f>
        <v>277</v>
      </c>
      <c r="O21" s="460"/>
      <c r="P21" s="461"/>
      <c r="Q21" s="462"/>
      <c r="R21" s="452"/>
      <c r="S21" s="58"/>
      <c r="T21" s="58"/>
      <c r="U21">
        <v>37</v>
      </c>
      <c r="V21" t="s">
        <v>216</v>
      </c>
      <c r="W21" t="s">
        <v>217</v>
      </c>
      <c r="X21" t="s">
        <v>208</v>
      </c>
      <c r="Y21" s="229">
        <v>32.939594268798828</v>
      </c>
      <c r="Z21" s="229">
        <v>32.988956451416016</v>
      </c>
      <c r="AA21" s="229">
        <v>6.980866938829422E-2</v>
      </c>
      <c r="AB21" s="229">
        <v>100</v>
      </c>
      <c r="AC21" t="s">
        <v>226</v>
      </c>
      <c r="AD21" t="s">
        <v>226</v>
      </c>
      <c r="AF21" s="58"/>
      <c r="AG21" s="58"/>
      <c r="AH21" s="58"/>
    </row>
    <row r="22" spans="1:34" ht="15" customHeight="1" thickBot="1">
      <c r="A22" s="15">
        <v>20</v>
      </c>
      <c r="B22" s="16">
        <v>278</v>
      </c>
      <c r="C22" s="16" t="s">
        <v>158</v>
      </c>
      <c r="D22" s="17">
        <v>44644</v>
      </c>
      <c r="E22" s="453"/>
      <c r="F22" s="121"/>
      <c r="G22" s="122"/>
      <c r="H22" s="123">
        <v>2</v>
      </c>
      <c r="I22" s="124">
        <f>D4</f>
        <v>44672</v>
      </c>
      <c r="J22" s="125"/>
      <c r="K22" s="126">
        <v>10</v>
      </c>
      <c r="L22" s="127">
        <f>D12</f>
        <v>44623</v>
      </c>
      <c r="M22" s="128"/>
      <c r="N22" s="129">
        <v>18</v>
      </c>
      <c r="O22" s="130">
        <f>D20</f>
        <v>44637</v>
      </c>
      <c r="P22" s="131"/>
      <c r="Q22" s="462"/>
      <c r="R22" s="453"/>
      <c r="S22" s="58"/>
      <c r="T22" s="58"/>
      <c r="U22">
        <v>38</v>
      </c>
      <c r="V22" t="s">
        <v>90</v>
      </c>
      <c r="W22" t="s">
        <v>217</v>
      </c>
      <c r="X22" t="s">
        <v>208</v>
      </c>
      <c r="Y22" s="229">
        <v>33.038318634033203</v>
      </c>
      <c r="Z22" s="229">
        <v>32.988956451416016</v>
      </c>
      <c r="AA22" s="229">
        <v>6.980866938829422E-2</v>
      </c>
      <c r="AB22" s="229">
        <v>100</v>
      </c>
      <c r="AC22" t="s">
        <v>226</v>
      </c>
      <c r="AD22" t="s">
        <v>226</v>
      </c>
      <c r="AF22" s="58"/>
      <c r="AG22" s="58"/>
      <c r="AH22" s="58"/>
    </row>
    <row r="23" spans="1:34" ht="15" customHeight="1">
      <c r="A23" s="15">
        <v>21</v>
      </c>
      <c r="B23" s="16">
        <v>279</v>
      </c>
      <c r="C23" s="16" t="s">
        <v>158</v>
      </c>
      <c r="D23" s="17">
        <v>44651</v>
      </c>
      <c r="E23" s="451" t="s">
        <v>41</v>
      </c>
      <c r="F23" s="132"/>
      <c r="G23" s="133"/>
      <c r="H23" s="134"/>
      <c r="I23" s="47" t="str">
        <f>C5</f>
        <v>LN75 PLS</v>
      </c>
      <c r="J23" s="135"/>
      <c r="K23" s="136"/>
      <c r="L23" s="137" t="str">
        <f>C13</f>
        <v>KV62 PLS</v>
      </c>
      <c r="M23" s="138"/>
      <c r="N23" s="139"/>
      <c r="O23" s="140" t="str">
        <f>C21</f>
        <v>KV62 PLS</v>
      </c>
      <c r="P23" s="141"/>
      <c r="Q23" s="142">
        <f>D27</f>
        <v>0</v>
      </c>
      <c r="R23" s="452" t="s">
        <v>41</v>
      </c>
      <c r="S23" s="58"/>
      <c r="T23" s="58"/>
      <c r="U23">
        <v>25</v>
      </c>
      <c r="V23" t="s">
        <v>213</v>
      </c>
      <c r="W23" t="s">
        <v>214</v>
      </c>
      <c r="X23" t="s">
        <v>208</v>
      </c>
      <c r="Y23" s="229">
        <v>29.442138671875</v>
      </c>
      <c r="Z23" s="229">
        <v>29.484962463378906</v>
      </c>
      <c r="AA23" s="229">
        <v>6.0563337057828903E-2</v>
      </c>
      <c r="AB23" s="229">
        <v>1000</v>
      </c>
      <c r="AC23" t="s">
        <v>226</v>
      </c>
      <c r="AD23" t="s">
        <v>226</v>
      </c>
      <c r="AF23" s="58"/>
      <c r="AG23" s="58"/>
      <c r="AH23" s="58"/>
    </row>
    <row r="24" spans="1:34" ht="15" customHeight="1">
      <c r="A24" s="15">
        <v>22</v>
      </c>
      <c r="B24" s="16">
        <v>279</v>
      </c>
      <c r="C24" s="16" t="s">
        <v>158</v>
      </c>
      <c r="D24" s="17">
        <v>44651</v>
      </c>
      <c r="E24" s="452"/>
      <c r="F24" s="454" t="s">
        <v>42</v>
      </c>
      <c r="G24" s="455"/>
      <c r="H24" s="456">
        <f>B5</f>
        <v>270</v>
      </c>
      <c r="I24" s="457"/>
      <c r="J24" s="458"/>
      <c r="K24" s="459">
        <f>B13</f>
        <v>274</v>
      </c>
      <c r="L24" s="460"/>
      <c r="M24" s="461"/>
      <c r="N24" s="456">
        <f>B21</f>
        <v>278</v>
      </c>
      <c r="O24" s="457"/>
      <c r="P24" s="458"/>
      <c r="Q24" s="144"/>
      <c r="R24" s="452"/>
      <c r="S24" s="58"/>
      <c r="T24" s="58"/>
      <c r="U24">
        <v>26</v>
      </c>
      <c r="V24" t="s">
        <v>215</v>
      </c>
      <c r="W24" t="s">
        <v>214</v>
      </c>
      <c r="X24" t="s">
        <v>208</v>
      </c>
      <c r="Y24" s="229">
        <v>29.527788162231445</v>
      </c>
      <c r="Z24" s="229">
        <v>29.484962463378906</v>
      </c>
      <c r="AA24" s="229">
        <v>6.0563337057828903E-2</v>
      </c>
      <c r="AB24" s="229">
        <v>1000</v>
      </c>
      <c r="AC24" t="s">
        <v>226</v>
      </c>
      <c r="AD24" t="s">
        <v>226</v>
      </c>
      <c r="AF24" s="58"/>
      <c r="AG24" s="58"/>
      <c r="AH24" s="58"/>
    </row>
    <row r="25" spans="1:34" ht="15" customHeight="1" thickBot="1">
      <c r="A25" s="15">
        <v>23</v>
      </c>
      <c r="B25" s="16">
        <v>280</v>
      </c>
      <c r="C25" s="16" t="s">
        <v>158</v>
      </c>
      <c r="D25" s="17">
        <v>44657</v>
      </c>
      <c r="E25" s="453"/>
      <c r="F25" s="145"/>
      <c r="G25" s="146"/>
      <c r="H25" s="147">
        <v>3</v>
      </c>
      <c r="I25" s="148">
        <f>D5</f>
        <v>44678</v>
      </c>
      <c r="J25" s="103"/>
      <c r="K25" s="104">
        <v>11</v>
      </c>
      <c r="L25" s="105">
        <f>D13</f>
        <v>44624</v>
      </c>
      <c r="M25" s="149"/>
      <c r="N25" s="150">
        <v>19</v>
      </c>
      <c r="O25" s="148">
        <f>D21</f>
        <v>44644</v>
      </c>
      <c r="P25" s="151"/>
      <c r="Q25" s="152"/>
      <c r="R25" s="453"/>
      <c r="S25" s="58"/>
      <c r="T25" s="58"/>
      <c r="U25">
        <v>13</v>
      </c>
      <c r="V25" t="s">
        <v>210</v>
      </c>
      <c r="W25" t="s">
        <v>211</v>
      </c>
      <c r="X25" t="s">
        <v>208</v>
      </c>
      <c r="Y25" s="229">
        <v>26.165573120117188</v>
      </c>
      <c r="Z25" s="229">
        <v>26.137353897094727</v>
      </c>
      <c r="AA25" s="229">
        <v>3.990800678730011E-2</v>
      </c>
      <c r="AB25" s="229">
        <v>10000</v>
      </c>
      <c r="AC25" t="s">
        <v>226</v>
      </c>
      <c r="AD25" t="s">
        <v>226</v>
      </c>
      <c r="AF25" s="58"/>
      <c r="AG25" s="58"/>
      <c r="AH25" s="58"/>
    </row>
    <row r="26" spans="1:34" ht="15" customHeight="1">
      <c r="A26" s="15">
        <v>24</v>
      </c>
      <c r="B26" s="16">
        <v>280</v>
      </c>
      <c r="C26" s="16" t="s">
        <v>158</v>
      </c>
      <c r="D26" s="17">
        <v>44657</v>
      </c>
      <c r="E26" s="475" t="s">
        <v>44</v>
      </c>
      <c r="F26" s="153"/>
      <c r="G26" s="122"/>
      <c r="H26" s="112"/>
      <c r="I26" s="113" t="str">
        <f>C6</f>
        <v>LN75 PLS</v>
      </c>
      <c r="J26" s="154"/>
      <c r="K26" s="115"/>
      <c r="L26" s="81" t="str">
        <f>C14</f>
        <v>KV62 PLS</v>
      </c>
      <c r="M26" s="117"/>
      <c r="N26" s="155"/>
      <c r="O26" s="113" t="str">
        <f>C22</f>
        <v>KV62 PLS</v>
      </c>
      <c r="P26" s="156"/>
      <c r="Q26" s="468">
        <f>C28</f>
        <v>0</v>
      </c>
      <c r="R26" s="452" t="s">
        <v>44</v>
      </c>
      <c r="S26" s="58"/>
      <c r="T26" s="58"/>
      <c r="U26">
        <v>14</v>
      </c>
      <c r="V26" t="s">
        <v>212</v>
      </c>
      <c r="W26" t="s">
        <v>211</v>
      </c>
      <c r="X26" t="s">
        <v>208</v>
      </c>
      <c r="Y26" s="229">
        <v>26.109134674072266</v>
      </c>
      <c r="Z26" s="229">
        <v>26.137353897094727</v>
      </c>
      <c r="AA26" s="229">
        <v>3.990800678730011E-2</v>
      </c>
      <c r="AB26" s="229">
        <v>10000</v>
      </c>
      <c r="AC26" t="s">
        <v>226</v>
      </c>
      <c r="AD26" t="s">
        <v>226</v>
      </c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270</v>
      </c>
      <c r="I27" s="460"/>
      <c r="J27" s="461"/>
      <c r="K27" s="456">
        <f>B14</f>
        <v>274</v>
      </c>
      <c r="L27" s="457"/>
      <c r="M27" s="458"/>
      <c r="N27" s="459">
        <f>B22</f>
        <v>278</v>
      </c>
      <c r="O27" s="460"/>
      <c r="P27" s="461"/>
      <c r="Q27" s="469"/>
      <c r="R27" s="452"/>
      <c r="S27" s="58"/>
      <c r="T27" s="58"/>
      <c r="U27">
        <v>1</v>
      </c>
      <c r="V27" t="s">
        <v>206</v>
      </c>
      <c r="W27" t="s">
        <v>207</v>
      </c>
      <c r="X27" t="s">
        <v>208</v>
      </c>
      <c r="Y27" s="229">
        <v>22.612998962402344</v>
      </c>
      <c r="Z27" s="229">
        <v>22.585647583007812</v>
      </c>
      <c r="AA27" s="229">
        <v>3.8682039827108383E-2</v>
      </c>
      <c r="AB27" s="229">
        <v>100000</v>
      </c>
      <c r="AC27" t="s">
        <v>226</v>
      </c>
      <c r="AD27" t="s">
        <v>226</v>
      </c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44678</v>
      </c>
      <c r="J28" s="161"/>
      <c r="K28" s="162">
        <v>12</v>
      </c>
      <c r="L28" s="127">
        <f>D14</f>
        <v>44624</v>
      </c>
      <c r="M28" s="163"/>
      <c r="N28" s="104">
        <v>20</v>
      </c>
      <c r="O28" s="160">
        <f>D22</f>
        <v>44644</v>
      </c>
      <c r="P28" s="131"/>
      <c r="Q28" s="469"/>
      <c r="R28" s="452"/>
      <c r="S28" s="58"/>
      <c r="T28" s="58"/>
      <c r="U28">
        <v>2</v>
      </c>
      <c r="V28" t="s">
        <v>209</v>
      </c>
      <c r="W28" t="s">
        <v>207</v>
      </c>
      <c r="X28" t="s">
        <v>208</v>
      </c>
      <c r="Y28" s="229">
        <v>22.558294296264648</v>
      </c>
      <c r="Z28" s="229">
        <v>22.585647583007812</v>
      </c>
      <c r="AA28" s="229">
        <v>3.8682039827108383E-2</v>
      </c>
      <c r="AB28" s="229">
        <v>100000</v>
      </c>
      <c r="AC28" t="s">
        <v>226</v>
      </c>
      <c r="AD28" t="s">
        <v>226</v>
      </c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LN75 PLS</v>
      </c>
      <c r="J29" s="167"/>
      <c r="K29" s="168"/>
      <c r="L29" s="137" t="str">
        <f>C15</f>
        <v>KV62 PLS</v>
      </c>
      <c r="M29" s="138"/>
      <c r="N29" s="139"/>
      <c r="O29" s="140" t="str">
        <f>C23</f>
        <v>KV62 PLS</v>
      </c>
      <c r="P29" s="143"/>
      <c r="Q29" s="470">
        <f>B28</f>
        <v>0</v>
      </c>
      <c r="R29" s="471" t="s">
        <v>47</v>
      </c>
      <c r="S29" s="58"/>
      <c r="T29" s="58"/>
      <c r="Y29" s="229"/>
      <c r="Z29" s="229"/>
      <c r="AA29" s="229"/>
      <c r="AB29" s="229"/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271</v>
      </c>
      <c r="I30" s="473"/>
      <c r="J30" s="474"/>
      <c r="K30" s="459">
        <f>B15</f>
        <v>275</v>
      </c>
      <c r="L30" s="460"/>
      <c r="M30" s="461"/>
      <c r="N30" s="456">
        <f>B23</f>
        <v>279</v>
      </c>
      <c r="O30" s="457"/>
      <c r="P30" s="458"/>
      <c r="Q30" s="470"/>
      <c r="R30" s="452"/>
      <c r="S30" s="58"/>
      <c r="T30" s="58"/>
      <c r="U30">
        <v>6</v>
      </c>
      <c r="V30" t="s">
        <v>259</v>
      </c>
      <c r="W30" t="s">
        <v>559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44686</v>
      </c>
      <c r="J31" s="169"/>
      <c r="K31" s="170">
        <v>13</v>
      </c>
      <c r="L31" s="105">
        <f>D15</f>
        <v>44627</v>
      </c>
      <c r="M31" s="106"/>
      <c r="N31" s="150">
        <v>21</v>
      </c>
      <c r="O31" s="148">
        <f>D23</f>
        <v>44651</v>
      </c>
      <c r="P31" s="109"/>
      <c r="Q31" s="470"/>
      <c r="R31" s="453"/>
      <c r="S31" s="58"/>
      <c r="T31" s="58"/>
      <c r="U31">
        <v>7</v>
      </c>
      <c r="V31" t="s">
        <v>261</v>
      </c>
      <c r="W31" t="s">
        <v>559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LN75 PLS</v>
      </c>
      <c r="J32" s="172"/>
      <c r="K32" s="115"/>
      <c r="L32" s="81" t="str">
        <f>C16</f>
        <v>KV62 PLS</v>
      </c>
      <c r="M32" s="117"/>
      <c r="N32" s="118"/>
      <c r="O32" s="119" t="str">
        <f>C24</f>
        <v>KV62 PLS</v>
      </c>
      <c r="P32" s="173"/>
      <c r="Q32" s="174">
        <f>D28</f>
        <v>0</v>
      </c>
      <c r="R32" s="451" t="s">
        <v>49</v>
      </c>
      <c r="S32" s="58"/>
      <c r="T32" s="58"/>
      <c r="U32">
        <v>8</v>
      </c>
      <c r="V32" t="s">
        <v>262</v>
      </c>
      <c r="W32" t="s">
        <v>559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271</v>
      </c>
      <c r="I33" s="460"/>
      <c r="J33" s="461"/>
      <c r="K33" s="456">
        <f>B16</f>
        <v>275</v>
      </c>
      <c r="L33" s="457"/>
      <c r="M33" s="458"/>
      <c r="N33" s="459">
        <f>B24</f>
        <v>279</v>
      </c>
      <c r="O33" s="460"/>
      <c r="P33" s="461"/>
      <c r="Q33" s="175"/>
      <c r="R33" s="452"/>
      <c r="S33" s="58"/>
      <c r="T33" s="58"/>
      <c r="U33">
        <v>18</v>
      </c>
      <c r="V33" t="s">
        <v>263</v>
      </c>
      <c r="W33" t="s">
        <v>559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44686</v>
      </c>
      <c r="J34" s="125"/>
      <c r="K34" s="126">
        <v>14</v>
      </c>
      <c r="L34" s="127">
        <f>D16</f>
        <v>44627</v>
      </c>
      <c r="M34" s="178"/>
      <c r="N34" s="129">
        <v>22</v>
      </c>
      <c r="O34" s="130">
        <f>D24</f>
        <v>44651</v>
      </c>
      <c r="P34" s="179"/>
      <c r="Q34" s="180"/>
      <c r="R34" s="452"/>
      <c r="S34" s="58"/>
      <c r="T34" s="58"/>
      <c r="U34">
        <v>19</v>
      </c>
      <c r="V34" t="s">
        <v>264</v>
      </c>
      <c r="W34" t="s">
        <v>559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LN75 PLS</v>
      </c>
      <c r="J35" s="183"/>
      <c r="K35" s="136"/>
      <c r="L35" s="137" t="str">
        <f>C17</f>
        <v>KV62 PLS</v>
      </c>
      <c r="M35" s="138"/>
      <c r="N35" s="139"/>
      <c r="O35" s="140" t="str">
        <f>C25</f>
        <v>KV62 PLS</v>
      </c>
      <c r="P35" s="143"/>
      <c r="Q35" s="184"/>
      <c r="R35" s="451" t="s">
        <v>51</v>
      </c>
      <c r="S35" s="58"/>
      <c r="T35" s="58"/>
      <c r="U35">
        <v>20</v>
      </c>
      <c r="V35" t="s">
        <v>265</v>
      </c>
      <c r="W35" s="35" t="s">
        <v>559</v>
      </c>
      <c r="X35" s="35" t="s">
        <v>228</v>
      </c>
      <c r="Y35" s="35" t="s">
        <v>225</v>
      </c>
      <c r="Z35" s="35" t="s">
        <v>226</v>
      </c>
      <c r="AA35" s="35" t="s">
        <v>226</v>
      </c>
      <c r="AB35" s="35" t="s">
        <v>226</v>
      </c>
      <c r="AC35" s="35" t="s">
        <v>226</v>
      </c>
      <c r="AD35" s="35" t="s">
        <v>226</v>
      </c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272</v>
      </c>
      <c r="I36" s="457"/>
      <c r="J36" s="458"/>
      <c r="K36" s="465">
        <f>B17</f>
        <v>276</v>
      </c>
      <c r="L36" s="466"/>
      <c r="M36" s="467"/>
      <c r="N36" s="456">
        <f>B25</f>
        <v>280</v>
      </c>
      <c r="O36" s="457"/>
      <c r="P36" s="458"/>
      <c r="Q36" s="185" t="s">
        <v>38</v>
      </c>
      <c r="R36" s="452"/>
      <c r="S36" s="58"/>
      <c r="T36" s="58"/>
      <c r="U36">
        <v>30</v>
      </c>
      <c r="V36" t="s">
        <v>266</v>
      </c>
      <c r="W36" t="s">
        <v>560</v>
      </c>
      <c r="X36" t="s">
        <v>228</v>
      </c>
      <c r="Y36" t="s">
        <v>225</v>
      </c>
      <c r="Z36" s="229">
        <v>38.072669982910156</v>
      </c>
      <c r="AA36" s="229">
        <v>1.1429857015609741</v>
      </c>
      <c r="AB36" t="s">
        <v>226</v>
      </c>
      <c r="AC36" t="s">
        <v>226</v>
      </c>
      <c r="AD36" t="s">
        <v>226</v>
      </c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44693</v>
      </c>
      <c r="J37" s="169"/>
      <c r="K37" s="170">
        <v>15</v>
      </c>
      <c r="L37" s="105">
        <f>D17</f>
        <v>44631</v>
      </c>
      <c r="M37" s="106"/>
      <c r="N37" s="187">
        <v>23</v>
      </c>
      <c r="O37" s="108">
        <f>D25</f>
        <v>44657</v>
      </c>
      <c r="P37" s="109"/>
      <c r="Q37" s="188"/>
      <c r="R37" s="453"/>
      <c r="S37" s="58"/>
      <c r="T37" s="58"/>
      <c r="U37">
        <v>31</v>
      </c>
      <c r="V37" t="s">
        <v>267</v>
      </c>
      <c r="W37" t="s">
        <v>560</v>
      </c>
      <c r="X37" t="s">
        <v>228</v>
      </c>
      <c r="Y37" t="s">
        <v>225</v>
      </c>
      <c r="Z37" s="229">
        <v>38.072669982910156</v>
      </c>
      <c r="AA37" s="229">
        <v>1.1429857015609741</v>
      </c>
      <c r="AB37" t="s">
        <v>226</v>
      </c>
      <c r="AC37" t="s">
        <v>226</v>
      </c>
      <c r="AD37" t="s">
        <v>226</v>
      </c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LN75 PLS</v>
      </c>
      <c r="J38" s="114"/>
      <c r="K38" s="115"/>
      <c r="L38" s="81" t="str">
        <f>C18</f>
        <v>KV62 PLS</v>
      </c>
      <c r="M38" s="117"/>
      <c r="N38" s="118"/>
      <c r="O38" s="119" t="str">
        <f>C26</f>
        <v>KV62 PLS</v>
      </c>
      <c r="P38" s="173"/>
      <c r="Q38" s="192"/>
      <c r="R38" s="452" t="s">
        <v>52</v>
      </c>
      <c r="S38" s="58"/>
      <c r="T38" s="58"/>
      <c r="U38">
        <v>32</v>
      </c>
      <c r="V38" t="s">
        <v>268</v>
      </c>
      <c r="W38" t="s">
        <v>560</v>
      </c>
      <c r="X38" t="s">
        <v>228</v>
      </c>
      <c r="Y38" s="229">
        <v>36.502517700195312</v>
      </c>
      <c r="Z38" s="229">
        <v>38.072669982910156</v>
      </c>
      <c r="AA38" s="229">
        <v>1.1429857015609741</v>
      </c>
      <c r="AB38" s="229">
        <v>8.2494487762451172</v>
      </c>
      <c r="AC38" s="229">
        <v>3.6292967796325684</v>
      </c>
      <c r="AD38" s="229">
        <v>3.1597037315368652</v>
      </c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272</v>
      </c>
      <c r="I39" s="460"/>
      <c r="J39" s="461"/>
      <c r="K39" s="456">
        <f>B18</f>
        <v>276</v>
      </c>
      <c r="L39" s="457"/>
      <c r="M39" s="458"/>
      <c r="N39" s="480">
        <f>B26</f>
        <v>280</v>
      </c>
      <c r="O39" s="481"/>
      <c r="P39" s="482"/>
      <c r="Q39" s="196" t="s">
        <v>38</v>
      </c>
      <c r="R39" s="452"/>
      <c r="S39" s="58"/>
      <c r="T39" s="58"/>
      <c r="U39">
        <v>42</v>
      </c>
      <c r="V39" t="s">
        <v>269</v>
      </c>
      <c r="W39" t="s">
        <v>560</v>
      </c>
      <c r="X39" t="s">
        <v>228</v>
      </c>
      <c r="Y39" s="229">
        <v>38.937358856201172</v>
      </c>
      <c r="Z39" s="229">
        <v>38.072669982910156</v>
      </c>
      <c r="AA39" s="229">
        <v>1.1429857015609741</v>
      </c>
      <c r="AB39" s="229">
        <v>1.5727293491363525</v>
      </c>
      <c r="AC39" s="229">
        <v>3.6292967796325684</v>
      </c>
      <c r="AD39" s="229">
        <v>3.1597037315368652</v>
      </c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44693</v>
      </c>
      <c r="J40" s="201"/>
      <c r="K40" s="202">
        <v>16</v>
      </c>
      <c r="L40" s="203">
        <f>D18</f>
        <v>44631</v>
      </c>
      <c r="M40" s="204"/>
      <c r="N40" s="205">
        <v>24</v>
      </c>
      <c r="O40" s="200">
        <f>D26</f>
        <v>44657</v>
      </c>
      <c r="P40" s="201"/>
      <c r="Q40" s="206"/>
      <c r="R40" s="452"/>
      <c r="S40" s="58"/>
      <c r="T40" s="58"/>
      <c r="U40">
        <v>43</v>
      </c>
      <c r="V40" t="s">
        <v>91</v>
      </c>
      <c r="W40" t="s">
        <v>560</v>
      </c>
      <c r="X40" t="s">
        <v>228</v>
      </c>
      <c r="Y40" s="229">
        <v>37.94720458984375</v>
      </c>
      <c r="Z40" s="229">
        <v>38.072669982910156</v>
      </c>
      <c r="AA40" s="229">
        <v>1.1429857015609741</v>
      </c>
      <c r="AB40" s="229">
        <v>3.0857203006744385</v>
      </c>
      <c r="AC40" s="229">
        <v>3.6292967796325684</v>
      </c>
      <c r="AD40" s="229">
        <v>3.1597037315368652</v>
      </c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44</v>
      </c>
      <c r="V41" t="s">
        <v>270</v>
      </c>
      <c r="W41" s="35" t="s">
        <v>560</v>
      </c>
      <c r="X41" s="35" t="s">
        <v>228</v>
      </c>
      <c r="Y41" s="348">
        <v>38.903598785400391</v>
      </c>
      <c r="Z41" s="348">
        <v>38.072669982910156</v>
      </c>
      <c r="AA41" s="348">
        <v>1.1429857015609741</v>
      </c>
      <c r="AB41" s="348">
        <v>1.6092885732650757</v>
      </c>
      <c r="AC41" s="348">
        <v>3.6292967796325684</v>
      </c>
      <c r="AD41" s="348">
        <v>3.1597037315368652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54</v>
      </c>
      <c r="V42" t="s">
        <v>284</v>
      </c>
      <c r="W42" t="s">
        <v>561</v>
      </c>
      <c r="X42" t="s">
        <v>228</v>
      </c>
      <c r="Y42" s="229">
        <v>32.234619140625</v>
      </c>
      <c r="Z42" s="229">
        <v>32.360210418701172</v>
      </c>
      <c r="AA42" s="229">
        <v>0.27959930896759033</v>
      </c>
      <c r="AB42" s="229">
        <v>150.68557739257812</v>
      </c>
      <c r="AC42" s="229">
        <v>140.27281188964844</v>
      </c>
      <c r="AD42" s="229">
        <v>23.561614990234375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55</v>
      </c>
      <c r="V43" t="s">
        <v>286</v>
      </c>
      <c r="W43" t="s">
        <v>561</v>
      </c>
      <c r="X43" t="s">
        <v>228</v>
      </c>
      <c r="Y43" s="229">
        <v>32.324901580810547</v>
      </c>
      <c r="Z43" s="229">
        <v>32.360210418701172</v>
      </c>
      <c r="AA43" s="229">
        <v>0.27959930896759033</v>
      </c>
      <c r="AB43" s="229">
        <v>141.70428466796875</v>
      </c>
      <c r="AC43" s="229">
        <v>140.27281188964844</v>
      </c>
      <c r="AD43" s="229">
        <v>23.561614990234375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56</v>
      </c>
      <c r="V44" t="s">
        <v>287</v>
      </c>
      <c r="W44" t="s">
        <v>561</v>
      </c>
      <c r="X44" t="s">
        <v>228</v>
      </c>
      <c r="Y44" s="229">
        <v>32.902557373046875</v>
      </c>
      <c r="Z44" s="229">
        <v>32.360210418701172</v>
      </c>
      <c r="AA44" s="229">
        <v>0.27959930896759033</v>
      </c>
      <c r="AB44" s="229">
        <v>95.635772705078125</v>
      </c>
      <c r="AC44" s="229">
        <v>140.27281188964844</v>
      </c>
      <c r="AD44" s="229">
        <v>23.561614990234375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66</v>
      </c>
      <c r="V45" t="s">
        <v>288</v>
      </c>
      <c r="W45" t="s">
        <v>561</v>
      </c>
      <c r="X45" t="s">
        <v>228</v>
      </c>
      <c r="Y45" s="229">
        <v>32.151260375976562</v>
      </c>
      <c r="Z45" s="229">
        <v>32.360210418701172</v>
      </c>
      <c r="AA45" s="229">
        <v>0.27959930896759033</v>
      </c>
      <c r="AB45" s="229">
        <v>159.48271179199219</v>
      </c>
      <c r="AC45" s="229">
        <v>140.27281188964844</v>
      </c>
      <c r="AD45" s="229">
        <v>23.561614990234375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67</v>
      </c>
      <c r="V46" t="s">
        <v>289</v>
      </c>
      <c r="W46" t="s">
        <v>561</v>
      </c>
      <c r="X46" t="s">
        <v>228</v>
      </c>
      <c r="Y46" s="229">
        <v>32.171051025390625</v>
      </c>
      <c r="Z46" s="229">
        <v>32.360210418701172</v>
      </c>
      <c r="AA46" s="229">
        <v>0.27959930896759033</v>
      </c>
      <c r="AB46" s="229">
        <v>157.34872436523438</v>
      </c>
      <c r="AC46" s="229">
        <v>140.27281188964844</v>
      </c>
      <c r="AD46" s="229">
        <v>23.561614990234375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68</v>
      </c>
      <c r="V47" t="s">
        <v>290</v>
      </c>
      <c r="W47" s="35" t="s">
        <v>561</v>
      </c>
      <c r="X47" s="35" t="s">
        <v>228</v>
      </c>
      <c r="Y47" s="348">
        <v>32.376865386962891</v>
      </c>
      <c r="Z47" s="348">
        <v>32.360210418701172</v>
      </c>
      <c r="AA47" s="348">
        <v>0.27959930896759033</v>
      </c>
      <c r="AB47" s="348">
        <v>136.77975463867188</v>
      </c>
      <c r="AC47" s="348">
        <v>140.27281188964844</v>
      </c>
      <c r="AD47" s="348">
        <v>23.561614990234375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78</v>
      </c>
      <c r="V48" t="s">
        <v>291</v>
      </c>
      <c r="W48" t="s">
        <v>562</v>
      </c>
      <c r="X48" t="s">
        <v>228</v>
      </c>
      <c r="Y48" s="229">
        <v>32.949535369873047</v>
      </c>
      <c r="Z48" s="229">
        <v>32.887981414794922</v>
      </c>
      <c r="AA48" s="229">
        <v>9.1346114873886108E-2</v>
      </c>
      <c r="AB48" s="229">
        <v>92.62603759765625</v>
      </c>
      <c r="AC48" s="229">
        <v>96.746543884277344</v>
      </c>
      <c r="AD48" s="229">
        <v>6.1082892417907715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79</v>
      </c>
      <c r="V49" t="s">
        <v>292</v>
      </c>
      <c r="W49" t="s">
        <v>562</v>
      </c>
      <c r="X49" t="s">
        <v>228</v>
      </c>
      <c r="Y49" s="229">
        <v>32.75592041015625</v>
      </c>
      <c r="Z49" s="229">
        <v>32.887981414794922</v>
      </c>
      <c r="AA49" s="229">
        <v>9.1346114873886108E-2</v>
      </c>
      <c r="AB49" s="229">
        <v>105.67401123046875</v>
      </c>
      <c r="AC49" s="229">
        <v>96.746543884277344</v>
      </c>
      <c r="AD49" s="229">
        <v>6.1082892417907715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80</v>
      </c>
      <c r="V50" t="s">
        <v>293</v>
      </c>
      <c r="W50" t="s">
        <v>562</v>
      </c>
      <c r="X50" t="s">
        <v>228</v>
      </c>
      <c r="Y50" s="229">
        <v>32.793754577636719</v>
      </c>
      <c r="Z50" s="229">
        <v>32.887981414794922</v>
      </c>
      <c r="AA50" s="229">
        <v>9.1346114873886108E-2</v>
      </c>
      <c r="AB50" s="229">
        <v>102.98735809326172</v>
      </c>
      <c r="AC50" s="229">
        <v>96.746543884277344</v>
      </c>
      <c r="AD50" s="229">
        <v>6.1082892417907715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90</v>
      </c>
      <c r="V51" t="s">
        <v>294</v>
      </c>
      <c r="W51" t="s">
        <v>562</v>
      </c>
      <c r="X51" t="s">
        <v>228</v>
      </c>
      <c r="Y51" s="229">
        <v>32.909687042236328</v>
      </c>
      <c r="Z51" s="229">
        <v>32.887981414794922</v>
      </c>
      <c r="AA51" s="229">
        <v>9.1346114873886108E-2</v>
      </c>
      <c r="AB51" s="229">
        <v>95.172782897949219</v>
      </c>
      <c r="AC51" s="229">
        <v>96.746543884277344</v>
      </c>
      <c r="AD51" s="229">
        <v>6.1082892417907715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91</v>
      </c>
      <c r="V52" t="s">
        <v>295</v>
      </c>
      <c r="W52" t="s">
        <v>562</v>
      </c>
      <c r="X52" t="s">
        <v>228</v>
      </c>
      <c r="Y52" s="229">
        <v>32.938152313232422</v>
      </c>
      <c r="Z52" s="229">
        <v>32.887981414794922</v>
      </c>
      <c r="AA52" s="229">
        <v>9.1346114873886108E-2</v>
      </c>
      <c r="AB52" s="229">
        <v>93.346504211425781</v>
      </c>
      <c r="AC52" s="229">
        <v>96.746543884277344</v>
      </c>
      <c r="AD52" s="229">
        <v>6.1082892417907715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92</v>
      </c>
      <c r="V53" t="s">
        <v>296</v>
      </c>
      <c r="W53" s="35" t="s">
        <v>562</v>
      </c>
      <c r="X53" s="35" t="s">
        <v>228</v>
      </c>
      <c r="Y53" s="348">
        <v>32.980850219726562</v>
      </c>
      <c r="Z53" s="348">
        <v>32.887981414794922</v>
      </c>
      <c r="AA53" s="348">
        <v>9.1346114873886108E-2</v>
      </c>
      <c r="AB53" s="348">
        <v>90.672584533691406</v>
      </c>
      <c r="AC53" s="348">
        <v>96.746543884277344</v>
      </c>
      <c r="AD53" s="348">
        <v>6.1082892417907715</v>
      </c>
    </row>
    <row r="54" spans="1:30">
      <c r="U54">
        <v>9</v>
      </c>
      <c r="V54" t="s">
        <v>271</v>
      </c>
      <c r="W54" t="s">
        <v>563</v>
      </c>
      <c r="X54" t="s">
        <v>228</v>
      </c>
      <c r="Y54" s="229">
        <v>34.057857513427734</v>
      </c>
      <c r="Z54" s="229">
        <v>33.458251953125</v>
      </c>
      <c r="AA54" s="229">
        <v>0.40570208430290222</v>
      </c>
      <c r="AB54" s="229">
        <v>43.561069488525391</v>
      </c>
      <c r="AC54" s="229">
        <v>67.549629211425781</v>
      </c>
      <c r="AD54" s="229">
        <v>17.63648796081543</v>
      </c>
    </row>
    <row r="55" spans="1:30">
      <c r="U55">
        <v>10</v>
      </c>
      <c r="V55" t="s">
        <v>273</v>
      </c>
      <c r="W55" t="s">
        <v>563</v>
      </c>
      <c r="X55" t="s">
        <v>228</v>
      </c>
      <c r="Y55" s="229">
        <v>33.362552642822266</v>
      </c>
      <c r="Z55" s="229">
        <v>33.458251953125</v>
      </c>
      <c r="AA55" s="229">
        <v>0.40570208430290222</v>
      </c>
      <c r="AB55" s="229">
        <v>69.926170349121094</v>
      </c>
      <c r="AC55" s="229">
        <v>67.549629211425781</v>
      </c>
      <c r="AD55" s="229">
        <v>17.63648796081543</v>
      </c>
    </row>
    <row r="56" spans="1:30">
      <c r="U56">
        <v>11</v>
      </c>
      <c r="V56" t="s">
        <v>274</v>
      </c>
      <c r="W56" t="s">
        <v>563</v>
      </c>
      <c r="X56" t="s">
        <v>228</v>
      </c>
      <c r="Y56" s="229">
        <v>32.987159729003906</v>
      </c>
      <c r="Z56" s="229">
        <v>33.458251953125</v>
      </c>
      <c r="AA56" s="229">
        <v>0.40570208430290222</v>
      </c>
      <c r="AB56" s="229">
        <v>90.284004211425781</v>
      </c>
      <c r="AC56" s="229">
        <v>67.549629211425781</v>
      </c>
      <c r="AD56" s="229">
        <v>17.63648796081543</v>
      </c>
    </row>
    <row r="57" spans="1:30">
      <c r="U57">
        <v>21</v>
      </c>
      <c r="V57" t="s">
        <v>275</v>
      </c>
      <c r="W57" t="s">
        <v>563</v>
      </c>
      <c r="X57" t="s">
        <v>228</v>
      </c>
      <c r="Y57" s="229">
        <v>33.808620452880859</v>
      </c>
      <c r="Z57" s="229">
        <v>33.458251953125</v>
      </c>
      <c r="AA57" s="229">
        <v>0.40570208430290222</v>
      </c>
      <c r="AB57" s="229">
        <v>51.615039825439453</v>
      </c>
      <c r="AC57" s="229">
        <v>67.549629211425781</v>
      </c>
      <c r="AD57" s="229">
        <v>17.63648796081543</v>
      </c>
    </row>
    <row r="58" spans="1:30">
      <c r="U58">
        <v>22</v>
      </c>
      <c r="V58" t="s">
        <v>276</v>
      </c>
      <c r="W58" t="s">
        <v>563</v>
      </c>
      <c r="X58" t="s">
        <v>228</v>
      </c>
      <c r="Y58" s="229">
        <v>33.132152557373047</v>
      </c>
      <c r="Z58" s="229">
        <v>33.458251953125</v>
      </c>
      <c r="AA58" s="229">
        <v>0.40570208430290222</v>
      </c>
      <c r="AB58" s="229">
        <v>81.7991943359375</v>
      </c>
      <c r="AC58" s="229">
        <v>67.549629211425781</v>
      </c>
      <c r="AD58" s="229">
        <v>17.63648796081543</v>
      </c>
    </row>
    <row r="59" spans="1:30">
      <c r="U59">
        <v>23</v>
      </c>
      <c r="V59" t="s">
        <v>277</v>
      </c>
      <c r="W59" s="35" t="s">
        <v>563</v>
      </c>
      <c r="X59" s="35" t="s">
        <v>228</v>
      </c>
      <c r="Y59" s="348">
        <v>33.401165008544922</v>
      </c>
      <c r="Z59" s="348">
        <v>33.458251953125</v>
      </c>
      <c r="AA59" s="348">
        <v>0.40570208430290222</v>
      </c>
      <c r="AB59" s="348">
        <v>68.112281799316406</v>
      </c>
      <c r="AC59" s="348">
        <v>67.549629211425781</v>
      </c>
      <c r="AD59" s="348">
        <v>17.63648796081543</v>
      </c>
    </row>
    <row r="60" spans="1:30">
      <c r="U60">
        <v>33</v>
      </c>
      <c r="V60" t="s">
        <v>278</v>
      </c>
      <c r="W60" t="s">
        <v>564</v>
      </c>
      <c r="X60" t="s">
        <v>228</v>
      </c>
      <c r="Y60" s="229">
        <v>35.721004486083984</v>
      </c>
      <c r="Z60" s="229">
        <v>35.023342132568359</v>
      </c>
      <c r="AA60" s="229">
        <v>0.38629299402236938</v>
      </c>
      <c r="AB60" s="229">
        <v>14.042695999145508</v>
      </c>
      <c r="AC60" s="229">
        <v>23.193038940429688</v>
      </c>
      <c r="AD60" s="229">
        <v>5.5493450164794922</v>
      </c>
    </row>
    <row r="61" spans="1:30">
      <c r="U61">
        <v>34</v>
      </c>
      <c r="V61" t="s">
        <v>279</v>
      </c>
      <c r="W61" t="s">
        <v>564</v>
      </c>
      <c r="X61" t="s">
        <v>228</v>
      </c>
      <c r="Y61" s="229">
        <v>35.054885864257812</v>
      </c>
      <c r="Z61" s="229">
        <v>35.023342132568359</v>
      </c>
      <c r="AA61" s="229">
        <v>0.38629299402236938</v>
      </c>
      <c r="AB61" s="229">
        <v>22.098554611206055</v>
      </c>
      <c r="AC61" s="229">
        <v>23.193038940429688</v>
      </c>
      <c r="AD61" s="229">
        <v>5.5493450164794922</v>
      </c>
    </row>
    <row r="62" spans="1:30">
      <c r="U62">
        <v>35</v>
      </c>
      <c r="V62" t="s">
        <v>280</v>
      </c>
      <c r="W62" t="s">
        <v>564</v>
      </c>
      <c r="X62" t="s">
        <v>228</v>
      </c>
      <c r="Y62" s="229">
        <v>34.545551300048828</v>
      </c>
      <c r="Z62" s="229">
        <v>35.023342132568359</v>
      </c>
      <c r="AA62" s="229">
        <v>0.38629299402236938</v>
      </c>
      <c r="AB62" s="229">
        <v>31.255744934082031</v>
      </c>
      <c r="AC62" s="229">
        <v>23.193038940429688</v>
      </c>
      <c r="AD62" s="229">
        <v>5.5493450164794922</v>
      </c>
    </row>
    <row r="63" spans="1:30">
      <c r="U63">
        <v>45</v>
      </c>
      <c r="V63" t="s">
        <v>281</v>
      </c>
      <c r="W63" t="s">
        <v>564</v>
      </c>
      <c r="X63" t="s">
        <v>228</v>
      </c>
      <c r="Y63" s="229">
        <v>34.980438232421875</v>
      </c>
      <c r="Z63" s="229">
        <v>35.023342132568359</v>
      </c>
      <c r="AA63" s="229">
        <v>0.38629299402236938</v>
      </c>
      <c r="AB63" s="229">
        <v>23.247249603271484</v>
      </c>
      <c r="AC63" s="229">
        <v>23.193038940429688</v>
      </c>
      <c r="AD63" s="229">
        <v>5.5493450164794922</v>
      </c>
    </row>
    <row r="64" spans="1:30">
      <c r="U64">
        <v>46</v>
      </c>
      <c r="V64" t="s">
        <v>282</v>
      </c>
      <c r="W64" t="s">
        <v>564</v>
      </c>
      <c r="X64" t="s">
        <v>228</v>
      </c>
      <c r="Y64" s="229">
        <v>34.861991882324219</v>
      </c>
      <c r="Z64" s="229">
        <v>35.023342132568359</v>
      </c>
      <c r="AA64" s="229">
        <v>0.38629299402236938</v>
      </c>
      <c r="AB64" s="229">
        <v>25.199148178100586</v>
      </c>
      <c r="AC64" s="229">
        <v>23.193038940429688</v>
      </c>
      <c r="AD64" s="229">
        <v>5.5493450164794922</v>
      </c>
    </row>
    <row r="65" spans="2:30">
      <c r="U65">
        <v>47</v>
      </c>
      <c r="V65" t="s">
        <v>283</v>
      </c>
      <c r="W65" s="35" t="s">
        <v>564</v>
      </c>
      <c r="X65" s="35" t="s">
        <v>228</v>
      </c>
      <c r="Y65" s="348">
        <v>34.976173400878906</v>
      </c>
      <c r="Z65" s="348">
        <v>35.023342132568359</v>
      </c>
      <c r="AA65" s="348">
        <v>0.38629299402236938</v>
      </c>
      <c r="AB65" s="348">
        <v>23.31483268737793</v>
      </c>
      <c r="AC65" s="348">
        <v>23.193038940429688</v>
      </c>
      <c r="AD65" s="348">
        <v>5.5493450164794922</v>
      </c>
    </row>
    <row r="66" spans="2:30">
      <c r="U66">
        <v>57</v>
      </c>
      <c r="V66" t="s">
        <v>297</v>
      </c>
      <c r="W66" t="s">
        <v>565</v>
      </c>
      <c r="X66" t="s">
        <v>228</v>
      </c>
      <c r="Y66" s="229">
        <v>36.01263427734375</v>
      </c>
      <c r="Z66" s="229">
        <v>36.585346221923828</v>
      </c>
      <c r="AA66" s="229">
        <v>0.52617764472961426</v>
      </c>
      <c r="AB66" s="229">
        <v>11.514389038085938</v>
      </c>
      <c r="AC66" s="229">
        <v>8.1944665908813477</v>
      </c>
      <c r="AD66" s="229">
        <v>2.6472620964050293</v>
      </c>
    </row>
    <row r="67" spans="2:30">
      <c r="U67">
        <v>58</v>
      </c>
      <c r="V67" t="s">
        <v>299</v>
      </c>
      <c r="W67" t="s">
        <v>565</v>
      </c>
      <c r="X67" t="s">
        <v>228</v>
      </c>
      <c r="Y67" s="229">
        <v>37.446281433105469</v>
      </c>
      <c r="Z67" s="229">
        <v>36.585346221923828</v>
      </c>
      <c r="AA67" s="229">
        <v>0.52617764472961426</v>
      </c>
      <c r="AB67" s="229">
        <v>4.3394632339477539</v>
      </c>
      <c r="AC67" s="229">
        <v>8.1944665908813477</v>
      </c>
      <c r="AD67" s="229">
        <v>2.6472620964050293</v>
      </c>
    </row>
    <row r="68" spans="2:30">
      <c r="U68">
        <v>59</v>
      </c>
      <c r="V68" t="s">
        <v>300</v>
      </c>
      <c r="W68" t="s">
        <v>565</v>
      </c>
      <c r="X68" t="s">
        <v>228</v>
      </c>
      <c r="Y68" s="229">
        <v>36.860591888427734</v>
      </c>
      <c r="Z68" s="229">
        <v>36.585346221923828</v>
      </c>
      <c r="AA68" s="229">
        <v>0.52617764472961426</v>
      </c>
      <c r="AB68" s="229">
        <v>6.4650745391845703</v>
      </c>
      <c r="AC68" s="229">
        <v>8.1944665908813477</v>
      </c>
      <c r="AD68" s="229">
        <v>2.6472620964050293</v>
      </c>
    </row>
    <row r="69" spans="2:30">
      <c r="U69">
        <v>69</v>
      </c>
      <c r="V69" t="s">
        <v>301</v>
      </c>
      <c r="W69" t="s">
        <v>565</v>
      </c>
      <c r="X69" t="s">
        <v>228</v>
      </c>
      <c r="Y69" s="229">
        <v>36.282062530517578</v>
      </c>
      <c r="Z69" s="229">
        <v>36.585346221923828</v>
      </c>
      <c r="AA69" s="229">
        <v>0.52617764472961426</v>
      </c>
      <c r="AB69" s="229">
        <v>9.5850496292114258</v>
      </c>
      <c r="AC69" s="229">
        <v>8.1944665908813477</v>
      </c>
      <c r="AD69" s="229">
        <v>2.6472620964050293</v>
      </c>
    </row>
    <row r="70" spans="2:30">
      <c r="U70">
        <v>70</v>
      </c>
      <c r="V70" t="s">
        <v>302</v>
      </c>
      <c r="W70" t="s">
        <v>565</v>
      </c>
      <c r="X70" t="s">
        <v>228</v>
      </c>
      <c r="Y70" s="229">
        <v>36.693496704101562</v>
      </c>
      <c r="Z70" s="229">
        <v>36.585346221923828</v>
      </c>
      <c r="AA70" s="229">
        <v>0.52617764472961426</v>
      </c>
      <c r="AB70" s="229">
        <v>7.2438435554504395</v>
      </c>
      <c r="AC70" s="229">
        <v>8.1944665908813477</v>
      </c>
      <c r="AD70" s="229">
        <v>2.6472620964050293</v>
      </c>
    </row>
    <row r="71" spans="2:30">
      <c r="B71"/>
      <c r="C71"/>
      <c r="D71"/>
      <c r="G71"/>
      <c r="U71">
        <v>71</v>
      </c>
      <c r="V71" t="s">
        <v>303</v>
      </c>
      <c r="W71" s="35" t="s">
        <v>565</v>
      </c>
      <c r="X71" s="35" t="s">
        <v>228</v>
      </c>
      <c r="Y71" s="348">
        <v>36.217014312744141</v>
      </c>
      <c r="Z71" s="348">
        <v>36.585346221923828</v>
      </c>
      <c r="AA71" s="348">
        <v>0.52617764472961426</v>
      </c>
      <c r="AB71" s="348">
        <v>10.018979072570801</v>
      </c>
      <c r="AC71" s="348">
        <v>8.1944665908813477</v>
      </c>
      <c r="AD71" s="348">
        <v>2.6472620964050293</v>
      </c>
    </row>
    <row r="72" spans="2:30">
      <c r="B72"/>
      <c r="C72"/>
      <c r="D72"/>
      <c r="G72"/>
      <c r="U72">
        <v>81</v>
      </c>
      <c r="V72" t="s">
        <v>304</v>
      </c>
      <c r="W72" t="s">
        <v>566</v>
      </c>
      <c r="X72" t="s">
        <v>228</v>
      </c>
      <c r="Y72" t="s">
        <v>225</v>
      </c>
      <c r="Z72" s="229">
        <v>37.497337341308594</v>
      </c>
      <c r="AA72" s="229">
        <v>0.60365492105484009</v>
      </c>
      <c r="AB72" t="s">
        <v>226</v>
      </c>
      <c r="AC72" t="s">
        <v>226</v>
      </c>
      <c r="AD72" t="s">
        <v>226</v>
      </c>
    </row>
    <row r="73" spans="2:30">
      <c r="U73">
        <v>82</v>
      </c>
      <c r="V73" t="s">
        <v>305</v>
      </c>
      <c r="W73" t="s">
        <v>566</v>
      </c>
      <c r="X73" t="s">
        <v>228</v>
      </c>
      <c r="Y73" s="229">
        <v>37.954975128173828</v>
      </c>
      <c r="Z73" s="229">
        <v>37.497337341308594</v>
      </c>
      <c r="AA73" s="229">
        <v>0.60365492105484009</v>
      </c>
      <c r="AB73" s="229">
        <v>3.0694425106048584</v>
      </c>
      <c r="AC73" s="229">
        <v>4.4804649353027344</v>
      </c>
      <c r="AD73" s="229">
        <v>1.9851981401443481</v>
      </c>
    </row>
    <row r="74" spans="2:30">
      <c r="U74">
        <v>83</v>
      </c>
      <c r="V74" t="s">
        <v>306</v>
      </c>
      <c r="W74" t="s">
        <v>566</v>
      </c>
      <c r="X74" t="s">
        <v>228</v>
      </c>
      <c r="Y74" s="229">
        <v>37.961448669433594</v>
      </c>
      <c r="Z74" s="229">
        <v>37.497337341308594</v>
      </c>
      <c r="AA74" s="229">
        <v>0.60365492105484009</v>
      </c>
      <c r="AB74" s="229">
        <v>3.0559470653533936</v>
      </c>
      <c r="AC74" s="229">
        <v>4.4804649353027344</v>
      </c>
      <c r="AD74" s="229">
        <v>1.9851981401443481</v>
      </c>
    </row>
    <row r="75" spans="2:30">
      <c r="U75">
        <v>93</v>
      </c>
      <c r="V75" t="s">
        <v>307</v>
      </c>
      <c r="W75" t="s">
        <v>566</v>
      </c>
      <c r="X75" t="s">
        <v>228</v>
      </c>
      <c r="Y75" s="229">
        <v>37.385429382324219</v>
      </c>
      <c r="Z75" s="229">
        <v>37.497337341308594</v>
      </c>
      <c r="AA75" s="229">
        <v>0.60365492105484009</v>
      </c>
      <c r="AB75" s="229">
        <v>4.5229802131652832</v>
      </c>
      <c r="AC75" s="229">
        <v>4.4804649353027344</v>
      </c>
      <c r="AD75" s="229">
        <v>1.9851981401443481</v>
      </c>
    </row>
    <row r="76" spans="2:30">
      <c r="U76">
        <v>94</v>
      </c>
      <c r="V76" t="s">
        <v>308</v>
      </c>
      <c r="W76" t="s">
        <v>566</v>
      </c>
      <c r="X76" t="s">
        <v>228</v>
      </c>
      <c r="Y76" t="s">
        <v>225</v>
      </c>
      <c r="Z76" s="229">
        <v>37.497337341308594</v>
      </c>
      <c r="AA76" s="229">
        <v>0.60365492105484009</v>
      </c>
      <c r="AB76" t="s">
        <v>226</v>
      </c>
      <c r="AC76" t="s">
        <v>226</v>
      </c>
      <c r="AD76" t="s">
        <v>226</v>
      </c>
    </row>
    <row r="77" spans="2:30">
      <c r="U77">
        <v>95</v>
      </c>
      <c r="V77" t="s">
        <v>309</v>
      </c>
      <c r="W77" s="35" t="s">
        <v>566</v>
      </c>
      <c r="X77" s="35" t="s">
        <v>228</v>
      </c>
      <c r="Y77" s="348">
        <v>36.687496185302734</v>
      </c>
      <c r="Z77" s="348">
        <v>37.497337341308594</v>
      </c>
      <c r="AA77" s="348">
        <v>0.60365492105484009</v>
      </c>
      <c r="AB77" s="348">
        <v>7.2734904289245605</v>
      </c>
      <c r="AC77" s="348">
        <v>4.4804649353027344</v>
      </c>
      <c r="AD77" s="348">
        <v>1.9851981401443481</v>
      </c>
    </row>
    <row r="78" spans="2:30">
      <c r="U78">
        <v>3</v>
      </c>
      <c r="V78" t="s">
        <v>232</v>
      </c>
      <c r="W78" t="s">
        <v>567</v>
      </c>
      <c r="X78" t="s">
        <v>228</v>
      </c>
      <c r="Y78" t="s">
        <v>225</v>
      </c>
      <c r="Z78" s="229">
        <v>38.032005310058594</v>
      </c>
      <c r="AA78" t="s">
        <v>226</v>
      </c>
      <c r="AB78" t="s">
        <v>226</v>
      </c>
      <c r="AC78" t="s">
        <v>226</v>
      </c>
      <c r="AD78" t="s">
        <v>226</v>
      </c>
    </row>
    <row r="79" spans="2:30">
      <c r="U79">
        <v>4</v>
      </c>
      <c r="V79" t="s">
        <v>234</v>
      </c>
      <c r="W79" t="s">
        <v>567</v>
      </c>
      <c r="X79" t="s">
        <v>228</v>
      </c>
      <c r="Y79" t="s">
        <v>225</v>
      </c>
      <c r="Z79" s="229">
        <v>38.032005310058594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5</v>
      </c>
      <c r="V80" t="s">
        <v>235</v>
      </c>
      <c r="W80" t="s">
        <v>567</v>
      </c>
      <c r="X80" t="s">
        <v>228</v>
      </c>
      <c r="Y80" t="s">
        <v>225</v>
      </c>
      <c r="Z80" s="229">
        <v>38.032005310058594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15</v>
      </c>
      <c r="V81" t="s">
        <v>236</v>
      </c>
      <c r="W81" t="s">
        <v>567</v>
      </c>
      <c r="X81" t="s">
        <v>228</v>
      </c>
      <c r="Y81" s="229">
        <v>38.032005310058594</v>
      </c>
      <c r="Z81" s="229">
        <v>38.032005310058594</v>
      </c>
      <c r="AA81" t="s">
        <v>226</v>
      </c>
      <c r="AB81" s="229">
        <v>2.9126503467559814</v>
      </c>
      <c r="AC81" s="229">
        <v>2.9126503467559814</v>
      </c>
      <c r="AD81" t="s">
        <v>226</v>
      </c>
    </row>
    <row r="82" spans="21:30">
      <c r="U82">
        <v>16</v>
      </c>
      <c r="V82" t="s">
        <v>237</v>
      </c>
      <c r="W82" t="s">
        <v>567</v>
      </c>
      <c r="X82" t="s">
        <v>228</v>
      </c>
      <c r="Y82" t="s">
        <v>225</v>
      </c>
      <c r="Z82" s="229">
        <v>38.032005310058594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17</v>
      </c>
      <c r="V83" t="s">
        <v>238</v>
      </c>
      <c r="W83" s="35" t="s">
        <v>567</v>
      </c>
      <c r="X83" s="35" t="s">
        <v>228</v>
      </c>
      <c r="Y83" s="35" t="s">
        <v>225</v>
      </c>
      <c r="Z83" s="348">
        <v>38.032005310058594</v>
      </c>
      <c r="AA83" s="35" t="s">
        <v>226</v>
      </c>
      <c r="AB83" s="35" t="s">
        <v>226</v>
      </c>
      <c r="AC83" s="35" t="s">
        <v>226</v>
      </c>
      <c r="AD83" s="35" t="s">
        <v>226</v>
      </c>
    </row>
    <row r="84" spans="21:30">
      <c r="U84">
        <v>27</v>
      </c>
      <c r="V84" t="s">
        <v>239</v>
      </c>
      <c r="W84" t="s">
        <v>568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28</v>
      </c>
      <c r="V85" t="s">
        <v>240</v>
      </c>
      <c r="W85" t="s">
        <v>568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29</v>
      </c>
      <c r="V86" t="s">
        <v>241</v>
      </c>
      <c r="W86" t="s">
        <v>568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39</v>
      </c>
      <c r="V87" t="s">
        <v>242</v>
      </c>
      <c r="W87" t="s">
        <v>568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40</v>
      </c>
      <c r="V88" t="s">
        <v>243</v>
      </c>
      <c r="W88" t="s">
        <v>568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41</v>
      </c>
      <c r="V89" t="s">
        <v>244</v>
      </c>
      <c r="W89" s="35" t="s">
        <v>568</v>
      </c>
      <c r="X89" s="35" t="s">
        <v>228</v>
      </c>
      <c r="Y89" s="35" t="s">
        <v>225</v>
      </c>
      <c r="Z89" s="35" t="s">
        <v>226</v>
      </c>
      <c r="AA89" s="35" t="s">
        <v>226</v>
      </c>
      <c r="AB89" s="35" t="s">
        <v>226</v>
      </c>
      <c r="AC89" s="35" t="s">
        <v>226</v>
      </c>
      <c r="AD89" s="35" t="s">
        <v>226</v>
      </c>
    </row>
    <row r="90" spans="21:30">
      <c r="U90">
        <v>51</v>
      </c>
      <c r="V90" t="s">
        <v>245</v>
      </c>
      <c r="W90" t="s">
        <v>569</v>
      </c>
      <c r="X90" t="s">
        <v>228</v>
      </c>
      <c r="Y90" t="s">
        <v>225</v>
      </c>
      <c r="Z90" s="229">
        <v>38.304374694824219</v>
      </c>
      <c r="AA90" t="s">
        <v>226</v>
      </c>
      <c r="AB90" t="s">
        <v>226</v>
      </c>
      <c r="AC90" t="s">
        <v>226</v>
      </c>
      <c r="AD90" t="s">
        <v>226</v>
      </c>
    </row>
    <row r="91" spans="21:30">
      <c r="U91">
        <v>52</v>
      </c>
      <c r="V91" t="s">
        <v>247</v>
      </c>
      <c r="W91" t="s">
        <v>569</v>
      </c>
      <c r="X91" t="s">
        <v>228</v>
      </c>
      <c r="Y91" s="229">
        <v>38.304374694824219</v>
      </c>
      <c r="Z91" s="229">
        <v>38.304374694824219</v>
      </c>
      <c r="AA91" t="s">
        <v>226</v>
      </c>
      <c r="AB91" s="229">
        <v>2.4197607040405273</v>
      </c>
      <c r="AC91" s="229">
        <v>2.4197607040405273</v>
      </c>
      <c r="AD91" t="s">
        <v>226</v>
      </c>
    </row>
    <row r="92" spans="21:30">
      <c r="U92">
        <v>53</v>
      </c>
      <c r="V92" t="s">
        <v>248</v>
      </c>
      <c r="W92" t="s">
        <v>569</v>
      </c>
      <c r="X92" t="s">
        <v>228</v>
      </c>
      <c r="Y92" t="s">
        <v>225</v>
      </c>
      <c r="Z92" s="229">
        <v>38.304374694824219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63</v>
      </c>
      <c r="V93" t="s">
        <v>250</v>
      </c>
      <c r="W93" t="s">
        <v>569</v>
      </c>
      <c r="X93" t="s">
        <v>228</v>
      </c>
      <c r="Y93" t="s">
        <v>225</v>
      </c>
      <c r="Z93" s="229">
        <v>38.304374694824219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64</v>
      </c>
      <c r="V94" t="s">
        <v>251</v>
      </c>
      <c r="W94" t="s">
        <v>569</v>
      </c>
      <c r="X94" t="s">
        <v>228</v>
      </c>
      <c r="Y94" t="s">
        <v>225</v>
      </c>
      <c r="Z94" s="229">
        <v>38.304374694824219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65</v>
      </c>
      <c r="V95" t="s">
        <v>252</v>
      </c>
      <c r="W95" s="35" t="s">
        <v>569</v>
      </c>
      <c r="X95" s="35" t="s">
        <v>228</v>
      </c>
      <c r="Y95" s="35" t="s">
        <v>225</v>
      </c>
      <c r="Z95" s="348">
        <v>38.304374694824219</v>
      </c>
      <c r="AA95" s="35" t="s">
        <v>226</v>
      </c>
      <c r="AB95" s="35" t="s">
        <v>226</v>
      </c>
      <c r="AC95" s="35" t="s">
        <v>226</v>
      </c>
      <c r="AD95" s="35" t="s">
        <v>226</v>
      </c>
    </row>
    <row r="96" spans="21:30">
      <c r="U96">
        <v>75</v>
      </c>
      <c r="V96" t="s">
        <v>253</v>
      </c>
      <c r="W96" t="s">
        <v>570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76</v>
      </c>
      <c r="V97" t="s">
        <v>254</v>
      </c>
      <c r="W97" t="s">
        <v>570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77</v>
      </c>
      <c r="V98" t="s">
        <v>255</v>
      </c>
      <c r="W98" t="s">
        <v>570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87</v>
      </c>
      <c r="V99" t="s">
        <v>256</v>
      </c>
      <c r="W99" t="s">
        <v>570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88</v>
      </c>
      <c r="V100" t="s">
        <v>257</v>
      </c>
      <c r="W100" t="s">
        <v>570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</row>
    <row r="101" spans="21:30">
      <c r="U101">
        <v>89</v>
      </c>
      <c r="V101" t="s">
        <v>258</v>
      </c>
      <c r="W101" s="35" t="s">
        <v>570</v>
      </c>
      <c r="X101" s="35" t="s">
        <v>228</v>
      </c>
      <c r="Y101" s="35" t="s">
        <v>225</v>
      </c>
      <c r="Z101" s="35" t="s">
        <v>226</v>
      </c>
      <c r="AA101" s="35" t="s">
        <v>226</v>
      </c>
      <c r="AB101" s="35" t="s">
        <v>226</v>
      </c>
      <c r="AC101" s="35" t="s">
        <v>226</v>
      </c>
      <c r="AD101" s="35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D5:D10 A15:B19 B16:B26">
    <cfRule type="cellIs" dxfId="1122" priority="61" stopIfTrue="1" operator="equal">
      <formula>0</formula>
    </cfRule>
  </conditionalFormatting>
  <conditionalFormatting sqref="P5:Q5 P10">
    <cfRule type="cellIs" dxfId="1121" priority="60" stopIfTrue="1" operator="equal">
      <formula>0</formula>
    </cfRule>
  </conditionalFormatting>
  <conditionalFormatting sqref="O4">
    <cfRule type="cellIs" dxfId="1120" priority="57" stopIfTrue="1" operator="equal">
      <formula>0</formula>
    </cfRule>
  </conditionalFormatting>
  <conditionalFormatting sqref="O5 O14 P7:Q8 Q4 Q10 P12:Q14 Q6">
    <cfRule type="cellIs" dxfId="1119" priority="59" stopIfTrue="1" operator="equal">
      <formula>0</formula>
    </cfRule>
  </conditionalFormatting>
  <conditionalFormatting sqref="P14:Q14">
    <cfRule type="cellIs" dxfId="1118" priority="58" stopIfTrue="1" operator="equal">
      <formula>0</formula>
    </cfRule>
  </conditionalFormatting>
  <conditionalFormatting sqref="M5:N5 M11">
    <cfRule type="cellIs" dxfId="1117" priority="56" stopIfTrue="1" operator="equal">
      <formula>0</formula>
    </cfRule>
  </conditionalFormatting>
  <conditionalFormatting sqref="L4">
    <cfRule type="cellIs" dxfId="1116" priority="54" stopIfTrue="1" operator="equal">
      <formula>0</formula>
    </cfRule>
  </conditionalFormatting>
  <conditionalFormatting sqref="K5:L5 M7:N8 N4 K4 N11 M13:N14 N6">
    <cfRule type="cellIs" dxfId="1115" priority="55" stopIfTrue="1" operator="equal">
      <formula>0</formula>
    </cfRule>
  </conditionalFormatting>
  <conditionalFormatting sqref="B3:B4">
    <cfRule type="cellIs" dxfId="1114" priority="53" stopIfTrue="1" operator="equal">
      <formula>0</formula>
    </cfRule>
  </conditionalFormatting>
  <conditionalFormatting sqref="H6 G6:G12">
    <cfRule type="cellIs" dxfId="1113" priority="52" stopIfTrue="1" operator="equal">
      <formula>0</formula>
    </cfRule>
  </conditionalFormatting>
  <conditionalFormatting sqref="B20:B26">
    <cfRule type="cellIs" dxfId="1112" priority="51" stopIfTrue="1" operator="equal">
      <formula>0</formula>
    </cfRule>
  </conditionalFormatting>
  <conditionalFormatting sqref="B24:B26">
    <cfRule type="cellIs" dxfId="1111" priority="50" stopIfTrue="1" operator="equal">
      <formula>0</formula>
    </cfRule>
  </conditionalFormatting>
  <conditionalFormatting sqref="B7:B10">
    <cfRule type="cellIs" dxfId="1110" priority="49" stopIfTrue="1" operator="equal">
      <formula>0</formula>
    </cfRule>
  </conditionalFormatting>
  <conditionalFormatting sqref="B5:B10">
    <cfRule type="cellIs" dxfId="1109" priority="48" stopIfTrue="1" operator="equal">
      <formula>0</formula>
    </cfRule>
  </conditionalFormatting>
  <conditionalFormatting sqref="C3:C10">
    <cfRule type="cellIs" dxfId="1108" priority="47" stopIfTrue="1" operator="equal">
      <formula>0</formula>
    </cfRule>
  </conditionalFormatting>
  <conditionalFormatting sqref="B9:B12">
    <cfRule type="cellIs" dxfId="1107" priority="46" stopIfTrue="1" operator="equal">
      <formula>0</formula>
    </cfRule>
  </conditionalFormatting>
  <conditionalFormatting sqref="B13:B18">
    <cfRule type="cellIs" dxfId="1106" priority="45" stopIfTrue="1" operator="equal">
      <formula>0</formula>
    </cfRule>
  </conditionalFormatting>
  <conditionalFormatting sqref="B4:B6">
    <cfRule type="cellIs" dxfId="1105" priority="44" stopIfTrue="1" operator="equal">
      <formula>0</formula>
    </cfRule>
  </conditionalFormatting>
  <conditionalFormatting sqref="B6:B10">
    <cfRule type="cellIs" dxfId="1104" priority="43" stopIfTrue="1" operator="equal">
      <formula>0</formula>
    </cfRule>
  </conditionalFormatting>
  <conditionalFormatting sqref="B8:B10">
    <cfRule type="cellIs" dxfId="1103" priority="42" stopIfTrue="1" operator="equal">
      <formula>0</formula>
    </cfRule>
  </conditionalFormatting>
  <conditionalFormatting sqref="B8:B10">
    <cfRule type="cellIs" dxfId="1102" priority="41" stopIfTrue="1" operator="equal">
      <formula>0</formula>
    </cfRule>
  </conditionalFormatting>
  <conditionalFormatting sqref="B12:B14">
    <cfRule type="cellIs" dxfId="1101" priority="38" stopIfTrue="1" operator="equal">
      <formula>0</formula>
    </cfRule>
  </conditionalFormatting>
  <conditionalFormatting sqref="C3:C10">
    <cfRule type="cellIs" dxfId="1100" priority="37" stopIfTrue="1" operator="equal">
      <formula>0</formula>
    </cfRule>
  </conditionalFormatting>
  <conditionalFormatting sqref="C3:C10">
    <cfRule type="cellIs" dxfId="1099" priority="36" stopIfTrue="1" operator="equal">
      <formula>0</formula>
    </cfRule>
  </conditionalFormatting>
  <conditionalFormatting sqref="C3:C10">
    <cfRule type="cellIs" dxfId="1098" priority="35" stopIfTrue="1" operator="equal">
      <formula>0</formula>
    </cfRule>
  </conditionalFormatting>
  <conditionalFormatting sqref="C3:C10">
    <cfRule type="cellIs" dxfId="1097" priority="34" stopIfTrue="1" operator="equal">
      <formula>0</formula>
    </cfRule>
  </conditionalFormatting>
  <conditionalFormatting sqref="D23:D26">
    <cfRule type="cellIs" dxfId="1096" priority="33" stopIfTrue="1" operator="equal">
      <formula>0</formula>
    </cfRule>
  </conditionalFormatting>
  <conditionalFormatting sqref="D21:D26">
    <cfRule type="cellIs" dxfId="1095" priority="32" stopIfTrue="1" operator="equal">
      <formula>0</formula>
    </cfRule>
  </conditionalFormatting>
  <conditionalFormatting sqref="D19:D26">
    <cfRule type="cellIs" dxfId="1094" priority="31" stopIfTrue="1" operator="equal">
      <formula>0</formula>
    </cfRule>
  </conditionalFormatting>
  <conditionalFormatting sqref="D15:D20">
    <cfRule type="cellIs" dxfId="1093" priority="30" stopIfTrue="1" operator="equal">
      <formula>0</formula>
    </cfRule>
  </conditionalFormatting>
  <conditionalFormatting sqref="D15:D20">
    <cfRule type="cellIs" dxfId="1092" priority="29" stopIfTrue="1" operator="equal">
      <formula>0</formula>
    </cfRule>
  </conditionalFormatting>
  <conditionalFormatting sqref="D13:D18">
    <cfRule type="cellIs" dxfId="1091" priority="28" stopIfTrue="1" operator="equal">
      <formula>0</formula>
    </cfRule>
  </conditionalFormatting>
  <conditionalFormatting sqref="D13:D18">
    <cfRule type="cellIs" dxfId="1090" priority="27" stopIfTrue="1" operator="equal">
      <formula>0</formula>
    </cfRule>
  </conditionalFormatting>
  <conditionalFormatting sqref="D12:D14">
    <cfRule type="cellIs" dxfId="1089" priority="26" stopIfTrue="1" operator="equal">
      <formula>0</formula>
    </cfRule>
  </conditionalFormatting>
  <conditionalFormatting sqref="D12:D14">
    <cfRule type="cellIs" dxfId="1088" priority="25" stopIfTrue="1" operator="equal">
      <formula>0</formula>
    </cfRule>
  </conditionalFormatting>
  <conditionalFormatting sqref="D11:D14">
    <cfRule type="cellIs" dxfId="1087" priority="24" stopIfTrue="1" operator="equal">
      <formula>0</formula>
    </cfRule>
  </conditionalFormatting>
  <conditionalFormatting sqref="D9:D10">
    <cfRule type="cellIs" dxfId="1086" priority="23" stopIfTrue="1" operator="equal">
      <formula>0</formula>
    </cfRule>
  </conditionalFormatting>
  <conditionalFormatting sqref="C23:C28">
    <cfRule type="cellIs" dxfId="1085" priority="22" stopIfTrue="1" operator="equal">
      <formula>0</formula>
    </cfRule>
  </conditionalFormatting>
  <conditionalFormatting sqref="C23:C28">
    <cfRule type="cellIs" dxfId="1084" priority="21" stopIfTrue="1" operator="equal">
      <formula>0</formula>
    </cfRule>
  </conditionalFormatting>
  <conditionalFormatting sqref="C23:C28">
    <cfRule type="cellIs" dxfId="1083" priority="20" stopIfTrue="1" operator="equal">
      <formula>0</formula>
    </cfRule>
  </conditionalFormatting>
  <conditionalFormatting sqref="C23:C28">
    <cfRule type="cellIs" dxfId="1082" priority="19" stopIfTrue="1" operator="equal">
      <formula>0</formula>
    </cfRule>
  </conditionalFormatting>
  <conditionalFormatting sqref="C23:C28">
    <cfRule type="cellIs" dxfId="1081" priority="18" stopIfTrue="1" operator="equal">
      <formula>0</formula>
    </cfRule>
  </conditionalFormatting>
  <conditionalFormatting sqref="D25:D28">
    <cfRule type="cellIs" dxfId="1080" priority="17" stopIfTrue="1" operator="equal">
      <formula>0</formula>
    </cfRule>
  </conditionalFormatting>
  <conditionalFormatting sqref="D3:D4">
    <cfRule type="cellIs" dxfId="1079" priority="16" stopIfTrue="1" operator="equal">
      <formula>0</formula>
    </cfRule>
  </conditionalFormatting>
  <conditionalFormatting sqref="C7:C26">
    <cfRule type="cellIs" dxfId="1078" priority="15" stopIfTrue="1" operator="equal">
      <formula>0</formula>
    </cfRule>
  </conditionalFormatting>
  <conditionalFormatting sqref="C7:C26">
    <cfRule type="cellIs" dxfId="1077" priority="14" stopIfTrue="1" operator="equal">
      <formula>0</formula>
    </cfRule>
  </conditionalFormatting>
  <conditionalFormatting sqref="C7:C26">
    <cfRule type="cellIs" dxfId="1076" priority="13" stopIfTrue="1" operator="equal">
      <formula>0</formula>
    </cfRule>
  </conditionalFormatting>
  <conditionalFormatting sqref="C7:C26">
    <cfRule type="cellIs" dxfId="1075" priority="12" stopIfTrue="1" operator="equal">
      <formula>0</formula>
    </cfRule>
  </conditionalFormatting>
  <conditionalFormatting sqref="C7:C26">
    <cfRule type="cellIs" dxfId="1074" priority="11" stopIfTrue="1" operator="equal">
      <formula>0</formula>
    </cfRule>
  </conditionalFormatting>
  <conditionalFormatting sqref="C19:C26">
    <cfRule type="cellIs" dxfId="1073" priority="10" stopIfTrue="1" operator="equal">
      <formula>0</formula>
    </cfRule>
  </conditionalFormatting>
  <conditionalFormatting sqref="C19:C26">
    <cfRule type="cellIs" dxfId="1072" priority="9" stopIfTrue="1" operator="equal">
      <formula>0</formula>
    </cfRule>
  </conditionalFormatting>
  <conditionalFormatting sqref="C19:C26">
    <cfRule type="cellIs" dxfId="1071" priority="8" stopIfTrue="1" operator="equal">
      <formula>0</formula>
    </cfRule>
  </conditionalFormatting>
  <conditionalFormatting sqref="C19:C26">
    <cfRule type="cellIs" dxfId="1070" priority="7" stopIfTrue="1" operator="equal">
      <formula>0</formula>
    </cfRule>
  </conditionalFormatting>
  <conditionalFormatting sqref="C19:C26">
    <cfRule type="cellIs" dxfId="1069" priority="6" stopIfTrue="1" operator="equal">
      <formula>0</formula>
    </cfRule>
  </conditionalFormatting>
  <conditionalFormatting sqref="D4:D6">
    <cfRule type="cellIs" dxfId="1068" priority="5" stopIfTrue="1" operator="equal">
      <formula>0</formula>
    </cfRule>
  </conditionalFormatting>
  <conditionalFormatting sqref="D6:D10">
    <cfRule type="cellIs" dxfId="1067" priority="4" stopIfTrue="1" operator="equal">
      <formula>0</formula>
    </cfRule>
  </conditionalFormatting>
  <conditionalFormatting sqref="D8:D10">
    <cfRule type="cellIs" dxfId="1066" priority="3" stopIfTrue="1" operator="equal">
      <formula>0</formula>
    </cfRule>
  </conditionalFormatting>
  <conditionalFormatting sqref="D16:D26">
    <cfRule type="cellIs" dxfId="1065" priority="2" stopIfTrue="1" operator="equal">
      <formula>0</formula>
    </cfRule>
  </conditionalFormatting>
  <conditionalFormatting sqref="D16:D26">
    <cfRule type="cellIs" dxfId="1064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5563-E2B9-1D43-8236-22C7FF4E08CA}">
  <dimension ref="A1:AH101"/>
  <sheetViews>
    <sheetView workbookViewId="0">
      <selection activeCell="AJ49" sqref="AJ49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8.1640625" customWidth="1"/>
    <col min="24" max="31" width="8.83203125" customWidth="1"/>
    <col min="32" max="32" width="7.1640625" style="9" customWidth="1"/>
    <col min="33" max="34" width="7.1640625" customWidth="1"/>
  </cols>
  <sheetData>
    <row r="1" spans="1:30" ht="2" customHeight="1" thickBot="1">
      <c r="U1" t="s">
        <v>181</v>
      </c>
      <c r="V1" t="s">
        <v>571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572</v>
      </c>
    </row>
    <row r="3" spans="1:30" ht="16.25" customHeight="1" thickTop="1" thickBot="1">
      <c r="A3" s="15">
        <v>1</v>
      </c>
      <c r="B3" s="16">
        <v>257</v>
      </c>
      <c r="C3" s="16" t="s">
        <v>157</v>
      </c>
      <c r="D3" s="17">
        <v>44596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 ht="16.25" customHeight="1">
      <c r="A4" s="15">
        <v>2</v>
      </c>
      <c r="B4" s="16">
        <v>257</v>
      </c>
      <c r="C4" s="16" t="s">
        <v>157</v>
      </c>
      <c r="D4" s="17">
        <v>44596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39.434200286865234</v>
      </c>
      <c r="AA4" s="229">
        <v>0.99779999256134033</v>
      </c>
      <c r="AB4" s="229">
        <v>-3.2869999408721924</v>
      </c>
      <c r="AC4" s="229">
        <v>101.47853088378906</v>
      </c>
    </row>
    <row r="5" spans="1:30" ht="16.25" customHeight="1" thickBot="1">
      <c r="A5" s="15">
        <v>3</v>
      </c>
      <c r="B5" s="16">
        <v>258</v>
      </c>
      <c r="C5" s="16" t="s">
        <v>157</v>
      </c>
      <c r="D5" s="17">
        <v>44599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6.25" customHeight="1">
      <c r="A6" s="15">
        <v>4</v>
      </c>
      <c r="B6" s="16">
        <v>258</v>
      </c>
      <c r="C6" s="16" t="s">
        <v>157</v>
      </c>
      <c r="D6" s="17">
        <v>44599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6.25" customHeight="1">
      <c r="A7" s="15">
        <v>5</v>
      </c>
      <c r="B7" s="16">
        <v>259</v>
      </c>
      <c r="C7" s="16" t="s">
        <v>157</v>
      </c>
      <c r="D7" s="17">
        <v>44602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6.25" customHeight="1">
      <c r="A8" s="15">
        <v>6</v>
      </c>
      <c r="B8" s="16">
        <v>259</v>
      </c>
      <c r="C8" s="16" t="s">
        <v>157</v>
      </c>
      <c r="D8" s="17">
        <v>44602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6.25" customHeight="1">
      <c r="A9" s="15">
        <v>7</v>
      </c>
      <c r="B9" s="16">
        <v>260</v>
      </c>
      <c r="C9" s="16" t="s">
        <v>157</v>
      </c>
      <c r="D9" s="17">
        <v>44609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6.25" customHeight="1">
      <c r="A10" s="15">
        <v>8</v>
      </c>
      <c r="B10" s="16">
        <v>260</v>
      </c>
      <c r="C10" s="16" t="s">
        <v>157</v>
      </c>
      <c r="D10" s="17">
        <v>44609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6.25" customHeight="1" thickBot="1">
      <c r="A11" s="15">
        <v>9</v>
      </c>
      <c r="B11" s="16">
        <v>261</v>
      </c>
      <c r="C11" s="16" t="s">
        <v>157</v>
      </c>
      <c r="D11" s="17">
        <v>44616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0" ht="16.25" customHeight="1">
      <c r="A12" s="15">
        <v>10</v>
      </c>
      <c r="B12" s="16">
        <v>261</v>
      </c>
      <c r="C12" s="16" t="s">
        <v>157</v>
      </c>
      <c r="D12" s="17">
        <v>44616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6.25" customHeight="1" thickBot="1">
      <c r="A13" s="15">
        <v>11</v>
      </c>
      <c r="B13" s="16">
        <v>262</v>
      </c>
      <c r="C13" s="16" t="s">
        <v>157</v>
      </c>
      <c r="D13" s="17">
        <v>44623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6.25" customHeight="1" thickBot="1">
      <c r="A14" s="15">
        <v>12</v>
      </c>
      <c r="B14" s="16">
        <v>262</v>
      </c>
      <c r="C14" s="16" t="s">
        <v>157</v>
      </c>
      <c r="D14" s="17">
        <v>44623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 ht="16.25" customHeight="1">
      <c r="A15" s="15">
        <v>13</v>
      </c>
      <c r="B15" s="16">
        <v>263</v>
      </c>
      <c r="C15" s="16" t="s">
        <v>157</v>
      </c>
      <c r="D15" s="17">
        <v>44631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263</v>
      </c>
      <c r="C16" s="16" t="s">
        <v>157</v>
      </c>
      <c r="D16" s="17">
        <v>44631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264</v>
      </c>
      <c r="C17" s="16" t="s">
        <v>157</v>
      </c>
      <c r="D17" s="17">
        <v>44637</v>
      </c>
      <c r="E17" s="452" t="s">
        <v>36</v>
      </c>
      <c r="F17" s="86"/>
      <c r="G17" s="87"/>
      <c r="H17" s="88"/>
      <c r="I17" s="89" t="str">
        <f>C3</f>
        <v>LN75 PLS</v>
      </c>
      <c r="J17" s="90"/>
      <c r="K17" s="91"/>
      <c r="L17" s="92" t="str">
        <f>C11</f>
        <v>LN75 PLS</v>
      </c>
      <c r="M17" s="93"/>
      <c r="N17" s="94"/>
      <c r="O17" s="89" t="str">
        <f>C19</f>
        <v>LN75 PLS</v>
      </c>
      <c r="P17" s="95"/>
      <c r="Q17" s="463">
        <f>C27</f>
        <v>0</v>
      </c>
      <c r="R17" s="452" t="s">
        <v>36</v>
      </c>
      <c r="S17" s="58"/>
      <c r="T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F17" s="58"/>
      <c r="AG17" s="58"/>
      <c r="AH17" s="58"/>
    </row>
    <row r="18" spans="1:34" ht="15" customHeight="1">
      <c r="A18" s="15">
        <v>16</v>
      </c>
      <c r="B18" s="16">
        <v>264</v>
      </c>
      <c r="C18" s="16" t="s">
        <v>157</v>
      </c>
      <c r="D18" s="17">
        <v>44637</v>
      </c>
      <c r="E18" s="452"/>
      <c r="F18" s="454" t="s">
        <v>37</v>
      </c>
      <c r="G18" s="455"/>
      <c r="H18" s="456">
        <f>B3</f>
        <v>257</v>
      </c>
      <c r="I18" s="457"/>
      <c r="J18" s="458"/>
      <c r="K18" s="465">
        <f>B11</f>
        <v>261</v>
      </c>
      <c r="L18" s="466"/>
      <c r="M18" s="467"/>
      <c r="N18" s="456">
        <f>B19</f>
        <v>265</v>
      </c>
      <c r="O18" s="457"/>
      <c r="P18" s="458"/>
      <c r="Q18" s="464"/>
      <c r="R18" s="452"/>
      <c r="S18" s="58"/>
      <c r="T18" s="58"/>
      <c r="U18">
        <v>61</v>
      </c>
      <c r="V18" t="s">
        <v>221</v>
      </c>
      <c r="W18" t="s">
        <v>222</v>
      </c>
      <c r="X18" t="s">
        <v>208</v>
      </c>
      <c r="Y18" t="s">
        <v>225</v>
      </c>
      <c r="Z18" t="s">
        <v>226</v>
      </c>
      <c r="AA18" t="s">
        <v>226</v>
      </c>
      <c r="AB18" s="229">
        <v>1</v>
      </c>
      <c r="AC18" t="s">
        <v>226</v>
      </c>
      <c r="AD18" t="s">
        <v>226</v>
      </c>
      <c r="AF18" s="58"/>
      <c r="AG18" s="58"/>
      <c r="AH18" s="58"/>
    </row>
    <row r="19" spans="1:34" ht="15" customHeight="1" thickBot="1">
      <c r="A19" s="15">
        <v>17</v>
      </c>
      <c r="B19" s="16">
        <v>265</v>
      </c>
      <c r="C19" s="16" t="s">
        <v>157</v>
      </c>
      <c r="D19" s="17">
        <v>44644</v>
      </c>
      <c r="E19" s="453"/>
      <c r="F19" s="99"/>
      <c r="G19" s="100"/>
      <c r="H19" s="101">
        <v>1</v>
      </c>
      <c r="I19" s="102">
        <f>D3</f>
        <v>44596</v>
      </c>
      <c r="J19" s="103"/>
      <c r="K19" s="104">
        <v>9</v>
      </c>
      <c r="L19" s="105">
        <f>D11</f>
        <v>44616</v>
      </c>
      <c r="M19" s="106"/>
      <c r="N19" s="107"/>
      <c r="O19" s="108">
        <f>D19</f>
        <v>44644</v>
      </c>
      <c r="P19" s="109"/>
      <c r="Q19" s="464"/>
      <c r="R19" s="453"/>
      <c r="S19" s="58"/>
      <c r="T19" s="58"/>
      <c r="U19">
        <v>62</v>
      </c>
      <c r="V19" t="s">
        <v>223</v>
      </c>
      <c r="W19" t="s">
        <v>222</v>
      </c>
      <c r="X19" t="s">
        <v>208</v>
      </c>
      <c r="Y19" t="s">
        <v>225</v>
      </c>
      <c r="Z19" t="s">
        <v>226</v>
      </c>
      <c r="AA19" t="s">
        <v>226</v>
      </c>
      <c r="AB19" s="229">
        <v>1</v>
      </c>
      <c r="AC19" t="s">
        <v>226</v>
      </c>
      <c r="AD19" t="s">
        <v>226</v>
      </c>
      <c r="AF19" s="58"/>
      <c r="AG19" s="58"/>
      <c r="AH19" s="58"/>
    </row>
    <row r="20" spans="1:34" ht="15" customHeight="1">
      <c r="A20" s="15">
        <v>18</v>
      </c>
      <c r="B20" s="16">
        <v>265</v>
      </c>
      <c r="C20" s="16" t="s">
        <v>157</v>
      </c>
      <c r="D20" s="17">
        <v>44644</v>
      </c>
      <c r="E20" s="451" t="s">
        <v>39</v>
      </c>
      <c r="F20" s="110"/>
      <c r="G20" s="111"/>
      <c r="H20" s="112"/>
      <c r="I20" s="113" t="str">
        <f>C4</f>
        <v>LN75 PLS</v>
      </c>
      <c r="J20" s="114"/>
      <c r="K20" s="115"/>
      <c r="L20" s="116" t="str">
        <f>C12</f>
        <v>LN75 PLS</v>
      </c>
      <c r="M20" s="117"/>
      <c r="N20" s="118"/>
      <c r="O20" s="119" t="str">
        <f>C20</f>
        <v>LN75 PLS</v>
      </c>
      <c r="P20" s="120"/>
      <c r="Q20" s="462">
        <f>B27</f>
        <v>0</v>
      </c>
      <c r="R20" s="451" t="s">
        <v>39</v>
      </c>
      <c r="S20" s="58"/>
      <c r="T20" s="58"/>
      <c r="U20">
        <v>49</v>
      </c>
      <c r="V20" t="s">
        <v>218</v>
      </c>
      <c r="W20" t="s">
        <v>219</v>
      </c>
      <c r="X20" t="s">
        <v>208</v>
      </c>
      <c r="Y20" s="229">
        <v>36.537521362304688</v>
      </c>
      <c r="Z20" s="229">
        <v>36.110260009765625</v>
      </c>
      <c r="AA20" s="229">
        <v>0.60423880815505981</v>
      </c>
      <c r="AB20" s="229">
        <v>10</v>
      </c>
      <c r="AC20" t="s">
        <v>226</v>
      </c>
      <c r="AD20" t="s">
        <v>226</v>
      </c>
      <c r="AF20" s="58"/>
      <c r="AG20" s="58"/>
      <c r="AH20" s="58"/>
    </row>
    <row r="21" spans="1:34" ht="15" customHeight="1">
      <c r="A21" s="15">
        <v>19</v>
      </c>
      <c r="B21" s="16">
        <v>266</v>
      </c>
      <c r="C21" s="16" t="s">
        <v>157</v>
      </c>
      <c r="D21" s="17">
        <v>44651</v>
      </c>
      <c r="E21" s="452"/>
      <c r="F21" s="456" t="s">
        <v>40</v>
      </c>
      <c r="G21" s="458"/>
      <c r="H21" s="459">
        <f>B4</f>
        <v>257</v>
      </c>
      <c r="I21" s="460"/>
      <c r="J21" s="461"/>
      <c r="K21" s="456">
        <f>B12</f>
        <v>261</v>
      </c>
      <c r="L21" s="457"/>
      <c r="M21" s="458"/>
      <c r="N21" s="459">
        <f>B20</f>
        <v>265</v>
      </c>
      <c r="O21" s="460"/>
      <c r="P21" s="461"/>
      <c r="Q21" s="462"/>
      <c r="R21" s="452"/>
      <c r="S21" s="58"/>
      <c r="T21" s="58"/>
      <c r="U21">
        <v>50</v>
      </c>
      <c r="V21" t="s">
        <v>220</v>
      </c>
      <c r="W21" t="s">
        <v>219</v>
      </c>
      <c r="X21" t="s">
        <v>208</v>
      </c>
      <c r="Y21" s="229">
        <v>35.682998657226562</v>
      </c>
      <c r="Z21" s="229">
        <v>36.110260009765625</v>
      </c>
      <c r="AA21" s="229">
        <v>0.60423880815505981</v>
      </c>
      <c r="AB21" s="229">
        <v>10</v>
      </c>
      <c r="AC21" t="s">
        <v>226</v>
      </c>
      <c r="AD21" t="s">
        <v>226</v>
      </c>
      <c r="AF21" s="58"/>
      <c r="AG21" s="58"/>
      <c r="AH21" s="58"/>
    </row>
    <row r="22" spans="1:34" ht="15" customHeight="1" thickBot="1">
      <c r="A22" s="15">
        <v>20</v>
      </c>
      <c r="B22" s="16">
        <v>266</v>
      </c>
      <c r="C22" s="16" t="s">
        <v>157</v>
      </c>
      <c r="D22" s="17">
        <v>44651</v>
      </c>
      <c r="E22" s="453"/>
      <c r="F22" s="121"/>
      <c r="G22" s="122"/>
      <c r="H22" s="123">
        <v>2</v>
      </c>
      <c r="I22" s="124">
        <f>D4</f>
        <v>44596</v>
      </c>
      <c r="J22" s="125"/>
      <c r="K22" s="126">
        <v>10</v>
      </c>
      <c r="L22" s="127">
        <f>D12</f>
        <v>44616</v>
      </c>
      <c r="M22" s="128"/>
      <c r="N22" s="129">
        <v>18</v>
      </c>
      <c r="O22" s="130">
        <f>D20</f>
        <v>44644</v>
      </c>
      <c r="P22" s="131"/>
      <c r="Q22" s="462"/>
      <c r="R22" s="453"/>
      <c r="S22" s="58"/>
      <c r="T22" s="58"/>
      <c r="U22">
        <v>37</v>
      </c>
      <c r="V22" t="s">
        <v>216</v>
      </c>
      <c r="W22" t="s">
        <v>217</v>
      </c>
      <c r="X22" t="s">
        <v>208</v>
      </c>
      <c r="Y22" s="229">
        <v>32.976451873779297</v>
      </c>
      <c r="Z22" s="229">
        <v>32.874977111816406</v>
      </c>
      <c r="AA22" s="229">
        <v>0.14350698888301849</v>
      </c>
      <c r="AB22" s="229">
        <v>100</v>
      </c>
      <c r="AC22" t="s">
        <v>226</v>
      </c>
      <c r="AD22" t="s">
        <v>226</v>
      </c>
      <c r="AF22" s="58"/>
      <c r="AG22" s="58"/>
      <c r="AH22" s="58"/>
    </row>
    <row r="23" spans="1:34" ht="15" customHeight="1">
      <c r="A23" s="15">
        <v>21</v>
      </c>
      <c r="B23" s="16">
        <v>267</v>
      </c>
      <c r="C23" s="16" t="s">
        <v>157</v>
      </c>
      <c r="D23" s="17">
        <v>44657</v>
      </c>
      <c r="E23" s="451" t="s">
        <v>41</v>
      </c>
      <c r="F23" s="132"/>
      <c r="G23" s="133"/>
      <c r="H23" s="134"/>
      <c r="I23" s="47" t="str">
        <f>C5</f>
        <v>LN75 PLS</v>
      </c>
      <c r="J23" s="135"/>
      <c r="K23" s="136"/>
      <c r="L23" s="137" t="str">
        <f>C13</f>
        <v>LN75 PLS</v>
      </c>
      <c r="M23" s="138"/>
      <c r="N23" s="139"/>
      <c r="O23" s="140" t="str">
        <f>C21</f>
        <v>LN75 PLS</v>
      </c>
      <c r="P23" s="141"/>
      <c r="Q23" s="142">
        <f>D27</f>
        <v>0</v>
      </c>
      <c r="R23" s="452" t="s">
        <v>41</v>
      </c>
      <c r="S23" s="58"/>
      <c r="T23" s="58"/>
      <c r="U23">
        <v>38</v>
      </c>
      <c r="V23" t="s">
        <v>90</v>
      </c>
      <c r="W23" t="s">
        <v>217</v>
      </c>
      <c r="X23" t="s">
        <v>208</v>
      </c>
      <c r="Y23" s="229">
        <v>32.773502349853516</v>
      </c>
      <c r="Z23" s="229">
        <v>32.874977111816406</v>
      </c>
      <c r="AA23" s="229">
        <v>0.14350698888301849</v>
      </c>
      <c r="AB23" s="229">
        <v>100</v>
      </c>
      <c r="AC23" t="s">
        <v>226</v>
      </c>
      <c r="AD23" t="s">
        <v>226</v>
      </c>
      <c r="AF23" s="58"/>
      <c r="AG23" s="58"/>
      <c r="AH23" s="58"/>
    </row>
    <row r="24" spans="1:34" ht="15" customHeight="1">
      <c r="A24" s="15">
        <v>22</v>
      </c>
      <c r="B24" s="16">
        <v>267</v>
      </c>
      <c r="C24" s="16" t="s">
        <v>157</v>
      </c>
      <c r="D24" s="17">
        <v>44657</v>
      </c>
      <c r="E24" s="452"/>
      <c r="F24" s="454" t="s">
        <v>42</v>
      </c>
      <c r="G24" s="455"/>
      <c r="H24" s="456">
        <f>B5</f>
        <v>258</v>
      </c>
      <c r="I24" s="457"/>
      <c r="J24" s="458"/>
      <c r="K24" s="459">
        <f>B13</f>
        <v>262</v>
      </c>
      <c r="L24" s="460"/>
      <c r="M24" s="461"/>
      <c r="N24" s="456">
        <f>B21</f>
        <v>266</v>
      </c>
      <c r="O24" s="457"/>
      <c r="P24" s="458"/>
      <c r="Q24" s="144"/>
      <c r="R24" s="452"/>
      <c r="S24" s="58"/>
      <c r="T24" s="58"/>
      <c r="U24">
        <v>25</v>
      </c>
      <c r="V24" t="s">
        <v>213</v>
      </c>
      <c r="W24" t="s">
        <v>214</v>
      </c>
      <c r="X24" t="s">
        <v>208</v>
      </c>
      <c r="Y24" s="229">
        <v>29.565793991088867</v>
      </c>
      <c r="Z24" s="229">
        <v>29.626935958862305</v>
      </c>
      <c r="AA24" s="229">
        <v>8.646780252456665E-2</v>
      </c>
      <c r="AB24" s="229">
        <v>1000</v>
      </c>
      <c r="AC24" t="s">
        <v>226</v>
      </c>
      <c r="AD24" t="s">
        <v>226</v>
      </c>
      <c r="AF24" s="58"/>
      <c r="AG24" s="58"/>
      <c r="AH24" s="58"/>
    </row>
    <row r="25" spans="1:34" ht="15" customHeight="1" thickBot="1">
      <c r="A25" s="15">
        <v>23</v>
      </c>
      <c r="B25" s="16">
        <v>268</v>
      </c>
      <c r="C25" s="16" t="s">
        <v>157</v>
      </c>
      <c r="D25" s="17">
        <v>44665</v>
      </c>
      <c r="E25" s="453"/>
      <c r="F25" s="145"/>
      <c r="G25" s="146"/>
      <c r="H25" s="147">
        <v>3</v>
      </c>
      <c r="I25" s="148">
        <f>D5</f>
        <v>44599</v>
      </c>
      <c r="J25" s="103"/>
      <c r="K25" s="104">
        <v>11</v>
      </c>
      <c r="L25" s="105">
        <f>D13</f>
        <v>44623</v>
      </c>
      <c r="M25" s="149"/>
      <c r="N25" s="150">
        <v>19</v>
      </c>
      <c r="O25" s="148">
        <f>D21</f>
        <v>44651</v>
      </c>
      <c r="P25" s="151"/>
      <c r="Q25" s="152"/>
      <c r="R25" s="453"/>
      <c r="S25" s="58"/>
      <c r="T25" s="58"/>
      <c r="U25">
        <v>26</v>
      </c>
      <c r="V25" t="s">
        <v>215</v>
      </c>
      <c r="W25" t="s">
        <v>214</v>
      </c>
      <c r="X25" t="s">
        <v>208</v>
      </c>
      <c r="Y25" s="229">
        <v>29.688077926635742</v>
      </c>
      <c r="Z25" s="229">
        <v>29.626935958862305</v>
      </c>
      <c r="AA25" s="229">
        <v>8.646780252456665E-2</v>
      </c>
      <c r="AB25" s="229">
        <v>1000</v>
      </c>
      <c r="AC25" t="s">
        <v>226</v>
      </c>
      <c r="AD25" t="s">
        <v>226</v>
      </c>
      <c r="AF25" s="58"/>
      <c r="AG25" s="58"/>
      <c r="AH25" s="58"/>
    </row>
    <row r="26" spans="1:34" ht="15" customHeight="1">
      <c r="A26" s="15">
        <v>24</v>
      </c>
      <c r="B26" s="16">
        <v>268</v>
      </c>
      <c r="C26" s="16" t="s">
        <v>157</v>
      </c>
      <c r="D26" s="17">
        <v>44665</v>
      </c>
      <c r="E26" s="475" t="s">
        <v>44</v>
      </c>
      <c r="F26" s="153"/>
      <c r="G26" s="122"/>
      <c r="H26" s="112"/>
      <c r="I26" s="113" t="str">
        <f>C6</f>
        <v>LN75 PLS</v>
      </c>
      <c r="J26" s="154"/>
      <c r="K26" s="115"/>
      <c r="L26" s="81" t="str">
        <f>C14</f>
        <v>LN75 PLS</v>
      </c>
      <c r="M26" s="117"/>
      <c r="N26" s="155"/>
      <c r="O26" s="113" t="str">
        <f>C22</f>
        <v>LN75 PLS</v>
      </c>
      <c r="P26" s="156"/>
      <c r="Q26" s="468">
        <f>C28</f>
        <v>0</v>
      </c>
      <c r="R26" s="452" t="s">
        <v>44</v>
      </c>
      <c r="S26" s="58"/>
      <c r="T26" s="58"/>
      <c r="U26">
        <v>13</v>
      </c>
      <c r="V26" t="s">
        <v>210</v>
      </c>
      <c r="W26" t="s">
        <v>211</v>
      </c>
      <c r="X26" t="s">
        <v>208</v>
      </c>
      <c r="Y26" s="229">
        <v>26.11284065246582</v>
      </c>
      <c r="Z26" s="229">
        <v>26.281332015991211</v>
      </c>
      <c r="AA26" s="229">
        <v>0.23828276991844177</v>
      </c>
      <c r="AB26" s="229">
        <v>10000</v>
      </c>
      <c r="AC26" t="s">
        <v>226</v>
      </c>
      <c r="AD26" t="s">
        <v>226</v>
      </c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258</v>
      </c>
      <c r="I27" s="460"/>
      <c r="J27" s="461"/>
      <c r="K27" s="456">
        <f>B14</f>
        <v>262</v>
      </c>
      <c r="L27" s="457"/>
      <c r="M27" s="458"/>
      <c r="N27" s="459">
        <f>B22</f>
        <v>266</v>
      </c>
      <c r="O27" s="460"/>
      <c r="P27" s="461"/>
      <c r="Q27" s="469"/>
      <c r="R27" s="452"/>
      <c r="S27" s="58"/>
      <c r="T27" s="58"/>
      <c r="U27">
        <v>14</v>
      </c>
      <c r="V27" t="s">
        <v>212</v>
      </c>
      <c r="W27" t="s">
        <v>211</v>
      </c>
      <c r="X27" t="s">
        <v>208</v>
      </c>
      <c r="Y27" s="229">
        <v>26.449823379516602</v>
      </c>
      <c r="Z27" s="229">
        <v>26.281332015991211</v>
      </c>
      <c r="AA27" s="229">
        <v>0.23828276991844177</v>
      </c>
      <c r="AB27" s="229">
        <v>10000</v>
      </c>
      <c r="AC27" t="s">
        <v>226</v>
      </c>
      <c r="AD27" t="s">
        <v>226</v>
      </c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44599</v>
      </c>
      <c r="J28" s="161"/>
      <c r="K28" s="162">
        <v>12</v>
      </c>
      <c r="L28" s="127">
        <f>D14</f>
        <v>44623</v>
      </c>
      <c r="M28" s="163"/>
      <c r="N28" s="104">
        <v>20</v>
      </c>
      <c r="O28" s="160">
        <f>D22</f>
        <v>44651</v>
      </c>
      <c r="P28" s="131"/>
      <c r="Q28" s="469"/>
      <c r="R28" s="452"/>
      <c r="S28" s="58"/>
      <c r="T28" s="58"/>
      <c r="U28">
        <v>1</v>
      </c>
      <c r="V28" t="s">
        <v>206</v>
      </c>
      <c r="W28" t="s">
        <v>207</v>
      </c>
      <c r="X28" t="s">
        <v>208</v>
      </c>
      <c r="Y28" s="229">
        <v>22.96272087097168</v>
      </c>
      <c r="Z28" s="229">
        <v>22.97175407409668</v>
      </c>
      <c r="AA28" s="229">
        <v>1.2774878181517124E-2</v>
      </c>
      <c r="AB28" s="229">
        <v>100000</v>
      </c>
      <c r="AC28" t="s">
        <v>226</v>
      </c>
      <c r="AD28" t="s">
        <v>226</v>
      </c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LN75 PLS</v>
      </c>
      <c r="J29" s="167"/>
      <c r="K29" s="168"/>
      <c r="L29" s="137" t="str">
        <f>C15</f>
        <v>LN75 PLS</v>
      </c>
      <c r="M29" s="138"/>
      <c r="N29" s="139"/>
      <c r="O29" s="140" t="str">
        <f>C23</f>
        <v>LN75 PLS</v>
      </c>
      <c r="P29" s="143"/>
      <c r="Q29" s="470">
        <f>B28</f>
        <v>0</v>
      </c>
      <c r="R29" s="471" t="s">
        <v>47</v>
      </c>
      <c r="S29" s="58"/>
      <c r="T29" s="58"/>
      <c r="U29">
        <v>2</v>
      </c>
      <c r="V29" t="s">
        <v>209</v>
      </c>
      <c r="W29" t="s">
        <v>207</v>
      </c>
      <c r="X29" t="s">
        <v>208</v>
      </c>
      <c r="Y29" s="229">
        <v>22.98078727722168</v>
      </c>
      <c r="Z29" s="229">
        <v>22.97175407409668</v>
      </c>
      <c r="AA29" s="229">
        <v>1.2774878181517124E-2</v>
      </c>
      <c r="AB29" s="229">
        <v>100000</v>
      </c>
      <c r="AC29" t="s">
        <v>226</v>
      </c>
      <c r="AD29" t="s">
        <v>226</v>
      </c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259</v>
      </c>
      <c r="I30" s="473"/>
      <c r="J30" s="474"/>
      <c r="K30" s="459">
        <f>B15</f>
        <v>263</v>
      </c>
      <c r="L30" s="460"/>
      <c r="M30" s="461"/>
      <c r="N30" s="456">
        <f>B23</f>
        <v>267</v>
      </c>
      <c r="O30" s="457"/>
      <c r="P30" s="458"/>
      <c r="Q30" s="470"/>
      <c r="R30" s="452"/>
      <c r="S30" s="58"/>
      <c r="T30" s="58"/>
      <c r="U30">
        <v>3</v>
      </c>
      <c r="V30" t="s">
        <v>232</v>
      </c>
      <c r="W30" t="s">
        <v>573</v>
      </c>
      <c r="X30" t="s">
        <v>228</v>
      </c>
      <c r="Y30" t="s">
        <v>225</v>
      </c>
      <c r="Z30" s="229">
        <v>38.050407409667969</v>
      </c>
      <c r="AA30" s="229">
        <v>0.29095757007598877</v>
      </c>
      <c r="AB30" t="s">
        <v>226</v>
      </c>
      <c r="AC30" t="s">
        <v>226</v>
      </c>
      <c r="AD30" t="s">
        <v>226</v>
      </c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44602</v>
      </c>
      <c r="J31" s="169"/>
      <c r="K31" s="170">
        <v>13</v>
      </c>
      <c r="L31" s="105">
        <f>D15</f>
        <v>44631</v>
      </c>
      <c r="M31" s="106"/>
      <c r="N31" s="150">
        <v>21</v>
      </c>
      <c r="O31" s="148">
        <f>D23</f>
        <v>44657</v>
      </c>
      <c r="P31" s="109"/>
      <c r="Q31" s="470"/>
      <c r="R31" s="453"/>
      <c r="S31" s="58"/>
      <c r="T31" s="58"/>
      <c r="U31">
        <v>4</v>
      </c>
      <c r="V31" t="s">
        <v>234</v>
      </c>
      <c r="W31" t="s">
        <v>573</v>
      </c>
      <c r="X31" t="s">
        <v>228</v>
      </c>
      <c r="Y31" t="s">
        <v>225</v>
      </c>
      <c r="Z31" s="229">
        <v>38.050407409667969</v>
      </c>
      <c r="AA31" s="229">
        <v>0.29095757007598877</v>
      </c>
      <c r="AB31" t="s">
        <v>226</v>
      </c>
      <c r="AC31" t="s">
        <v>226</v>
      </c>
      <c r="AD31" t="s">
        <v>226</v>
      </c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LN75 PLS</v>
      </c>
      <c r="J32" s="172"/>
      <c r="K32" s="115"/>
      <c r="L32" s="81" t="str">
        <f>C16</f>
        <v>LN75 PLS</v>
      </c>
      <c r="M32" s="117"/>
      <c r="N32" s="118"/>
      <c r="O32" s="119" t="str">
        <f>C24</f>
        <v>LN75 PLS</v>
      </c>
      <c r="P32" s="173"/>
      <c r="Q32" s="174">
        <f>D28</f>
        <v>0</v>
      </c>
      <c r="R32" s="451" t="s">
        <v>49</v>
      </c>
      <c r="S32" s="58"/>
      <c r="T32" s="58"/>
      <c r="U32">
        <v>5</v>
      </c>
      <c r="V32" t="s">
        <v>235</v>
      </c>
      <c r="W32" t="s">
        <v>573</v>
      </c>
      <c r="X32" t="s">
        <v>228</v>
      </c>
      <c r="Y32" s="229">
        <v>37.844669342041016</v>
      </c>
      <c r="Z32" s="229">
        <v>38.050407409667969</v>
      </c>
      <c r="AA32" s="229">
        <v>0.29095757007598877</v>
      </c>
      <c r="AB32" s="229">
        <v>3.0449557304382324</v>
      </c>
      <c r="AC32" s="229">
        <v>2.6636943817138672</v>
      </c>
      <c r="AD32" s="229">
        <v>0.5391848087310791</v>
      </c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259</v>
      </c>
      <c r="I33" s="460"/>
      <c r="J33" s="461"/>
      <c r="K33" s="456">
        <f>B16</f>
        <v>263</v>
      </c>
      <c r="L33" s="457"/>
      <c r="M33" s="458"/>
      <c r="N33" s="459">
        <f>B24</f>
        <v>267</v>
      </c>
      <c r="O33" s="460"/>
      <c r="P33" s="461"/>
      <c r="Q33" s="175"/>
      <c r="R33" s="452"/>
      <c r="S33" s="58"/>
      <c r="T33" s="58"/>
      <c r="U33">
        <v>15</v>
      </c>
      <c r="V33" t="s">
        <v>236</v>
      </c>
      <c r="W33" t="s">
        <v>573</v>
      </c>
      <c r="X33" t="s">
        <v>228</v>
      </c>
      <c r="Y33" t="s">
        <v>225</v>
      </c>
      <c r="Z33" s="229">
        <v>38.050407409667969</v>
      </c>
      <c r="AA33" s="229">
        <v>0.29095757007598877</v>
      </c>
      <c r="AB33" t="s">
        <v>226</v>
      </c>
      <c r="AC33" t="s">
        <v>226</v>
      </c>
      <c r="AD33" t="s">
        <v>226</v>
      </c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44602</v>
      </c>
      <c r="J34" s="125"/>
      <c r="K34" s="126">
        <v>14</v>
      </c>
      <c r="L34" s="127">
        <f>D16</f>
        <v>44631</v>
      </c>
      <c r="M34" s="178"/>
      <c r="N34" s="129">
        <v>22</v>
      </c>
      <c r="O34" s="130">
        <f>D24</f>
        <v>44657</v>
      </c>
      <c r="P34" s="179"/>
      <c r="Q34" s="180"/>
      <c r="R34" s="452"/>
      <c r="S34" s="58"/>
      <c r="T34" s="58"/>
      <c r="U34">
        <v>16</v>
      </c>
      <c r="V34" t="s">
        <v>237</v>
      </c>
      <c r="W34" t="s">
        <v>573</v>
      </c>
      <c r="X34" t="s">
        <v>228</v>
      </c>
      <c r="Y34" s="229">
        <v>38.256145477294922</v>
      </c>
      <c r="Z34" s="229">
        <v>38.050407409667969</v>
      </c>
      <c r="AA34" s="229">
        <v>0.29095757007598877</v>
      </c>
      <c r="AB34" s="229">
        <v>2.2824332714080811</v>
      </c>
      <c r="AC34" s="229">
        <v>2.6636943817138672</v>
      </c>
      <c r="AD34" s="229">
        <v>0.5391848087310791</v>
      </c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LN75 PLS</v>
      </c>
      <c r="J35" s="183"/>
      <c r="K35" s="136"/>
      <c r="L35" s="137" t="str">
        <f>C17</f>
        <v>LN75 PLS</v>
      </c>
      <c r="M35" s="138"/>
      <c r="N35" s="139"/>
      <c r="O35" s="140" t="str">
        <f>C25</f>
        <v>LN75 PLS</v>
      </c>
      <c r="P35" s="143"/>
      <c r="Q35" s="184"/>
      <c r="R35" s="451" t="s">
        <v>51</v>
      </c>
      <c r="S35" s="58"/>
      <c r="T35" s="58"/>
      <c r="U35">
        <v>17</v>
      </c>
      <c r="V35" t="s">
        <v>238</v>
      </c>
      <c r="W35" s="35" t="s">
        <v>573</v>
      </c>
      <c r="X35" s="35" t="s">
        <v>228</v>
      </c>
      <c r="Y35" s="35" t="s">
        <v>225</v>
      </c>
      <c r="Z35" s="348">
        <v>38.050407409667969</v>
      </c>
      <c r="AA35" s="348">
        <v>0.29095757007598877</v>
      </c>
      <c r="AB35" s="35" t="s">
        <v>226</v>
      </c>
      <c r="AC35" s="35" t="s">
        <v>226</v>
      </c>
      <c r="AD35" s="35" t="s">
        <v>226</v>
      </c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260</v>
      </c>
      <c r="I36" s="457"/>
      <c r="J36" s="458"/>
      <c r="K36" s="465">
        <f>B17</f>
        <v>264</v>
      </c>
      <c r="L36" s="466"/>
      <c r="M36" s="467"/>
      <c r="N36" s="456">
        <f>B25</f>
        <v>268</v>
      </c>
      <c r="O36" s="457"/>
      <c r="P36" s="458"/>
      <c r="Q36" s="185" t="s">
        <v>38</v>
      </c>
      <c r="R36" s="452"/>
      <c r="S36" s="58"/>
      <c r="T36" s="58"/>
      <c r="U36">
        <v>27</v>
      </c>
      <c r="V36" t="s">
        <v>239</v>
      </c>
      <c r="W36" s="283" t="s">
        <v>574</v>
      </c>
      <c r="X36" s="283" t="s">
        <v>228</v>
      </c>
      <c r="Y36" s="351">
        <v>31.701963424682617</v>
      </c>
      <c r="Z36" s="351">
        <v>31.768537521362305</v>
      </c>
      <c r="AA36" s="351">
        <v>0.26444807648658752</v>
      </c>
      <c r="AB36" s="351">
        <v>225.09658813476562</v>
      </c>
      <c r="AC36" s="351">
        <v>217.90892028808594</v>
      </c>
      <c r="AD36" s="351">
        <v>39.908561706542969</v>
      </c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44609</v>
      </c>
      <c r="J37" s="169"/>
      <c r="K37" s="170">
        <v>15</v>
      </c>
      <c r="L37" s="105">
        <f>D17</f>
        <v>44637</v>
      </c>
      <c r="M37" s="106"/>
      <c r="N37" s="187">
        <v>23</v>
      </c>
      <c r="O37" s="108">
        <f>D25</f>
        <v>44665</v>
      </c>
      <c r="P37" s="109"/>
      <c r="Q37" s="188"/>
      <c r="R37" s="453"/>
      <c r="S37" s="58"/>
      <c r="T37" s="58"/>
      <c r="U37">
        <v>28</v>
      </c>
      <c r="V37" t="s">
        <v>240</v>
      </c>
      <c r="W37" t="s">
        <v>574</v>
      </c>
      <c r="X37" t="s">
        <v>228</v>
      </c>
      <c r="Y37" s="229">
        <v>31.448333740234375</v>
      </c>
      <c r="Z37" s="229">
        <v>31.768537521362305</v>
      </c>
      <c r="AA37" s="229">
        <v>0.26444807648658752</v>
      </c>
      <c r="AB37" s="229">
        <v>268.86257934570312</v>
      </c>
      <c r="AC37" s="229">
        <v>217.90892028808594</v>
      </c>
      <c r="AD37" s="229">
        <v>39.908561706542969</v>
      </c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LN75 PLS</v>
      </c>
      <c r="J38" s="114"/>
      <c r="K38" s="115"/>
      <c r="L38" s="81" t="str">
        <f>C18</f>
        <v>LN75 PLS</v>
      </c>
      <c r="M38" s="117"/>
      <c r="N38" s="118"/>
      <c r="O38" s="119" t="str">
        <f>C26</f>
        <v>LN75 PLS</v>
      </c>
      <c r="P38" s="173"/>
      <c r="Q38" s="192"/>
      <c r="R38" s="452" t="s">
        <v>52</v>
      </c>
      <c r="S38" s="58"/>
      <c r="T38" s="58"/>
      <c r="U38">
        <v>29</v>
      </c>
      <c r="V38" t="s">
        <v>241</v>
      </c>
      <c r="W38" t="s">
        <v>574</v>
      </c>
      <c r="X38" t="s">
        <v>228</v>
      </c>
      <c r="Y38" s="229">
        <v>31.513751983642578</v>
      </c>
      <c r="Z38" s="229">
        <v>31.768537521362305</v>
      </c>
      <c r="AA38" s="229">
        <v>0.26444807648658752</v>
      </c>
      <c r="AB38" s="229">
        <v>256.81964111328125</v>
      </c>
      <c r="AC38" s="229">
        <v>217.90892028808594</v>
      </c>
      <c r="AD38" s="229">
        <v>39.908561706542969</v>
      </c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260</v>
      </c>
      <c r="I39" s="460"/>
      <c r="J39" s="461"/>
      <c r="K39" s="456">
        <f>B18</f>
        <v>264</v>
      </c>
      <c r="L39" s="457"/>
      <c r="M39" s="458"/>
      <c r="N39" s="480">
        <f>B26</f>
        <v>268</v>
      </c>
      <c r="O39" s="481"/>
      <c r="P39" s="482"/>
      <c r="Q39" s="196" t="s">
        <v>38</v>
      </c>
      <c r="R39" s="452"/>
      <c r="S39" s="58"/>
      <c r="T39" s="58"/>
      <c r="U39">
        <v>39</v>
      </c>
      <c r="V39" t="s">
        <v>242</v>
      </c>
      <c r="W39" t="s">
        <v>574</v>
      </c>
      <c r="X39" t="s">
        <v>228</v>
      </c>
      <c r="Y39" s="229">
        <v>32.138416290283203</v>
      </c>
      <c r="Z39" s="229">
        <v>31.768537521362305</v>
      </c>
      <c r="AA39" s="229">
        <v>0.26444807648658752</v>
      </c>
      <c r="AB39" s="229">
        <v>165.80108642578125</v>
      </c>
      <c r="AC39" s="229">
        <v>217.90892028808594</v>
      </c>
      <c r="AD39" s="229">
        <v>39.908561706542969</v>
      </c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44609</v>
      </c>
      <c r="J40" s="201"/>
      <c r="K40" s="202">
        <v>16</v>
      </c>
      <c r="L40" s="203">
        <f>D18</f>
        <v>44637</v>
      </c>
      <c r="M40" s="204"/>
      <c r="N40" s="205">
        <v>24</v>
      </c>
      <c r="O40" s="200">
        <f>D26</f>
        <v>44665</v>
      </c>
      <c r="P40" s="201"/>
      <c r="Q40" s="206"/>
      <c r="R40" s="452"/>
      <c r="S40" s="58"/>
      <c r="T40" s="58"/>
      <c r="U40">
        <v>40</v>
      </c>
      <c r="V40" t="s">
        <v>243</v>
      </c>
      <c r="W40" t="s">
        <v>574</v>
      </c>
      <c r="X40" t="s">
        <v>228</v>
      </c>
      <c r="Y40" s="229">
        <v>31.859254837036133</v>
      </c>
      <c r="Z40" s="229">
        <v>31.768537521362305</v>
      </c>
      <c r="AA40" s="229">
        <v>0.26444807648658752</v>
      </c>
      <c r="AB40" s="229">
        <v>201.61196899414062</v>
      </c>
      <c r="AC40" s="229">
        <v>217.90892028808594</v>
      </c>
      <c r="AD40" s="229">
        <v>39.908561706542969</v>
      </c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41</v>
      </c>
      <c r="V41" t="s">
        <v>244</v>
      </c>
      <c r="W41" s="35" t="s">
        <v>574</v>
      </c>
      <c r="X41" s="35" t="s">
        <v>228</v>
      </c>
      <c r="Y41" s="348">
        <v>31.949495315551758</v>
      </c>
      <c r="Z41" s="348">
        <v>31.768537521362305</v>
      </c>
      <c r="AA41" s="348">
        <v>0.26444807648658752</v>
      </c>
      <c r="AB41" s="348">
        <v>189.26162719726562</v>
      </c>
      <c r="AC41" s="348">
        <v>217.90892028808594</v>
      </c>
      <c r="AD41" s="348">
        <v>39.908561706542969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51</v>
      </c>
      <c r="V42" t="s">
        <v>245</v>
      </c>
      <c r="W42" s="283" t="s">
        <v>575</v>
      </c>
      <c r="X42" s="283" t="s">
        <v>228</v>
      </c>
      <c r="Y42" s="351">
        <v>31.24443244934082</v>
      </c>
      <c r="Z42" s="351">
        <v>31.530494689941406</v>
      </c>
      <c r="AA42" s="351">
        <v>0.19435593485832214</v>
      </c>
      <c r="AB42" s="351">
        <v>310.14370727539062</v>
      </c>
      <c r="AC42" s="351">
        <v>255.77801513671875</v>
      </c>
      <c r="AD42" s="351">
        <v>34.519832611083984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52</v>
      </c>
      <c r="V43" t="s">
        <v>247</v>
      </c>
      <c r="W43" t="s">
        <v>575</v>
      </c>
      <c r="X43" t="s">
        <v>228</v>
      </c>
      <c r="Y43" s="229">
        <v>31.438484191894531</v>
      </c>
      <c r="Z43" s="229">
        <v>31.530494689941406</v>
      </c>
      <c r="AA43" s="229">
        <v>0.19435593485832214</v>
      </c>
      <c r="AB43" s="229">
        <v>270.72406005859375</v>
      </c>
      <c r="AC43" s="229">
        <v>255.77801513671875</v>
      </c>
      <c r="AD43" s="229">
        <v>34.519832611083984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53</v>
      </c>
      <c r="V44" t="s">
        <v>248</v>
      </c>
      <c r="W44" t="s">
        <v>575</v>
      </c>
      <c r="X44" t="s">
        <v>228</v>
      </c>
      <c r="Y44" s="229">
        <v>31.549968719482422</v>
      </c>
      <c r="Z44" s="229">
        <v>31.530494689941406</v>
      </c>
      <c r="AA44" s="229">
        <v>0.19435593485832214</v>
      </c>
      <c r="AB44" s="229">
        <v>250.38601684570312</v>
      </c>
      <c r="AC44" s="229">
        <v>255.77801513671875</v>
      </c>
      <c r="AD44" s="229">
        <v>34.519832611083984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63</v>
      </c>
      <c r="V45" t="s">
        <v>250</v>
      </c>
      <c r="W45" t="s">
        <v>575</v>
      </c>
      <c r="X45" t="s">
        <v>228</v>
      </c>
      <c r="Y45" s="229">
        <v>31.553464889526367</v>
      </c>
      <c r="Z45" s="229">
        <v>31.530494689941406</v>
      </c>
      <c r="AA45" s="229">
        <v>0.19435593485832214</v>
      </c>
      <c r="AB45" s="229">
        <v>249.77354431152344</v>
      </c>
      <c r="AC45" s="229">
        <v>255.77801513671875</v>
      </c>
      <c r="AD45" s="229">
        <v>34.519832611083984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64</v>
      </c>
      <c r="V46" t="s">
        <v>251</v>
      </c>
      <c r="W46" t="s">
        <v>575</v>
      </c>
      <c r="X46" t="s">
        <v>228</v>
      </c>
      <c r="Y46" s="229">
        <v>31.55451774597168</v>
      </c>
      <c r="Z46" s="229">
        <v>31.530494689941406</v>
      </c>
      <c r="AA46" s="229">
        <v>0.19435593485832214</v>
      </c>
      <c r="AB46" s="229">
        <v>249.58938598632812</v>
      </c>
      <c r="AC46" s="229">
        <v>255.77801513671875</v>
      </c>
      <c r="AD46" s="229">
        <v>34.519832611083984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65</v>
      </c>
      <c r="V47" t="s">
        <v>252</v>
      </c>
      <c r="W47" s="35" t="s">
        <v>575</v>
      </c>
      <c r="X47" s="35" t="s">
        <v>228</v>
      </c>
      <c r="Y47" s="348">
        <v>31.842086791992188</v>
      </c>
      <c r="Z47" s="348">
        <v>31.530494689941406</v>
      </c>
      <c r="AA47" s="348">
        <v>0.19435593485832214</v>
      </c>
      <c r="AB47" s="348">
        <v>204.05128479003906</v>
      </c>
      <c r="AC47" s="348">
        <v>255.77801513671875</v>
      </c>
      <c r="AD47" s="348">
        <v>34.519832611083984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75</v>
      </c>
      <c r="V48" t="s">
        <v>253</v>
      </c>
      <c r="W48" s="283" t="s">
        <v>576</v>
      </c>
      <c r="X48" s="283" t="s">
        <v>228</v>
      </c>
      <c r="Y48" s="351">
        <v>31.96452522277832</v>
      </c>
      <c r="Z48" s="351">
        <v>31.876447677612305</v>
      </c>
      <c r="AA48" s="351">
        <v>0.21507425606250763</v>
      </c>
      <c r="AB48" s="351">
        <v>187.2794189453125</v>
      </c>
      <c r="AC48" s="351">
        <v>201.12562561035156</v>
      </c>
      <c r="AD48" s="351">
        <v>31.230247497558594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76</v>
      </c>
      <c r="V49" t="s">
        <v>254</v>
      </c>
      <c r="W49" t="s">
        <v>576</v>
      </c>
      <c r="X49" t="s">
        <v>228</v>
      </c>
      <c r="Y49" s="229">
        <v>31.928237915039062</v>
      </c>
      <c r="Z49" s="229">
        <v>31.876447677612305</v>
      </c>
      <c r="AA49" s="229">
        <v>0.21507425606250763</v>
      </c>
      <c r="AB49" s="229">
        <v>192.10102844238281</v>
      </c>
      <c r="AC49" s="229">
        <v>201.12562561035156</v>
      </c>
      <c r="AD49" s="229">
        <v>31.230247497558594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77</v>
      </c>
      <c r="V50" t="s">
        <v>255</v>
      </c>
      <c r="W50" t="s">
        <v>576</v>
      </c>
      <c r="X50" t="s">
        <v>228</v>
      </c>
      <c r="Y50" s="229">
        <v>31.519205093383789</v>
      </c>
      <c r="Z50" s="229">
        <v>31.876447677612305</v>
      </c>
      <c r="AA50" s="229">
        <v>0.21507425606250763</v>
      </c>
      <c r="AB50" s="229">
        <v>255.84046936035156</v>
      </c>
      <c r="AC50" s="229">
        <v>201.12562561035156</v>
      </c>
      <c r="AD50" s="229">
        <v>31.230247497558594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87</v>
      </c>
      <c r="V51" t="s">
        <v>256</v>
      </c>
      <c r="W51" t="s">
        <v>576</v>
      </c>
      <c r="X51" t="s">
        <v>228</v>
      </c>
      <c r="Y51" s="229">
        <v>32.174488067626953</v>
      </c>
      <c r="Z51" s="229">
        <v>31.876447677612305</v>
      </c>
      <c r="AA51" s="229">
        <v>0.21507425606250763</v>
      </c>
      <c r="AB51" s="229">
        <v>161.66400146484375</v>
      </c>
      <c r="AC51" s="229">
        <v>201.12562561035156</v>
      </c>
      <c r="AD51" s="229">
        <v>31.230247497558594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88</v>
      </c>
      <c r="V52" t="s">
        <v>257</v>
      </c>
      <c r="W52" t="s">
        <v>576</v>
      </c>
      <c r="X52" t="s">
        <v>228</v>
      </c>
      <c r="Y52" s="229">
        <v>31.860017776489258</v>
      </c>
      <c r="Z52" s="229">
        <v>31.876447677612305</v>
      </c>
      <c r="AA52" s="229">
        <v>0.21507425606250763</v>
      </c>
      <c r="AB52" s="229">
        <v>201.50425720214844</v>
      </c>
      <c r="AC52" s="229">
        <v>201.12562561035156</v>
      </c>
      <c r="AD52" s="229">
        <v>31.230247497558594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89</v>
      </c>
      <c r="V53" t="s">
        <v>258</v>
      </c>
      <c r="W53" s="35" t="s">
        <v>576</v>
      </c>
      <c r="X53" s="35" t="s">
        <v>228</v>
      </c>
      <c r="Y53" s="348">
        <v>31.812225341796875</v>
      </c>
      <c r="Z53" s="348">
        <v>31.876447677612305</v>
      </c>
      <c r="AA53" s="348">
        <v>0.21507425606250763</v>
      </c>
      <c r="AB53" s="348">
        <v>208.36465454101562</v>
      </c>
      <c r="AC53" s="348">
        <v>201.12562561035156</v>
      </c>
      <c r="AD53" s="348">
        <v>31.230247497558594</v>
      </c>
    </row>
    <row r="54" spans="1:30">
      <c r="U54">
        <v>6</v>
      </c>
      <c r="V54" t="s">
        <v>259</v>
      </c>
      <c r="W54" s="283" t="s">
        <v>577</v>
      </c>
      <c r="X54" s="283" t="s">
        <v>228</v>
      </c>
      <c r="Y54" s="351">
        <v>33.163799285888672</v>
      </c>
      <c r="Z54" s="351">
        <v>33.150047302246094</v>
      </c>
      <c r="AA54" s="351">
        <v>0.25504007935523987</v>
      </c>
      <c r="AB54" s="351">
        <v>80.841873168945312</v>
      </c>
      <c r="AC54" s="351">
        <v>82.660255432128906</v>
      </c>
      <c r="AD54" s="351">
        <v>13.674817085266113</v>
      </c>
    </row>
    <row r="55" spans="1:30">
      <c r="U55">
        <v>7</v>
      </c>
      <c r="V55" t="s">
        <v>261</v>
      </c>
      <c r="W55" t="s">
        <v>577</v>
      </c>
      <c r="X55" t="s">
        <v>228</v>
      </c>
      <c r="Y55" s="229">
        <v>32.94464111328125</v>
      </c>
      <c r="Z55" s="229">
        <v>33.150047302246094</v>
      </c>
      <c r="AA55" s="229">
        <v>0.25504007935523987</v>
      </c>
      <c r="AB55" s="229">
        <v>94.256340026855469</v>
      </c>
      <c r="AC55" s="229">
        <v>82.660255432128906</v>
      </c>
      <c r="AD55" s="229">
        <v>13.674817085266113</v>
      </c>
    </row>
    <row r="56" spans="1:30">
      <c r="U56">
        <v>8</v>
      </c>
      <c r="V56" t="s">
        <v>262</v>
      </c>
      <c r="W56" t="s">
        <v>577</v>
      </c>
      <c r="X56" t="s">
        <v>228</v>
      </c>
      <c r="Y56" s="229">
        <v>33.144493103027344</v>
      </c>
      <c r="Z56" s="229">
        <v>33.150047302246094</v>
      </c>
      <c r="AA56" s="229">
        <v>0.25504007935523987</v>
      </c>
      <c r="AB56" s="229">
        <v>81.942619323730469</v>
      </c>
      <c r="AC56" s="229">
        <v>82.660255432128906</v>
      </c>
      <c r="AD56" s="229">
        <v>13.674817085266113</v>
      </c>
    </row>
    <row r="57" spans="1:30">
      <c r="U57">
        <v>18</v>
      </c>
      <c r="V57" t="s">
        <v>263</v>
      </c>
      <c r="W57" t="s">
        <v>577</v>
      </c>
      <c r="X57" t="s">
        <v>228</v>
      </c>
      <c r="Y57" s="229">
        <v>33.612838745117188</v>
      </c>
      <c r="Z57" s="229">
        <v>33.150047302246094</v>
      </c>
      <c r="AA57" s="229">
        <v>0.25504007935523987</v>
      </c>
      <c r="AB57" s="229">
        <v>59.023590087890625</v>
      </c>
      <c r="AC57" s="229">
        <v>82.660255432128906</v>
      </c>
      <c r="AD57" s="229">
        <v>13.674817085266113</v>
      </c>
    </row>
    <row r="58" spans="1:30">
      <c r="U58">
        <v>19</v>
      </c>
      <c r="V58" t="s">
        <v>264</v>
      </c>
      <c r="W58" t="s">
        <v>577</v>
      </c>
      <c r="X58" t="s">
        <v>228</v>
      </c>
      <c r="Y58" s="229">
        <v>33.146434783935547</v>
      </c>
      <c r="Z58" s="229">
        <v>33.150047302246094</v>
      </c>
      <c r="AA58" s="229">
        <v>0.25504007935523987</v>
      </c>
      <c r="AB58" s="229">
        <v>81.831245422363281</v>
      </c>
      <c r="AC58" s="229">
        <v>82.660255432128906</v>
      </c>
      <c r="AD58" s="229">
        <v>13.674817085266113</v>
      </c>
    </row>
    <row r="59" spans="1:30">
      <c r="U59">
        <v>20</v>
      </c>
      <c r="V59" t="s">
        <v>265</v>
      </c>
      <c r="W59" s="35" t="s">
        <v>577</v>
      </c>
      <c r="X59" s="35" t="s">
        <v>228</v>
      </c>
      <c r="Y59" s="348">
        <v>32.888080596923828</v>
      </c>
      <c r="Z59" s="348">
        <v>33.150047302246094</v>
      </c>
      <c r="AA59" s="348">
        <v>0.25504007935523987</v>
      </c>
      <c r="AB59" s="348">
        <v>98.065879821777344</v>
      </c>
      <c r="AC59" s="348">
        <v>82.660255432128906</v>
      </c>
      <c r="AD59" s="348">
        <v>13.674817085266113</v>
      </c>
    </row>
    <row r="60" spans="1:30">
      <c r="U60">
        <v>30</v>
      </c>
      <c r="V60" t="s">
        <v>266</v>
      </c>
      <c r="W60" s="283" t="s">
        <v>578</v>
      </c>
      <c r="X60" s="283" t="s">
        <v>228</v>
      </c>
      <c r="Y60" s="351">
        <v>36.538070678710938</v>
      </c>
      <c r="Z60" s="351">
        <v>35.949726104736328</v>
      </c>
      <c r="AA60" s="351">
        <v>0.31243345141410828</v>
      </c>
      <c r="AB60" s="351">
        <v>7.604766845703125</v>
      </c>
      <c r="AC60" s="351">
        <v>11.695651054382324</v>
      </c>
      <c r="AD60" s="351">
        <v>2.2496237754821777</v>
      </c>
    </row>
    <row r="61" spans="1:30">
      <c r="U61">
        <v>31</v>
      </c>
      <c r="V61" t="s">
        <v>267</v>
      </c>
      <c r="W61" t="s">
        <v>578</v>
      </c>
      <c r="X61" t="s">
        <v>228</v>
      </c>
      <c r="Y61" s="229">
        <v>35.866081237792969</v>
      </c>
      <c r="Z61" s="229">
        <v>35.949726104736328</v>
      </c>
      <c r="AA61" s="229">
        <v>0.31243345141410828</v>
      </c>
      <c r="AB61" s="229">
        <v>12.176554679870605</v>
      </c>
      <c r="AC61" s="229">
        <v>11.695651054382324</v>
      </c>
      <c r="AD61" s="229">
        <v>2.2496237754821777</v>
      </c>
    </row>
    <row r="62" spans="1:30">
      <c r="U62">
        <v>32</v>
      </c>
      <c r="V62" t="s">
        <v>268</v>
      </c>
      <c r="W62" t="s">
        <v>578</v>
      </c>
      <c r="X62" t="s">
        <v>228</v>
      </c>
      <c r="Y62" s="229">
        <v>35.7774658203125</v>
      </c>
      <c r="Z62" s="229">
        <v>35.949726104736328</v>
      </c>
      <c r="AA62" s="229">
        <v>0.31243345141410828</v>
      </c>
      <c r="AB62" s="229">
        <v>12.956382751464844</v>
      </c>
      <c r="AC62" s="229">
        <v>11.695651054382324</v>
      </c>
      <c r="AD62" s="229">
        <v>2.2496237754821777</v>
      </c>
    </row>
    <row r="63" spans="1:30">
      <c r="U63">
        <v>42</v>
      </c>
      <c r="V63" t="s">
        <v>269</v>
      </c>
      <c r="W63" t="s">
        <v>578</v>
      </c>
      <c r="X63" t="s">
        <v>228</v>
      </c>
      <c r="Y63" s="229">
        <v>35.692546844482422</v>
      </c>
      <c r="Z63" s="229">
        <v>35.949726104736328</v>
      </c>
      <c r="AA63" s="229">
        <v>0.31243345141410828</v>
      </c>
      <c r="AB63" s="229">
        <v>13.750502586364746</v>
      </c>
      <c r="AC63" s="229">
        <v>11.695651054382324</v>
      </c>
      <c r="AD63" s="229">
        <v>2.2496237754821777</v>
      </c>
    </row>
    <row r="64" spans="1:30">
      <c r="U64">
        <v>43</v>
      </c>
      <c r="V64" t="s">
        <v>91</v>
      </c>
      <c r="W64" t="s">
        <v>578</v>
      </c>
      <c r="X64" t="s">
        <v>228</v>
      </c>
      <c r="Y64" s="229">
        <v>35.777408599853516</v>
      </c>
      <c r="Z64" s="229">
        <v>35.949726104736328</v>
      </c>
      <c r="AA64" s="229">
        <v>0.31243345141410828</v>
      </c>
      <c r="AB64" s="229">
        <v>12.956902503967285</v>
      </c>
      <c r="AC64" s="229">
        <v>11.695651054382324</v>
      </c>
      <c r="AD64" s="229">
        <v>2.2496237754821777</v>
      </c>
    </row>
    <row r="65" spans="2:30">
      <c r="U65">
        <v>44</v>
      </c>
      <c r="V65" t="s">
        <v>270</v>
      </c>
      <c r="W65" s="35" t="s">
        <v>578</v>
      </c>
      <c r="X65" s="35" t="s">
        <v>228</v>
      </c>
      <c r="Y65" s="348">
        <v>36.046779632568359</v>
      </c>
      <c r="Z65" s="348">
        <v>35.949726104736328</v>
      </c>
      <c r="AA65" s="348">
        <v>0.31243345141410828</v>
      </c>
      <c r="AB65" s="348">
        <v>10.728790283203125</v>
      </c>
      <c r="AC65" s="348">
        <v>11.695651054382324</v>
      </c>
      <c r="AD65" s="348">
        <v>2.2496237754821777</v>
      </c>
    </row>
    <row r="66" spans="2:30">
      <c r="U66">
        <v>54</v>
      </c>
      <c r="V66" t="s">
        <v>284</v>
      </c>
      <c r="W66" s="283" t="s">
        <v>579</v>
      </c>
      <c r="X66" s="283" t="s">
        <v>228</v>
      </c>
      <c r="Y66" s="351">
        <v>38.073329925537109</v>
      </c>
      <c r="Z66" s="351">
        <v>36.378673553466797</v>
      </c>
      <c r="AA66" s="351">
        <v>1.2205861806869507</v>
      </c>
      <c r="AB66" s="351">
        <v>2.5942740440368652</v>
      </c>
      <c r="AC66" s="351">
        <v>10.89997386932373</v>
      </c>
      <c r="AD66" s="351">
        <v>6.840670108795166</v>
      </c>
    </row>
    <row r="67" spans="2:30">
      <c r="U67">
        <v>55</v>
      </c>
      <c r="V67" t="s">
        <v>286</v>
      </c>
      <c r="W67" t="s">
        <v>579</v>
      </c>
      <c r="X67" t="s">
        <v>228</v>
      </c>
      <c r="Y67" s="229">
        <v>37.730262756347656</v>
      </c>
      <c r="Z67" s="229">
        <v>36.378673553466797</v>
      </c>
      <c r="AA67" s="229">
        <v>1.2205861806869507</v>
      </c>
      <c r="AB67" s="229">
        <v>3.2990336418151855</v>
      </c>
      <c r="AC67" s="229">
        <v>10.89997386932373</v>
      </c>
      <c r="AD67" s="229">
        <v>6.840670108795166</v>
      </c>
    </row>
    <row r="68" spans="2:30">
      <c r="U68">
        <v>56</v>
      </c>
      <c r="V68" t="s">
        <v>287</v>
      </c>
      <c r="W68" t="s">
        <v>579</v>
      </c>
      <c r="X68" t="s">
        <v>228</v>
      </c>
      <c r="Y68" s="229">
        <v>35.411258697509766</v>
      </c>
      <c r="Z68" s="229">
        <v>36.378673553466797</v>
      </c>
      <c r="AA68" s="229">
        <v>1.2205861806869507</v>
      </c>
      <c r="AB68" s="229">
        <v>16.745361328125</v>
      </c>
      <c r="AC68" s="229">
        <v>10.89997386932373</v>
      </c>
      <c r="AD68" s="229">
        <v>6.840670108795166</v>
      </c>
    </row>
    <row r="69" spans="2:30">
      <c r="U69">
        <v>66</v>
      </c>
      <c r="V69" t="s">
        <v>288</v>
      </c>
      <c r="W69" t="s">
        <v>579</v>
      </c>
      <c r="X69" t="s">
        <v>228</v>
      </c>
      <c r="Y69" s="229">
        <v>35.219074249267578</v>
      </c>
      <c r="Z69" s="229">
        <v>36.378673553466797</v>
      </c>
      <c r="AA69" s="229">
        <v>1.2205861806869507</v>
      </c>
      <c r="AB69" s="229">
        <v>19.158546447753906</v>
      </c>
      <c r="AC69" s="229">
        <v>10.89997386932373</v>
      </c>
      <c r="AD69" s="229">
        <v>6.840670108795166</v>
      </c>
    </row>
    <row r="70" spans="2:30">
      <c r="U70">
        <v>67</v>
      </c>
      <c r="V70" t="s">
        <v>289</v>
      </c>
      <c r="W70" t="s">
        <v>579</v>
      </c>
      <c r="X70" t="s">
        <v>228</v>
      </c>
      <c r="Y70" s="229">
        <v>35.765037536621094</v>
      </c>
      <c r="Z70" s="229">
        <v>36.378673553466797</v>
      </c>
      <c r="AA70" s="229">
        <v>1.2205861806869507</v>
      </c>
      <c r="AB70" s="229">
        <v>13.069676399230957</v>
      </c>
      <c r="AC70" s="229">
        <v>10.89997386932373</v>
      </c>
      <c r="AD70" s="229">
        <v>6.840670108795166</v>
      </c>
    </row>
    <row r="71" spans="2:30">
      <c r="B71"/>
      <c r="C71"/>
      <c r="D71"/>
      <c r="G71"/>
      <c r="U71">
        <v>68</v>
      </c>
      <c r="V71" t="s">
        <v>290</v>
      </c>
      <c r="W71" s="35" t="s">
        <v>579</v>
      </c>
      <c r="X71" s="35" t="s">
        <v>228</v>
      </c>
      <c r="Y71" s="348">
        <v>36.073078155517578</v>
      </c>
      <c r="Z71" s="348">
        <v>36.378673553466797</v>
      </c>
      <c r="AA71" s="348">
        <v>1.2205861806869507</v>
      </c>
      <c r="AB71" s="348">
        <v>10.532949447631836</v>
      </c>
      <c r="AC71" s="348">
        <v>10.89997386932373</v>
      </c>
      <c r="AD71" s="348">
        <v>6.840670108795166</v>
      </c>
    </row>
    <row r="72" spans="2:30">
      <c r="B72"/>
      <c r="C72"/>
      <c r="D72"/>
      <c r="G72"/>
      <c r="U72">
        <v>78</v>
      </c>
      <c r="V72" t="s">
        <v>291</v>
      </c>
      <c r="W72" s="283" t="s">
        <v>580</v>
      </c>
      <c r="X72" s="283" t="s">
        <v>228</v>
      </c>
      <c r="Y72" s="351">
        <v>37.992965698242188</v>
      </c>
      <c r="Z72" s="351">
        <v>36.618244171142578</v>
      </c>
      <c r="AA72" s="351">
        <v>0.87965863943099976</v>
      </c>
      <c r="AB72" s="351">
        <v>2.7445108890533447</v>
      </c>
      <c r="AC72" s="351">
        <v>8.2327594757080078</v>
      </c>
      <c r="AD72" s="351">
        <v>4.4688858985900879</v>
      </c>
    </row>
    <row r="73" spans="2:30">
      <c r="U73">
        <v>79</v>
      </c>
      <c r="V73" t="s">
        <v>292</v>
      </c>
      <c r="W73" t="s">
        <v>580</v>
      </c>
      <c r="X73" t="s">
        <v>228</v>
      </c>
      <c r="Y73" s="229">
        <v>36.530170440673828</v>
      </c>
      <c r="Z73" s="229">
        <v>36.618244171142578</v>
      </c>
      <c r="AA73" s="229">
        <v>0.87965863943099976</v>
      </c>
      <c r="AB73" s="229">
        <v>7.6469697952270508</v>
      </c>
      <c r="AC73" s="229">
        <v>8.2327594757080078</v>
      </c>
      <c r="AD73" s="229">
        <v>4.4688858985900879</v>
      </c>
    </row>
    <row r="74" spans="2:30">
      <c r="U74">
        <v>80</v>
      </c>
      <c r="V74" t="s">
        <v>293</v>
      </c>
      <c r="W74" t="s">
        <v>580</v>
      </c>
      <c r="X74" t="s">
        <v>228</v>
      </c>
      <c r="Y74" s="229">
        <v>36.649143218994141</v>
      </c>
      <c r="Z74" s="229">
        <v>36.618244171142578</v>
      </c>
      <c r="AA74" s="229">
        <v>0.87965863943099976</v>
      </c>
      <c r="AB74" s="229">
        <v>7.0354914665222168</v>
      </c>
      <c r="AC74" s="229">
        <v>8.2327594757080078</v>
      </c>
      <c r="AD74" s="229">
        <v>4.4688858985900879</v>
      </c>
    </row>
    <row r="75" spans="2:30">
      <c r="U75">
        <v>90</v>
      </c>
      <c r="V75" t="s">
        <v>294</v>
      </c>
      <c r="W75" t="s">
        <v>580</v>
      </c>
      <c r="X75" t="s">
        <v>228</v>
      </c>
      <c r="Y75" t="s">
        <v>225</v>
      </c>
      <c r="Z75" s="229">
        <v>36.618244171142578</v>
      </c>
      <c r="AA75" s="229">
        <v>0.87965863943099976</v>
      </c>
      <c r="AB75" t="s">
        <v>226</v>
      </c>
      <c r="AC75" t="s">
        <v>226</v>
      </c>
      <c r="AD75" t="s">
        <v>226</v>
      </c>
    </row>
    <row r="76" spans="2:30">
      <c r="U76">
        <v>91</v>
      </c>
      <c r="V76" t="s">
        <v>295</v>
      </c>
      <c r="W76" t="s">
        <v>580</v>
      </c>
      <c r="X76" t="s">
        <v>228</v>
      </c>
      <c r="Y76" s="229">
        <v>36.364852905273438</v>
      </c>
      <c r="Z76" s="229">
        <v>36.618244171142578</v>
      </c>
      <c r="AA76" s="229">
        <v>0.87965863943099976</v>
      </c>
      <c r="AB76" s="229">
        <v>8.5858583450317383</v>
      </c>
      <c r="AC76" s="229">
        <v>8.2327594757080078</v>
      </c>
      <c r="AD76" s="229">
        <v>4.4688858985900879</v>
      </c>
    </row>
    <row r="77" spans="2:30">
      <c r="U77">
        <v>92</v>
      </c>
      <c r="V77" t="s">
        <v>296</v>
      </c>
      <c r="W77" s="35" t="s">
        <v>580</v>
      </c>
      <c r="X77" s="35" t="s">
        <v>228</v>
      </c>
      <c r="Y77" s="348">
        <v>35.554092407226562</v>
      </c>
      <c r="Z77" s="348">
        <v>36.618244171142578</v>
      </c>
      <c r="AA77" s="348">
        <v>0.87965863943099976</v>
      </c>
      <c r="AB77" s="348">
        <v>15.150968551635742</v>
      </c>
      <c r="AC77" s="348">
        <v>8.2327594757080078</v>
      </c>
      <c r="AD77" s="348">
        <v>4.4688858985900879</v>
      </c>
    </row>
    <row r="78" spans="2:30">
      <c r="U78">
        <v>9</v>
      </c>
      <c r="V78" t="s">
        <v>271</v>
      </c>
      <c r="W78" s="283" t="s">
        <v>581</v>
      </c>
      <c r="X78" s="283" t="s">
        <v>228</v>
      </c>
      <c r="Y78" s="283" t="s">
        <v>225</v>
      </c>
      <c r="Z78" s="283" t="s">
        <v>226</v>
      </c>
      <c r="AA78" s="283" t="s">
        <v>226</v>
      </c>
      <c r="AB78" s="283" t="s">
        <v>226</v>
      </c>
      <c r="AC78" s="283" t="s">
        <v>226</v>
      </c>
      <c r="AD78" s="283" t="s">
        <v>226</v>
      </c>
    </row>
    <row r="79" spans="2:30">
      <c r="U79">
        <v>10</v>
      </c>
      <c r="V79" t="s">
        <v>273</v>
      </c>
      <c r="W79" t="s">
        <v>581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11</v>
      </c>
      <c r="V80" t="s">
        <v>274</v>
      </c>
      <c r="W80" t="s">
        <v>581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21</v>
      </c>
      <c r="V81" t="s">
        <v>275</v>
      </c>
      <c r="W81" t="s">
        <v>581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22</v>
      </c>
      <c r="V82" t="s">
        <v>276</v>
      </c>
      <c r="W82" t="s">
        <v>581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23</v>
      </c>
      <c r="V83" t="s">
        <v>277</v>
      </c>
      <c r="W83" s="35" t="s">
        <v>581</v>
      </c>
      <c r="X83" s="35" t="s">
        <v>228</v>
      </c>
      <c r="Y83" s="35" t="s">
        <v>225</v>
      </c>
      <c r="Z83" s="35" t="s">
        <v>226</v>
      </c>
      <c r="AA83" s="35" t="s">
        <v>226</v>
      </c>
      <c r="AB83" s="35" t="s">
        <v>226</v>
      </c>
      <c r="AC83" s="35" t="s">
        <v>226</v>
      </c>
      <c r="AD83" s="35" t="s">
        <v>226</v>
      </c>
    </row>
    <row r="84" spans="21:30">
      <c r="U84">
        <v>33</v>
      </c>
      <c r="V84" t="s">
        <v>278</v>
      </c>
      <c r="W84" s="283" t="s">
        <v>582</v>
      </c>
      <c r="X84" s="283" t="s">
        <v>228</v>
      </c>
      <c r="Y84" s="283" t="s">
        <v>225</v>
      </c>
      <c r="Z84" s="351">
        <v>39.391159057617188</v>
      </c>
      <c r="AA84" s="283" t="s">
        <v>226</v>
      </c>
      <c r="AB84" s="283" t="s">
        <v>226</v>
      </c>
      <c r="AC84" s="283" t="s">
        <v>226</v>
      </c>
      <c r="AD84" s="283" t="s">
        <v>226</v>
      </c>
    </row>
    <row r="85" spans="21:30">
      <c r="U85">
        <v>34</v>
      </c>
      <c r="V85" t="s">
        <v>279</v>
      </c>
      <c r="W85" t="s">
        <v>582</v>
      </c>
      <c r="X85" t="s">
        <v>228</v>
      </c>
      <c r="Y85" s="229">
        <v>39.391159057617188</v>
      </c>
      <c r="Z85" s="229">
        <v>39.391159057617188</v>
      </c>
      <c r="AA85" t="s">
        <v>226</v>
      </c>
      <c r="AB85" s="229">
        <v>1.0306098461151123</v>
      </c>
      <c r="AC85" s="229">
        <v>1.0306098461151123</v>
      </c>
      <c r="AD85" t="s">
        <v>226</v>
      </c>
    </row>
    <row r="86" spans="21:30">
      <c r="U86">
        <v>35</v>
      </c>
      <c r="V86" t="s">
        <v>280</v>
      </c>
      <c r="W86" t="s">
        <v>582</v>
      </c>
      <c r="X86" t="s">
        <v>228</v>
      </c>
      <c r="Y86" t="s">
        <v>225</v>
      </c>
      <c r="Z86" s="229">
        <v>39.391159057617188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45</v>
      </c>
      <c r="V87" t="s">
        <v>281</v>
      </c>
      <c r="W87" t="s">
        <v>582</v>
      </c>
      <c r="X87" t="s">
        <v>228</v>
      </c>
      <c r="Y87" t="s">
        <v>225</v>
      </c>
      <c r="Z87" s="229">
        <v>39.391159057617188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46</v>
      </c>
      <c r="V88" t="s">
        <v>282</v>
      </c>
      <c r="W88" t="s">
        <v>582</v>
      </c>
      <c r="X88" t="s">
        <v>228</v>
      </c>
      <c r="Y88" t="s">
        <v>225</v>
      </c>
      <c r="Z88" s="229">
        <v>39.391159057617188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47</v>
      </c>
      <c r="V89" t="s">
        <v>283</v>
      </c>
      <c r="W89" s="35" t="s">
        <v>582</v>
      </c>
      <c r="X89" s="35" t="s">
        <v>228</v>
      </c>
      <c r="Y89" s="35" t="s">
        <v>225</v>
      </c>
      <c r="Z89" s="348">
        <v>39.391159057617188</v>
      </c>
      <c r="AA89" s="35" t="s">
        <v>226</v>
      </c>
      <c r="AB89" s="35" t="s">
        <v>226</v>
      </c>
      <c r="AC89" s="35" t="s">
        <v>226</v>
      </c>
      <c r="AD89" s="35" t="s">
        <v>226</v>
      </c>
    </row>
    <row r="90" spans="21:30">
      <c r="U90">
        <v>57</v>
      </c>
      <c r="V90" t="s">
        <v>297</v>
      </c>
      <c r="W90" s="283" t="s">
        <v>583</v>
      </c>
      <c r="X90" s="283" t="s">
        <v>228</v>
      </c>
      <c r="Y90" s="283" t="s">
        <v>225</v>
      </c>
      <c r="Z90" s="283" t="s">
        <v>226</v>
      </c>
      <c r="AA90" s="283" t="s">
        <v>226</v>
      </c>
      <c r="AB90" s="283" t="s">
        <v>226</v>
      </c>
      <c r="AC90" s="283" t="s">
        <v>226</v>
      </c>
      <c r="AD90" s="283" t="s">
        <v>226</v>
      </c>
    </row>
    <row r="91" spans="21:30">
      <c r="U91">
        <v>58</v>
      </c>
      <c r="V91" t="s">
        <v>299</v>
      </c>
      <c r="W91" t="s">
        <v>583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59</v>
      </c>
      <c r="V92" t="s">
        <v>300</v>
      </c>
      <c r="W92" t="s">
        <v>583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69</v>
      </c>
      <c r="V93" t="s">
        <v>301</v>
      </c>
      <c r="W93" t="s">
        <v>583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70</v>
      </c>
      <c r="V94" t="s">
        <v>302</v>
      </c>
      <c r="W94" t="s">
        <v>583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71</v>
      </c>
      <c r="V95" t="s">
        <v>303</v>
      </c>
      <c r="W95" s="35" t="s">
        <v>583</v>
      </c>
      <c r="X95" s="35" t="s">
        <v>228</v>
      </c>
      <c r="Y95" s="35" t="s">
        <v>225</v>
      </c>
      <c r="Z95" s="35" t="s">
        <v>226</v>
      </c>
      <c r="AA95" s="35" t="s">
        <v>226</v>
      </c>
      <c r="AB95" s="35" t="s">
        <v>226</v>
      </c>
      <c r="AC95" s="35" t="s">
        <v>226</v>
      </c>
      <c r="AD95" s="35" t="s">
        <v>226</v>
      </c>
    </row>
    <row r="96" spans="21:30">
      <c r="U96">
        <v>81</v>
      </c>
      <c r="V96" t="s">
        <v>304</v>
      </c>
      <c r="W96" s="283" t="s">
        <v>584</v>
      </c>
      <c r="X96" s="283" t="s">
        <v>228</v>
      </c>
      <c r="Y96" s="283" t="s">
        <v>225</v>
      </c>
      <c r="Z96" s="351">
        <v>40.759780883789062</v>
      </c>
      <c r="AA96" s="283" t="s">
        <v>226</v>
      </c>
      <c r="AB96" s="283" t="s">
        <v>226</v>
      </c>
      <c r="AC96" s="283" t="s">
        <v>226</v>
      </c>
      <c r="AD96" s="283" t="s">
        <v>226</v>
      </c>
    </row>
    <row r="97" spans="21:30">
      <c r="U97">
        <v>82</v>
      </c>
      <c r="V97" t="s">
        <v>305</v>
      </c>
      <c r="W97" t="s">
        <v>584</v>
      </c>
      <c r="X97" t="s">
        <v>228</v>
      </c>
      <c r="Y97" t="s">
        <v>225</v>
      </c>
      <c r="Z97" s="229">
        <v>40.759780883789062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83</v>
      </c>
      <c r="V98" t="s">
        <v>306</v>
      </c>
      <c r="W98" t="s">
        <v>584</v>
      </c>
      <c r="X98" t="s">
        <v>228</v>
      </c>
      <c r="Y98" t="s">
        <v>225</v>
      </c>
      <c r="Z98" s="229">
        <v>40.759780883789062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93</v>
      </c>
      <c r="V99" t="s">
        <v>307</v>
      </c>
      <c r="W99" t="s">
        <v>584</v>
      </c>
      <c r="X99" t="s">
        <v>228</v>
      </c>
      <c r="Y99" t="s">
        <v>225</v>
      </c>
      <c r="Z99" s="229">
        <v>40.759780883789062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94</v>
      </c>
      <c r="V100" t="s">
        <v>308</v>
      </c>
      <c r="W100" t="s">
        <v>584</v>
      </c>
      <c r="X100" t="s">
        <v>228</v>
      </c>
      <c r="Y100" s="229">
        <v>40.759780883789062</v>
      </c>
      <c r="Z100" s="229">
        <v>40.759780883789062</v>
      </c>
      <c r="AA100" t="s">
        <v>226</v>
      </c>
      <c r="AB100" s="229">
        <v>0.39511191844940186</v>
      </c>
      <c r="AC100" s="229">
        <v>0.39511191844940186</v>
      </c>
      <c r="AD100" t="s">
        <v>226</v>
      </c>
    </row>
    <row r="101" spans="21:30">
      <c r="U101">
        <v>95</v>
      </c>
      <c r="V101" t="s">
        <v>309</v>
      </c>
      <c r="W101" s="35" t="s">
        <v>584</v>
      </c>
      <c r="X101" s="35" t="s">
        <v>228</v>
      </c>
      <c r="Y101" s="35" t="s">
        <v>225</v>
      </c>
      <c r="Z101" s="348">
        <v>40.759780883789062</v>
      </c>
      <c r="AA101" s="35" t="s">
        <v>226</v>
      </c>
      <c r="AB101" s="35" t="s">
        <v>226</v>
      </c>
      <c r="AC101" s="35" t="s">
        <v>226</v>
      </c>
      <c r="AD101" s="35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A15:B19 D5:D12 B16:B26">
    <cfRule type="cellIs" dxfId="1063" priority="61" stopIfTrue="1" operator="equal">
      <formula>0</formula>
    </cfRule>
  </conditionalFormatting>
  <conditionalFormatting sqref="P5:Q5 P10">
    <cfRule type="cellIs" dxfId="1062" priority="60" stopIfTrue="1" operator="equal">
      <formula>0</formula>
    </cfRule>
  </conditionalFormatting>
  <conditionalFormatting sqref="O4">
    <cfRule type="cellIs" dxfId="1061" priority="57" stopIfTrue="1" operator="equal">
      <formula>0</formula>
    </cfRule>
  </conditionalFormatting>
  <conditionalFormatting sqref="O5 O14 P7:Q8 Q4 Q10 P12:Q14 Q6">
    <cfRule type="cellIs" dxfId="1060" priority="59" stopIfTrue="1" operator="equal">
      <formula>0</formula>
    </cfRule>
  </conditionalFormatting>
  <conditionalFormatting sqref="P14:Q14">
    <cfRule type="cellIs" dxfId="1059" priority="58" stopIfTrue="1" operator="equal">
      <formula>0</formula>
    </cfRule>
  </conditionalFormatting>
  <conditionalFormatting sqref="M5:N5 M11">
    <cfRule type="cellIs" dxfId="1058" priority="56" stopIfTrue="1" operator="equal">
      <formula>0</formula>
    </cfRule>
  </conditionalFormatting>
  <conditionalFormatting sqref="L4">
    <cfRule type="cellIs" dxfId="1057" priority="54" stopIfTrue="1" operator="equal">
      <formula>0</formula>
    </cfRule>
  </conditionalFormatting>
  <conditionalFormatting sqref="K5:L5 M7:N8 N4 K4 N11 M13:N14 N6">
    <cfRule type="cellIs" dxfId="1056" priority="55" stopIfTrue="1" operator="equal">
      <formula>0</formula>
    </cfRule>
  </conditionalFormatting>
  <conditionalFormatting sqref="B3:B4">
    <cfRule type="cellIs" dxfId="1055" priority="53" stopIfTrue="1" operator="equal">
      <formula>0</formula>
    </cfRule>
  </conditionalFormatting>
  <conditionalFormatting sqref="H6 G6:G12">
    <cfRule type="cellIs" dxfId="1054" priority="52" stopIfTrue="1" operator="equal">
      <formula>0</formula>
    </cfRule>
  </conditionalFormatting>
  <conditionalFormatting sqref="B20:B26">
    <cfRule type="cellIs" dxfId="1053" priority="51" stopIfTrue="1" operator="equal">
      <formula>0</formula>
    </cfRule>
  </conditionalFormatting>
  <conditionalFormatting sqref="B24:B26">
    <cfRule type="cellIs" dxfId="1052" priority="50" stopIfTrue="1" operator="equal">
      <formula>0</formula>
    </cfRule>
  </conditionalFormatting>
  <conditionalFormatting sqref="B7:B16">
    <cfRule type="cellIs" dxfId="1051" priority="49" stopIfTrue="1" operator="equal">
      <formula>0</formula>
    </cfRule>
  </conditionalFormatting>
  <conditionalFormatting sqref="B5:B12">
    <cfRule type="cellIs" dxfId="1050" priority="48" stopIfTrue="1" operator="equal">
      <formula>0</formula>
    </cfRule>
  </conditionalFormatting>
  <conditionalFormatting sqref="C3:C26">
    <cfRule type="cellIs" dxfId="1049" priority="47" stopIfTrue="1" operator="equal">
      <formula>0</formula>
    </cfRule>
  </conditionalFormatting>
  <conditionalFormatting sqref="B9:B20">
    <cfRule type="cellIs" dxfId="1048" priority="46" stopIfTrue="1" operator="equal">
      <formula>0</formula>
    </cfRule>
  </conditionalFormatting>
  <conditionalFormatting sqref="B13:B26">
    <cfRule type="cellIs" dxfId="1047" priority="45" stopIfTrue="1" operator="equal">
      <formula>0</formula>
    </cfRule>
  </conditionalFormatting>
  <conditionalFormatting sqref="B4:B6">
    <cfRule type="cellIs" dxfId="1046" priority="44" stopIfTrue="1" operator="equal">
      <formula>0</formula>
    </cfRule>
  </conditionalFormatting>
  <conditionalFormatting sqref="B6:B10">
    <cfRule type="cellIs" dxfId="1045" priority="43" stopIfTrue="1" operator="equal">
      <formula>0</formula>
    </cfRule>
  </conditionalFormatting>
  <conditionalFormatting sqref="B8:B14">
    <cfRule type="cellIs" dxfId="1044" priority="42" stopIfTrue="1" operator="equal">
      <formula>0</formula>
    </cfRule>
  </conditionalFormatting>
  <conditionalFormatting sqref="B8:B14">
    <cfRule type="cellIs" dxfId="1043" priority="41" stopIfTrue="1" operator="equal">
      <formula>0</formula>
    </cfRule>
  </conditionalFormatting>
  <conditionalFormatting sqref="B10:B18">
    <cfRule type="cellIs" dxfId="1042" priority="40" stopIfTrue="1" operator="equal">
      <formula>0</formula>
    </cfRule>
  </conditionalFormatting>
  <conditionalFormatting sqref="B10:B18">
    <cfRule type="cellIs" dxfId="1041" priority="39" stopIfTrue="1" operator="equal">
      <formula>0</formula>
    </cfRule>
  </conditionalFormatting>
  <conditionalFormatting sqref="B12:B22">
    <cfRule type="cellIs" dxfId="1040" priority="38" stopIfTrue="1" operator="equal">
      <formula>0</formula>
    </cfRule>
  </conditionalFormatting>
  <conditionalFormatting sqref="C3:C26">
    <cfRule type="cellIs" dxfId="1039" priority="37" stopIfTrue="1" operator="equal">
      <formula>0</formula>
    </cfRule>
  </conditionalFormatting>
  <conditionalFormatting sqref="C3:C26">
    <cfRule type="cellIs" dxfId="1038" priority="36" stopIfTrue="1" operator="equal">
      <formula>0</formula>
    </cfRule>
  </conditionalFormatting>
  <conditionalFormatting sqref="C3:C26">
    <cfRule type="cellIs" dxfId="1037" priority="35" stopIfTrue="1" operator="equal">
      <formula>0</formula>
    </cfRule>
  </conditionalFormatting>
  <conditionalFormatting sqref="C3:C26">
    <cfRule type="cellIs" dxfId="1036" priority="34" stopIfTrue="1" operator="equal">
      <formula>0</formula>
    </cfRule>
  </conditionalFormatting>
  <conditionalFormatting sqref="D23:D26">
    <cfRule type="cellIs" dxfId="1035" priority="33" stopIfTrue="1" operator="equal">
      <formula>0</formula>
    </cfRule>
  </conditionalFormatting>
  <conditionalFormatting sqref="D21:D26">
    <cfRule type="cellIs" dxfId="1034" priority="32" stopIfTrue="1" operator="equal">
      <formula>0</formula>
    </cfRule>
  </conditionalFormatting>
  <conditionalFormatting sqref="D19:D26">
    <cfRule type="cellIs" dxfId="1033" priority="31" stopIfTrue="1" operator="equal">
      <formula>0</formula>
    </cfRule>
  </conditionalFormatting>
  <conditionalFormatting sqref="D15:D26">
    <cfRule type="cellIs" dxfId="1032" priority="30" stopIfTrue="1" operator="equal">
      <formula>0</formula>
    </cfRule>
  </conditionalFormatting>
  <conditionalFormatting sqref="D15:D26">
    <cfRule type="cellIs" dxfId="1031" priority="29" stopIfTrue="1" operator="equal">
      <formula>0</formula>
    </cfRule>
  </conditionalFormatting>
  <conditionalFormatting sqref="D13:D26">
    <cfRule type="cellIs" dxfId="1030" priority="28" stopIfTrue="1" operator="equal">
      <formula>0</formula>
    </cfRule>
  </conditionalFormatting>
  <conditionalFormatting sqref="D13:D26">
    <cfRule type="cellIs" dxfId="1029" priority="27" stopIfTrue="1" operator="equal">
      <formula>0</formula>
    </cfRule>
  </conditionalFormatting>
  <conditionalFormatting sqref="D12:D22">
    <cfRule type="cellIs" dxfId="1028" priority="26" stopIfTrue="1" operator="equal">
      <formula>0</formula>
    </cfRule>
  </conditionalFormatting>
  <conditionalFormatting sqref="D12:D22">
    <cfRule type="cellIs" dxfId="1027" priority="25" stopIfTrue="1" operator="equal">
      <formula>0</formula>
    </cfRule>
  </conditionalFormatting>
  <conditionalFormatting sqref="D10:D22">
    <cfRule type="cellIs" dxfId="1026" priority="24" stopIfTrue="1" operator="equal">
      <formula>0</formula>
    </cfRule>
  </conditionalFormatting>
  <conditionalFormatting sqref="D9:D18">
    <cfRule type="cellIs" dxfId="1025" priority="23" stopIfTrue="1" operator="equal">
      <formula>0</formula>
    </cfRule>
  </conditionalFormatting>
  <conditionalFormatting sqref="C15:C28">
    <cfRule type="cellIs" dxfId="1024" priority="22" stopIfTrue="1" operator="equal">
      <formula>0</formula>
    </cfRule>
  </conditionalFormatting>
  <conditionalFormatting sqref="C15:C28">
    <cfRule type="cellIs" dxfId="1023" priority="21" stopIfTrue="1" operator="equal">
      <formula>0</formula>
    </cfRule>
  </conditionalFormatting>
  <conditionalFormatting sqref="C15:C28">
    <cfRule type="cellIs" dxfId="1022" priority="20" stopIfTrue="1" operator="equal">
      <formula>0</formula>
    </cfRule>
  </conditionalFormatting>
  <conditionalFormatting sqref="C15:C28">
    <cfRule type="cellIs" dxfId="1021" priority="19" stopIfTrue="1" operator="equal">
      <formula>0</formula>
    </cfRule>
  </conditionalFormatting>
  <conditionalFormatting sqref="C15:C28">
    <cfRule type="cellIs" dxfId="1020" priority="18" stopIfTrue="1" operator="equal">
      <formula>0</formula>
    </cfRule>
  </conditionalFormatting>
  <conditionalFormatting sqref="D25:D28">
    <cfRule type="cellIs" dxfId="1019" priority="17" stopIfTrue="1" operator="equal">
      <formula>0</formula>
    </cfRule>
  </conditionalFormatting>
  <conditionalFormatting sqref="D3:D4">
    <cfRule type="cellIs" dxfId="1018" priority="16" stopIfTrue="1" operator="equal">
      <formula>0</formula>
    </cfRule>
  </conditionalFormatting>
  <conditionalFormatting sqref="C19:C26">
    <cfRule type="cellIs" dxfId="1017" priority="10" stopIfTrue="1" operator="equal">
      <formula>0</formula>
    </cfRule>
  </conditionalFormatting>
  <conditionalFormatting sqref="C19:C26">
    <cfRule type="cellIs" dxfId="1016" priority="9" stopIfTrue="1" operator="equal">
      <formula>0</formula>
    </cfRule>
  </conditionalFormatting>
  <conditionalFormatting sqref="C19:C26">
    <cfRule type="cellIs" dxfId="1015" priority="8" stopIfTrue="1" operator="equal">
      <formula>0</formula>
    </cfRule>
  </conditionalFormatting>
  <conditionalFormatting sqref="C19:C26">
    <cfRule type="cellIs" dxfId="1014" priority="7" stopIfTrue="1" operator="equal">
      <formula>0</formula>
    </cfRule>
  </conditionalFormatting>
  <conditionalFormatting sqref="C19:C26">
    <cfRule type="cellIs" dxfId="1013" priority="6" stopIfTrue="1" operator="equal">
      <formula>0</formula>
    </cfRule>
  </conditionalFormatting>
  <conditionalFormatting sqref="D4:D6">
    <cfRule type="cellIs" dxfId="1012" priority="5" stopIfTrue="1" operator="equal">
      <formula>0</formula>
    </cfRule>
  </conditionalFormatting>
  <conditionalFormatting sqref="D6:D10">
    <cfRule type="cellIs" dxfId="1011" priority="4" stopIfTrue="1" operator="equal">
      <formula>0</formula>
    </cfRule>
  </conditionalFormatting>
  <conditionalFormatting sqref="D8:D14">
    <cfRule type="cellIs" dxfId="1010" priority="3" stopIfTrue="1" operator="equal">
      <formula>0</formula>
    </cfRule>
  </conditionalFormatting>
  <conditionalFormatting sqref="D16:D26">
    <cfRule type="cellIs" dxfId="1009" priority="2" stopIfTrue="1" operator="equal">
      <formula>0</formula>
    </cfRule>
  </conditionalFormatting>
  <conditionalFormatting sqref="D16:D26">
    <cfRule type="cellIs" dxfId="1008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6A0F-E929-B24D-A144-108E8B779243}">
  <sheetPr>
    <pageSetUpPr fitToPage="1"/>
  </sheetPr>
  <dimension ref="A1:AH102"/>
  <sheetViews>
    <sheetView workbookViewId="0">
      <selection activeCell="S42" sqref="S42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9.83203125" customWidth="1"/>
    <col min="24" max="31" width="8.83203125"/>
    <col min="32" max="32" width="7.1640625" style="9" customWidth="1"/>
    <col min="33" max="34" width="7.1640625" customWidth="1"/>
  </cols>
  <sheetData>
    <row r="1" spans="1:30" ht="19" customHeight="1" thickBot="1">
      <c r="U1" t="s">
        <v>181</v>
      </c>
      <c r="V1" s="194" t="s">
        <v>543</v>
      </c>
    </row>
    <row r="2" spans="1:30" ht="19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544</v>
      </c>
    </row>
    <row r="3" spans="1:30" ht="16.25" customHeight="1" thickTop="1" thickBot="1">
      <c r="A3" s="15">
        <v>1</v>
      </c>
      <c r="B3" s="16">
        <v>245</v>
      </c>
      <c r="C3" s="16" t="s">
        <v>156</v>
      </c>
      <c r="D3" s="17">
        <v>44623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 ht="16.25" customHeight="1">
      <c r="A4" s="15">
        <v>2</v>
      </c>
      <c r="B4" s="16">
        <v>245</v>
      </c>
      <c r="C4" s="16" t="s">
        <v>156</v>
      </c>
      <c r="D4" s="17">
        <v>44623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39.448898315429688</v>
      </c>
      <c r="AA4" s="229">
        <v>0.99830001592636108</v>
      </c>
      <c r="AB4" s="229">
        <v>-3.2291998863220215</v>
      </c>
      <c r="AC4" s="229">
        <v>104.02069854736328</v>
      </c>
    </row>
    <row r="5" spans="1:30" ht="16.25" customHeight="1" thickBot="1">
      <c r="A5" s="15">
        <v>3</v>
      </c>
      <c r="B5" s="16">
        <v>246</v>
      </c>
      <c r="C5" s="16" t="s">
        <v>156</v>
      </c>
      <c r="D5" s="17">
        <v>44631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6.25" customHeight="1">
      <c r="A6" s="15">
        <v>4</v>
      </c>
      <c r="B6" s="16">
        <v>246</v>
      </c>
      <c r="C6" s="16" t="s">
        <v>156</v>
      </c>
      <c r="D6" s="17">
        <v>44631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6.25" customHeight="1">
      <c r="A7" s="15">
        <v>5</v>
      </c>
      <c r="B7" s="16">
        <v>247</v>
      </c>
      <c r="C7" s="16" t="s">
        <v>156</v>
      </c>
      <c r="D7" s="17">
        <v>44637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6.25" customHeight="1">
      <c r="A8" s="15">
        <v>6</v>
      </c>
      <c r="B8" s="16">
        <v>247</v>
      </c>
      <c r="C8" s="16" t="s">
        <v>156</v>
      </c>
      <c r="D8" s="17">
        <v>44637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6.25" customHeight="1">
      <c r="A9" s="15">
        <v>7</v>
      </c>
      <c r="B9" s="16">
        <v>248</v>
      </c>
      <c r="C9" s="16" t="s">
        <v>156</v>
      </c>
      <c r="D9" s="17">
        <v>44644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6.25" customHeight="1">
      <c r="A10" s="15">
        <v>8</v>
      </c>
      <c r="B10" s="16">
        <v>248</v>
      </c>
      <c r="C10" s="16" t="s">
        <v>156</v>
      </c>
      <c r="D10" s="17">
        <v>44644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6.25" customHeight="1" thickBot="1">
      <c r="A11" s="15">
        <v>9</v>
      </c>
      <c r="B11" s="16">
        <v>249</v>
      </c>
      <c r="C11" s="16" t="s">
        <v>156</v>
      </c>
      <c r="D11" s="17">
        <v>44651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0" ht="16.25" customHeight="1">
      <c r="A12" s="15">
        <v>10</v>
      </c>
      <c r="B12" s="16">
        <v>249</v>
      </c>
      <c r="C12" s="16" t="s">
        <v>156</v>
      </c>
      <c r="D12" s="17">
        <v>44651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6.25" customHeight="1" thickBot="1">
      <c r="A13" s="15">
        <v>11</v>
      </c>
      <c r="B13" s="16">
        <v>250</v>
      </c>
      <c r="C13" s="16" t="s">
        <v>156</v>
      </c>
      <c r="D13" s="17">
        <v>44657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6.25" customHeight="1" thickBot="1">
      <c r="A14" s="15">
        <v>12</v>
      </c>
      <c r="B14" s="16">
        <v>250</v>
      </c>
      <c r="C14" s="16" t="s">
        <v>156</v>
      </c>
      <c r="D14" s="17">
        <v>44657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 ht="16.25" customHeight="1">
      <c r="A15" s="15">
        <v>13</v>
      </c>
      <c r="B15" s="16">
        <v>251</v>
      </c>
      <c r="C15" s="16" t="s">
        <v>156</v>
      </c>
      <c r="D15" s="17">
        <v>44665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251</v>
      </c>
      <c r="C16" s="16" t="s">
        <v>156</v>
      </c>
      <c r="D16" s="17">
        <v>44665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252</v>
      </c>
      <c r="C17" s="16" t="s">
        <v>156</v>
      </c>
      <c r="D17" s="17">
        <v>44672</v>
      </c>
      <c r="E17" s="452" t="s">
        <v>36</v>
      </c>
      <c r="F17" s="86"/>
      <c r="G17" s="87"/>
      <c r="H17" s="88"/>
      <c r="I17" s="89" t="str">
        <f>C3</f>
        <v>KH14 PLS</v>
      </c>
      <c r="J17" s="90"/>
      <c r="K17" s="91"/>
      <c r="L17" s="92" t="str">
        <f>C11</f>
        <v>KH14 PLS</v>
      </c>
      <c r="M17" s="93"/>
      <c r="N17" s="94"/>
      <c r="O17" s="89" t="str">
        <f>C19</f>
        <v>KH14 PLS</v>
      </c>
      <c r="P17" s="95"/>
      <c r="Q17" s="463">
        <f>C27</f>
        <v>0</v>
      </c>
      <c r="R17" s="452" t="s">
        <v>36</v>
      </c>
      <c r="S17" s="58"/>
      <c r="T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F17" s="58"/>
      <c r="AG17" s="58"/>
      <c r="AH17" s="58"/>
    </row>
    <row r="18" spans="1:34" ht="15" customHeight="1">
      <c r="A18" s="15">
        <v>16</v>
      </c>
      <c r="B18" s="16">
        <v>252</v>
      </c>
      <c r="C18" s="16" t="s">
        <v>156</v>
      </c>
      <c r="D18" s="17">
        <v>44672</v>
      </c>
      <c r="E18" s="452"/>
      <c r="F18" s="454" t="s">
        <v>37</v>
      </c>
      <c r="G18" s="455"/>
      <c r="H18" s="456">
        <f>B3</f>
        <v>245</v>
      </c>
      <c r="I18" s="457"/>
      <c r="J18" s="458"/>
      <c r="K18" s="465">
        <f>B11</f>
        <v>249</v>
      </c>
      <c r="L18" s="466"/>
      <c r="M18" s="467"/>
      <c r="N18" s="456">
        <f>B19</f>
        <v>253</v>
      </c>
      <c r="O18" s="457"/>
      <c r="P18" s="458"/>
      <c r="Q18" s="464"/>
      <c r="R18" s="452"/>
      <c r="S18" s="58"/>
      <c r="T18" s="58"/>
      <c r="U18">
        <v>61</v>
      </c>
      <c r="V18" t="s">
        <v>221</v>
      </c>
      <c r="W18" t="s">
        <v>222</v>
      </c>
      <c r="X18" t="s">
        <v>208</v>
      </c>
      <c r="Y18" t="s">
        <v>225</v>
      </c>
      <c r="Z18" s="229">
        <v>39.135280609130859</v>
      </c>
      <c r="AA18" t="s">
        <v>226</v>
      </c>
      <c r="AB18" s="229">
        <v>1</v>
      </c>
      <c r="AC18" t="s">
        <v>226</v>
      </c>
      <c r="AD18" t="s">
        <v>226</v>
      </c>
      <c r="AF18" s="58"/>
      <c r="AG18" s="58"/>
      <c r="AH18" s="58"/>
    </row>
    <row r="19" spans="1:34" ht="15" customHeight="1" thickBot="1">
      <c r="A19" s="15">
        <v>17</v>
      </c>
      <c r="B19" s="16">
        <v>253</v>
      </c>
      <c r="C19" s="16" t="s">
        <v>156</v>
      </c>
      <c r="D19" s="17">
        <v>44677</v>
      </c>
      <c r="E19" s="453"/>
      <c r="F19" s="99"/>
      <c r="G19" s="100"/>
      <c r="H19" s="101">
        <v>1</v>
      </c>
      <c r="I19" s="102">
        <f>D3</f>
        <v>44623</v>
      </c>
      <c r="J19" s="103"/>
      <c r="K19" s="104">
        <v>9</v>
      </c>
      <c r="L19" s="105">
        <f>D11</f>
        <v>44651</v>
      </c>
      <c r="M19" s="106"/>
      <c r="N19" s="107"/>
      <c r="O19" s="108">
        <f>D19</f>
        <v>44677</v>
      </c>
      <c r="P19" s="109"/>
      <c r="Q19" s="464"/>
      <c r="R19" s="453"/>
      <c r="S19" s="58"/>
      <c r="T19" s="58"/>
      <c r="U19">
        <v>62</v>
      </c>
      <c r="V19" t="s">
        <v>223</v>
      </c>
      <c r="W19" t="s">
        <v>222</v>
      </c>
      <c r="X19" t="s">
        <v>208</v>
      </c>
      <c r="Y19" s="229">
        <v>39.135280609130859</v>
      </c>
      <c r="Z19" s="229">
        <v>39.135280609130859</v>
      </c>
      <c r="AA19" t="s">
        <v>226</v>
      </c>
      <c r="AB19" s="229">
        <v>1</v>
      </c>
      <c r="AC19" t="s">
        <v>226</v>
      </c>
      <c r="AD19" t="s">
        <v>226</v>
      </c>
      <c r="AF19" s="58"/>
      <c r="AG19" s="58"/>
      <c r="AH19" s="58"/>
    </row>
    <row r="20" spans="1:34" ht="15" customHeight="1">
      <c r="A20" s="15">
        <v>18</v>
      </c>
      <c r="B20" s="16">
        <v>253</v>
      </c>
      <c r="C20" s="16" t="s">
        <v>156</v>
      </c>
      <c r="D20" s="17">
        <v>44677</v>
      </c>
      <c r="E20" s="451" t="s">
        <v>39</v>
      </c>
      <c r="F20" s="110"/>
      <c r="G20" s="111"/>
      <c r="H20" s="112"/>
      <c r="I20" s="113" t="str">
        <f>C4</f>
        <v>KH14 PLS</v>
      </c>
      <c r="J20" s="114"/>
      <c r="K20" s="115"/>
      <c r="L20" s="116" t="str">
        <f>C12</f>
        <v>KH14 PLS</v>
      </c>
      <c r="M20" s="117"/>
      <c r="N20" s="118"/>
      <c r="O20" s="119" t="str">
        <f>C20</f>
        <v>KH14 PLS</v>
      </c>
      <c r="P20" s="120"/>
      <c r="Q20" s="462">
        <f>B27</f>
        <v>0</v>
      </c>
      <c r="R20" s="451" t="s">
        <v>39</v>
      </c>
      <c r="S20" s="58"/>
      <c r="T20" s="58"/>
      <c r="U20">
        <v>49</v>
      </c>
      <c r="V20" t="s">
        <v>218</v>
      </c>
      <c r="W20" t="s">
        <v>219</v>
      </c>
      <c r="X20" t="s">
        <v>208</v>
      </c>
      <c r="Y20" s="229">
        <v>36.458423614501953</v>
      </c>
      <c r="Z20" s="229">
        <v>36.175357818603516</v>
      </c>
      <c r="AA20" s="229">
        <v>0.40031549334526062</v>
      </c>
      <c r="AB20" s="229">
        <v>10</v>
      </c>
      <c r="AC20" t="s">
        <v>226</v>
      </c>
      <c r="AD20" t="s">
        <v>226</v>
      </c>
      <c r="AF20" s="58"/>
      <c r="AG20" s="58"/>
      <c r="AH20" s="58"/>
    </row>
    <row r="21" spans="1:34" ht="15" customHeight="1">
      <c r="A21" s="15">
        <v>19</v>
      </c>
      <c r="B21" s="16">
        <v>254</v>
      </c>
      <c r="C21" s="16" t="s">
        <v>156</v>
      </c>
      <c r="D21" s="17">
        <v>44686</v>
      </c>
      <c r="E21" s="452"/>
      <c r="F21" s="456" t="s">
        <v>40</v>
      </c>
      <c r="G21" s="458"/>
      <c r="H21" s="459">
        <f>B4</f>
        <v>245</v>
      </c>
      <c r="I21" s="460"/>
      <c r="J21" s="461"/>
      <c r="K21" s="456">
        <f>B12</f>
        <v>249</v>
      </c>
      <c r="L21" s="457"/>
      <c r="M21" s="458"/>
      <c r="N21" s="459">
        <f>B20</f>
        <v>253</v>
      </c>
      <c r="O21" s="460"/>
      <c r="P21" s="461"/>
      <c r="Q21" s="462"/>
      <c r="R21" s="452"/>
      <c r="S21" s="58"/>
      <c r="T21" s="58"/>
      <c r="U21">
        <v>50</v>
      </c>
      <c r="V21" t="s">
        <v>220</v>
      </c>
      <c r="W21" t="s">
        <v>219</v>
      </c>
      <c r="X21" t="s">
        <v>208</v>
      </c>
      <c r="Y21" s="229">
        <v>35.892292022705078</v>
      </c>
      <c r="Z21" s="229">
        <v>36.175357818603516</v>
      </c>
      <c r="AA21" s="229">
        <v>0.40031549334526062</v>
      </c>
      <c r="AB21" s="229">
        <v>10</v>
      </c>
      <c r="AC21" t="s">
        <v>226</v>
      </c>
      <c r="AD21" t="s">
        <v>226</v>
      </c>
      <c r="AF21" s="58"/>
      <c r="AG21" s="58"/>
      <c r="AH21" s="58"/>
    </row>
    <row r="22" spans="1:34" ht="15" customHeight="1" thickBot="1">
      <c r="A22" s="15">
        <v>20</v>
      </c>
      <c r="B22" s="16">
        <v>254</v>
      </c>
      <c r="C22" s="16" t="s">
        <v>156</v>
      </c>
      <c r="D22" s="17">
        <v>44686</v>
      </c>
      <c r="E22" s="453"/>
      <c r="F22" s="121"/>
      <c r="G22" s="122"/>
      <c r="H22" s="123">
        <v>2</v>
      </c>
      <c r="I22" s="124">
        <f>D4</f>
        <v>44623</v>
      </c>
      <c r="J22" s="125"/>
      <c r="K22" s="126">
        <v>10</v>
      </c>
      <c r="L22" s="127">
        <f>D12</f>
        <v>44651</v>
      </c>
      <c r="M22" s="128"/>
      <c r="N22" s="129">
        <v>18</v>
      </c>
      <c r="O22" s="130">
        <f>D20</f>
        <v>44677</v>
      </c>
      <c r="P22" s="131"/>
      <c r="Q22" s="462"/>
      <c r="R22" s="453"/>
      <c r="S22" s="58"/>
      <c r="T22" s="58"/>
      <c r="U22">
        <v>37</v>
      </c>
      <c r="V22" t="s">
        <v>216</v>
      </c>
      <c r="W22" t="s">
        <v>217</v>
      </c>
      <c r="X22" t="s">
        <v>208</v>
      </c>
      <c r="Y22" s="229">
        <v>33.184967041015625</v>
      </c>
      <c r="Z22" s="229">
        <v>33.251228332519531</v>
      </c>
      <c r="AA22" s="229">
        <v>9.37076136469841E-2</v>
      </c>
      <c r="AB22" s="229">
        <v>100</v>
      </c>
      <c r="AC22" t="s">
        <v>226</v>
      </c>
      <c r="AD22" t="s">
        <v>226</v>
      </c>
      <c r="AF22" s="58"/>
      <c r="AG22" s="58"/>
      <c r="AH22" s="58"/>
    </row>
    <row r="23" spans="1:34" ht="15" customHeight="1">
      <c r="A23" s="15">
        <v>21</v>
      </c>
      <c r="B23" s="16">
        <v>255</v>
      </c>
      <c r="C23" s="16" t="s">
        <v>156</v>
      </c>
      <c r="D23" s="17">
        <v>44693</v>
      </c>
      <c r="E23" s="451" t="s">
        <v>41</v>
      </c>
      <c r="F23" s="132"/>
      <c r="G23" s="133"/>
      <c r="H23" s="134"/>
      <c r="I23" s="47" t="str">
        <f>C5</f>
        <v>KH14 PLS</v>
      </c>
      <c r="J23" s="135"/>
      <c r="K23" s="136"/>
      <c r="L23" s="137" t="str">
        <f>C13</f>
        <v>KH14 PLS</v>
      </c>
      <c r="M23" s="138"/>
      <c r="N23" s="139"/>
      <c r="O23" s="140" t="str">
        <f>C21</f>
        <v>KH14 PLS</v>
      </c>
      <c r="P23" s="141"/>
      <c r="Q23" s="142">
        <f>D27</f>
        <v>0</v>
      </c>
      <c r="R23" s="452" t="s">
        <v>41</v>
      </c>
      <c r="S23" s="58"/>
      <c r="T23" s="58"/>
      <c r="U23">
        <v>38</v>
      </c>
      <c r="V23" t="s">
        <v>90</v>
      </c>
      <c r="W23" t="s">
        <v>217</v>
      </c>
      <c r="X23" t="s">
        <v>208</v>
      </c>
      <c r="Y23" s="229">
        <v>33.317489624023438</v>
      </c>
      <c r="Z23" s="229">
        <v>33.251228332519531</v>
      </c>
      <c r="AA23" s="229">
        <v>9.37076136469841E-2</v>
      </c>
      <c r="AB23" s="229">
        <v>100</v>
      </c>
      <c r="AC23" t="s">
        <v>226</v>
      </c>
      <c r="AD23" t="s">
        <v>226</v>
      </c>
      <c r="AF23" s="58"/>
      <c r="AG23" s="58"/>
      <c r="AH23" s="58"/>
    </row>
    <row r="24" spans="1:34" ht="15" customHeight="1">
      <c r="A24" s="15">
        <v>22</v>
      </c>
      <c r="B24" s="16">
        <v>255</v>
      </c>
      <c r="C24" s="16" t="s">
        <v>156</v>
      </c>
      <c r="D24" s="17">
        <v>44693</v>
      </c>
      <c r="E24" s="452"/>
      <c r="F24" s="454" t="s">
        <v>42</v>
      </c>
      <c r="G24" s="455"/>
      <c r="H24" s="456">
        <f>B5</f>
        <v>246</v>
      </c>
      <c r="I24" s="457"/>
      <c r="J24" s="458"/>
      <c r="K24" s="459">
        <f>B13</f>
        <v>250</v>
      </c>
      <c r="L24" s="460"/>
      <c r="M24" s="461"/>
      <c r="N24" s="456">
        <f>B21</f>
        <v>254</v>
      </c>
      <c r="O24" s="457"/>
      <c r="P24" s="458"/>
      <c r="Q24" s="144"/>
      <c r="R24" s="452"/>
      <c r="S24" s="58"/>
      <c r="T24" s="58"/>
      <c r="U24">
        <v>25</v>
      </c>
      <c r="V24" t="s">
        <v>213</v>
      </c>
      <c r="W24" t="s">
        <v>214</v>
      </c>
      <c r="X24" t="s">
        <v>208</v>
      </c>
      <c r="Y24" s="229">
        <v>29.811746597290039</v>
      </c>
      <c r="Z24" s="229">
        <v>29.892848968505859</v>
      </c>
      <c r="AA24" s="229">
        <v>0.11469607055187225</v>
      </c>
      <c r="AB24" s="229">
        <v>1000</v>
      </c>
      <c r="AC24" t="s">
        <v>226</v>
      </c>
      <c r="AD24" t="s">
        <v>226</v>
      </c>
      <c r="AF24" s="58"/>
      <c r="AG24" s="58"/>
      <c r="AH24" s="58"/>
    </row>
    <row r="25" spans="1:34" ht="15" customHeight="1" thickBot="1">
      <c r="A25" s="15">
        <v>23</v>
      </c>
      <c r="B25" s="16">
        <v>256</v>
      </c>
      <c r="C25" s="16" t="s">
        <v>157</v>
      </c>
      <c r="D25" s="17">
        <v>44595</v>
      </c>
      <c r="E25" s="453"/>
      <c r="F25" s="145"/>
      <c r="G25" s="146"/>
      <c r="H25" s="147">
        <v>3</v>
      </c>
      <c r="I25" s="148">
        <f>D5</f>
        <v>44631</v>
      </c>
      <c r="J25" s="103"/>
      <c r="K25" s="104">
        <v>11</v>
      </c>
      <c r="L25" s="105">
        <f>D13</f>
        <v>44657</v>
      </c>
      <c r="M25" s="149"/>
      <c r="N25" s="150">
        <v>19</v>
      </c>
      <c r="O25" s="148">
        <f>D21</f>
        <v>44686</v>
      </c>
      <c r="P25" s="151"/>
      <c r="Q25" s="152"/>
      <c r="R25" s="453"/>
      <c r="S25" s="58"/>
      <c r="T25" s="58"/>
      <c r="U25">
        <v>26</v>
      </c>
      <c r="V25" t="s">
        <v>215</v>
      </c>
      <c r="W25" t="s">
        <v>214</v>
      </c>
      <c r="X25" t="s">
        <v>208</v>
      </c>
      <c r="Y25" s="229">
        <v>29.97395133972168</v>
      </c>
      <c r="Z25" s="229">
        <v>29.892848968505859</v>
      </c>
      <c r="AA25" s="229">
        <v>0.11469607055187225</v>
      </c>
      <c r="AB25" s="229">
        <v>1000</v>
      </c>
      <c r="AC25" t="s">
        <v>226</v>
      </c>
      <c r="AD25" t="s">
        <v>226</v>
      </c>
      <c r="AF25" s="58"/>
      <c r="AG25" s="58"/>
      <c r="AH25" s="58"/>
    </row>
    <row r="26" spans="1:34" ht="15" customHeight="1">
      <c r="A26" s="15">
        <v>24</v>
      </c>
      <c r="B26" s="16">
        <v>256</v>
      </c>
      <c r="C26" s="16" t="s">
        <v>157</v>
      </c>
      <c r="D26" s="17">
        <v>44595</v>
      </c>
      <c r="E26" s="475" t="s">
        <v>44</v>
      </c>
      <c r="F26" s="153"/>
      <c r="G26" s="122"/>
      <c r="H26" s="112"/>
      <c r="I26" s="113" t="str">
        <f>C6</f>
        <v>KH14 PLS</v>
      </c>
      <c r="J26" s="154"/>
      <c r="K26" s="115"/>
      <c r="L26" s="81" t="str">
        <f>C14</f>
        <v>KH14 PLS</v>
      </c>
      <c r="M26" s="117"/>
      <c r="N26" s="155"/>
      <c r="O26" s="113" t="str">
        <f>C22</f>
        <v>KH14 PLS</v>
      </c>
      <c r="P26" s="156"/>
      <c r="Q26" s="468">
        <f>C28</f>
        <v>0</v>
      </c>
      <c r="R26" s="452" t="s">
        <v>44</v>
      </c>
      <c r="S26" s="58"/>
      <c r="T26" s="58"/>
      <c r="U26">
        <v>13</v>
      </c>
      <c r="V26" t="s">
        <v>210</v>
      </c>
      <c r="W26" t="s">
        <v>211</v>
      </c>
      <c r="X26" t="s">
        <v>208</v>
      </c>
      <c r="Y26" s="229">
        <v>26.400974273681641</v>
      </c>
      <c r="Z26" s="229">
        <v>26.447872161865234</v>
      </c>
      <c r="AA26" s="229">
        <v>6.6322281956672668E-2</v>
      </c>
      <c r="AB26" s="229">
        <v>10000</v>
      </c>
      <c r="AC26" t="s">
        <v>226</v>
      </c>
      <c r="AD26" t="s">
        <v>226</v>
      </c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246</v>
      </c>
      <c r="I27" s="460"/>
      <c r="J27" s="461"/>
      <c r="K27" s="456">
        <f>B14</f>
        <v>250</v>
      </c>
      <c r="L27" s="457"/>
      <c r="M27" s="458"/>
      <c r="N27" s="459">
        <f>B22</f>
        <v>254</v>
      </c>
      <c r="O27" s="460"/>
      <c r="P27" s="461"/>
      <c r="Q27" s="469"/>
      <c r="R27" s="452"/>
      <c r="S27" s="58"/>
      <c r="T27" s="58"/>
      <c r="U27">
        <v>14</v>
      </c>
      <c r="V27" t="s">
        <v>212</v>
      </c>
      <c r="W27" t="s">
        <v>211</v>
      </c>
      <c r="X27" t="s">
        <v>208</v>
      </c>
      <c r="Y27" s="229">
        <v>26.494768142700195</v>
      </c>
      <c r="Z27" s="229">
        <v>26.447872161865234</v>
      </c>
      <c r="AA27" s="229">
        <v>6.6322281956672668E-2</v>
      </c>
      <c r="AB27" s="229">
        <v>10000</v>
      </c>
      <c r="AC27" t="s">
        <v>226</v>
      </c>
      <c r="AD27" t="s">
        <v>226</v>
      </c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44631</v>
      </c>
      <c r="J28" s="161"/>
      <c r="K28" s="162">
        <v>12</v>
      </c>
      <c r="L28" s="127">
        <f>D14</f>
        <v>44657</v>
      </c>
      <c r="M28" s="163"/>
      <c r="N28" s="104">
        <v>20</v>
      </c>
      <c r="O28" s="160">
        <f>D22</f>
        <v>44686</v>
      </c>
      <c r="P28" s="131"/>
      <c r="Q28" s="469"/>
      <c r="R28" s="452"/>
      <c r="S28" s="58"/>
      <c r="T28" s="58"/>
      <c r="U28">
        <v>1</v>
      </c>
      <c r="V28" t="s">
        <v>206</v>
      </c>
      <c r="W28" t="s">
        <v>207</v>
      </c>
      <c r="X28" t="s">
        <v>208</v>
      </c>
      <c r="Y28" s="229">
        <v>23.229171752929688</v>
      </c>
      <c r="Z28" s="229">
        <v>23.195562362670898</v>
      </c>
      <c r="AA28" s="229">
        <v>4.7530855983495712E-2</v>
      </c>
      <c r="AB28" s="229">
        <v>100000</v>
      </c>
      <c r="AC28" t="s">
        <v>226</v>
      </c>
      <c r="AD28" t="s">
        <v>226</v>
      </c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KH14 PLS</v>
      </c>
      <c r="J29" s="167"/>
      <c r="K29" s="168"/>
      <c r="L29" s="137" t="str">
        <f>C15</f>
        <v>KH14 PLS</v>
      </c>
      <c r="M29" s="138"/>
      <c r="N29" s="139"/>
      <c r="O29" s="140" t="str">
        <f>C23</f>
        <v>KH14 PLS</v>
      </c>
      <c r="P29" s="143"/>
      <c r="Q29" s="470">
        <f>B28</f>
        <v>0</v>
      </c>
      <c r="R29" s="471" t="s">
        <v>47</v>
      </c>
      <c r="S29" s="58"/>
      <c r="T29" s="58"/>
      <c r="U29">
        <v>2</v>
      </c>
      <c r="V29" t="s">
        <v>209</v>
      </c>
      <c r="W29" t="s">
        <v>207</v>
      </c>
      <c r="X29" t="s">
        <v>208</v>
      </c>
      <c r="Y29" s="229">
        <v>23.161952972412109</v>
      </c>
      <c r="Z29" s="229">
        <v>23.195562362670898</v>
      </c>
      <c r="AA29" s="229">
        <v>4.7530855983495712E-2</v>
      </c>
      <c r="AB29" s="229">
        <v>100000</v>
      </c>
      <c r="AC29" t="s">
        <v>226</v>
      </c>
      <c r="AD29" t="s">
        <v>226</v>
      </c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247</v>
      </c>
      <c r="I30" s="473"/>
      <c r="J30" s="474"/>
      <c r="K30" s="459">
        <f>B15</f>
        <v>251</v>
      </c>
      <c r="L30" s="460"/>
      <c r="M30" s="461"/>
      <c r="N30" s="456">
        <f>B23</f>
        <v>255</v>
      </c>
      <c r="O30" s="457"/>
      <c r="P30" s="458"/>
      <c r="Q30" s="470"/>
      <c r="R30" s="452"/>
      <c r="S30" s="58"/>
      <c r="T30" s="58"/>
      <c r="Y30" s="229"/>
      <c r="Z30" s="229"/>
      <c r="AA30" s="229"/>
      <c r="AB30" s="229"/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44637</v>
      </c>
      <c r="J31" s="169"/>
      <c r="K31" s="170">
        <v>13</v>
      </c>
      <c r="L31" s="105">
        <f>D15</f>
        <v>44665</v>
      </c>
      <c r="M31" s="106"/>
      <c r="N31" s="150">
        <v>21</v>
      </c>
      <c r="O31" s="148">
        <f>D23</f>
        <v>44693</v>
      </c>
      <c r="P31" s="109"/>
      <c r="Q31" s="470"/>
      <c r="R31" s="453"/>
      <c r="S31" s="58"/>
      <c r="T31" s="58"/>
      <c r="U31">
        <v>3</v>
      </c>
      <c r="V31" t="s">
        <v>232</v>
      </c>
      <c r="W31" t="s">
        <v>545</v>
      </c>
      <c r="X31" t="s">
        <v>228</v>
      </c>
      <c r="Y31" s="229">
        <v>35.132034301757812</v>
      </c>
      <c r="Z31" s="229">
        <v>35.776424407958984</v>
      </c>
      <c r="AA31" s="229">
        <v>0.45960983633995056</v>
      </c>
      <c r="AB31" s="229">
        <v>21.718109130859375</v>
      </c>
      <c r="AC31" s="229">
        <v>14.350838661193848</v>
      </c>
      <c r="AD31" s="229">
        <v>4.7807416915893555</v>
      </c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KH14 PLS</v>
      </c>
      <c r="J32" s="172"/>
      <c r="K32" s="115"/>
      <c r="L32" s="81" t="str">
        <f>C16</f>
        <v>KH14 PLS</v>
      </c>
      <c r="M32" s="117"/>
      <c r="N32" s="118"/>
      <c r="O32" s="119" t="str">
        <f>C24</f>
        <v>KH14 PLS</v>
      </c>
      <c r="P32" s="173"/>
      <c r="Q32" s="174">
        <f>D28</f>
        <v>0</v>
      </c>
      <c r="R32" s="451" t="s">
        <v>49</v>
      </c>
      <c r="S32" s="58"/>
      <c r="T32" s="58"/>
      <c r="U32">
        <v>4</v>
      </c>
      <c r="V32" t="s">
        <v>234</v>
      </c>
      <c r="W32" t="s">
        <v>545</v>
      </c>
      <c r="X32" t="s">
        <v>228</v>
      </c>
      <c r="Y32" s="229">
        <v>35.764377593994141</v>
      </c>
      <c r="Z32" s="229">
        <v>35.776424407958984</v>
      </c>
      <c r="AA32" s="229">
        <v>0.45960983633995056</v>
      </c>
      <c r="AB32" s="229">
        <v>13.835715293884277</v>
      </c>
      <c r="AC32" s="229">
        <v>14.350838661193848</v>
      </c>
      <c r="AD32" s="229">
        <v>4.7807416915893555</v>
      </c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247</v>
      </c>
      <c r="I33" s="460"/>
      <c r="J33" s="461"/>
      <c r="K33" s="456">
        <f>B16</f>
        <v>251</v>
      </c>
      <c r="L33" s="457"/>
      <c r="M33" s="458"/>
      <c r="N33" s="459">
        <f>B24</f>
        <v>255</v>
      </c>
      <c r="O33" s="460"/>
      <c r="P33" s="461"/>
      <c r="Q33" s="175"/>
      <c r="R33" s="452"/>
      <c r="S33" s="58"/>
      <c r="T33" s="58"/>
      <c r="U33">
        <v>5</v>
      </c>
      <c r="V33" t="s">
        <v>235</v>
      </c>
      <c r="W33" t="s">
        <v>545</v>
      </c>
      <c r="X33" t="s">
        <v>228</v>
      </c>
      <c r="Y33" s="229">
        <v>35.379291534423828</v>
      </c>
      <c r="Z33" s="229">
        <v>35.776424407958984</v>
      </c>
      <c r="AA33" s="229">
        <v>0.45960983633995056</v>
      </c>
      <c r="AB33" s="229">
        <v>18.207605361938477</v>
      </c>
      <c r="AC33" s="229">
        <v>14.350838661193848</v>
      </c>
      <c r="AD33" s="229">
        <v>4.7807416915893555</v>
      </c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44637</v>
      </c>
      <c r="J34" s="125"/>
      <c r="K34" s="126">
        <v>14</v>
      </c>
      <c r="L34" s="127">
        <f>D16</f>
        <v>44665</v>
      </c>
      <c r="M34" s="178"/>
      <c r="N34" s="129">
        <v>22</v>
      </c>
      <c r="O34" s="130">
        <f>D24</f>
        <v>44693</v>
      </c>
      <c r="P34" s="179"/>
      <c r="Q34" s="180"/>
      <c r="R34" s="452"/>
      <c r="S34" s="58"/>
      <c r="T34" s="58"/>
      <c r="U34">
        <v>15</v>
      </c>
      <c r="V34" t="s">
        <v>236</v>
      </c>
      <c r="W34" t="s">
        <v>545</v>
      </c>
      <c r="X34" t="s">
        <v>228</v>
      </c>
      <c r="Y34" s="229">
        <v>36.365577697753906</v>
      </c>
      <c r="Z34" s="229">
        <v>35.776424407958984</v>
      </c>
      <c r="AA34" s="229">
        <v>0.45960983633995056</v>
      </c>
      <c r="AB34" s="229">
        <v>9.0120878219604492</v>
      </c>
      <c r="AC34" s="229">
        <v>14.350838661193848</v>
      </c>
      <c r="AD34" s="229">
        <v>4.7807416915893555</v>
      </c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KH14 PLS</v>
      </c>
      <c r="J35" s="183"/>
      <c r="K35" s="136"/>
      <c r="L35" s="137" t="str">
        <f>C17</f>
        <v>KH14 PLS</v>
      </c>
      <c r="M35" s="138"/>
      <c r="N35" s="139"/>
      <c r="O35" s="140" t="str">
        <f>C25</f>
        <v>LN75 PLS</v>
      </c>
      <c r="P35" s="143"/>
      <c r="Q35" s="184"/>
      <c r="R35" s="451" t="s">
        <v>51</v>
      </c>
      <c r="S35" s="58"/>
      <c r="T35" s="58"/>
      <c r="U35">
        <v>16</v>
      </c>
      <c r="V35" t="s">
        <v>237</v>
      </c>
      <c r="W35" t="s">
        <v>545</v>
      </c>
      <c r="X35" t="s">
        <v>228</v>
      </c>
      <c r="Y35" s="229">
        <v>36.127296447753906</v>
      </c>
      <c r="Z35" s="229">
        <v>35.776424407958984</v>
      </c>
      <c r="AA35" s="229">
        <v>0.45960983633995056</v>
      </c>
      <c r="AB35" s="229">
        <v>10.681076049804688</v>
      </c>
      <c r="AC35" s="229">
        <v>14.350838661193848</v>
      </c>
      <c r="AD35" s="229">
        <v>4.7807416915893555</v>
      </c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248</v>
      </c>
      <c r="I36" s="457"/>
      <c r="J36" s="458"/>
      <c r="K36" s="465">
        <f>B17</f>
        <v>252</v>
      </c>
      <c r="L36" s="466"/>
      <c r="M36" s="467"/>
      <c r="N36" s="456">
        <f>B25</f>
        <v>256</v>
      </c>
      <c r="O36" s="457"/>
      <c r="P36" s="458"/>
      <c r="Q36" s="185" t="s">
        <v>38</v>
      </c>
      <c r="R36" s="452"/>
      <c r="S36" s="58"/>
      <c r="T36" s="58"/>
      <c r="U36">
        <v>17</v>
      </c>
      <c r="V36" t="s">
        <v>238</v>
      </c>
      <c r="W36" s="35" t="s">
        <v>545</v>
      </c>
      <c r="X36" s="35" t="s">
        <v>228</v>
      </c>
      <c r="Y36" s="348">
        <v>35.889980316162109</v>
      </c>
      <c r="Z36" s="348">
        <v>35.776424407958984</v>
      </c>
      <c r="AA36" s="348">
        <v>0.45960983633995056</v>
      </c>
      <c r="AB36" s="348">
        <v>12.65044116973877</v>
      </c>
      <c r="AC36" s="348">
        <v>14.350838661193848</v>
      </c>
      <c r="AD36" s="348">
        <v>4.7807416915893555</v>
      </c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44644</v>
      </c>
      <c r="J37" s="169"/>
      <c r="K37" s="170">
        <v>15</v>
      </c>
      <c r="L37" s="105">
        <f>D17</f>
        <v>44672</v>
      </c>
      <c r="M37" s="106"/>
      <c r="N37" s="187">
        <v>23</v>
      </c>
      <c r="O37" s="108">
        <f>D25</f>
        <v>44595</v>
      </c>
      <c r="P37" s="109"/>
      <c r="Q37" s="188"/>
      <c r="R37" s="453"/>
      <c r="S37" s="58"/>
      <c r="T37" s="58"/>
      <c r="U37">
        <v>27</v>
      </c>
      <c r="V37" t="s">
        <v>239</v>
      </c>
      <c r="W37" t="s">
        <v>546</v>
      </c>
      <c r="X37" t="s">
        <v>228</v>
      </c>
      <c r="Y37" s="229">
        <v>37.197700500488281</v>
      </c>
      <c r="Z37" s="229">
        <v>37.213058471679688</v>
      </c>
      <c r="AA37" s="229">
        <v>0.92001259326934814</v>
      </c>
      <c r="AB37" s="229">
        <v>4.9789581298828125</v>
      </c>
      <c r="AC37" s="229">
        <v>5.7151808738708496</v>
      </c>
      <c r="AD37" s="229">
        <v>3.0486500263214111</v>
      </c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KH14 PLS</v>
      </c>
      <c r="J38" s="114"/>
      <c r="K38" s="115"/>
      <c r="L38" s="81" t="str">
        <f>C18</f>
        <v>KH14 PLS</v>
      </c>
      <c r="M38" s="117"/>
      <c r="N38" s="118"/>
      <c r="O38" s="119" t="str">
        <f>C26</f>
        <v>LN75 PLS</v>
      </c>
      <c r="P38" s="173"/>
      <c r="Q38" s="192"/>
      <c r="R38" s="452" t="s">
        <v>52</v>
      </c>
      <c r="S38" s="58"/>
      <c r="T38" s="58"/>
      <c r="U38">
        <v>28</v>
      </c>
      <c r="V38" t="s">
        <v>240</v>
      </c>
      <c r="W38" t="s">
        <v>546</v>
      </c>
      <c r="X38" t="s">
        <v>228</v>
      </c>
      <c r="Y38" s="229">
        <v>37.141422271728516</v>
      </c>
      <c r="Z38" s="229">
        <v>37.213058471679688</v>
      </c>
      <c r="AA38" s="229">
        <v>0.92001259326934814</v>
      </c>
      <c r="AB38" s="229">
        <v>5.1828227043151855</v>
      </c>
      <c r="AC38" s="229">
        <v>5.7151808738708496</v>
      </c>
      <c r="AD38" s="229">
        <v>3.0486500263214111</v>
      </c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248</v>
      </c>
      <c r="I39" s="460"/>
      <c r="J39" s="461"/>
      <c r="K39" s="456">
        <f>B18</f>
        <v>252</v>
      </c>
      <c r="L39" s="457"/>
      <c r="M39" s="458"/>
      <c r="N39" s="480">
        <f>B26</f>
        <v>256</v>
      </c>
      <c r="O39" s="481"/>
      <c r="P39" s="482"/>
      <c r="Q39" s="196" t="s">
        <v>38</v>
      </c>
      <c r="R39" s="452"/>
      <c r="S39" s="58"/>
      <c r="T39" s="58"/>
      <c r="U39">
        <v>29</v>
      </c>
      <c r="V39" t="s">
        <v>241</v>
      </c>
      <c r="W39" t="s">
        <v>546</v>
      </c>
      <c r="X39" t="s">
        <v>228</v>
      </c>
      <c r="Y39" s="229">
        <v>36.089313507080078</v>
      </c>
      <c r="Z39" s="229">
        <v>37.213058471679688</v>
      </c>
      <c r="AA39" s="229">
        <v>0.92001259326934814</v>
      </c>
      <c r="AB39" s="229">
        <v>10.974312782287598</v>
      </c>
      <c r="AC39" s="229">
        <v>5.7151808738708496</v>
      </c>
      <c r="AD39" s="229">
        <v>3.0486500263214111</v>
      </c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44644</v>
      </c>
      <c r="J40" s="201"/>
      <c r="K40" s="202">
        <v>16</v>
      </c>
      <c r="L40" s="203">
        <f>D18</f>
        <v>44672</v>
      </c>
      <c r="M40" s="204"/>
      <c r="N40" s="205">
        <v>24</v>
      </c>
      <c r="O40" s="200">
        <f>D26</f>
        <v>44595</v>
      </c>
      <c r="P40" s="201"/>
      <c r="Q40" s="206"/>
      <c r="R40" s="452"/>
      <c r="S40" s="58"/>
      <c r="T40" s="58"/>
      <c r="U40">
        <v>39</v>
      </c>
      <c r="V40" t="s">
        <v>242</v>
      </c>
      <c r="W40" t="s">
        <v>546</v>
      </c>
      <c r="X40" t="s">
        <v>228</v>
      </c>
      <c r="Y40" s="229">
        <v>36.968631744384766</v>
      </c>
      <c r="Z40" s="229">
        <v>37.213058471679688</v>
      </c>
      <c r="AA40" s="229">
        <v>0.92001259326934814</v>
      </c>
      <c r="AB40" s="229">
        <v>5.8623957633972168</v>
      </c>
      <c r="AC40" s="229">
        <v>5.7151808738708496</v>
      </c>
      <c r="AD40" s="229">
        <v>3.0486500263214111</v>
      </c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40</v>
      </c>
      <c r="V41" t="s">
        <v>243</v>
      </c>
      <c r="W41" t="s">
        <v>546</v>
      </c>
      <c r="X41" t="s">
        <v>228</v>
      </c>
      <c r="Y41" s="229">
        <v>36.980052947998047</v>
      </c>
      <c r="Z41" s="229">
        <v>37.213058471679688</v>
      </c>
      <c r="AA41" s="229">
        <v>0.92001259326934814</v>
      </c>
      <c r="AB41" s="229">
        <v>5.8148469924926758</v>
      </c>
      <c r="AC41" s="229">
        <v>5.7151808738708496</v>
      </c>
      <c r="AD41" s="229">
        <v>3.0486500263214111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41</v>
      </c>
      <c r="V42" t="s">
        <v>244</v>
      </c>
      <c r="W42" s="35" t="s">
        <v>546</v>
      </c>
      <c r="X42" s="35" t="s">
        <v>228</v>
      </c>
      <c r="Y42" s="348">
        <v>38.901226043701172</v>
      </c>
      <c r="Z42" s="348">
        <v>37.213058471679688</v>
      </c>
      <c r="AA42" s="348">
        <v>0.92001259326934814</v>
      </c>
      <c r="AB42" s="348">
        <v>1.4777483940124512</v>
      </c>
      <c r="AC42" s="348">
        <v>5.7151808738708496</v>
      </c>
      <c r="AD42" s="348">
        <v>3.0486500263214111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t="s">
        <v>245</v>
      </c>
      <c r="W43" t="s">
        <v>547</v>
      </c>
      <c r="X43" t="s">
        <v>228</v>
      </c>
      <c r="Y43" s="229">
        <v>37.522369384765625</v>
      </c>
      <c r="Z43" s="229">
        <v>36.952053070068359</v>
      </c>
      <c r="AA43" s="229">
        <v>0.79726684093475342</v>
      </c>
      <c r="AB43" s="229">
        <v>3.9499979019165039</v>
      </c>
      <c r="AC43" s="229">
        <v>6.7482624053955078</v>
      </c>
      <c r="AD43" s="229">
        <v>3.5308163166046143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t="s">
        <v>547</v>
      </c>
      <c r="X44" t="s">
        <v>228</v>
      </c>
      <c r="Y44" s="229">
        <v>37.783309936523438</v>
      </c>
      <c r="Z44" s="229">
        <v>36.952053070068359</v>
      </c>
      <c r="AA44" s="229">
        <v>0.79726684093475342</v>
      </c>
      <c r="AB44" s="229">
        <v>3.2793691158294678</v>
      </c>
      <c r="AC44" s="229">
        <v>6.7482624053955078</v>
      </c>
      <c r="AD44" s="229">
        <v>3.5308163166046143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t="s">
        <v>547</v>
      </c>
      <c r="X45" t="s">
        <v>228</v>
      </c>
      <c r="Y45" s="229">
        <v>36.151069641113281</v>
      </c>
      <c r="Z45" s="229">
        <v>36.952053070068359</v>
      </c>
      <c r="AA45" s="229">
        <v>0.79726684093475342</v>
      </c>
      <c r="AB45" s="229">
        <v>10.501541137695312</v>
      </c>
      <c r="AC45" s="229">
        <v>6.7482624053955078</v>
      </c>
      <c r="AD45" s="229">
        <v>3.5308163166046143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t="s">
        <v>547</v>
      </c>
      <c r="X46" t="s">
        <v>228</v>
      </c>
      <c r="Y46" s="229">
        <v>37.713886260986328</v>
      </c>
      <c r="Z46" s="229">
        <v>36.952053070068359</v>
      </c>
      <c r="AA46" s="229">
        <v>0.79726684093475342</v>
      </c>
      <c r="AB46" s="229">
        <v>3.4457917213439941</v>
      </c>
      <c r="AC46" s="229">
        <v>6.7482624053955078</v>
      </c>
      <c r="AD46" s="229">
        <v>3.5308163166046143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t="s">
        <v>547</v>
      </c>
      <c r="X47" t="s">
        <v>228</v>
      </c>
      <c r="Y47" s="229">
        <v>36.347869873046875</v>
      </c>
      <c r="Z47" s="229">
        <v>36.952053070068359</v>
      </c>
      <c r="AA47" s="229">
        <v>0.79726684093475342</v>
      </c>
      <c r="AB47" s="229">
        <v>9.1266012191772461</v>
      </c>
      <c r="AC47" s="229">
        <v>6.7482624053955078</v>
      </c>
      <c r="AD47" s="229">
        <v>3.5308163166046143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t="s">
        <v>252</v>
      </c>
      <c r="W48" s="35" t="s">
        <v>547</v>
      </c>
      <c r="X48" s="35" t="s">
        <v>228</v>
      </c>
      <c r="Y48" s="348">
        <v>36.193817138671875</v>
      </c>
      <c r="Z48" s="348">
        <v>36.952053070068359</v>
      </c>
      <c r="AA48" s="348">
        <v>0.79726684093475342</v>
      </c>
      <c r="AB48" s="348">
        <v>10.186271667480469</v>
      </c>
      <c r="AC48" s="348">
        <v>6.7482624053955078</v>
      </c>
      <c r="AD48" s="348">
        <v>3.5308163166046143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t="s">
        <v>253</v>
      </c>
      <c r="W49" t="s">
        <v>548</v>
      </c>
      <c r="X49" t="s">
        <v>228</v>
      </c>
      <c r="Y49" s="229">
        <v>37.166973114013672</v>
      </c>
      <c r="Z49" s="229">
        <v>37.279312133789062</v>
      </c>
      <c r="AA49" s="229">
        <v>0.8480304479598999</v>
      </c>
      <c r="AB49" s="229">
        <v>5.0892515182495117</v>
      </c>
      <c r="AC49" s="229">
        <v>5.3758039474487305</v>
      </c>
      <c r="AD49" s="229">
        <v>2.8816530704498291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t="s">
        <v>548</v>
      </c>
      <c r="X50" t="s">
        <v>228</v>
      </c>
      <c r="Y50" s="229">
        <v>36.396247863769531</v>
      </c>
      <c r="Z50" s="229">
        <v>37.279312133789062</v>
      </c>
      <c r="AA50" s="229">
        <v>0.8480304479598999</v>
      </c>
      <c r="AB50" s="229">
        <v>8.817138671875</v>
      </c>
      <c r="AC50" s="229">
        <v>5.3758039474487305</v>
      </c>
      <c r="AD50" s="229">
        <v>2.8816530704498291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t="s">
        <v>548</v>
      </c>
      <c r="X51" t="s">
        <v>228</v>
      </c>
      <c r="Y51" s="229">
        <v>37.843780517578125</v>
      </c>
      <c r="Z51" s="229">
        <v>37.279312133789062</v>
      </c>
      <c r="AA51" s="229">
        <v>0.8480304479598999</v>
      </c>
      <c r="AB51" s="229">
        <v>3.140972375869751</v>
      </c>
      <c r="AC51" s="229">
        <v>5.3758039474487305</v>
      </c>
      <c r="AD51" s="229">
        <v>2.8816530704498291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t="s">
        <v>548</v>
      </c>
      <c r="X52" t="s">
        <v>228</v>
      </c>
      <c r="Y52" t="s">
        <v>225</v>
      </c>
      <c r="Z52" s="229">
        <v>37.279312133789062</v>
      </c>
      <c r="AA52" s="229">
        <v>0.8480304479598999</v>
      </c>
      <c r="AB52" t="s">
        <v>226</v>
      </c>
      <c r="AC52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t="s">
        <v>548</v>
      </c>
      <c r="X53" t="s">
        <v>228</v>
      </c>
      <c r="Y53" s="229">
        <v>38.4093017578125</v>
      </c>
      <c r="Z53" s="229">
        <v>37.279312133789062</v>
      </c>
      <c r="AA53" s="229">
        <v>0.8480304479598999</v>
      </c>
      <c r="AB53" s="229">
        <v>2.0986342430114746</v>
      </c>
      <c r="AC53" s="229">
        <v>5.3758039474487305</v>
      </c>
      <c r="AD53" s="229">
        <v>2.8816530704498291</v>
      </c>
    </row>
    <row r="54" spans="1:30">
      <c r="U54">
        <v>89</v>
      </c>
      <c r="V54" t="s">
        <v>258</v>
      </c>
      <c r="W54" s="35" t="s">
        <v>548</v>
      </c>
      <c r="X54" s="35" t="s">
        <v>228</v>
      </c>
      <c r="Y54" s="348">
        <v>36.580242156982422</v>
      </c>
      <c r="Z54" s="348">
        <v>37.279312133789062</v>
      </c>
      <c r="AA54" s="348">
        <v>0.8480304479598999</v>
      </c>
      <c r="AB54" s="348">
        <v>7.7330245971679688</v>
      </c>
      <c r="AC54" s="348">
        <v>5.3758039474487305</v>
      </c>
      <c r="AD54" s="348">
        <v>2.8816530704498291</v>
      </c>
    </row>
    <row r="55" spans="1:30">
      <c r="U55">
        <v>6</v>
      </c>
      <c r="V55" t="s">
        <v>259</v>
      </c>
      <c r="W55" t="s">
        <v>549</v>
      </c>
      <c r="X55" t="s">
        <v>228</v>
      </c>
      <c r="Y55" t="s">
        <v>225</v>
      </c>
      <c r="Z55" s="229">
        <v>39.406646728515625</v>
      </c>
      <c r="AA55" s="229">
        <v>0.86597716808319092</v>
      </c>
      <c r="AB55" t="s">
        <v>226</v>
      </c>
      <c r="AC55" t="s">
        <v>226</v>
      </c>
      <c r="AD55" t="s">
        <v>226</v>
      </c>
    </row>
    <row r="56" spans="1:30">
      <c r="U56">
        <v>7</v>
      </c>
      <c r="V56" t="s">
        <v>261</v>
      </c>
      <c r="W56" t="s">
        <v>549</v>
      </c>
      <c r="X56" t="s">
        <v>228</v>
      </c>
      <c r="Y56" s="229">
        <v>39.348167419433594</v>
      </c>
      <c r="Z56" s="229">
        <v>39.406646728515625</v>
      </c>
      <c r="AA56" s="229">
        <v>0.86597716808319092</v>
      </c>
      <c r="AB56" s="229">
        <v>1.0744699239730835</v>
      </c>
      <c r="AC56" s="229">
        <v>1.1733367443084717</v>
      </c>
      <c r="AD56" s="229">
        <v>0.64066195487976074</v>
      </c>
    </row>
    <row r="57" spans="1:30">
      <c r="U57">
        <v>8</v>
      </c>
      <c r="V57" t="s">
        <v>262</v>
      </c>
      <c r="W57" t="s">
        <v>549</v>
      </c>
      <c r="X57" t="s">
        <v>228</v>
      </c>
      <c r="Y57" s="229">
        <v>40.565177917480469</v>
      </c>
      <c r="Z57" s="229">
        <v>39.406646728515625</v>
      </c>
      <c r="AA57" s="229">
        <v>0.86597716808319092</v>
      </c>
      <c r="AB57" s="229">
        <v>0.45114639401435852</v>
      </c>
      <c r="AC57" s="229">
        <v>1.1733367443084717</v>
      </c>
      <c r="AD57" s="229">
        <v>0.64066195487976074</v>
      </c>
    </row>
    <row r="58" spans="1:30">
      <c r="U58">
        <v>18</v>
      </c>
      <c r="V58" t="s">
        <v>263</v>
      </c>
      <c r="W58" t="s">
        <v>549</v>
      </c>
      <c r="X58" t="s">
        <v>228</v>
      </c>
      <c r="Y58" s="229">
        <v>39.243328094482422</v>
      </c>
      <c r="Z58" s="229">
        <v>39.406646728515625</v>
      </c>
      <c r="AA58" s="229">
        <v>0.86597716808319092</v>
      </c>
      <c r="AB58" s="229">
        <v>1.1578713655471802</v>
      </c>
      <c r="AC58" s="229">
        <v>1.1733367443084717</v>
      </c>
      <c r="AD58" s="229">
        <v>0.64066195487976074</v>
      </c>
    </row>
    <row r="59" spans="1:30">
      <c r="U59">
        <v>19</v>
      </c>
      <c r="V59" t="s">
        <v>264</v>
      </c>
      <c r="W59" t="s">
        <v>549</v>
      </c>
      <c r="X59" t="s">
        <v>228</v>
      </c>
      <c r="Y59" t="s">
        <v>225</v>
      </c>
      <c r="Z59" s="229">
        <v>39.406646728515625</v>
      </c>
      <c r="AA59" s="229">
        <v>0.86597716808319092</v>
      </c>
      <c r="AB59" t="s">
        <v>226</v>
      </c>
      <c r="AC59" t="s">
        <v>226</v>
      </c>
      <c r="AD59" t="s">
        <v>226</v>
      </c>
    </row>
    <row r="60" spans="1:30">
      <c r="U60">
        <v>20</v>
      </c>
      <c r="V60" t="s">
        <v>265</v>
      </c>
      <c r="W60" s="35" t="s">
        <v>549</v>
      </c>
      <c r="X60" s="35" t="s">
        <v>228</v>
      </c>
      <c r="Y60" s="348">
        <v>38.469917297363281</v>
      </c>
      <c r="Z60" s="348">
        <v>39.406646728515625</v>
      </c>
      <c r="AA60" s="348">
        <v>0.86597716808319092</v>
      </c>
      <c r="AB60" s="348">
        <v>2.009859561920166</v>
      </c>
      <c r="AC60" s="348">
        <v>1.1733367443084717</v>
      </c>
      <c r="AD60" s="348">
        <v>0.64066195487976074</v>
      </c>
    </row>
    <row r="61" spans="1:30">
      <c r="U61">
        <v>30</v>
      </c>
      <c r="V61" t="s">
        <v>266</v>
      </c>
      <c r="W61" t="s">
        <v>550</v>
      </c>
      <c r="X61" t="s">
        <v>228</v>
      </c>
      <c r="Y61" s="229">
        <v>39.264614105224609</v>
      </c>
      <c r="Z61" s="229">
        <v>37.905670166015625</v>
      </c>
      <c r="AA61" s="229">
        <v>1.0559601783752441</v>
      </c>
      <c r="AB61" s="229">
        <v>1.1404298543930054</v>
      </c>
      <c r="AC61" s="229">
        <v>3.6198949813842773</v>
      </c>
      <c r="AD61" s="229">
        <v>2.2370467185974121</v>
      </c>
    </row>
    <row r="62" spans="1:30">
      <c r="U62">
        <v>31</v>
      </c>
      <c r="V62" t="s">
        <v>267</v>
      </c>
      <c r="W62" t="s">
        <v>550</v>
      </c>
      <c r="X62" t="s">
        <v>228</v>
      </c>
      <c r="Y62" s="229">
        <v>36.917976379394531</v>
      </c>
      <c r="Z62" s="229">
        <v>37.905670166015625</v>
      </c>
      <c r="AA62" s="229">
        <v>1.0559601783752441</v>
      </c>
      <c r="AB62" s="229">
        <v>6.0780153274536133</v>
      </c>
      <c r="AC62" s="229">
        <v>3.6198949813842773</v>
      </c>
      <c r="AD62" s="229">
        <v>2.2370467185974121</v>
      </c>
    </row>
    <row r="63" spans="1:30">
      <c r="U63">
        <v>32</v>
      </c>
      <c r="V63" t="s">
        <v>268</v>
      </c>
      <c r="W63" t="s">
        <v>550</v>
      </c>
      <c r="X63" t="s">
        <v>228</v>
      </c>
      <c r="Y63" s="229">
        <v>38.196479797363281</v>
      </c>
      <c r="Z63" s="229">
        <v>37.905670166015625</v>
      </c>
      <c r="AA63" s="229">
        <v>1.0559601783752441</v>
      </c>
      <c r="AB63" s="229">
        <v>2.4425432682037354</v>
      </c>
      <c r="AC63" s="229">
        <v>3.6198949813842773</v>
      </c>
      <c r="AD63" s="229">
        <v>2.2370467185974121</v>
      </c>
    </row>
    <row r="64" spans="1:30">
      <c r="U64">
        <v>42</v>
      </c>
      <c r="V64" t="s">
        <v>269</v>
      </c>
      <c r="W64" t="s">
        <v>550</v>
      </c>
      <c r="X64" t="s">
        <v>228</v>
      </c>
      <c r="Y64" t="s">
        <v>225</v>
      </c>
      <c r="Z64" s="229">
        <v>37.905670166015625</v>
      </c>
      <c r="AA64" s="229">
        <v>1.0559601783752441</v>
      </c>
      <c r="AB64" t="s">
        <v>226</v>
      </c>
      <c r="AC64" t="s">
        <v>226</v>
      </c>
      <c r="AD64" t="s">
        <v>226</v>
      </c>
    </row>
    <row r="65" spans="2:30">
      <c r="U65">
        <v>43</v>
      </c>
      <c r="V65" t="s">
        <v>91</v>
      </c>
      <c r="W65" t="s">
        <v>550</v>
      </c>
      <c r="X65" t="s">
        <v>228</v>
      </c>
      <c r="Y65" t="s">
        <v>225</v>
      </c>
      <c r="Z65" s="229">
        <v>37.905670166015625</v>
      </c>
      <c r="AA65" s="229">
        <v>1.0559601783752441</v>
      </c>
      <c r="AB65" t="s">
        <v>226</v>
      </c>
      <c r="AC65" t="s">
        <v>226</v>
      </c>
      <c r="AD65" t="s">
        <v>226</v>
      </c>
    </row>
    <row r="66" spans="2:30">
      <c r="U66">
        <v>44</v>
      </c>
      <c r="V66" t="s">
        <v>270</v>
      </c>
      <c r="W66" s="35" t="s">
        <v>550</v>
      </c>
      <c r="X66" s="35" t="s">
        <v>228</v>
      </c>
      <c r="Y66" s="348">
        <v>37.243614196777344</v>
      </c>
      <c r="Z66" s="348">
        <v>37.905670166015625</v>
      </c>
      <c r="AA66" s="348">
        <v>1.0559601783752441</v>
      </c>
      <c r="AB66" s="348">
        <v>4.8185920715332031</v>
      </c>
      <c r="AC66" s="348">
        <v>3.6198949813842773</v>
      </c>
      <c r="AD66" s="348">
        <v>2.2370467185974121</v>
      </c>
    </row>
    <row r="67" spans="2:30">
      <c r="U67">
        <v>54</v>
      </c>
      <c r="V67" t="s">
        <v>284</v>
      </c>
      <c r="W67" t="s">
        <v>551</v>
      </c>
      <c r="X67" t="s">
        <v>228</v>
      </c>
      <c r="Y67" s="229">
        <v>37.041324615478516</v>
      </c>
      <c r="Z67" s="229">
        <v>37.598697662353516</v>
      </c>
      <c r="AA67" s="229">
        <v>0.8591533899307251</v>
      </c>
      <c r="AB67" s="229">
        <v>5.5662670135498047</v>
      </c>
      <c r="AC67" s="229">
        <v>4.2460036277770996</v>
      </c>
      <c r="AD67" s="229">
        <v>2.0104317665100098</v>
      </c>
    </row>
    <row r="68" spans="2:30">
      <c r="U68">
        <v>55</v>
      </c>
      <c r="V68" t="s">
        <v>286</v>
      </c>
      <c r="W68" t="s">
        <v>551</v>
      </c>
      <c r="X68" t="s">
        <v>228</v>
      </c>
      <c r="Y68" s="229">
        <v>38.917339324951172</v>
      </c>
      <c r="Z68" s="229">
        <v>37.598697662353516</v>
      </c>
      <c r="AA68" s="229">
        <v>0.8591533899307251</v>
      </c>
      <c r="AB68" s="229">
        <v>1.4608668088912964</v>
      </c>
      <c r="AC68" s="229">
        <v>4.2460036277770996</v>
      </c>
      <c r="AD68" s="229">
        <v>2.0104317665100098</v>
      </c>
    </row>
    <row r="69" spans="2:30">
      <c r="U69">
        <v>56</v>
      </c>
      <c r="V69" t="s">
        <v>287</v>
      </c>
      <c r="W69" t="s">
        <v>551</v>
      </c>
      <c r="X69" t="s">
        <v>228</v>
      </c>
      <c r="Y69" s="229">
        <v>37.026927947998047</v>
      </c>
      <c r="Z69" s="229">
        <v>37.598697662353516</v>
      </c>
      <c r="AA69" s="229">
        <v>0.8591533899307251</v>
      </c>
      <c r="AB69" s="229">
        <v>5.6237020492553711</v>
      </c>
      <c r="AC69" s="229">
        <v>4.2460036277770996</v>
      </c>
      <c r="AD69" s="229">
        <v>2.0104317665100098</v>
      </c>
    </row>
    <row r="70" spans="2:30">
      <c r="U70">
        <v>66</v>
      </c>
      <c r="V70" t="s">
        <v>288</v>
      </c>
      <c r="W70" t="s">
        <v>551</v>
      </c>
      <c r="X70" t="s">
        <v>228</v>
      </c>
      <c r="Y70" s="229">
        <v>38.032253265380859</v>
      </c>
      <c r="Z70" s="229">
        <v>37.598697662353516</v>
      </c>
      <c r="AA70" s="229">
        <v>0.8591533899307251</v>
      </c>
      <c r="AB70" s="229">
        <v>2.7459902763366699</v>
      </c>
      <c r="AC70" s="229">
        <v>4.2460036277770996</v>
      </c>
      <c r="AD70" s="229">
        <v>2.0104317665100098</v>
      </c>
    </row>
    <row r="71" spans="2:30">
      <c r="B71"/>
      <c r="C71"/>
      <c r="D71"/>
      <c r="G71"/>
      <c r="U71">
        <v>67</v>
      </c>
      <c r="V71" t="s">
        <v>289</v>
      </c>
      <c r="W71" t="s">
        <v>551</v>
      </c>
      <c r="X71" t="s">
        <v>228</v>
      </c>
      <c r="Y71" s="229">
        <v>36.975635528564453</v>
      </c>
      <c r="Z71" s="229">
        <v>37.598697662353516</v>
      </c>
      <c r="AA71" s="229">
        <v>0.8591533899307251</v>
      </c>
      <c r="AB71" s="229">
        <v>5.8331918716430664</v>
      </c>
      <c r="AC71" s="229">
        <v>4.2460036277770996</v>
      </c>
      <c r="AD71" s="229">
        <v>2.0104317665100098</v>
      </c>
    </row>
    <row r="72" spans="2:30">
      <c r="B72"/>
      <c r="C72"/>
      <c r="D72"/>
      <c r="G72"/>
      <c r="U72">
        <v>68</v>
      </c>
      <c r="V72" t="s">
        <v>290</v>
      </c>
      <c r="W72" s="35" t="s">
        <v>551</v>
      </c>
      <c r="X72" s="35" t="s">
        <v>228</v>
      </c>
      <c r="Y72" s="35" t="s">
        <v>225</v>
      </c>
      <c r="Z72" s="348">
        <v>37.598697662353516</v>
      </c>
      <c r="AA72" s="348">
        <v>0.8591533899307251</v>
      </c>
      <c r="AB72" s="35" t="s">
        <v>226</v>
      </c>
      <c r="AC72" s="35" t="s">
        <v>226</v>
      </c>
      <c r="AD72" s="35" t="s">
        <v>226</v>
      </c>
    </row>
    <row r="73" spans="2:30">
      <c r="U73">
        <v>78</v>
      </c>
      <c r="V73" t="s">
        <v>291</v>
      </c>
      <c r="W73" t="s">
        <v>552</v>
      </c>
      <c r="X73" t="s">
        <v>228</v>
      </c>
      <c r="Y73" s="229">
        <v>39.277427673339844</v>
      </c>
      <c r="Z73" s="229">
        <v>38.4815673828125</v>
      </c>
      <c r="AA73" s="229">
        <v>0.67236447334289551</v>
      </c>
      <c r="AB73" s="229">
        <v>1.1300575733184814</v>
      </c>
      <c r="AC73" s="229">
        <v>2.1919009685516357</v>
      </c>
      <c r="AD73" s="229">
        <v>1.1134380102157593</v>
      </c>
    </row>
    <row r="74" spans="2:30">
      <c r="U74">
        <v>79</v>
      </c>
      <c r="V74" t="s">
        <v>292</v>
      </c>
      <c r="W74" t="s">
        <v>552</v>
      </c>
      <c r="X74" t="s">
        <v>228</v>
      </c>
      <c r="Y74" s="229">
        <v>38.187503814697266</v>
      </c>
      <c r="Z74" s="229">
        <v>38.4815673828125</v>
      </c>
      <c r="AA74" s="229">
        <v>0.67236447334289551</v>
      </c>
      <c r="AB74" s="229">
        <v>2.4582264423370361</v>
      </c>
      <c r="AC74" s="229">
        <v>2.1919009685516357</v>
      </c>
      <c r="AD74" s="229">
        <v>1.1134380102157593</v>
      </c>
    </row>
    <row r="75" spans="2:30">
      <c r="U75">
        <v>80</v>
      </c>
      <c r="V75" t="s">
        <v>293</v>
      </c>
      <c r="W75" t="s">
        <v>552</v>
      </c>
      <c r="X75" t="s">
        <v>228</v>
      </c>
      <c r="Y75" s="229">
        <v>37.510177612304688</v>
      </c>
      <c r="Z75" s="229">
        <v>38.4815673828125</v>
      </c>
      <c r="AA75" s="229">
        <v>0.67236447334289551</v>
      </c>
      <c r="AB75" s="229">
        <v>3.9844863414764404</v>
      </c>
      <c r="AC75" s="229">
        <v>2.1919009685516357</v>
      </c>
      <c r="AD75" s="229">
        <v>1.1134380102157593</v>
      </c>
    </row>
    <row r="76" spans="2:30">
      <c r="U76">
        <v>90</v>
      </c>
      <c r="V76" t="s">
        <v>294</v>
      </c>
      <c r="W76" t="s">
        <v>552</v>
      </c>
      <c r="X76" t="s">
        <v>228</v>
      </c>
      <c r="Y76" s="229">
        <v>38.847835540771484</v>
      </c>
      <c r="Z76" s="229">
        <v>38.4815673828125</v>
      </c>
      <c r="AA76" s="229">
        <v>0.67236447334289551</v>
      </c>
      <c r="AB76" s="229">
        <v>1.5350911617279053</v>
      </c>
      <c r="AC76" s="229">
        <v>2.1919009685516357</v>
      </c>
      <c r="AD76" s="229">
        <v>1.1134380102157593</v>
      </c>
    </row>
    <row r="77" spans="2:30">
      <c r="U77">
        <v>91</v>
      </c>
      <c r="V77" t="s">
        <v>295</v>
      </c>
      <c r="W77" t="s">
        <v>552</v>
      </c>
      <c r="X77" t="s">
        <v>228</v>
      </c>
      <c r="Y77" s="229">
        <v>38.584903717041016</v>
      </c>
      <c r="Z77" s="229">
        <v>38.4815673828125</v>
      </c>
      <c r="AA77" s="229">
        <v>0.67236447334289551</v>
      </c>
      <c r="AB77" s="229">
        <v>1.8516435623168945</v>
      </c>
      <c r="AC77" s="229">
        <v>2.1919009685516357</v>
      </c>
      <c r="AD77" s="229">
        <v>1.1134380102157593</v>
      </c>
    </row>
    <row r="78" spans="2:30">
      <c r="U78">
        <v>92</v>
      </c>
      <c r="V78" t="s">
        <v>296</v>
      </c>
      <c r="W78" s="35" t="s">
        <v>552</v>
      </c>
      <c r="X78" s="35" t="s">
        <v>228</v>
      </c>
      <c r="Y78" s="35" t="s">
        <v>225</v>
      </c>
      <c r="Z78" s="348">
        <v>38.4815673828125</v>
      </c>
      <c r="AA78" s="348">
        <v>0.67236447334289551</v>
      </c>
      <c r="AB78" s="35" t="s">
        <v>226</v>
      </c>
      <c r="AC78" s="35" t="s">
        <v>226</v>
      </c>
      <c r="AD78" s="35" t="s">
        <v>226</v>
      </c>
    </row>
    <row r="79" spans="2:30">
      <c r="U79">
        <v>9</v>
      </c>
      <c r="V79" t="s">
        <v>271</v>
      </c>
      <c r="W79" t="s">
        <v>553</v>
      </c>
      <c r="X79" t="s">
        <v>228</v>
      </c>
      <c r="Y79" t="s">
        <v>225</v>
      </c>
      <c r="Z79" s="229">
        <v>39.728507995605469</v>
      </c>
      <c r="AA79" s="229">
        <v>1.6493781805038452</v>
      </c>
      <c r="AB79" t="s">
        <v>226</v>
      </c>
      <c r="AC79" t="s">
        <v>226</v>
      </c>
      <c r="AD79" t="s">
        <v>226</v>
      </c>
    </row>
    <row r="80" spans="2:30">
      <c r="U80">
        <v>10</v>
      </c>
      <c r="V80" t="s">
        <v>273</v>
      </c>
      <c r="W80" t="s">
        <v>553</v>
      </c>
      <c r="X80" t="s">
        <v>228</v>
      </c>
      <c r="Y80" t="s">
        <v>225</v>
      </c>
      <c r="Z80" s="229">
        <v>39.728507995605469</v>
      </c>
      <c r="AA80" s="229">
        <v>1.6493781805038452</v>
      </c>
      <c r="AB80" t="s">
        <v>226</v>
      </c>
      <c r="AC80" t="s">
        <v>226</v>
      </c>
      <c r="AD80" t="s">
        <v>226</v>
      </c>
    </row>
    <row r="81" spans="21:30">
      <c r="U81">
        <v>11</v>
      </c>
      <c r="V81" t="s">
        <v>274</v>
      </c>
      <c r="W81" t="s">
        <v>553</v>
      </c>
      <c r="X81" t="s">
        <v>228</v>
      </c>
      <c r="Y81" s="229">
        <v>38.562221527099609</v>
      </c>
      <c r="Z81" s="229">
        <v>39.728507995605469</v>
      </c>
      <c r="AA81" s="229">
        <v>1.6493781805038452</v>
      </c>
      <c r="AB81" s="229">
        <v>1.8818346261978149</v>
      </c>
      <c r="AC81" s="229">
        <v>1.1192429065704346</v>
      </c>
      <c r="AD81" s="229">
        <v>1.0784674882888794</v>
      </c>
    </row>
    <row r="82" spans="21:30">
      <c r="U82">
        <v>21</v>
      </c>
      <c r="V82" t="s">
        <v>275</v>
      </c>
      <c r="W82" t="s">
        <v>553</v>
      </c>
      <c r="X82" t="s">
        <v>228</v>
      </c>
      <c r="Y82" s="229">
        <v>40.894794464111328</v>
      </c>
      <c r="Z82" s="229">
        <v>39.728507995605469</v>
      </c>
      <c r="AA82" s="229">
        <v>1.6493781805038452</v>
      </c>
      <c r="AB82" s="229">
        <v>0.35665124654769897</v>
      </c>
      <c r="AC82" s="229">
        <v>1.1192429065704346</v>
      </c>
      <c r="AD82" s="229">
        <v>1.0784674882888794</v>
      </c>
    </row>
    <row r="83" spans="21:30">
      <c r="U83">
        <v>22</v>
      </c>
      <c r="V83" t="s">
        <v>276</v>
      </c>
      <c r="W83" t="s">
        <v>553</v>
      </c>
      <c r="X83" t="s">
        <v>228</v>
      </c>
      <c r="Y83" t="s">
        <v>225</v>
      </c>
      <c r="Z83" s="229">
        <v>39.728507995605469</v>
      </c>
      <c r="AA83" s="229">
        <v>1.6493781805038452</v>
      </c>
      <c r="AB83" t="s">
        <v>226</v>
      </c>
      <c r="AC83" t="s">
        <v>226</v>
      </c>
      <c r="AD83" t="s">
        <v>226</v>
      </c>
    </row>
    <row r="84" spans="21:30">
      <c r="U84">
        <v>23</v>
      </c>
      <c r="V84" t="s">
        <v>277</v>
      </c>
      <c r="W84" s="35" t="s">
        <v>553</v>
      </c>
      <c r="X84" s="35" t="s">
        <v>228</v>
      </c>
      <c r="Y84" s="35" t="s">
        <v>225</v>
      </c>
      <c r="Z84" s="348">
        <v>39.728507995605469</v>
      </c>
      <c r="AA84" s="348">
        <v>1.6493781805038452</v>
      </c>
      <c r="AB84" s="35" t="s">
        <v>226</v>
      </c>
      <c r="AC84" s="35" t="s">
        <v>226</v>
      </c>
      <c r="AD84" s="35" t="s">
        <v>226</v>
      </c>
    </row>
    <row r="85" spans="21:30">
      <c r="U85">
        <v>33</v>
      </c>
      <c r="V85" t="s">
        <v>278</v>
      </c>
      <c r="W85" t="s">
        <v>554</v>
      </c>
      <c r="X85" t="s">
        <v>228</v>
      </c>
      <c r="Y85" t="s">
        <v>225</v>
      </c>
      <c r="Z85" s="229">
        <v>38.688079833984375</v>
      </c>
      <c r="AA85" s="229">
        <v>1.0523899793624878</v>
      </c>
      <c r="AB85" t="s">
        <v>226</v>
      </c>
      <c r="AC85" t="s">
        <v>226</v>
      </c>
      <c r="AD85" t="s">
        <v>226</v>
      </c>
    </row>
    <row r="86" spans="21:30">
      <c r="U86">
        <v>34</v>
      </c>
      <c r="V86" t="s">
        <v>279</v>
      </c>
      <c r="W86" t="s">
        <v>554</v>
      </c>
      <c r="X86" t="s">
        <v>228</v>
      </c>
      <c r="Y86" t="s">
        <v>225</v>
      </c>
      <c r="Z86" s="229">
        <v>38.688079833984375</v>
      </c>
      <c r="AA86" s="229">
        <v>1.0523899793624878</v>
      </c>
      <c r="AB86" t="s">
        <v>226</v>
      </c>
      <c r="AC86" t="s">
        <v>226</v>
      </c>
      <c r="AD86" t="s">
        <v>226</v>
      </c>
    </row>
    <row r="87" spans="21:30">
      <c r="U87">
        <v>35</v>
      </c>
      <c r="V87" t="s">
        <v>280</v>
      </c>
      <c r="W87" t="s">
        <v>554</v>
      </c>
      <c r="X87" t="s">
        <v>228</v>
      </c>
      <c r="Y87" s="229">
        <v>39.432231903076172</v>
      </c>
      <c r="Z87" s="229">
        <v>38.688079833984375</v>
      </c>
      <c r="AA87" s="229">
        <v>1.0523899793624878</v>
      </c>
      <c r="AB87" s="229">
        <v>1.0119560956954956</v>
      </c>
      <c r="AC87" s="229">
        <v>1.9682261943817139</v>
      </c>
      <c r="AD87" s="229">
        <v>1.3523702621459961</v>
      </c>
    </row>
    <row r="88" spans="21:30">
      <c r="U88">
        <v>45</v>
      </c>
      <c r="V88" t="s">
        <v>281</v>
      </c>
      <c r="W88" t="s">
        <v>554</v>
      </c>
      <c r="X88" t="s">
        <v>228</v>
      </c>
      <c r="Y88" t="s">
        <v>225</v>
      </c>
      <c r="Z88" s="229">
        <v>38.688079833984375</v>
      </c>
      <c r="AA88" s="229">
        <v>1.0523899793624878</v>
      </c>
      <c r="AB88" t="s">
        <v>226</v>
      </c>
      <c r="AC88" t="s">
        <v>226</v>
      </c>
      <c r="AD88" t="s">
        <v>226</v>
      </c>
    </row>
    <row r="89" spans="21:30">
      <c r="U89">
        <v>46</v>
      </c>
      <c r="V89" t="s">
        <v>282</v>
      </c>
      <c r="W89" t="s">
        <v>554</v>
      </c>
      <c r="X89" t="s">
        <v>228</v>
      </c>
      <c r="Y89" t="s">
        <v>225</v>
      </c>
      <c r="Z89" s="229">
        <v>38.688079833984375</v>
      </c>
      <c r="AA89" s="229">
        <v>1.0523899793624878</v>
      </c>
      <c r="AB89" t="s">
        <v>226</v>
      </c>
      <c r="AC89" t="s">
        <v>226</v>
      </c>
      <c r="AD89" t="s">
        <v>226</v>
      </c>
    </row>
    <row r="90" spans="21:30">
      <c r="U90">
        <v>47</v>
      </c>
      <c r="V90" t="s">
        <v>283</v>
      </c>
      <c r="W90" s="35" t="s">
        <v>554</v>
      </c>
      <c r="X90" s="35" t="s">
        <v>228</v>
      </c>
      <c r="Y90" s="348">
        <v>37.943927764892578</v>
      </c>
      <c r="Z90" s="348">
        <v>38.688079833984375</v>
      </c>
      <c r="AA90" s="348">
        <v>1.0523899793624878</v>
      </c>
      <c r="AB90" s="348">
        <v>2.9244964122772217</v>
      </c>
      <c r="AC90" s="348">
        <v>1.9682261943817139</v>
      </c>
      <c r="AD90" s="348">
        <v>1.3523702621459961</v>
      </c>
    </row>
    <row r="91" spans="21:30">
      <c r="U91">
        <v>57</v>
      </c>
      <c r="V91" t="s">
        <v>297</v>
      </c>
      <c r="W91" t="s">
        <v>555</v>
      </c>
      <c r="X91" t="s">
        <v>228</v>
      </c>
      <c r="Y91" s="229">
        <v>38.990329742431641</v>
      </c>
      <c r="Z91" s="229">
        <v>38.350437164306641</v>
      </c>
      <c r="AA91" s="229">
        <v>0.55674111843109131</v>
      </c>
      <c r="AB91" s="229">
        <v>1.3867794275283813</v>
      </c>
      <c r="AC91" s="229">
        <v>2.2965507507324219</v>
      </c>
      <c r="AD91" s="229">
        <v>0.79485183954238892</v>
      </c>
    </row>
    <row r="92" spans="21:30">
      <c r="U92">
        <v>58</v>
      </c>
      <c r="V92" t="s">
        <v>299</v>
      </c>
      <c r="W92" t="s">
        <v>555</v>
      </c>
      <c r="X92" t="s">
        <v>228</v>
      </c>
      <c r="Y92" t="s">
        <v>225</v>
      </c>
      <c r="Z92" s="229">
        <v>38.350437164306641</v>
      </c>
      <c r="AA92" s="229">
        <v>0.55674111843109131</v>
      </c>
      <c r="AB92" t="s">
        <v>226</v>
      </c>
      <c r="AC92" t="s">
        <v>226</v>
      </c>
      <c r="AD92" t="s">
        <v>226</v>
      </c>
    </row>
    <row r="93" spans="21:30">
      <c r="U93">
        <v>59</v>
      </c>
      <c r="V93" t="s">
        <v>300</v>
      </c>
      <c r="W93" t="s">
        <v>555</v>
      </c>
      <c r="X93" t="s">
        <v>228</v>
      </c>
      <c r="Y93" t="s">
        <v>225</v>
      </c>
      <c r="Z93" s="229">
        <v>38.350437164306641</v>
      </c>
      <c r="AA93" s="229">
        <v>0.55674111843109131</v>
      </c>
      <c r="AB93" t="s">
        <v>226</v>
      </c>
      <c r="AC93" t="s">
        <v>226</v>
      </c>
      <c r="AD93" t="s">
        <v>226</v>
      </c>
    </row>
    <row r="94" spans="21:30">
      <c r="U94">
        <v>69</v>
      </c>
      <c r="V94" t="s">
        <v>301</v>
      </c>
      <c r="W94" t="s">
        <v>555</v>
      </c>
      <c r="X94" t="s">
        <v>228</v>
      </c>
      <c r="Y94" s="229">
        <v>37.976947784423828</v>
      </c>
      <c r="Z94" s="229">
        <v>38.350437164306641</v>
      </c>
      <c r="AA94" s="229">
        <v>0.55674111843109131</v>
      </c>
      <c r="AB94" s="229">
        <v>2.8564436435699463</v>
      </c>
      <c r="AC94" s="229">
        <v>2.2965507507324219</v>
      </c>
      <c r="AD94" s="229">
        <v>0.79485183954238892</v>
      </c>
    </row>
    <row r="95" spans="21:30">
      <c r="U95">
        <v>70</v>
      </c>
      <c r="V95" t="s">
        <v>302</v>
      </c>
      <c r="W95" t="s">
        <v>555</v>
      </c>
      <c r="X95" t="s">
        <v>228</v>
      </c>
      <c r="Y95" t="s">
        <v>225</v>
      </c>
      <c r="Z95" s="229">
        <v>38.350437164306641</v>
      </c>
      <c r="AA95" s="229">
        <v>0.55674111843109131</v>
      </c>
      <c r="AB95" t="s">
        <v>226</v>
      </c>
      <c r="AC95" t="s">
        <v>226</v>
      </c>
      <c r="AD95" t="s">
        <v>226</v>
      </c>
    </row>
    <row r="96" spans="21:30">
      <c r="U96">
        <v>71</v>
      </c>
      <c r="V96" t="s">
        <v>303</v>
      </c>
      <c r="W96" s="35" t="s">
        <v>555</v>
      </c>
      <c r="X96" s="35" t="s">
        <v>228</v>
      </c>
      <c r="Y96" s="348">
        <v>38.08404541015625</v>
      </c>
      <c r="Z96" s="348">
        <v>38.350437164306641</v>
      </c>
      <c r="AA96" s="348">
        <v>0.55674111843109131</v>
      </c>
      <c r="AB96" s="348">
        <v>2.6464293003082275</v>
      </c>
      <c r="AC96" s="348">
        <v>2.2965507507324219</v>
      </c>
      <c r="AD96" s="348">
        <v>0.79485183954238892</v>
      </c>
    </row>
    <row r="97" spans="21:30">
      <c r="U97">
        <v>81</v>
      </c>
      <c r="V97" t="s">
        <v>304</v>
      </c>
      <c r="W97" t="s">
        <v>556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82</v>
      </c>
      <c r="V98" t="s">
        <v>305</v>
      </c>
      <c r="W98" t="s">
        <v>556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83</v>
      </c>
      <c r="V99" t="s">
        <v>306</v>
      </c>
      <c r="W99" t="s">
        <v>556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93</v>
      </c>
      <c r="V100" t="s">
        <v>307</v>
      </c>
      <c r="W100" t="s">
        <v>556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</row>
    <row r="101" spans="21:30">
      <c r="U101">
        <v>94</v>
      </c>
      <c r="V101" t="s">
        <v>308</v>
      </c>
      <c r="W101" t="s">
        <v>556</v>
      </c>
      <c r="X101" t="s">
        <v>228</v>
      </c>
      <c r="Y101" t="s">
        <v>225</v>
      </c>
      <c r="Z101" t="s">
        <v>226</v>
      </c>
      <c r="AA101" t="s">
        <v>226</v>
      </c>
      <c r="AB101" t="s">
        <v>226</v>
      </c>
      <c r="AC101" t="s">
        <v>226</v>
      </c>
      <c r="AD101" t="s">
        <v>226</v>
      </c>
    </row>
    <row r="102" spans="21:30">
      <c r="U102">
        <v>95</v>
      </c>
      <c r="V102" t="s">
        <v>309</v>
      </c>
      <c r="W102" s="35" t="s">
        <v>556</v>
      </c>
      <c r="X102" s="35" t="s">
        <v>228</v>
      </c>
      <c r="Y102" s="35" t="s">
        <v>225</v>
      </c>
      <c r="Z102" s="35" t="s">
        <v>226</v>
      </c>
      <c r="AA102" s="35" t="s">
        <v>226</v>
      </c>
      <c r="AB102" s="35" t="s">
        <v>226</v>
      </c>
      <c r="AC102" s="35" t="s">
        <v>226</v>
      </c>
      <c r="AD102" s="35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A15:B19 D5:D12 B16:B26">
    <cfRule type="cellIs" dxfId="1007" priority="61" stopIfTrue="1" operator="equal">
      <formula>0</formula>
    </cfRule>
  </conditionalFormatting>
  <conditionalFormatting sqref="P5:Q5 P10">
    <cfRule type="cellIs" dxfId="1006" priority="60" stopIfTrue="1" operator="equal">
      <formula>0</formula>
    </cfRule>
  </conditionalFormatting>
  <conditionalFormatting sqref="O4">
    <cfRule type="cellIs" dxfId="1005" priority="57" stopIfTrue="1" operator="equal">
      <formula>0</formula>
    </cfRule>
  </conditionalFormatting>
  <conditionalFormatting sqref="O5 O14 P7:Q8 Q4 Q10 P12:Q14 Q6">
    <cfRule type="cellIs" dxfId="1004" priority="59" stopIfTrue="1" operator="equal">
      <formula>0</formula>
    </cfRule>
  </conditionalFormatting>
  <conditionalFormatting sqref="P14:Q14">
    <cfRule type="cellIs" dxfId="1003" priority="58" stopIfTrue="1" operator="equal">
      <formula>0</formula>
    </cfRule>
  </conditionalFormatting>
  <conditionalFormatting sqref="M5:N5 M11">
    <cfRule type="cellIs" dxfId="1002" priority="56" stopIfTrue="1" operator="equal">
      <formula>0</formula>
    </cfRule>
  </conditionalFormatting>
  <conditionalFormatting sqref="L4">
    <cfRule type="cellIs" dxfId="1001" priority="54" stopIfTrue="1" operator="equal">
      <formula>0</formula>
    </cfRule>
  </conditionalFormatting>
  <conditionalFormatting sqref="K5:L5 M7:N8 N4 K4 N11 M13:N14 N6">
    <cfRule type="cellIs" dxfId="1000" priority="55" stopIfTrue="1" operator="equal">
      <formula>0</formula>
    </cfRule>
  </conditionalFormatting>
  <conditionalFormatting sqref="B3:B4">
    <cfRule type="cellIs" dxfId="999" priority="53" stopIfTrue="1" operator="equal">
      <formula>0</formula>
    </cfRule>
  </conditionalFormatting>
  <conditionalFormatting sqref="H6 G6:G12">
    <cfRule type="cellIs" dxfId="998" priority="52" stopIfTrue="1" operator="equal">
      <formula>0</formula>
    </cfRule>
  </conditionalFormatting>
  <conditionalFormatting sqref="B20:B26">
    <cfRule type="cellIs" dxfId="997" priority="51" stopIfTrue="1" operator="equal">
      <formula>0</formula>
    </cfRule>
  </conditionalFormatting>
  <conditionalFormatting sqref="B24:B26">
    <cfRule type="cellIs" dxfId="996" priority="50" stopIfTrue="1" operator="equal">
      <formula>0</formula>
    </cfRule>
  </conditionalFormatting>
  <conditionalFormatting sqref="B7:B16">
    <cfRule type="cellIs" dxfId="995" priority="49" stopIfTrue="1" operator="equal">
      <formula>0</formula>
    </cfRule>
  </conditionalFormatting>
  <conditionalFormatting sqref="B5:B12">
    <cfRule type="cellIs" dxfId="994" priority="48" stopIfTrue="1" operator="equal">
      <formula>0</formula>
    </cfRule>
  </conditionalFormatting>
  <conditionalFormatting sqref="C3:C24">
    <cfRule type="cellIs" dxfId="993" priority="47" stopIfTrue="1" operator="equal">
      <formula>0</formula>
    </cfRule>
  </conditionalFormatting>
  <conditionalFormatting sqref="B9:B20">
    <cfRule type="cellIs" dxfId="992" priority="46" stopIfTrue="1" operator="equal">
      <formula>0</formula>
    </cfRule>
  </conditionalFormatting>
  <conditionalFormatting sqref="B13:B26">
    <cfRule type="cellIs" dxfId="991" priority="45" stopIfTrue="1" operator="equal">
      <formula>0</formula>
    </cfRule>
  </conditionalFormatting>
  <conditionalFormatting sqref="B4:B6">
    <cfRule type="cellIs" dxfId="990" priority="44" stopIfTrue="1" operator="equal">
      <formula>0</formula>
    </cfRule>
  </conditionalFormatting>
  <conditionalFormatting sqref="B6:B10">
    <cfRule type="cellIs" dxfId="989" priority="43" stopIfTrue="1" operator="equal">
      <formula>0</formula>
    </cfRule>
  </conditionalFormatting>
  <conditionalFormatting sqref="B8:B14">
    <cfRule type="cellIs" dxfId="988" priority="42" stopIfTrue="1" operator="equal">
      <formula>0</formula>
    </cfRule>
  </conditionalFormatting>
  <conditionalFormatting sqref="B8:B14">
    <cfRule type="cellIs" dxfId="987" priority="41" stopIfTrue="1" operator="equal">
      <formula>0</formula>
    </cfRule>
  </conditionalFormatting>
  <conditionalFormatting sqref="B10:B18">
    <cfRule type="cellIs" dxfId="986" priority="40" stopIfTrue="1" operator="equal">
      <formula>0</formula>
    </cfRule>
  </conditionalFormatting>
  <conditionalFormatting sqref="B10:B18">
    <cfRule type="cellIs" dxfId="985" priority="39" stopIfTrue="1" operator="equal">
      <formula>0</formula>
    </cfRule>
  </conditionalFormatting>
  <conditionalFormatting sqref="B12:B22">
    <cfRule type="cellIs" dxfId="984" priority="38" stopIfTrue="1" operator="equal">
      <formula>0</formula>
    </cfRule>
  </conditionalFormatting>
  <conditionalFormatting sqref="C3:C24">
    <cfRule type="cellIs" dxfId="983" priority="37" stopIfTrue="1" operator="equal">
      <formula>0</formula>
    </cfRule>
  </conditionalFormatting>
  <conditionalFormatting sqref="C3:C24">
    <cfRule type="cellIs" dxfId="982" priority="36" stopIfTrue="1" operator="equal">
      <formula>0</formula>
    </cfRule>
  </conditionalFormatting>
  <conditionalFormatting sqref="C3:C24">
    <cfRule type="cellIs" dxfId="981" priority="35" stopIfTrue="1" operator="equal">
      <formula>0</formula>
    </cfRule>
  </conditionalFormatting>
  <conditionalFormatting sqref="C3:C24">
    <cfRule type="cellIs" dxfId="980" priority="34" stopIfTrue="1" operator="equal">
      <formula>0</formula>
    </cfRule>
  </conditionalFormatting>
  <conditionalFormatting sqref="D23:D26">
    <cfRule type="cellIs" dxfId="979" priority="33" stopIfTrue="1" operator="equal">
      <formula>0</formula>
    </cfRule>
  </conditionalFormatting>
  <conditionalFormatting sqref="D21:D26">
    <cfRule type="cellIs" dxfId="978" priority="32" stopIfTrue="1" operator="equal">
      <formula>0</formula>
    </cfRule>
  </conditionalFormatting>
  <conditionalFormatting sqref="D19:D26">
    <cfRule type="cellIs" dxfId="977" priority="31" stopIfTrue="1" operator="equal">
      <formula>0</formula>
    </cfRule>
  </conditionalFormatting>
  <conditionalFormatting sqref="D15:D26">
    <cfRule type="cellIs" dxfId="976" priority="30" stopIfTrue="1" operator="equal">
      <formula>0</formula>
    </cfRule>
  </conditionalFormatting>
  <conditionalFormatting sqref="D15:D26">
    <cfRule type="cellIs" dxfId="975" priority="29" stopIfTrue="1" operator="equal">
      <formula>0</formula>
    </cfRule>
  </conditionalFormatting>
  <conditionalFormatting sqref="D13:D26">
    <cfRule type="cellIs" dxfId="974" priority="28" stopIfTrue="1" operator="equal">
      <formula>0</formula>
    </cfRule>
  </conditionalFormatting>
  <conditionalFormatting sqref="D13:D26">
    <cfRule type="cellIs" dxfId="973" priority="27" stopIfTrue="1" operator="equal">
      <formula>0</formula>
    </cfRule>
  </conditionalFormatting>
  <conditionalFormatting sqref="D12:D22">
    <cfRule type="cellIs" dxfId="972" priority="26" stopIfTrue="1" operator="equal">
      <formula>0</formula>
    </cfRule>
  </conditionalFormatting>
  <conditionalFormatting sqref="D12:D22">
    <cfRule type="cellIs" dxfId="971" priority="25" stopIfTrue="1" operator="equal">
      <formula>0</formula>
    </cfRule>
  </conditionalFormatting>
  <conditionalFormatting sqref="D10:D22">
    <cfRule type="cellIs" dxfId="970" priority="24" stopIfTrue="1" operator="equal">
      <formula>0</formula>
    </cfRule>
  </conditionalFormatting>
  <conditionalFormatting sqref="D9:D18">
    <cfRule type="cellIs" dxfId="969" priority="23" stopIfTrue="1" operator="equal">
      <formula>0</formula>
    </cfRule>
  </conditionalFormatting>
  <conditionalFormatting sqref="C15:C28">
    <cfRule type="cellIs" dxfId="968" priority="22" stopIfTrue="1" operator="equal">
      <formula>0</formula>
    </cfRule>
  </conditionalFormatting>
  <conditionalFormatting sqref="C15:C28">
    <cfRule type="cellIs" dxfId="967" priority="21" stopIfTrue="1" operator="equal">
      <formula>0</formula>
    </cfRule>
  </conditionalFormatting>
  <conditionalFormatting sqref="C15:C28">
    <cfRule type="cellIs" dxfId="966" priority="20" stopIfTrue="1" operator="equal">
      <formula>0</formula>
    </cfRule>
  </conditionalFormatting>
  <conditionalFormatting sqref="C15:C28">
    <cfRule type="cellIs" dxfId="965" priority="19" stopIfTrue="1" operator="equal">
      <formula>0</formula>
    </cfRule>
  </conditionalFormatting>
  <conditionalFormatting sqref="C15:C28">
    <cfRule type="cellIs" dxfId="964" priority="18" stopIfTrue="1" operator="equal">
      <formula>0</formula>
    </cfRule>
  </conditionalFormatting>
  <conditionalFormatting sqref="D25:D28">
    <cfRule type="cellIs" dxfId="963" priority="17" stopIfTrue="1" operator="equal">
      <formula>0</formula>
    </cfRule>
  </conditionalFormatting>
  <conditionalFormatting sqref="D3:D4">
    <cfRule type="cellIs" dxfId="962" priority="16" stopIfTrue="1" operator="equal">
      <formula>0</formula>
    </cfRule>
  </conditionalFormatting>
  <conditionalFormatting sqref="C14:C26">
    <cfRule type="cellIs" dxfId="961" priority="15" stopIfTrue="1" operator="equal">
      <formula>0</formula>
    </cfRule>
  </conditionalFormatting>
  <conditionalFormatting sqref="C14:C26">
    <cfRule type="cellIs" dxfId="960" priority="14" stopIfTrue="1" operator="equal">
      <formula>0</formula>
    </cfRule>
  </conditionalFormatting>
  <conditionalFormatting sqref="C14:C26">
    <cfRule type="cellIs" dxfId="959" priority="13" stopIfTrue="1" operator="equal">
      <formula>0</formula>
    </cfRule>
  </conditionalFormatting>
  <conditionalFormatting sqref="C14:C26">
    <cfRule type="cellIs" dxfId="958" priority="12" stopIfTrue="1" operator="equal">
      <formula>0</formula>
    </cfRule>
  </conditionalFormatting>
  <conditionalFormatting sqref="C14:C26">
    <cfRule type="cellIs" dxfId="957" priority="11" stopIfTrue="1" operator="equal">
      <formula>0</formula>
    </cfRule>
  </conditionalFormatting>
  <conditionalFormatting sqref="C19:C26">
    <cfRule type="cellIs" dxfId="956" priority="10" stopIfTrue="1" operator="equal">
      <formula>0</formula>
    </cfRule>
  </conditionalFormatting>
  <conditionalFormatting sqref="C19:C26">
    <cfRule type="cellIs" dxfId="955" priority="9" stopIfTrue="1" operator="equal">
      <formula>0</formula>
    </cfRule>
  </conditionalFormatting>
  <conditionalFormatting sqref="C19:C26">
    <cfRule type="cellIs" dxfId="954" priority="8" stopIfTrue="1" operator="equal">
      <formula>0</formula>
    </cfRule>
  </conditionalFormatting>
  <conditionalFormatting sqref="C19:C26">
    <cfRule type="cellIs" dxfId="953" priority="7" stopIfTrue="1" operator="equal">
      <formula>0</formula>
    </cfRule>
  </conditionalFormatting>
  <conditionalFormatting sqref="C19:C26">
    <cfRule type="cellIs" dxfId="952" priority="6" stopIfTrue="1" operator="equal">
      <formula>0</formula>
    </cfRule>
  </conditionalFormatting>
  <conditionalFormatting sqref="D4:D6">
    <cfRule type="cellIs" dxfId="951" priority="5" stopIfTrue="1" operator="equal">
      <formula>0</formula>
    </cfRule>
  </conditionalFormatting>
  <conditionalFormatting sqref="D6:D10">
    <cfRule type="cellIs" dxfId="950" priority="4" stopIfTrue="1" operator="equal">
      <formula>0</formula>
    </cfRule>
  </conditionalFormatting>
  <conditionalFormatting sqref="D8:D14">
    <cfRule type="cellIs" dxfId="949" priority="3" stopIfTrue="1" operator="equal">
      <formula>0</formula>
    </cfRule>
  </conditionalFormatting>
  <conditionalFormatting sqref="D16:D26">
    <cfRule type="cellIs" dxfId="948" priority="2" stopIfTrue="1" operator="equal">
      <formula>0</formula>
    </cfRule>
  </conditionalFormatting>
  <conditionalFormatting sqref="D16:D26">
    <cfRule type="cellIs" dxfId="947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14AB7-9FED-454E-9663-54BE9526E073}">
  <sheetPr>
    <tabColor theme="9"/>
  </sheetPr>
  <dimension ref="A1:AF639"/>
  <sheetViews>
    <sheetView topLeftCell="A26" workbookViewId="0">
      <selection activeCell="B509" sqref="B509"/>
    </sheetView>
  </sheetViews>
  <sheetFormatPr baseColWidth="10" defaultRowHeight="16"/>
  <cols>
    <col min="1" max="1" width="16" customWidth="1"/>
    <col min="6" max="8" width="3.1640625" customWidth="1"/>
  </cols>
  <sheetData>
    <row r="1" spans="1:32" s="222" customFormat="1" ht="228">
      <c r="A1" s="281" t="s">
        <v>56</v>
      </c>
      <c r="B1" s="281" t="s">
        <v>57</v>
      </c>
      <c r="C1" s="282" t="s">
        <v>58</v>
      </c>
      <c r="D1" s="287" t="s">
        <v>59</v>
      </c>
      <c r="E1" s="282" t="s">
        <v>60</v>
      </c>
      <c r="F1" s="282" t="s">
        <v>88</v>
      </c>
      <c r="G1" s="282" t="s">
        <v>80</v>
      </c>
      <c r="H1" s="282" t="s">
        <v>62</v>
      </c>
      <c r="I1" s="282" t="s">
        <v>63</v>
      </c>
      <c r="J1" s="282" t="s">
        <v>64</v>
      </c>
      <c r="K1" s="282" t="s">
        <v>65</v>
      </c>
      <c r="L1" s="288" t="s">
        <v>89</v>
      </c>
      <c r="M1" s="289"/>
      <c r="N1" s="289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89" t="s">
        <v>67</v>
      </c>
      <c r="Z1" s="289" t="s">
        <v>68</v>
      </c>
      <c r="AA1" s="289" t="s">
        <v>69</v>
      </c>
      <c r="AB1" s="289" t="s">
        <v>70</v>
      </c>
      <c r="AC1" s="289" t="s">
        <v>71</v>
      </c>
      <c r="AD1" s="290" t="s">
        <v>72</v>
      </c>
      <c r="AE1" s="224"/>
      <c r="AF1" s="224"/>
    </row>
    <row r="2" spans="1:32" s="222" customFormat="1" ht="18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2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4"/>
      <c r="AE2" s="224"/>
      <c r="AF2" s="224"/>
    </row>
    <row r="3" spans="1:32" s="222" customFormat="1" ht="18">
      <c r="A3" s="275"/>
      <c r="B3" s="275"/>
      <c r="C3" s="275"/>
      <c r="D3" s="276"/>
      <c r="E3" s="276"/>
      <c r="F3" s="276"/>
      <c r="G3" s="276"/>
      <c r="H3" s="276"/>
      <c r="I3" s="276"/>
      <c r="J3" s="276"/>
      <c r="K3" s="277"/>
      <c r="L3" s="276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9"/>
      <c r="AE3" s="224"/>
      <c r="AF3" s="224"/>
    </row>
    <row r="4" spans="1:32" s="222" customFormat="1" ht="58">
      <c r="A4" s="223" t="s">
        <v>93</v>
      </c>
      <c r="B4" s="224" t="s">
        <v>94</v>
      </c>
      <c r="C4" s="224" t="s">
        <v>87</v>
      </c>
      <c r="D4" s="280">
        <v>44203</v>
      </c>
      <c r="E4" s="224">
        <v>0</v>
      </c>
      <c r="F4" s="224"/>
      <c r="G4" s="224"/>
      <c r="H4" s="224"/>
      <c r="I4" s="224">
        <v>200</v>
      </c>
      <c r="J4" s="224">
        <v>100</v>
      </c>
      <c r="K4" s="224">
        <v>5</v>
      </c>
      <c r="L4" s="226">
        <f>(K4*I4)/J4</f>
        <v>10</v>
      </c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>
        <v>12</v>
      </c>
      <c r="Z4" s="221">
        <v>0</v>
      </c>
      <c r="AA4" s="221">
        <f>AVERAGE(M6:X6)</f>
        <v>0</v>
      </c>
      <c r="AB4" s="221">
        <f>STDEV(M6:X6)</f>
        <v>0</v>
      </c>
      <c r="AC4" s="221">
        <f>MEDIAN(M6:X6)</f>
        <v>0</v>
      </c>
      <c r="AD4" s="227">
        <f t="shared" ref="AD4" si="0">Z4/Y4</f>
        <v>0</v>
      </c>
      <c r="AE4" s="224"/>
      <c r="AF4" s="224"/>
    </row>
    <row r="5" spans="1:32" s="222" customFormat="1" ht="18">
      <c r="A5" s="224"/>
      <c r="B5" s="224"/>
      <c r="C5" s="224"/>
      <c r="D5" s="224"/>
      <c r="E5" s="224"/>
      <c r="F5" s="224"/>
      <c r="G5" s="224"/>
      <c r="H5" s="224"/>
      <c r="L5" s="228" t="s">
        <v>73</v>
      </c>
      <c r="M5" s="221">
        <v>0</v>
      </c>
      <c r="N5" s="221">
        <v>0</v>
      </c>
      <c r="O5" s="221">
        <v>0</v>
      </c>
      <c r="P5" s="221">
        <v>0</v>
      </c>
      <c r="Q5" s="221">
        <v>0</v>
      </c>
      <c r="R5" s="221">
        <v>0</v>
      </c>
      <c r="S5" s="221">
        <v>0</v>
      </c>
      <c r="T5" s="221">
        <v>0</v>
      </c>
      <c r="U5" s="221">
        <v>0</v>
      </c>
      <c r="V5" s="221">
        <v>0</v>
      </c>
      <c r="W5" s="221">
        <v>0</v>
      </c>
      <c r="X5" s="221">
        <v>0</v>
      </c>
      <c r="Y5" s="230"/>
      <c r="Z5" s="231"/>
      <c r="AA5" s="231"/>
      <c r="AB5" s="231"/>
      <c r="AC5" s="231"/>
      <c r="AD5" s="232"/>
      <c r="AE5" s="224"/>
      <c r="AF5" s="224"/>
    </row>
    <row r="6" spans="1:32" s="222" customFormat="1" ht="18">
      <c r="A6" s="224"/>
      <c r="B6" s="224"/>
      <c r="C6" s="224"/>
      <c r="D6" s="224"/>
      <c r="E6" s="224"/>
      <c r="F6" s="224"/>
      <c r="G6" s="224"/>
      <c r="H6" s="224"/>
      <c r="L6" s="228" t="s">
        <v>74</v>
      </c>
      <c r="M6" s="221">
        <f t="shared" ref="M6:Q6" si="1">1000*M5/$L4</f>
        <v>0</v>
      </c>
      <c r="N6" s="221">
        <f t="shared" si="1"/>
        <v>0</v>
      </c>
      <c r="O6" s="221">
        <f t="shared" si="1"/>
        <v>0</v>
      </c>
      <c r="P6" s="221">
        <f t="shared" si="1"/>
        <v>0</v>
      </c>
      <c r="Q6" s="221">
        <f t="shared" si="1"/>
        <v>0</v>
      </c>
      <c r="R6" s="221">
        <f>1000*R5/$L4</f>
        <v>0</v>
      </c>
      <c r="S6" s="221">
        <f t="shared" ref="S6:X6" si="2">1000*S5/$L4</f>
        <v>0</v>
      </c>
      <c r="T6" s="221">
        <f t="shared" si="2"/>
        <v>0</v>
      </c>
      <c r="U6" s="221">
        <f t="shared" si="2"/>
        <v>0</v>
      </c>
      <c r="V6" s="221">
        <f t="shared" si="2"/>
        <v>0</v>
      </c>
      <c r="W6" s="221">
        <f t="shared" si="2"/>
        <v>0</v>
      </c>
      <c r="X6" s="221">
        <f t="shared" si="2"/>
        <v>0</v>
      </c>
      <c r="Y6" s="230"/>
      <c r="Z6" s="231"/>
      <c r="AA6" s="231"/>
      <c r="AB6" s="231"/>
      <c r="AC6" s="231"/>
      <c r="AD6" s="232"/>
      <c r="AE6" s="224"/>
      <c r="AF6" s="224"/>
    </row>
    <row r="7" spans="1:32" s="222" customFormat="1" ht="18">
      <c r="A7" s="224"/>
      <c r="B7" s="224"/>
      <c r="C7" s="224"/>
      <c r="D7" s="224"/>
      <c r="E7" s="224"/>
      <c r="F7" s="224"/>
      <c r="G7" s="224"/>
      <c r="H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AD7" s="232"/>
      <c r="AE7" s="224"/>
      <c r="AF7" s="224"/>
    </row>
    <row r="8" spans="1:32" s="222" customFormat="1" ht="19">
      <c r="A8" s="224"/>
      <c r="B8" s="224" t="s">
        <v>94</v>
      </c>
      <c r="C8" s="224" t="s">
        <v>87</v>
      </c>
      <c r="D8" s="280">
        <v>44217</v>
      </c>
      <c r="E8" s="224">
        <v>14</v>
      </c>
      <c r="F8" s="224"/>
      <c r="G8" s="224"/>
      <c r="H8" s="224"/>
      <c r="I8" s="224">
        <v>200</v>
      </c>
      <c r="J8" s="224">
        <v>100</v>
      </c>
      <c r="K8" s="224">
        <v>5</v>
      </c>
      <c r="L8" s="226">
        <f>(K8*I8)/J8</f>
        <v>10</v>
      </c>
      <c r="M8" s="221"/>
      <c r="N8" s="221"/>
      <c r="O8" s="221"/>
      <c r="P8" s="221"/>
      <c r="Q8" s="221"/>
      <c r="R8" s="221"/>
      <c r="S8" s="221"/>
      <c r="T8" s="221"/>
      <c r="U8" s="221"/>
      <c r="V8" s="221"/>
      <c r="W8" s="221"/>
      <c r="X8" s="221"/>
      <c r="Y8" s="221">
        <v>12</v>
      </c>
      <c r="Z8" s="221">
        <v>2</v>
      </c>
      <c r="AA8" s="221">
        <f>AVERAGE(M10:X10)</f>
        <v>69.140338897705078</v>
      </c>
      <c r="AB8" s="221">
        <f>STDEV(M10:X10)</f>
        <v>174.00346135718513</v>
      </c>
      <c r="AC8" s="221">
        <f>MEDIAN(M10:X10)</f>
        <v>0</v>
      </c>
      <c r="AD8" s="227">
        <f t="shared" ref="AD8" si="3">Z8/Y8</f>
        <v>0.16666666666666666</v>
      </c>
      <c r="AE8" s="224"/>
      <c r="AF8" s="224"/>
    </row>
    <row r="9" spans="1:32" s="222" customFormat="1" ht="18">
      <c r="A9" s="224"/>
      <c r="B9" s="224"/>
      <c r="C9" s="224"/>
      <c r="D9" s="224"/>
      <c r="E9" s="224"/>
      <c r="F9" s="224"/>
      <c r="G9" s="224"/>
      <c r="H9" s="224"/>
      <c r="L9" s="228" t="s">
        <v>73</v>
      </c>
      <c r="M9" s="221">
        <v>0</v>
      </c>
      <c r="N9" s="221">
        <v>0</v>
      </c>
      <c r="O9" s="221">
        <v>0</v>
      </c>
      <c r="P9" s="291">
        <v>5.6687173843383789</v>
      </c>
      <c r="Q9" s="221">
        <v>0</v>
      </c>
      <c r="R9" s="221">
        <v>0</v>
      </c>
      <c r="S9" s="221">
        <v>0</v>
      </c>
      <c r="T9" s="221">
        <v>0</v>
      </c>
      <c r="U9" s="221">
        <v>0</v>
      </c>
      <c r="V9" s="221">
        <v>0</v>
      </c>
      <c r="W9" s="291">
        <v>2.6281232833862305</v>
      </c>
      <c r="X9" s="221">
        <v>0</v>
      </c>
      <c r="Y9" s="230"/>
      <c r="Z9" s="231"/>
      <c r="AA9" s="231"/>
      <c r="AB9" s="231"/>
      <c r="AC9" s="231"/>
      <c r="AD9" s="232"/>
      <c r="AE9" s="224"/>
      <c r="AF9" s="224"/>
    </row>
    <row r="10" spans="1:32" s="222" customFormat="1" ht="18">
      <c r="A10" s="224"/>
      <c r="B10" s="224"/>
      <c r="C10" s="224"/>
      <c r="D10" s="224"/>
      <c r="E10" s="224"/>
      <c r="F10" s="224"/>
      <c r="G10" s="224"/>
      <c r="H10" s="224"/>
      <c r="L10" s="228" t="s">
        <v>74</v>
      </c>
      <c r="M10" s="221">
        <f t="shared" ref="M10:Q10" si="4">1000*M9/$L8</f>
        <v>0</v>
      </c>
      <c r="N10" s="221">
        <f t="shared" si="4"/>
        <v>0</v>
      </c>
      <c r="O10" s="221">
        <f t="shared" si="4"/>
        <v>0</v>
      </c>
      <c r="P10" s="221">
        <f>1000*P9/$L8</f>
        <v>566.87173843383789</v>
      </c>
      <c r="Q10" s="221">
        <f t="shared" si="4"/>
        <v>0</v>
      </c>
      <c r="R10" s="221">
        <f>1000*R9/$L8</f>
        <v>0</v>
      </c>
      <c r="S10" s="221">
        <f t="shared" ref="S10:X10" si="5">1000*S9/$L8</f>
        <v>0</v>
      </c>
      <c r="T10" s="221">
        <f t="shared" si="5"/>
        <v>0</v>
      </c>
      <c r="U10" s="221">
        <f t="shared" si="5"/>
        <v>0</v>
      </c>
      <c r="V10" s="221">
        <f t="shared" si="5"/>
        <v>0</v>
      </c>
      <c r="W10" s="221">
        <f t="shared" si="5"/>
        <v>262.81232833862305</v>
      </c>
      <c r="X10" s="221">
        <f t="shared" si="5"/>
        <v>0</v>
      </c>
      <c r="Y10" s="230"/>
      <c r="Z10" s="231"/>
      <c r="AA10" s="231"/>
      <c r="AB10" s="231"/>
      <c r="AC10" s="231"/>
      <c r="AD10" s="232"/>
      <c r="AE10" s="224"/>
      <c r="AF10" s="224"/>
    </row>
    <row r="11" spans="1:32" s="222" customFormat="1" ht="18">
      <c r="A11" s="224"/>
      <c r="B11" s="224"/>
      <c r="C11" s="224"/>
      <c r="D11" s="224"/>
      <c r="E11" s="224"/>
      <c r="F11" s="224"/>
      <c r="G11" s="224"/>
      <c r="H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AD11" s="232"/>
      <c r="AE11" s="224"/>
      <c r="AF11" s="224"/>
    </row>
    <row r="12" spans="1:32" s="222" customFormat="1" ht="19">
      <c r="A12" s="224"/>
      <c r="B12" s="224" t="s">
        <v>94</v>
      </c>
      <c r="C12" s="224" t="s">
        <v>87</v>
      </c>
      <c r="D12" s="280">
        <v>44224</v>
      </c>
      <c r="E12" s="224">
        <v>21</v>
      </c>
      <c r="F12" s="224"/>
      <c r="G12" s="224"/>
      <c r="H12" s="224"/>
      <c r="I12" s="224">
        <v>200</v>
      </c>
      <c r="J12" s="224">
        <v>100</v>
      </c>
      <c r="K12" s="224">
        <v>5</v>
      </c>
      <c r="L12" s="226">
        <f>(K12*I12)/J12</f>
        <v>10</v>
      </c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>
        <v>12</v>
      </c>
      <c r="Z12" s="221">
        <v>2</v>
      </c>
      <c r="AA12" s="221">
        <f>AVERAGE(M14:X14)</f>
        <v>34.044226010640465</v>
      </c>
      <c r="AB12" s="221">
        <f>STDEV(M14:X14)</f>
        <v>86.458608421386444</v>
      </c>
      <c r="AC12" s="221">
        <f>MEDIAN(M14:X14)</f>
        <v>0</v>
      </c>
      <c r="AD12" s="227">
        <f t="shared" ref="AD12" si="6">Z12/Y12</f>
        <v>0.16666666666666666</v>
      </c>
      <c r="AE12" s="224"/>
      <c r="AF12" s="224"/>
    </row>
    <row r="13" spans="1:32" s="222" customFormat="1" ht="18">
      <c r="A13" s="224"/>
      <c r="B13" s="224"/>
      <c r="C13" s="224"/>
      <c r="D13" s="224"/>
      <c r="E13" s="224"/>
      <c r="F13" s="224"/>
      <c r="G13" s="224"/>
      <c r="H13" s="224"/>
      <c r="L13" s="228" t="s">
        <v>73</v>
      </c>
      <c r="M13" s="221">
        <v>0</v>
      </c>
      <c r="N13" s="221">
        <v>1.246241569519043</v>
      </c>
      <c r="O13" s="221">
        <v>0</v>
      </c>
      <c r="P13" s="221">
        <v>0</v>
      </c>
      <c r="Q13" s="221">
        <v>0</v>
      </c>
      <c r="R13" s="221">
        <v>0</v>
      </c>
      <c r="S13" s="221">
        <v>0</v>
      </c>
      <c r="T13" s="221">
        <v>0</v>
      </c>
      <c r="U13" s="221">
        <v>0</v>
      </c>
      <c r="V13" s="221">
        <v>0</v>
      </c>
      <c r="W13" s="221">
        <v>2.8390655517578125</v>
      </c>
      <c r="X13" s="221">
        <v>0</v>
      </c>
      <c r="Y13" s="230"/>
      <c r="Z13" s="231"/>
      <c r="AA13" s="231"/>
      <c r="AB13" s="231"/>
      <c r="AC13" s="231"/>
      <c r="AD13" s="232"/>
      <c r="AE13" s="224"/>
      <c r="AF13" s="224"/>
    </row>
    <row r="14" spans="1:32" s="222" customFormat="1" ht="18">
      <c r="A14" s="224"/>
      <c r="B14" s="224"/>
      <c r="C14" s="224"/>
      <c r="D14" s="224"/>
      <c r="E14" s="224"/>
      <c r="F14" s="224"/>
      <c r="G14" s="224"/>
      <c r="H14" s="224"/>
      <c r="L14" s="228" t="s">
        <v>74</v>
      </c>
      <c r="M14" s="221">
        <f t="shared" ref="M14:O14" si="7">1000*M13/$L12</f>
        <v>0</v>
      </c>
      <c r="N14" s="221">
        <f t="shared" si="7"/>
        <v>124.6241569519043</v>
      </c>
      <c r="O14" s="221">
        <f t="shared" si="7"/>
        <v>0</v>
      </c>
      <c r="P14" s="221">
        <f>1000*P13/$L12</f>
        <v>0</v>
      </c>
      <c r="Q14" s="221">
        <f t="shared" ref="Q14" si="8">1000*Q13/$L12</f>
        <v>0</v>
      </c>
      <c r="R14" s="221">
        <f>1000*R13/$L12</f>
        <v>0</v>
      </c>
      <c r="S14" s="221">
        <f t="shared" ref="S14:X14" si="9">1000*S13/$L12</f>
        <v>0</v>
      </c>
      <c r="T14" s="221">
        <f t="shared" si="9"/>
        <v>0</v>
      </c>
      <c r="U14" s="221">
        <f t="shared" si="9"/>
        <v>0</v>
      </c>
      <c r="V14" s="221">
        <f t="shared" si="9"/>
        <v>0</v>
      </c>
      <c r="W14" s="221">
        <f t="shared" si="9"/>
        <v>283.90655517578125</v>
      </c>
      <c r="X14" s="221">
        <f t="shared" si="9"/>
        <v>0</v>
      </c>
      <c r="Y14" s="230"/>
      <c r="Z14" s="231"/>
      <c r="AA14" s="231"/>
      <c r="AB14" s="231"/>
      <c r="AC14" s="231"/>
      <c r="AD14" s="232"/>
      <c r="AE14" s="224"/>
      <c r="AF14" s="224"/>
    </row>
    <row r="15" spans="1:32" s="222" customFormat="1" ht="18">
      <c r="A15" s="224"/>
      <c r="B15" s="224"/>
      <c r="C15" s="224"/>
      <c r="D15" s="224"/>
      <c r="E15" s="224"/>
      <c r="F15" s="224"/>
      <c r="G15" s="224"/>
      <c r="H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AD15" s="232"/>
      <c r="AE15" s="224"/>
      <c r="AF15" s="224"/>
    </row>
    <row r="16" spans="1:32" s="222" customFormat="1" ht="19">
      <c r="A16" s="224"/>
      <c r="B16" s="224" t="s">
        <v>104</v>
      </c>
      <c r="C16" s="224" t="s">
        <v>87</v>
      </c>
      <c r="D16" s="280">
        <v>44217</v>
      </c>
      <c r="E16" s="224">
        <v>14</v>
      </c>
      <c r="F16" s="224"/>
      <c r="G16" s="224"/>
      <c r="H16" s="224"/>
      <c r="I16" s="224">
        <v>200</v>
      </c>
      <c r="J16" s="224">
        <v>100</v>
      </c>
      <c r="K16" s="224">
        <v>5</v>
      </c>
      <c r="L16" s="226">
        <f>(K16*I16)/J16</f>
        <v>10</v>
      </c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>
        <v>12</v>
      </c>
      <c r="Z16" s="221">
        <v>0</v>
      </c>
      <c r="AA16" s="221">
        <f>AVERAGE(M18:X18)</f>
        <v>0</v>
      </c>
      <c r="AB16" s="221">
        <f>STDEV(M18:X18)</f>
        <v>0</v>
      </c>
      <c r="AC16" s="221">
        <f>MEDIAN(M18:X18)</f>
        <v>0</v>
      </c>
      <c r="AD16" s="227">
        <f t="shared" ref="AD16" si="10">Z16/Y16</f>
        <v>0</v>
      </c>
      <c r="AE16" s="224"/>
      <c r="AF16" s="224"/>
    </row>
    <row r="17" spans="1:32" s="222" customFormat="1" ht="18">
      <c r="A17" s="224"/>
      <c r="B17" s="224"/>
      <c r="C17" s="224"/>
      <c r="D17" s="224"/>
      <c r="E17" s="224"/>
      <c r="F17" s="224"/>
      <c r="G17" s="224"/>
      <c r="H17" s="224"/>
      <c r="L17" s="228" t="s">
        <v>73</v>
      </c>
      <c r="M17" s="221">
        <v>0</v>
      </c>
      <c r="N17" s="221">
        <v>0</v>
      </c>
      <c r="O17" s="221">
        <v>0</v>
      </c>
      <c r="P17" s="221">
        <v>0</v>
      </c>
      <c r="Q17" s="221">
        <v>0</v>
      </c>
      <c r="R17" s="221">
        <v>0</v>
      </c>
      <c r="S17" s="221">
        <v>0</v>
      </c>
      <c r="T17" s="221">
        <v>0</v>
      </c>
      <c r="U17" s="221">
        <v>0</v>
      </c>
      <c r="V17" s="221">
        <v>0</v>
      </c>
      <c r="W17" s="221">
        <v>0</v>
      </c>
      <c r="X17" s="221">
        <v>0</v>
      </c>
      <c r="Y17" s="230"/>
      <c r="Z17" s="231"/>
      <c r="AA17" s="231"/>
      <c r="AB17" s="231"/>
      <c r="AC17" s="231"/>
      <c r="AD17" s="232"/>
      <c r="AE17" s="224"/>
      <c r="AF17" s="224"/>
    </row>
    <row r="18" spans="1:32" s="222" customFormat="1" ht="18">
      <c r="A18" s="224"/>
      <c r="B18" s="224"/>
      <c r="C18" s="224"/>
      <c r="D18" s="224"/>
      <c r="E18" s="224"/>
      <c r="F18" s="224"/>
      <c r="G18" s="224"/>
      <c r="H18" s="224"/>
      <c r="L18" s="228" t="s">
        <v>74</v>
      </c>
      <c r="M18" s="221">
        <f t="shared" ref="M18:O18" si="11">1000*M17/$L16</f>
        <v>0</v>
      </c>
      <c r="N18" s="221">
        <f t="shared" si="11"/>
        <v>0</v>
      </c>
      <c r="O18" s="221">
        <f t="shared" si="11"/>
        <v>0</v>
      </c>
      <c r="P18" s="221">
        <f>1000*P17/$L16</f>
        <v>0</v>
      </c>
      <c r="Q18" s="221">
        <f t="shared" ref="Q18" si="12">1000*Q17/$L16</f>
        <v>0</v>
      </c>
      <c r="R18" s="221">
        <f>1000*R17/$L16</f>
        <v>0</v>
      </c>
      <c r="S18" s="221">
        <f t="shared" ref="S18:X18" si="13">1000*S17/$L16</f>
        <v>0</v>
      </c>
      <c r="T18" s="221">
        <f t="shared" si="13"/>
        <v>0</v>
      </c>
      <c r="U18" s="221">
        <f t="shared" si="13"/>
        <v>0</v>
      </c>
      <c r="V18" s="221">
        <f t="shared" si="13"/>
        <v>0</v>
      </c>
      <c r="W18" s="221">
        <f t="shared" si="13"/>
        <v>0</v>
      </c>
      <c r="X18" s="221">
        <f t="shared" si="13"/>
        <v>0</v>
      </c>
      <c r="Y18" s="230"/>
      <c r="Z18" s="231"/>
      <c r="AA18" s="231"/>
      <c r="AB18" s="231"/>
      <c r="AC18" s="231"/>
      <c r="AD18" s="232"/>
      <c r="AE18" s="224"/>
      <c r="AF18" s="224"/>
    </row>
    <row r="19" spans="1:32" s="222" customFormat="1" ht="18">
      <c r="A19" s="224"/>
      <c r="B19" s="224"/>
      <c r="C19" s="224"/>
      <c r="D19" s="224"/>
      <c r="E19" s="224"/>
      <c r="F19" s="224"/>
      <c r="G19" s="224"/>
      <c r="H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AD19" s="232"/>
      <c r="AE19" s="224"/>
      <c r="AF19" s="224"/>
    </row>
    <row r="20" spans="1:32" s="222" customFormat="1" ht="19">
      <c r="A20" s="224"/>
      <c r="B20" s="224" t="s">
        <v>104</v>
      </c>
      <c r="C20" s="224" t="s">
        <v>87</v>
      </c>
      <c r="D20" s="280">
        <v>44224</v>
      </c>
      <c r="E20" s="224">
        <v>21</v>
      </c>
      <c r="F20" s="224"/>
      <c r="G20" s="224"/>
      <c r="H20" s="224"/>
      <c r="I20" s="224">
        <v>200</v>
      </c>
      <c r="J20" s="224">
        <v>100</v>
      </c>
      <c r="K20" s="224">
        <v>5</v>
      </c>
      <c r="L20" s="226">
        <f>(K20*I20)/J20</f>
        <v>10</v>
      </c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>
        <v>12</v>
      </c>
      <c r="Z20" s="221">
        <v>0</v>
      </c>
      <c r="AA20" s="221">
        <f>AVERAGE(M22:X22)</f>
        <v>0</v>
      </c>
      <c r="AB20" s="221">
        <f>STDEV(M22:X22)</f>
        <v>0</v>
      </c>
      <c r="AC20" s="221">
        <f>MEDIAN(M22:X22)</f>
        <v>0</v>
      </c>
      <c r="AD20" s="227">
        <f t="shared" ref="AD20" si="14">Z20/Y20</f>
        <v>0</v>
      </c>
      <c r="AE20" s="224"/>
      <c r="AF20" s="224"/>
    </row>
    <row r="21" spans="1:32" s="222" customFormat="1" ht="18">
      <c r="A21" s="224"/>
      <c r="B21" s="224"/>
      <c r="C21" s="224"/>
      <c r="D21" s="224"/>
      <c r="E21" s="224"/>
      <c r="F21" s="224"/>
      <c r="G21" s="224"/>
      <c r="H21" s="224"/>
      <c r="L21" s="228" t="s">
        <v>73</v>
      </c>
      <c r="M21" s="221">
        <v>0</v>
      </c>
      <c r="N21" s="221">
        <v>0</v>
      </c>
      <c r="O21" s="221">
        <v>0</v>
      </c>
      <c r="P21" s="221">
        <v>0</v>
      </c>
      <c r="Q21" s="221">
        <v>0</v>
      </c>
      <c r="R21" s="221">
        <v>0</v>
      </c>
      <c r="S21" s="221">
        <v>0</v>
      </c>
      <c r="T21" s="221">
        <v>0</v>
      </c>
      <c r="U21" s="221">
        <v>0</v>
      </c>
      <c r="V21" s="221">
        <v>0</v>
      </c>
      <c r="W21" s="221">
        <v>0</v>
      </c>
      <c r="X21" s="221">
        <v>0</v>
      </c>
      <c r="Y21" s="230"/>
      <c r="Z21" s="231"/>
      <c r="AA21" s="231"/>
      <c r="AB21" s="231"/>
      <c r="AC21" s="231"/>
      <c r="AD21" s="232"/>
      <c r="AE21" s="224"/>
      <c r="AF21" s="224"/>
    </row>
    <row r="22" spans="1:32" s="222" customFormat="1" ht="18">
      <c r="A22" s="224"/>
      <c r="B22" s="224"/>
      <c r="C22" s="224"/>
      <c r="D22" s="224"/>
      <c r="E22" s="224"/>
      <c r="F22" s="224"/>
      <c r="G22" s="224"/>
      <c r="H22" s="224"/>
      <c r="L22" s="228" t="s">
        <v>74</v>
      </c>
      <c r="M22" s="221">
        <f t="shared" ref="M22:O22" si="15">1000*M21/$L20</f>
        <v>0</v>
      </c>
      <c r="N22" s="221">
        <f t="shared" si="15"/>
        <v>0</v>
      </c>
      <c r="O22" s="221">
        <f t="shared" si="15"/>
        <v>0</v>
      </c>
      <c r="P22" s="221">
        <f>1000*P21/$L20</f>
        <v>0</v>
      </c>
      <c r="Q22" s="221">
        <f t="shared" ref="Q22" si="16">1000*Q21/$L20</f>
        <v>0</v>
      </c>
      <c r="R22" s="221">
        <f>1000*R21/$L20</f>
        <v>0</v>
      </c>
      <c r="S22" s="221">
        <f t="shared" ref="S22:X22" si="17">1000*S21/$L20</f>
        <v>0</v>
      </c>
      <c r="T22" s="221">
        <f t="shared" si="17"/>
        <v>0</v>
      </c>
      <c r="U22" s="221">
        <f t="shared" si="17"/>
        <v>0</v>
      </c>
      <c r="V22" s="221">
        <f t="shared" si="17"/>
        <v>0</v>
      </c>
      <c r="W22" s="221">
        <f t="shared" si="17"/>
        <v>0</v>
      </c>
      <c r="X22" s="221">
        <f t="shared" si="17"/>
        <v>0</v>
      </c>
      <c r="Y22" s="230"/>
      <c r="Z22" s="231"/>
      <c r="AA22" s="231"/>
      <c r="AB22" s="231"/>
      <c r="AC22" s="231"/>
      <c r="AD22" s="232"/>
      <c r="AE22" s="224"/>
      <c r="AF22" s="224"/>
    </row>
    <row r="23" spans="1:32" s="222" customFormat="1" ht="18">
      <c r="A23" s="224"/>
      <c r="B23" s="224"/>
      <c r="C23" s="224"/>
      <c r="D23" s="224"/>
      <c r="E23" s="224"/>
      <c r="F23" s="224"/>
      <c r="G23" s="224"/>
      <c r="H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AD23" s="232"/>
      <c r="AE23" s="224"/>
      <c r="AF23" s="224"/>
    </row>
    <row r="24" spans="1:32" s="222" customFormat="1" ht="18">
      <c r="A24" s="271"/>
      <c r="B24" s="271"/>
      <c r="C24" s="271"/>
      <c r="D24" s="271"/>
      <c r="E24" s="271"/>
      <c r="F24" s="271"/>
      <c r="G24" s="271"/>
      <c r="H24" s="271"/>
      <c r="I24" s="271"/>
      <c r="J24" s="271"/>
      <c r="K24" s="271"/>
      <c r="L24" s="272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  <c r="AA24" s="273"/>
      <c r="AB24" s="273"/>
      <c r="AC24" s="273"/>
      <c r="AD24" s="274"/>
      <c r="AE24" s="224"/>
      <c r="AF24" s="224"/>
    </row>
    <row r="25" spans="1:32" s="222" customFormat="1" ht="18">
      <c r="A25" s="275"/>
      <c r="B25" s="275"/>
      <c r="C25" s="275"/>
      <c r="D25" s="276"/>
      <c r="E25" s="276"/>
      <c r="F25" s="276"/>
      <c r="G25" s="276"/>
      <c r="H25" s="276"/>
      <c r="I25" s="276"/>
      <c r="J25" s="276"/>
      <c r="K25" s="277"/>
      <c r="L25" s="276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9"/>
      <c r="AE25" s="224"/>
      <c r="AF25" s="224"/>
    </row>
    <row r="26" spans="1:32" s="222" customFormat="1" ht="58">
      <c r="A26" s="223" t="s">
        <v>95</v>
      </c>
      <c r="B26" s="224" t="s">
        <v>109</v>
      </c>
      <c r="C26" s="224" t="s">
        <v>87</v>
      </c>
      <c r="D26" s="280">
        <v>44238</v>
      </c>
      <c r="E26" s="224">
        <v>21</v>
      </c>
      <c r="F26" s="224"/>
      <c r="G26" s="224"/>
      <c r="H26" s="224"/>
      <c r="I26" s="224">
        <v>200</v>
      </c>
      <c r="J26" s="224">
        <v>100</v>
      </c>
      <c r="K26" s="224">
        <v>5</v>
      </c>
      <c r="L26" s="226">
        <f>(K26*I26)/J26</f>
        <v>10</v>
      </c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>
        <v>12</v>
      </c>
      <c r="Z26" s="221">
        <v>0</v>
      </c>
      <c r="AA26" s="221">
        <f>AVERAGE(M28:X28)</f>
        <v>0</v>
      </c>
      <c r="AB26" s="221">
        <f>STDEV(M28:X28)</f>
        <v>0</v>
      </c>
      <c r="AC26" s="221">
        <f>MEDIAN(M28:X28)</f>
        <v>0</v>
      </c>
      <c r="AD26" s="227">
        <f t="shared" ref="AD26" si="18">Z26/Y26</f>
        <v>0</v>
      </c>
      <c r="AE26" s="224"/>
      <c r="AF26" s="224"/>
    </row>
    <row r="27" spans="1:32" s="222" customFormat="1" ht="18">
      <c r="A27" s="224"/>
      <c r="B27" s="224"/>
      <c r="C27" s="224"/>
      <c r="D27" s="224"/>
      <c r="E27" s="224"/>
      <c r="F27" s="224"/>
      <c r="G27" s="224"/>
      <c r="H27" s="224"/>
      <c r="L27" s="228" t="s">
        <v>73</v>
      </c>
      <c r="M27" s="221">
        <v>0</v>
      </c>
      <c r="N27" s="221">
        <v>0</v>
      </c>
      <c r="O27" s="221">
        <v>0</v>
      </c>
      <c r="P27" s="221">
        <v>0</v>
      </c>
      <c r="Q27" s="221">
        <v>0</v>
      </c>
      <c r="R27" s="221">
        <v>0</v>
      </c>
      <c r="S27" s="221">
        <v>0</v>
      </c>
      <c r="T27" s="221">
        <v>0</v>
      </c>
      <c r="U27" s="221">
        <v>0</v>
      </c>
      <c r="V27" s="221">
        <v>0</v>
      </c>
      <c r="W27" s="221">
        <v>0</v>
      </c>
      <c r="X27" s="221">
        <v>0</v>
      </c>
      <c r="Y27" s="230"/>
      <c r="Z27" s="231"/>
      <c r="AA27" s="231"/>
      <c r="AB27" s="231"/>
      <c r="AC27" s="231"/>
      <c r="AD27" s="232"/>
      <c r="AE27" s="224"/>
      <c r="AF27" s="224"/>
    </row>
    <row r="28" spans="1:32" s="222" customFormat="1" ht="18">
      <c r="A28" s="224"/>
      <c r="B28" s="224"/>
      <c r="C28" s="224"/>
      <c r="D28" s="224"/>
      <c r="E28" s="224"/>
      <c r="F28" s="224"/>
      <c r="G28" s="224"/>
      <c r="H28" s="224"/>
      <c r="L28" s="228" t="s">
        <v>74</v>
      </c>
      <c r="M28" s="221">
        <f t="shared" ref="M28:Q28" si="19">1000*M27/$L26</f>
        <v>0</v>
      </c>
      <c r="N28" s="221">
        <f t="shared" si="19"/>
        <v>0</v>
      </c>
      <c r="O28" s="221">
        <f t="shared" si="19"/>
        <v>0</v>
      </c>
      <c r="P28" s="221">
        <f t="shared" si="19"/>
        <v>0</v>
      </c>
      <c r="Q28" s="221">
        <f t="shared" si="19"/>
        <v>0</v>
      </c>
      <c r="R28" s="221">
        <f>1000*R27/$L26</f>
        <v>0</v>
      </c>
      <c r="S28" s="221">
        <f t="shared" ref="S28:X28" si="20">1000*S27/$L26</f>
        <v>0</v>
      </c>
      <c r="T28" s="221">
        <f t="shared" si="20"/>
        <v>0</v>
      </c>
      <c r="U28" s="221">
        <f t="shared" si="20"/>
        <v>0</v>
      </c>
      <c r="V28" s="221">
        <f t="shared" si="20"/>
        <v>0</v>
      </c>
      <c r="W28" s="221">
        <f t="shared" si="20"/>
        <v>0</v>
      </c>
      <c r="X28" s="221">
        <f t="shared" si="20"/>
        <v>0</v>
      </c>
      <c r="Y28" s="230"/>
      <c r="Z28" s="231"/>
      <c r="AA28" s="231"/>
      <c r="AB28" s="231"/>
      <c r="AC28" s="231"/>
      <c r="AD28" s="232"/>
      <c r="AE28" s="224"/>
      <c r="AF28" s="224"/>
    </row>
    <row r="29" spans="1:32" s="222" customFormat="1" ht="18">
      <c r="A29" s="224"/>
      <c r="B29" s="224"/>
      <c r="C29" s="224"/>
      <c r="D29" s="224"/>
      <c r="E29" s="224"/>
      <c r="F29" s="224"/>
      <c r="G29" s="224"/>
      <c r="H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AD29" s="232"/>
      <c r="AE29" s="224"/>
      <c r="AF29" s="224"/>
    </row>
    <row r="30" spans="1:32" s="222" customFormat="1" ht="19">
      <c r="A30" s="224"/>
      <c r="B30" s="224" t="s">
        <v>94</v>
      </c>
      <c r="C30" s="224" t="s">
        <v>87</v>
      </c>
      <c r="D30" s="280">
        <v>44231</v>
      </c>
      <c r="E30" s="224">
        <v>28</v>
      </c>
      <c r="F30" s="224"/>
      <c r="G30" s="224"/>
      <c r="H30" s="224"/>
      <c r="I30" s="224">
        <v>200</v>
      </c>
      <c r="J30" s="224">
        <v>100</v>
      </c>
      <c r="K30" s="224">
        <v>5</v>
      </c>
      <c r="L30" s="226">
        <f>(K30*I30)/J30</f>
        <v>10</v>
      </c>
      <c r="M30" s="221"/>
      <c r="N30" s="221"/>
      <c r="O30" s="221"/>
      <c r="P30" s="221"/>
      <c r="Q30" s="221"/>
      <c r="R30" s="221"/>
      <c r="S30" s="221"/>
      <c r="T30" s="221"/>
      <c r="U30" s="221"/>
      <c r="V30" s="221"/>
      <c r="W30" s="221"/>
      <c r="X30" s="221"/>
      <c r="Y30" s="221">
        <v>12</v>
      </c>
      <c r="Z30" s="221">
        <v>1</v>
      </c>
      <c r="AA30" s="221">
        <f>AVERAGE(M32:X32)</f>
        <v>31.12085262934367</v>
      </c>
      <c r="AB30" s="221">
        <f>STDEV(M32:X32)</f>
        <v>107.80579585777343</v>
      </c>
      <c r="AC30" s="221">
        <f>MEDIAN(M32:X32)</f>
        <v>0</v>
      </c>
      <c r="AD30" s="227">
        <f t="shared" ref="AD30" si="21">Z30/Y30</f>
        <v>8.3333333333333329E-2</v>
      </c>
      <c r="AE30" s="224"/>
      <c r="AF30" s="224"/>
    </row>
    <row r="31" spans="1:32" s="222" customFormat="1" ht="18">
      <c r="A31" s="224"/>
      <c r="B31" s="224"/>
      <c r="C31" s="224"/>
      <c r="D31" s="224"/>
      <c r="E31" s="224"/>
      <c r="F31" s="224"/>
      <c r="G31" s="224"/>
      <c r="H31" s="224"/>
      <c r="L31" s="228" t="s">
        <v>73</v>
      </c>
      <c r="M31" s="221">
        <v>0</v>
      </c>
      <c r="N31" s="221">
        <v>0</v>
      </c>
      <c r="O31" s="221">
        <v>0</v>
      </c>
      <c r="P31" s="221">
        <v>0</v>
      </c>
      <c r="Q31" s="221">
        <v>0</v>
      </c>
      <c r="R31" s="221">
        <v>0</v>
      </c>
      <c r="S31" s="221">
        <v>0</v>
      </c>
      <c r="T31" s="221">
        <v>0</v>
      </c>
      <c r="U31" s="221">
        <v>0</v>
      </c>
      <c r="V31" s="221">
        <v>3.7345023155212402</v>
      </c>
      <c r="W31" s="221">
        <v>0</v>
      </c>
      <c r="X31" s="221">
        <v>0</v>
      </c>
      <c r="Y31" s="230"/>
      <c r="Z31" s="231"/>
      <c r="AA31" s="231"/>
      <c r="AB31" s="231"/>
      <c r="AC31" s="231"/>
      <c r="AD31" s="232"/>
      <c r="AE31" s="224"/>
      <c r="AF31" s="224"/>
    </row>
    <row r="32" spans="1:32" s="222" customFormat="1" ht="18">
      <c r="A32" s="224"/>
      <c r="B32" s="224"/>
      <c r="C32" s="224"/>
      <c r="D32" s="224"/>
      <c r="E32" s="224"/>
      <c r="F32" s="224"/>
      <c r="G32" s="224"/>
      <c r="H32" s="224"/>
      <c r="L32" s="228" t="s">
        <v>74</v>
      </c>
      <c r="M32" s="221">
        <f t="shared" ref="M32:O32" si="22">1000*M31/$L30</f>
        <v>0</v>
      </c>
      <c r="N32" s="221">
        <f t="shared" si="22"/>
        <v>0</v>
      </c>
      <c r="O32" s="221">
        <f t="shared" si="22"/>
        <v>0</v>
      </c>
      <c r="P32" s="221">
        <f>1000*P31/$L30</f>
        <v>0</v>
      </c>
      <c r="Q32" s="221">
        <f t="shared" ref="Q32" si="23">1000*Q31/$L30</f>
        <v>0</v>
      </c>
      <c r="R32" s="221">
        <f>1000*R31/$L30</f>
        <v>0</v>
      </c>
      <c r="S32" s="221">
        <f t="shared" ref="S32:X32" si="24">1000*S31/$L30</f>
        <v>0</v>
      </c>
      <c r="T32" s="221">
        <f t="shared" si="24"/>
        <v>0</v>
      </c>
      <c r="U32" s="221">
        <f t="shared" si="24"/>
        <v>0</v>
      </c>
      <c r="V32" s="221">
        <f t="shared" si="24"/>
        <v>373.45023155212402</v>
      </c>
      <c r="W32" s="221">
        <f t="shared" si="24"/>
        <v>0</v>
      </c>
      <c r="X32" s="221">
        <f t="shared" si="24"/>
        <v>0</v>
      </c>
      <c r="Y32" s="230"/>
      <c r="Z32" s="231"/>
      <c r="AA32" s="231"/>
      <c r="AB32" s="231"/>
      <c r="AC32" s="231"/>
      <c r="AD32" s="232"/>
      <c r="AE32" s="224"/>
      <c r="AF32" s="224"/>
    </row>
    <row r="33" spans="1:32" s="222" customFormat="1" ht="18">
      <c r="A33" s="224"/>
      <c r="B33" s="224"/>
      <c r="C33" s="224"/>
      <c r="D33" s="224"/>
      <c r="E33" s="224"/>
      <c r="F33" s="224"/>
      <c r="G33" s="224"/>
      <c r="H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AD33" s="232"/>
      <c r="AE33" s="224"/>
      <c r="AF33" s="224"/>
    </row>
    <row r="34" spans="1:32" s="222" customFormat="1" ht="19">
      <c r="A34" s="224"/>
      <c r="B34" s="224" t="s">
        <v>94</v>
      </c>
      <c r="C34" s="224" t="s">
        <v>87</v>
      </c>
      <c r="D34" s="280">
        <v>44245</v>
      </c>
      <c r="E34" s="224">
        <v>42</v>
      </c>
      <c r="F34" s="224"/>
      <c r="G34" s="224"/>
      <c r="H34" s="224"/>
      <c r="I34" s="224">
        <v>200</v>
      </c>
      <c r="J34" s="224">
        <v>100</v>
      </c>
      <c r="K34" s="224">
        <v>5</v>
      </c>
      <c r="L34" s="226">
        <f>(K34*I34)/J34</f>
        <v>10</v>
      </c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>
        <v>12</v>
      </c>
      <c r="Z34" s="221">
        <v>0</v>
      </c>
      <c r="AA34" s="221">
        <f>AVERAGE(M36:X36)</f>
        <v>0</v>
      </c>
      <c r="AB34" s="221">
        <f>STDEV(M36:X36)</f>
        <v>0</v>
      </c>
      <c r="AC34" s="221">
        <f>MEDIAN(M36:X36)</f>
        <v>0</v>
      </c>
      <c r="AD34" s="227">
        <f t="shared" ref="AD34" si="25">Z34/Y34</f>
        <v>0</v>
      </c>
      <c r="AE34" s="224"/>
      <c r="AF34" s="224"/>
    </row>
    <row r="35" spans="1:32" s="222" customFormat="1" ht="18">
      <c r="A35" s="224"/>
      <c r="B35" s="224"/>
      <c r="C35" s="224"/>
      <c r="D35" s="224"/>
      <c r="E35" s="224"/>
      <c r="F35" s="224"/>
      <c r="G35" s="224"/>
      <c r="H35" s="224"/>
      <c r="L35" s="228" t="s">
        <v>73</v>
      </c>
      <c r="M35" s="221">
        <v>0</v>
      </c>
      <c r="N35" s="221">
        <v>0</v>
      </c>
      <c r="O35" s="221">
        <v>0</v>
      </c>
      <c r="P35" s="221">
        <v>0</v>
      </c>
      <c r="Q35" s="221">
        <v>0</v>
      </c>
      <c r="R35" s="221">
        <v>0</v>
      </c>
      <c r="S35" s="221">
        <v>0</v>
      </c>
      <c r="T35" s="221">
        <v>0</v>
      </c>
      <c r="U35" s="221">
        <v>0</v>
      </c>
      <c r="V35" s="221">
        <v>0</v>
      </c>
      <c r="W35" s="221">
        <v>0</v>
      </c>
      <c r="X35" s="221">
        <v>0</v>
      </c>
      <c r="Y35" s="230"/>
      <c r="Z35" s="231"/>
      <c r="AA35" s="231"/>
      <c r="AB35" s="231"/>
      <c r="AC35" s="231"/>
      <c r="AD35" s="232"/>
      <c r="AE35" s="224"/>
      <c r="AF35" s="224"/>
    </row>
    <row r="36" spans="1:32" s="222" customFormat="1" ht="18">
      <c r="A36" s="224"/>
      <c r="B36" s="224"/>
      <c r="C36" s="224"/>
      <c r="D36" s="224"/>
      <c r="E36" s="224"/>
      <c r="F36" s="224"/>
      <c r="G36" s="224"/>
      <c r="H36" s="224"/>
      <c r="L36" s="228" t="s">
        <v>74</v>
      </c>
      <c r="M36" s="221">
        <f t="shared" ref="M36:O36" si="26">1000*M35/$L34</f>
        <v>0</v>
      </c>
      <c r="N36" s="221">
        <f t="shared" si="26"/>
        <v>0</v>
      </c>
      <c r="O36" s="221">
        <f t="shared" si="26"/>
        <v>0</v>
      </c>
      <c r="P36" s="221">
        <f>1000*P35/$L34</f>
        <v>0</v>
      </c>
      <c r="Q36" s="221">
        <f t="shared" ref="Q36" si="27">1000*Q35/$L34</f>
        <v>0</v>
      </c>
      <c r="R36" s="221">
        <f>1000*R35/$L34</f>
        <v>0</v>
      </c>
      <c r="S36" s="221">
        <f t="shared" ref="S36:X36" si="28">1000*S35/$L34</f>
        <v>0</v>
      </c>
      <c r="T36" s="221">
        <f t="shared" si="28"/>
        <v>0</v>
      </c>
      <c r="U36" s="221">
        <f t="shared" si="28"/>
        <v>0</v>
      </c>
      <c r="V36" s="221">
        <f t="shared" si="28"/>
        <v>0</v>
      </c>
      <c r="W36" s="221">
        <f t="shared" si="28"/>
        <v>0</v>
      </c>
      <c r="X36" s="221">
        <f t="shared" si="28"/>
        <v>0</v>
      </c>
      <c r="Y36" s="230"/>
      <c r="Z36" s="231"/>
      <c r="AA36" s="231"/>
      <c r="AB36" s="231"/>
      <c r="AC36" s="231"/>
      <c r="AD36" s="232"/>
      <c r="AE36" s="224"/>
      <c r="AF36" s="224"/>
    </row>
    <row r="37" spans="1:32" s="222" customFormat="1" ht="18">
      <c r="A37" s="224"/>
      <c r="B37" s="224"/>
      <c r="C37" s="224"/>
      <c r="D37" s="224"/>
      <c r="E37" s="224"/>
      <c r="F37" s="224"/>
      <c r="G37" s="224"/>
      <c r="H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AD37" s="232"/>
      <c r="AE37" s="224"/>
      <c r="AF37" s="224"/>
    </row>
    <row r="38" spans="1:32" s="222" customFormat="1" ht="19">
      <c r="A38" s="224"/>
      <c r="B38" s="224" t="s">
        <v>104</v>
      </c>
      <c r="C38" s="224" t="s">
        <v>87</v>
      </c>
      <c r="D38" s="280">
        <v>44231</v>
      </c>
      <c r="E38" s="224">
        <v>28</v>
      </c>
      <c r="F38" s="224"/>
      <c r="G38" s="224"/>
      <c r="H38" s="224"/>
      <c r="I38" s="224">
        <v>200</v>
      </c>
      <c r="J38" s="224">
        <v>100</v>
      </c>
      <c r="K38" s="224">
        <v>5</v>
      </c>
      <c r="L38" s="226">
        <f>(K38*I38)/J38</f>
        <v>10</v>
      </c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>
        <v>12</v>
      </c>
      <c r="Z38" s="221">
        <v>0</v>
      </c>
      <c r="AA38" s="221">
        <f>AVERAGE(M40:X40)</f>
        <v>0</v>
      </c>
      <c r="AB38" s="221">
        <f>STDEV(M40:X40)</f>
        <v>0</v>
      </c>
      <c r="AC38" s="221">
        <f>MEDIAN(M40:X40)</f>
        <v>0</v>
      </c>
      <c r="AD38" s="227">
        <f t="shared" ref="AD38" si="29">Z38/Y38</f>
        <v>0</v>
      </c>
      <c r="AE38" s="224"/>
      <c r="AF38" s="224"/>
    </row>
    <row r="39" spans="1:32" s="222" customFormat="1" ht="18">
      <c r="A39" s="224"/>
      <c r="B39" s="224"/>
      <c r="C39" s="224"/>
      <c r="D39" s="224"/>
      <c r="E39" s="224"/>
      <c r="F39" s="224"/>
      <c r="G39" s="224"/>
      <c r="H39" s="224"/>
      <c r="L39" s="228" t="s">
        <v>73</v>
      </c>
      <c r="M39" s="221">
        <v>0</v>
      </c>
      <c r="N39" s="221">
        <v>0</v>
      </c>
      <c r="O39" s="221">
        <v>0</v>
      </c>
      <c r="P39" s="221">
        <v>0</v>
      </c>
      <c r="Q39" s="221">
        <v>0</v>
      </c>
      <c r="R39" s="221">
        <v>0</v>
      </c>
      <c r="S39" s="221">
        <v>0</v>
      </c>
      <c r="T39" s="221">
        <v>0</v>
      </c>
      <c r="U39" s="221">
        <v>0</v>
      </c>
      <c r="V39" s="221">
        <v>0</v>
      </c>
      <c r="W39" s="221">
        <v>0</v>
      </c>
      <c r="X39" s="221">
        <v>0</v>
      </c>
      <c r="Y39" s="230"/>
      <c r="Z39" s="231"/>
      <c r="AA39" s="231"/>
      <c r="AB39" s="231"/>
      <c r="AC39" s="231"/>
      <c r="AD39" s="232"/>
      <c r="AE39" s="224"/>
      <c r="AF39" s="224"/>
    </row>
    <row r="40" spans="1:32" s="222" customFormat="1" ht="18">
      <c r="A40" s="224"/>
      <c r="B40" s="224"/>
      <c r="C40" s="224"/>
      <c r="D40" s="224"/>
      <c r="E40" s="224"/>
      <c r="F40" s="224"/>
      <c r="G40" s="224"/>
      <c r="H40" s="224"/>
      <c r="L40" s="228" t="s">
        <v>74</v>
      </c>
      <c r="M40" s="221">
        <f t="shared" ref="M40:O40" si="30">1000*M39/$L38</f>
        <v>0</v>
      </c>
      <c r="N40" s="221">
        <f t="shared" si="30"/>
        <v>0</v>
      </c>
      <c r="O40" s="221">
        <f t="shared" si="30"/>
        <v>0</v>
      </c>
      <c r="P40" s="221">
        <f>1000*P39/$L38</f>
        <v>0</v>
      </c>
      <c r="Q40" s="221">
        <f t="shared" ref="Q40" si="31">1000*Q39/$L38</f>
        <v>0</v>
      </c>
      <c r="R40" s="221">
        <f>1000*R39/$L38</f>
        <v>0</v>
      </c>
      <c r="S40" s="221">
        <f t="shared" ref="S40:X40" si="32">1000*S39/$L38</f>
        <v>0</v>
      </c>
      <c r="T40" s="221">
        <f t="shared" si="32"/>
        <v>0</v>
      </c>
      <c r="U40" s="221">
        <f t="shared" si="32"/>
        <v>0</v>
      </c>
      <c r="V40" s="221">
        <f t="shared" si="32"/>
        <v>0</v>
      </c>
      <c r="W40" s="221">
        <f t="shared" si="32"/>
        <v>0</v>
      </c>
      <c r="X40" s="221">
        <f t="shared" si="32"/>
        <v>0</v>
      </c>
      <c r="Y40" s="230"/>
      <c r="Z40" s="231"/>
      <c r="AA40" s="231"/>
      <c r="AB40" s="231"/>
      <c r="AC40" s="231"/>
      <c r="AD40" s="232"/>
      <c r="AE40" s="224"/>
      <c r="AF40" s="224"/>
    </row>
    <row r="41" spans="1:32" s="222" customFormat="1" ht="18">
      <c r="A41" s="224"/>
      <c r="B41" s="224"/>
      <c r="C41" s="224"/>
      <c r="D41" s="224"/>
      <c r="E41" s="224"/>
      <c r="F41" s="224"/>
      <c r="G41" s="224"/>
      <c r="H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AD41" s="232"/>
      <c r="AE41" s="224"/>
      <c r="AF41" s="224"/>
    </row>
    <row r="42" spans="1:32" s="222" customFormat="1" ht="19">
      <c r="A42" s="224"/>
      <c r="B42" s="224" t="s">
        <v>104</v>
      </c>
      <c r="C42" s="224" t="s">
        <v>87</v>
      </c>
      <c r="D42" s="280">
        <v>44238</v>
      </c>
      <c r="E42" s="224">
        <v>35</v>
      </c>
      <c r="F42" s="224"/>
      <c r="G42" s="224"/>
      <c r="H42" s="224"/>
      <c r="I42" s="224">
        <v>200</v>
      </c>
      <c r="J42" s="224">
        <v>100</v>
      </c>
      <c r="K42" s="224">
        <v>5</v>
      </c>
      <c r="L42" s="226">
        <f>(K42*I42)/J42</f>
        <v>10</v>
      </c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>
        <v>12</v>
      </c>
      <c r="Z42" s="221">
        <v>0</v>
      </c>
      <c r="AA42" s="221">
        <f>AVERAGE(M44:X44)</f>
        <v>0</v>
      </c>
      <c r="AB42" s="221">
        <f>STDEV(M44:X44)</f>
        <v>0</v>
      </c>
      <c r="AC42" s="221">
        <f>MEDIAN(M44:X44)</f>
        <v>0</v>
      </c>
      <c r="AD42" s="227">
        <f t="shared" ref="AD42" si="33">Z42/Y42</f>
        <v>0</v>
      </c>
      <c r="AE42" s="224"/>
      <c r="AF42" s="224"/>
    </row>
    <row r="43" spans="1:32" s="222" customFormat="1" ht="18">
      <c r="A43" s="224"/>
      <c r="B43" s="224"/>
      <c r="C43" s="224"/>
      <c r="D43" s="224"/>
      <c r="E43" s="224"/>
      <c r="F43" s="224"/>
      <c r="G43" s="224"/>
      <c r="H43" s="224"/>
      <c r="L43" s="228" t="s">
        <v>73</v>
      </c>
      <c r="M43" s="221">
        <v>0</v>
      </c>
      <c r="N43" s="221">
        <v>0</v>
      </c>
      <c r="O43" s="221">
        <v>0</v>
      </c>
      <c r="P43" s="221">
        <v>0</v>
      </c>
      <c r="Q43" s="221">
        <v>0</v>
      </c>
      <c r="R43" s="221">
        <v>0</v>
      </c>
      <c r="S43" s="221">
        <v>0</v>
      </c>
      <c r="T43" s="221">
        <v>0</v>
      </c>
      <c r="U43" s="221">
        <v>0</v>
      </c>
      <c r="V43" s="221">
        <v>0</v>
      </c>
      <c r="W43" s="221">
        <v>0</v>
      </c>
      <c r="X43" s="221">
        <v>0</v>
      </c>
      <c r="Y43" s="230"/>
      <c r="Z43" s="231"/>
      <c r="AA43" s="231"/>
      <c r="AB43" s="231"/>
      <c r="AC43" s="231"/>
      <c r="AD43" s="232"/>
      <c r="AE43" s="224"/>
      <c r="AF43" s="224"/>
    </row>
    <row r="44" spans="1:32" s="222" customFormat="1" ht="18">
      <c r="A44" s="224"/>
      <c r="B44" s="224"/>
      <c r="C44" s="224"/>
      <c r="D44" s="224"/>
      <c r="E44" s="224"/>
      <c r="F44" s="224"/>
      <c r="G44" s="224"/>
      <c r="H44" s="224"/>
      <c r="L44" s="228" t="s">
        <v>74</v>
      </c>
      <c r="M44" s="221">
        <f t="shared" ref="M44:O44" si="34">1000*M43/$L42</f>
        <v>0</v>
      </c>
      <c r="N44" s="221">
        <f t="shared" si="34"/>
        <v>0</v>
      </c>
      <c r="O44" s="221">
        <f t="shared" si="34"/>
        <v>0</v>
      </c>
      <c r="P44" s="221">
        <f>1000*P43/$L42</f>
        <v>0</v>
      </c>
      <c r="Q44" s="221">
        <f t="shared" ref="Q44" si="35">1000*Q43/$L42</f>
        <v>0</v>
      </c>
      <c r="R44" s="221">
        <f>1000*R43/$L42</f>
        <v>0</v>
      </c>
      <c r="S44" s="221">
        <f t="shared" ref="S44:X44" si="36">1000*S43/$L42</f>
        <v>0</v>
      </c>
      <c r="T44" s="221">
        <f t="shared" si="36"/>
        <v>0</v>
      </c>
      <c r="U44" s="221">
        <f t="shared" si="36"/>
        <v>0</v>
      </c>
      <c r="V44" s="221">
        <f t="shared" si="36"/>
        <v>0</v>
      </c>
      <c r="W44" s="221">
        <f t="shared" si="36"/>
        <v>0</v>
      </c>
      <c r="X44" s="221">
        <f t="shared" si="36"/>
        <v>0</v>
      </c>
      <c r="Y44" s="230"/>
      <c r="Z44" s="231"/>
      <c r="AA44" s="231"/>
      <c r="AB44" s="231"/>
      <c r="AC44" s="231"/>
      <c r="AD44" s="232"/>
      <c r="AE44" s="224"/>
      <c r="AF44" s="224"/>
    </row>
    <row r="45" spans="1:32" s="222" customFormat="1" ht="18">
      <c r="A45" s="224"/>
      <c r="B45" s="224"/>
      <c r="C45" s="224"/>
      <c r="D45" s="224"/>
      <c r="E45" s="224"/>
      <c r="F45" s="224"/>
      <c r="G45" s="224"/>
      <c r="H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AD45" s="232"/>
      <c r="AE45" s="224"/>
      <c r="AF45" s="224"/>
    </row>
    <row r="46" spans="1:32" s="222" customFormat="1" ht="18">
      <c r="A46" s="271"/>
      <c r="B46" s="271"/>
      <c r="C46" s="271"/>
      <c r="D46" s="271"/>
      <c r="E46" s="271"/>
      <c r="F46" s="271"/>
      <c r="G46" s="271"/>
      <c r="H46" s="271"/>
      <c r="I46" s="271"/>
      <c r="J46" s="271"/>
      <c r="K46" s="271"/>
      <c r="L46" s="272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4"/>
      <c r="AE46" s="224"/>
      <c r="AF46" s="224"/>
    </row>
    <row r="47" spans="1:32" s="222" customFormat="1" ht="18">
      <c r="A47" s="275"/>
      <c r="B47" s="275"/>
      <c r="C47" s="275"/>
      <c r="D47" s="276"/>
      <c r="E47" s="276"/>
      <c r="F47" s="276"/>
      <c r="G47" s="276"/>
      <c r="H47" s="276"/>
      <c r="I47" s="276"/>
      <c r="J47" s="276"/>
      <c r="K47" s="277"/>
      <c r="L47" s="276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78"/>
      <c r="AB47" s="278"/>
      <c r="AC47" s="278"/>
      <c r="AD47" s="279"/>
      <c r="AE47" s="224"/>
      <c r="AF47" s="224"/>
    </row>
    <row r="48" spans="1:32" s="222" customFormat="1" ht="18">
      <c r="A48" s="224"/>
      <c r="B48" s="224"/>
      <c r="C48" s="224"/>
      <c r="D48" s="224"/>
      <c r="E48" s="224"/>
      <c r="F48" s="224"/>
      <c r="G48" s="224"/>
      <c r="H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AD48" s="232"/>
      <c r="AE48" s="224"/>
      <c r="AF48" s="224"/>
    </row>
    <row r="49" spans="1:32" s="222" customFormat="1" ht="58">
      <c r="A49" s="223" t="s">
        <v>121</v>
      </c>
      <c r="B49" s="224" t="s">
        <v>109</v>
      </c>
      <c r="C49" s="224" t="s">
        <v>87</v>
      </c>
      <c r="D49" s="280">
        <v>44252</v>
      </c>
      <c r="E49" s="224">
        <v>35</v>
      </c>
      <c r="F49" s="224"/>
      <c r="G49" s="224"/>
      <c r="H49" s="224"/>
      <c r="I49" s="224">
        <v>200</v>
      </c>
      <c r="J49" s="224">
        <v>100</v>
      </c>
      <c r="K49" s="224">
        <v>5</v>
      </c>
      <c r="L49" s="226">
        <f>(K49*I49)/J49</f>
        <v>10</v>
      </c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>
        <v>12</v>
      </c>
      <c r="Z49" s="221">
        <v>0</v>
      </c>
      <c r="AA49" s="221">
        <f>AVERAGE(M51:X51)</f>
        <v>0</v>
      </c>
      <c r="AB49" s="221">
        <f>STDEV(M51:X51)</f>
        <v>0</v>
      </c>
      <c r="AC49" s="221">
        <f>MEDIAN(M51:X51)</f>
        <v>0</v>
      </c>
      <c r="AD49" s="227">
        <f t="shared" ref="AD49" si="37">Z49/Y49</f>
        <v>0</v>
      </c>
      <c r="AE49" s="224"/>
      <c r="AF49" s="224"/>
    </row>
    <row r="50" spans="1:32" s="222" customFormat="1" ht="18">
      <c r="A50" s="224"/>
      <c r="B50" s="224"/>
      <c r="C50" s="224"/>
      <c r="D50" s="224"/>
      <c r="E50" s="224"/>
      <c r="F50" s="224"/>
      <c r="G50" s="224"/>
      <c r="H50" s="224"/>
      <c r="L50" s="228" t="s">
        <v>73</v>
      </c>
      <c r="M50" s="221">
        <v>0</v>
      </c>
      <c r="N50" s="221">
        <v>0</v>
      </c>
      <c r="O50" s="221">
        <v>0</v>
      </c>
      <c r="P50" s="221">
        <v>0</v>
      </c>
      <c r="Q50" s="221">
        <v>0</v>
      </c>
      <c r="R50" s="221">
        <v>0</v>
      </c>
      <c r="S50" s="221">
        <v>0</v>
      </c>
      <c r="T50" s="221">
        <v>0</v>
      </c>
      <c r="U50" s="221">
        <v>0</v>
      </c>
      <c r="V50" s="221">
        <v>0</v>
      </c>
      <c r="W50" s="221">
        <v>0</v>
      </c>
      <c r="X50" s="221">
        <v>0</v>
      </c>
      <c r="Y50" s="230"/>
      <c r="Z50" s="231"/>
      <c r="AA50" s="231"/>
      <c r="AB50" s="231"/>
      <c r="AC50" s="231"/>
      <c r="AD50" s="232"/>
      <c r="AE50" s="224"/>
      <c r="AF50" s="224"/>
    </row>
    <row r="51" spans="1:32" s="222" customFormat="1" ht="18">
      <c r="A51" s="224"/>
      <c r="B51" s="224"/>
      <c r="C51" s="224"/>
      <c r="D51" s="224"/>
      <c r="E51" s="224"/>
      <c r="F51" s="224"/>
      <c r="G51" s="224"/>
      <c r="H51" s="224"/>
      <c r="L51" s="228" t="s">
        <v>74</v>
      </c>
      <c r="M51" s="221">
        <f t="shared" ref="M51:O51" si="38">1000*M50/$L49</f>
        <v>0</v>
      </c>
      <c r="N51" s="221">
        <f t="shared" si="38"/>
        <v>0</v>
      </c>
      <c r="O51" s="221">
        <f t="shared" si="38"/>
        <v>0</v>
      </c>
      <c r="P51" s="221">
        <f>1000*P50/$L49</f>
        <v>0</v>
      </c>
      <c r="Q51" s="221">
        <f t="shared" ref="Q51" si="39">1000*Q50/$L49</f>
        <v>0</v>
      </c>
      <c r="R51" s="221">
        <f>1000*R50/$L49</f>
        <v>0</v>
      </c>
      <c r="S51" s="221">
        <f t="shared" ref="S51:X51" si="40">1000*S50/$L49</f>
        <v>0</v>
      </c>
      <c r="T51" s="221">
        <f t="shared" si="40"/>
        <v>0</v>
      </c>
      <c r="U51" s="221">
        <f t="shared" si="40"/>
        <v>0</v>
      </c>
      <c r="V51" s="221">
        <f t="shared" si="40"/>
        <v>0</v>
      </c>
      <c r="W51" s="221">
        <f t="shared" si="40"/>
        <v>0</v>
      </c>
      <c r="X51" s="221">
        <f t="shared" si="40"/>
        <v>0</v>
      </c>
      <c r="Y51" s="230"/>
      <c r="Z51" s="231"/>
      <c r="AA51" s="231"/>
      <c r="AB51" s="231"/>
      <c r="AC51" s="231"/>
      <c r="AD51" s="232"/>
      <c r="AE51" s="224"/>
      <c r="AF51" s="224"/>
    </row>
    <row r="52" spans="1:32" s="222" customFormat="1" ht="18">
      <c r="A52" s="224"/>
      <c r="B52" s="224"/>
      <c r="C52" s="224"/>
      <c r="D52" s="224"/>
      <c r="E52" s="224"/>
      <c r="F52" s="224"/>
      <c r="G52" s="224"/>
      <c r="H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AD52" s="232"/>
      <c r="AE52" s="224"/>
      <c r="AF52" s="224"/>
    </row>
    <row r="53" spans="1:32" s="222" customFormat="1" ht="19">
      <c r="A53" s="224"/>
      <c r="B53" s="224" t="s">
        <v>94</v>
      </c>
      <c r="C53" s="224" t="s">
        <v>87</v>
      </c>
      <c r="D53" s="280">
        <v>44210</v>
      </c>
      <c r="E53" s="224">
        <v>7</v>
      </c>
      <c r="F53" s="224"/>
      <c r="G53" s="224"/>
      <c r="H53" s="224"/>
      <c r="I53" s="224">
        <v>200</v>
      </c>
      <c r="J53" s="224">
        <v>100</v>
      </c>
      <c r="K53" s="224">
        <v>5</v>
      </c>
      <c r="L53" s="226">
        <f>(K53*I53)/J53</f>
        <v>10</v>
      </c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>
        <v>12</v>
      </c>
      <c r="Z53" s="221">
        <v>2</v>
      </c>
      <c r="AA53" s="221">
        <f>AVERAGE(M55:X55)</f>
        <v>25.674502054850262</v>
      </c>
      <c r="AB53" s="221">
        <f>STDEV(M55:X55)</f>
        <v>61.166311768766121</v>
      </c>
      <c r="AC53" s="221">
        <f>MEDIAN(M55:X55)</f>
        <v>0</v>
      </c>
      <c r="AD53" s="227">
        <f t="shared" ref="AD53" si="41">Z53/Y53</f>
        <v>0.16666666666666666</v>
      </c>
      <c r="AE53" s="224"/>
      <c r="AF53" s="224"/>
    </row>
    <row r="54" spans="1:32" s="222" customFormat="1" ht="18">
      <c r="A54" s="224"/>
      <c r="B54" s="224"/>
      <c r="C54" s="224"/>
      <c r="D54" s="224"/>
      <c r="E54" s="224"/>
      <c r="F54" s="224"/>
      <c r="G54" s="224"/>
      <c r="H54" s="224"/>
      <c r="L54" s="228" t="s">
        <v>73</v>
      </c>
      <c r="M54" s="221">
        <v>0</v>
      </c>
      <c r="N54" s="221">
        <v>0</v>
      </c>
      <c r="O54" s="221">
        <v>0</v>
      </c>
      <c r="P54" s="221">
        <v>1.823638916015625</v>
      </c>
      <c r="Q54" s="221">
        <v>0</v>
      </c>
      <c r="R54" s="221">
        <v>0</v>
      </c>
      <c r="S54" s="221">
        <v>0</v>
      </c>
      <c r="T54" s="221">
        <v>0</v>
      </c>
      <c r="U54" s="221">
        <v>0</v>
      </c>
      <c r="V54" s="221">
        <v>0</v>
      </c>
      <c r="W54" s="221">
        <v>0</v>
      </c>
      <c r="X54" s="221">
        <v>1.2573013305664062</v>
      </c>
      <c r="Y54" s="230"/>
      <c r="Z54" s="231"/>
      <c r="AA54" s="231"/>
      <c r="AB54" s="231"/>
      <c r="AC54" s="231"/>
      <c r="AD54" s="232"/>
      <c r="AE54" s="224"/>
      <c r="AF54" s="224"/>
    </row>
    <row r="55" spans="1:32" s="222" customFormat="1" ht="18">
      <c r="A55" s="224"/>
      <c r="B55" s="224"/>
      <c r="C55" s="224"/>
      <c r="D55" s="224"/>
      <c r="E55" s="224"/>
      <c r="F55" s="224"/>
      <c r="G55" s="224"/>
      <c r="H55" s="224"/>
      <c r="L55" s="228" t="s">
        <v>74</v>
      </c>
      <c r="M55" s="221">
        <f t="shared" ref="M55:O55" si="42">1000*M54/$L53</f>
        <v>0</v>
      </c>
      <c r="N55" s="221">
        <f t="shared" si="42"/>
        <v>0</v>
      </c>
      <c r="O55" s="221">
        <f t="shared" si="42"/>
        <v>0</v>
      </c>
      <c r="P55" s="221">
        <f>1000*P54/$L53</f>
        <v>182.3638916015625</v>
      </c>
      <c r="Q55" s="221">
        <f t="shared" ref="Q55" si="43">1000*Q54/$L53</f>
        <v>0</v>
      </c>
      <c r="R55" s="221">
        <f>1000*R54/$L53</f>
        <v>0</v>
      </c>
      <c r="S55" s="221">
        <f t="shared" ref="S55:X55" si="44">1000*S54/$L53</f>
        <v>0</v>
      </c>
      <c r="T55" s="221">
        <f t="shared" si="44"/>
        <v>0</v>
      </c>
      <c r="U55" s="221">
        <f t="shared" si="44"/>
        <v>0</v>
      </c>
      <c r="V55" s="221">
        <f t="shared" si="44"/>
        <v>0</v>
      </c>
      <c r="W55" s="221">
        <f t="shared" si="44"/>
        <v>0</v>
      </c>
      <c r="X55" s="221">
        <f t="shared" si="44"/>
        <v>125.73013305664062</v>
      </c>
      <c r="Y55" s="230"/>
      <c r="Z55" s="231"/>
      <c r="AA55" s="231"/>
      <c r="AB55" s="231"/>
      <c r="AC55" s="231"/>
      <c r="AD55" s="232"/>
      <c r="AE55" s="224"/>
      <c r="AF55" s="224"/>
    </row>
    <row r="56" spans="1:32" s="222" customFormat="1" ht="18">
      <c r="A56" s="224"/>
      <c r="B56" s="224"/>
      <c r="C56" s="224"/>
      <c r="D56" s="224"/>
      <c r="E56" s="224"/>
      <c r="F56" s="224"/>
      <c r="G56" s="224"/>
      <c r="H56" s="224"/>
      <c r="M56" s="224"/>
      <c r="N56" s="224"/>
      <c r="O56" s="224"/>
      <c r="P56" s="224"/>
      <c r="Q56" s="224"/>
      <c r="R56" s="224"/>
      <c r="S56" s="224"/>
      <c r="T56" s="224"/>
      <c r="U56" s="224"/>
      <c r="V56" s="224"/>
      <c r="W56" s="224"/>
      <c r="X56" s="224"/>
      <c r="AD56" s="232"/>
      <c r="AE56" s="224"/>
      <c r="AF56" s="224"/>
    </row>
    <row r="57" spans="1:32" s="222" customFormat="1" ht="19">
      <c r="A57" s="224"/>
      <c r="B57" s="224" t="s">
        <v>104</v>
      </c>
      <c r="C57" s="224" t="s">
        <v>87</v>
      </c>
      <c r="D57" s="280">
        <v>44245</v>
      </c>
      <c r="E57" s="224">
        <v>42</v>
      </c>
      <c r="F57" s="224"/>
      <c r="G57" s="224"/>
      <c r="H57" s="224"/>
      <c r="I57" s="224">
        <v>200</v>
      </c>
      <c r="J57" s="224">
        <v>100</v>
      </c>
      <c r="K57" s="224">
        <v>5</v>
      </c>
      <c r="L57" s="226">
        <f>(K57*I57)/J57</f>
        <v>10</v>
      </c>
      <c r="M57" s="221"/>
      <c r="N57" s="221"/>
      <c r="O57" s="221"/>
      <c r="P57" s="221"/>
      <c r="Q57" s="221"/>
      <c r="R57" s="221"/>
      <c r="S57" s="221"/>
      <c r="T57" s="221"/>
      <c r="U57" s="221"/>
      <c r="V57" s="221"/>
      <c r="W57" s="221"/>
      <c r="X57" s="221"/>
      <c r="Y57" s="221">
        <v>12</v>
      </c>
      <c r="Z57" s="221">
        <v>0</v>
      </c>
      <c r="AA57" s="221">
        <f>AVERAGE(M59:X59)</f>
        <v>0</v>
      </c>
      <c r="AB57" s="221">
        <f>STDEV(M59:X59)</f>
        <v>0</v>
      </c>
      <c r="AC57" s="221">
        <f>MEDIAN(M59:X59)</f>
        <v>0</v>
      </c>
      <c r="AD57" s="227">
        <f t="shared" ref="AD57" si="45">Z57/Y57</f>
        <v>0</v>
      </c>
      <c r="AE57" s="224"/>
      <c r="AF57" s="224"/>
    </row>
    <row r="58" spans="1:32" s="222" customFormat="1" ht="18">
      <c r="A58" s="224"/>
      <c r="B58" s="224"/>
      <c r="C58" s="224"/>
      <c r="D58" s="224"/>
      <c r="E58" s="224"/>
      <c r="F58" s="224"/>
      <c r="G58" s="224"/>
      <c r="H58" s="224"/>
      <c r="L58" s="228" t="s">
        <v>73</v>
      </c>
      <c r="M58" s="221">
        <v>0</v>
      </c>
      <c r="N58" s="221">
        <v>0</v>
      </c>
      <c r="O58" s="221">
        <v>0</v>
      </c>
      <c r="P58" s="221">
        <v>0</v>
      </c>
      <c r="Q58" s="221">
        <v>0</v>
      </c>
      <c r="R58" s="221">
        <v>0</v>
      </c>
      <c r="S58" s="221">
        <v>0</v>
      </c>
      <c r="T58" s="221">
        <v>0</v>
      </c>
      <c r="U58" s="221">
        <v>0</v>
      </c>
      <c r="V58" s="221">
        <v>0</v>
      </c>
      <c r="W58" s="221">
        <v>0</v>
      </c>
      <c r="X58" s="221">
        <v>0</v>
      </c>
      <c r="Y58" s="230"/>
      <c r="Z58" s="231"/>
      <c r="AA58" s="231"/>
      <c r="AB58" s="231"/>
      <c r="AC58" s="231"/>
      <c r="AD58" s="232"/>
      <c r="AE58" s="224"/>
      <c r="AF58" s="224"/>
    </row>
    <row r="59" spans="1:32" s="222" customFormat="1" ht="18">
      <c r="A59" s="224"/>
      <c r="B59" s="224"/>
      <c r="C59" s="224"/>
      <c r="D59" s="224"/>
      <c r="E59" s="224"/>
      <c r="F59" s="224"/>
      <c r="G59" s="224"/>
      <c r="H59" s="224"/>
      <c r="L59" s="228" t="s">
        <v>74</v>
      </c>
      <c r="M59" s="221">
        <f t="shared" ref="M59:O59" si="46">1000*M58/$L57</f>
        <v>0</v>
      </c>
      <c r="N59" s="221">
        <f t="shared" si="46"/>
        <v>0</v>
      </c>
      <c r="O59" s="221">
        <f t="shared" si="46"/>
        <v>0</v>
      </c>
      <c r="P59" s="221">
        <f>1000*P58/$L57</f>
        <v>0</v>
      </c>
      <c r="Q59" s="221">
        <f t="shared" ref="Q59" si="47">1000*Q58/$L57</f>
        <v>0</v>
      </c>
      <c r="R59" s="221">
        <f>1000*R58/$L57</f>
        <v>0</v>
      </c>
      <c r="S59" s="221">
        <f t="shared" ref="S59:X59" si="48">1000*S58/$L57</f>
        <v>0</v>
      </c>
      <c r="T59" s="221">
        <f t="shared" si="48"/>
        <v>0</v>
      </c>
      <c r="U59" s="221">
        <f t="shared" si="48"/>
        <v>0</v>
      </c>
      <c r="V59" s="221">
        <f t="shared" si="48"/>
        <v>0</v>
      </c>
      <c r="W59" s="221">
        <f t="shared" si="48"/>
        <v>0</v>
      </c>
      <c r="X59" s="221">
        <f t="shared" si="48"/>
        <v>0</v>
      </c>
      <c r="Y59" s="230"/>
      <c r="Z59" s="231"/>
      <c r="AA59" s="231"/>
      <c r="AB59" s="231"/>
      <c r="AC59" s="231"/>
      <c r="AD59" s="232"/>
      <c r="AE59" s="224"/>
      <c r="AF59" s="224"/>
    </row>
    <row r="60" spans="1:32" s="222" customFormat="1" ht="18">
      <c r="A60" s="224"/>
      <c r="B60" s="224"/>
      <c r="C60" s="224"/>
      <c r="D60" s="224"/>
      <c r="E60" s="224"/>
      <c r="F60" s="224"/>
      <c r="G60" s="224"/>
      <c r="H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  <c r="AD60" s="232"/>
      <c r="AE60" s="224"/>
      <c r="AF60" s="224"/>
    </row>
    <row r="61" spans="1:32" s="222" customFormat="1" ht="19">
      <c r="A61" s="224"/>
      <c r="B61" s="224" t="s">
        <v>104</v>
      </c>
      <c r="C61" s="224" t="s">
        <v>87</v>
      </c>
      <c r="D61" s="280">
        <v>44252</v>
      </c>
      <c r="E61" s="224">
        <v>49</v>
      </c>
      <c r="F61" s="224"/>
      <c r="G61" s="224"/>
      <c r="H61" s="224"/>
      <c r="I61" s="224">
        <v>200</v>
      </c>
      <c r="J61" s="224">
        <v>100</v>
      </c>
      <c r="K61" s="224">
        <v>5</v>
      </c>
      <c r="L61" s="226">
        <f>(K61*I61)/J61</f>
        <v>10</v>
      </c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>
        <v>12</v>
      </c>
      <c r="Z61" s="221">
        <v>0</v>
      </c>
      <c r="AA61" s="221">
        <f>AVERAGE(M63:R63)</f>
        <v>0</v>
      </c>
      <c r="AB61" s="221">
        <f>STDEV(M63:R63)</f>
        <v>0</v>
      </c>
      <c r="AC61" s="221">
        <f>MEDIAN(M63:R63)</f>
        <v>0</v>
      </c>
      <c r="AD61" s="227">
        <f t="shared" ref="AD61" si="49">Z61/Y61</f>
        <v>0</v>
      </c>
      <c r="AE61" s="224"/>
      <c r="AF61" s="224"/>
    </row>
    <row r="62" spans="1:32" s="222" customFormat="1" ht="18">
      <c r="A62" s="224"/>
      <c r="B62" s="224"/>
      <c r="C62" s="224"/>
      <c r="D62" s="224"/>
      <c r="E62" s="224"/>
      <c r="F62" s="224"/>
      <c r="G62" s="224"/>
      <c r="H62" s="224"/>
      <c r="L62" s="228" t="s">
        <v>73</v>
      </c>
      <c r="M62" s="221">
        <v>0</v>
      </c>
      <c r="N62" s="221">
        <v>0</v>
      </c>
      <c r="O62" s="221">
        <v>0</v>
      </c>
      <c r="P62" s="221">
        <v>0</v>
      </c>
      <c r="Q62" s="221">
        <v>0</v>
      </c>
      <c r="R62" s="221">
        <v>0</v>
      </c>
      <c r="S62" s="221">
        <v>0</v>
      </c>
      <c r="T62" s="221">
        <v>0</v>
      </c>
      <c r="U62" s="221">
        <v>0</v>
      </c>
      <c r="V62" s="221">
        <v>0</v>
      </c>
      <c r="W62" s="221">
        <v>0</v>
      </c>
      <c r="X62" s="221">
        <v>0</v>
      </c>
      <c r="Y62" s="230"/>
      <c r="Z62" s="231"/>
      <c r="AA62" s="231"/>
      <c r="AB62" s="231"/>
      <c r="AC62" s="231"/>
      <c r="AD62" s="232"/>
      <c r="AE62" s="224"/>
      <c r="AF62" s="224"/>
    </row>
    <row r="63" spans="1:32" s="222" customFormat="1" ht="18">
      <c r="A63" s="224"/>
      <c r="B63" s="224"/>
      <c r="C63" s="224"/>
      <c r="D63" s="224"/>
      <c r="E63" s="224"/>
      <c r="F63" s="224"/>
      <c r="G63" s="224"/>
      <c r="H63" s="224"/>
      <c r="L63" s="228" t="s">
        <v>74</v>
      </c>
      <c r="M63" s="221">
        <f t="shared" ref="M63:O63" si="50">1000*M62/$L61</f>
        <v>0</v>
      </c>
      <c r="N63" s="221">
        <f t="shared" si="50"/>
        <v>0</v>
      </c>
      <c r="O63" s="221">
        <f t="shared" si="50"/>
        <v>0</v>
      </c>
      <c r="P63" s="221">
        <f>1000*P62/$L61</f>
        <v>0</v>
      </c>
      <c r="Q63" s="221">
        <f t="shared" ref="Q63" si="51">1000*Q62/$L61</f>
        <v>0</v>
      </c>
      <c r="R63" s="221">
        <f>1000*R62/$L61</f>
        <v>0</v>
      </c>
      <c r="S63" s="221">
        <f t="shared" ref="S63:X63" si="52">1000*S62/$L61</f>
        <v>0</v>
      </c>
      <c r="T63" s="221">
        <f t="shared" si="52"/>
        <v>0</v>
      </c>
      <c r="U63" s="221">
        <f t="shared" si="52"/>
        <v>0</v>
      </c>
      <c r="V63" s="221">
        <f t="shared" si="52"/>
        <v>0</v>
      </c>
      <c r="W63" s="221">
        <f t="shared" si="52"/>
        <v>0</v>
      </c>
      <c r="X63" s="221">
        <f t="shared" si="52"/>
        <v>0</v>
      </c>
      <c r="Y63" s="230"/>
      <c r="Z63" s="231"/>
      <c r="AA63" s="231"/>
      <c r="AB63" s="231"/>
      <c r="AC63" s="231"/>
      <c r="AD63" s="232"/>
      <c r="AE63" s="224"/>
      <c r="AF63" s="224"/>
    </row>
    <row r="64" spans="1:32" s="222" customFormat="1" ht="18">
      <c r="A64" s="224"/>
      <c r="B64" s="224"/>
      <c r="C64" s="224"/>
      <c r="D64" s="224"/>
      <c r="E64" s="224"/>
      <c r="F64" s="224"/>
      <c r="G64" s="224"/>
      <c r="H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AD64" s="232"/>
      <c r="AE64" s="224"/>
      <c r="AF64" s="224"/>
    </row>
    <row r="65" spans="1:32" s="222" customFormat="1" ht="19">
      <c r="A65" s="224"/>
      <c r="B65" s="224" t="s">
        <v>96</v>
      </c>
      <c r="C65" s="224" t="s">
        <v>87</v>
      </c>
      <c r="D65" s="280">
        <v>44231</v>
      </c>
      <c r="E65" s="224">
        <v>0</v>
      </c>
      <c r="F65" s="224"/>
      <c r="G65" s="224"/>
      <c r="H65" s="224"/>
      <c r="I65" s="224">
        <v>200</v>
      </c>
      <c r="J65" s="224">
        <v>100</v>
      </c>
      <c r="K65" s="224">
        <v>5</v>
      </c>
      <c r="L65" s="226">
        <f>(K65*I65)/J65</f>
        <v>10</v>
      </c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>
        <v>12</v>
      </c>
      <c r="Z65" s="221">
        <v>0</v>
      </c>
      <c r="AA65" s="221">
        <f>AVERAGE(M67:X67)</f>
        <v>0</v>
      </c>
      <c r="AB65" s="221">
        <f>STDEV(M67:X67)</f>
        <v>0</v>
      </c>
      <c r="AC65" s="221">
        <f>MEDIAN(M67:X67)</f>
        <v>0</v>
      </c>
      <c r="AD65" s="227">
        <f t="shared" ref="AD65" si="53">Z65/Y65</f>
        <v>0</v>
      </c>
      <c r="AE65" s="224"/>
      <c r="AF65" s="224"/>
    </row>
    <row r="66" spans="1:32" s="222" customFormat="1" ht="18">
      <c r="A66" s="224"/>
      <c r="B66" s="224"/>
      <c r="C66" s="224"/>
      <c r="D66" s="224"/>
      <c r="E66" s="224"/>
      <c r="F66" s="224"/>
      <c r="G66" s="224"/>
      <c r="H66" s="224"/>
      <c r="L66" s="228" t="s">
        <v>73</v>
      </c>
      <c r="M66" s="221">
        <v>0</v>
      </c>
      <c r="N66" s="221">
        <v>0</v>
      </c>
      <c r="O66" s="221">
        <v>0</v>
      </c>
      <c r="P66" s="221">
        <v>0</v>
      </c>
      <c r="Q66" s="221">
        <v>0</v>
      </c>
      <c r="R66" s="221">
        <v>0</v>
      </c>
      <c r="S66" s="221">
        <v>0</v>
      </c>
      <c r="T66" s="221">
        <v>0</v>
      </c>
      <c r="U66" s="221">
        <v>0</v>
      </c>
      <c r="V66" s="221">
        <v>0</v>
      </c>
      <c r="W66" s="221">
        <v>0</v>
      </c>
      <c r="X66" s="221">
        <v>0</v>
      </c>
      <c r="Y66" s="230"/>
      <c r="Z66" s="231"/>
      <c r="AA66" s="231"/>
      <c r="AB66" s="231"/>
      <c r="AC66" s="231"/>
      <c r="AD66" s="232"/>
      <c r="AE66" s="224"/>
      <c r="AF66" s="224"/>
    </row>
    <row r="67" spans="1:32" s="222" customFormat="1" ht="18">
      <c r="A67" s="224"/>
      <c r="B67" s="224"/>
      <c r="C67" s="224"/>
      <c r="D67" s="224"/>
      <c r="E67" s="224"/>
      <c r="F67" s="224"/>
      <c r="G67" s="224"/>
      <c r="H67" s="224"/>
      <c r="L67" s="228" t="s">
        <v>74</v>
      </c>
      <c r="M67" s="221">
        <f t="shared" ref="M67:O67" si="54">1000*M66/$L65</f>
        <v>0</v>
      </c>
      <c r="N67" s="221">
        <f t="shared" si="54"/>
        <v>0</v>
      </c>
      <c r="O67" s="221">
        <f t="shared" si="54"/>
        <v>0</v>
      </c>
      <c r="P67" s="221">
        <f>1000*P66/$L65</f>
        <v>0</v>
      </c>
      <c r="Q67" s="221">
        <f t="shared" ref="Q67" si="55">1000*Q66/$L65</f>
        <v>0</v>
      </c>
      <c r="R67" s="221">
        <f>1000*R66/$L65</f>
        <v>0</v>
      </c>
      <c r="S67" s="221">
        <f t="shared" ref="S67:X67" si="56">1000*S66/$L65</f>
        <v>0</v>
      </c>
      <c r="T67" s="221">
        <f t="shared" si="56"/>
        <v>0</v>
      </c>
      <c r="U67" s="221">
        <f t="shared" si="56"/>
        <v>0</v>
      </c>
      <c r="V67" s="221">
        <f t="shared" si="56"/>
        <v>0</v>
      </c>
      <c r="W67" s="221">
        <f t="shared" si="56"/>
        <v>0</v>
      </c>
      <c r="X67" s="221">
        <f t="shared" si="56"/>
        <v>0</v>
      </c>
      <c r="Y67" s="230"/>
      <c r="Z67" s="231"/>
      <c r="AA67" s="231"/>
      <c r="AB67" s="231"/>
      <c r="AC67" s="231"/>
      <c r="AD67" s="232"/>
      <c r="AE67" s="224"/>
      <c r="AF67" s="224"/>
    </row>
    <row r="68" spans="1:32" s="222" customFormat="1" ht="18">
      <c r="A68" s="224"/>
      <c r="B68" s="224"/>
      <c r="C68" s="224"/>
      <c r="D68" s="224"/>
      <c r="E68" s="224"/>
      <c r="F68" s="224"/>
      <c r="G68" s="224"/>
      <c r="H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AD68" s="232"/>
      <c r="AE68" s="224"/>
      <c r="AF68" s="224"/>
    </row>
    <row r="69" spans="1:32" s="222" customFormat="1" ht="19">
      <c r="A69" s="224"/>
      <c r="B69" s="224" t="s">
        <v>96</v>
      </c>
      <c r="C69" s="224" t="s">
        <v>87</v>
      </c>
      <c r="D69" s="280">
        <v>44245</v>
      </c>
      <c r="E69" s="224">
        <v>14</v>
      </c>
      <c r="F69" s="224"/>
      <c r="G69" s="224"/>
      <c r="H69" s="224"/>
      <c r="I69" s="224">
        <v>200</v>
      </c>
      <c r="J69" s="224">
        <v>100</v>
      </c>
      <c r="K69" s="224">
        <v>5</v>
      </c>
      <c r="L69" s="226">
        <f>(K69*I69)/J69</f>
        <v>10</v>
      </c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221">
        <v>12</v>
      </c>
      <c r="Z69" s="221">
        <v>0</v>
      </c>
      <c r="AA69" s="221">
        <f>AVERAGE(M71:X71)</f>
        <v>0</v>
      </c>
      <c r="AB69" s="221">
        <f>STDEV(M71:X71)</f>
        <v>0</v>
      </c>
      <c r="AC69" s="221">
        <f>MEDIAN(M71:X71)</f>
        <v>0</v>
      </c>
      <c r="AD69" s="227">
        <f t="shared" ref="AD69" si="57">Z69/Y69</f>
        <v>0</v>
      </c>
      <c r="AE69" s="224"/>
      <c r="AF69" s="224"/>
    </row>
    <row r="70" spans="1:32" s="222" customFormat="1" ht="18">
      <c r="A70" s="224"/>
      <c r="B70" s="224"/>
      <c r="C70" s="224"/>
      <c r="D70" s="224"/>
      <c r="E70" s="224"/>
      <c r="F70" s="224"/>
      <c r="G70" s="224"/>
      <c r="H70" s="224"/>
      <c r="L70" s="228" t="s">
        <v>73</v>
      </c>
      <c r="M70" s="221">
        <v>0</v>
      </c>
      <c r="N70" s="221">
        <v>0</v>
      </c>
      <c r="O70" s="221">
        <v>0</v>
      </c>
      <c r="P70" s="221">
        <v>0</v>
      </c>
      <c r="Q70" s="221">
        <v>0</v>
      </c>
      <c r="R70" s="221">
        <v>0</v>
      </c>
      <c r="S70" s="221">
        <v>0</v>
      </c>
      <c r="T70" s="221">
        <v>0</v>
      </c>
      <c r="U70" s="221">
        <v>0</v>
      </c>
      <c r="V70" s="221">
        <v>0</v>
      </c>
      <c r="W70" s="221">
        <v>0</v>
      </c>
      <c r="X70" s="221">
        <v>0</v>
      </c>
      <c r="Y70" s="230"/>
      <c r="Z70" s="231"/>
      <c r="AA70" s="231"/>
      <c r="AB70" s="231"/>
      <c r="AC70" s="231"/>
      <c r="AD70" s="232"/>
      <c r="AE70" s="224"/>
      <c r="AF70" s="224"/>
    </row>
    <row r="71" spans="1:32" s="222" customFormat="1" ht="18">
      <c r="A71" s="224"/>
      <c r="B71" s="224"/>
      <c r="C71" s="224"/>
      <c r="D71" s="224"/>
      <c r="E71" s="224"/>
      <c r="F71" s="224"/>
      <c r="G71" s="224"/>
      <c r="H71" s="224"/>
      <c r="L71" s="228" t="s">
        <v>74</v>
      </c>
      <c r="M71" s="221">
        <f t="shared" ref="M71:O71" si="58">1000*M70/$L69</f>
        <v>0</v>
      </c>
      <c r="N71" s="221">
        <f t="shared" si="58"/>
        <v>0</v>
      </c>
      <c r="O71" s="221">
        <f t="shared" si="58"/>
        <v>0</v>
      </c>
      <c r="P71" s="221">
        <f>1000*P70/$L69</f>
        <v>0</v>
      </c>
      <c r="Q71" s="221">
        <f t="shared" ref="Q71" si="59">1000*Q70/$L69</f>
        <v>0</v>
      </c>
      <c r="R71" s="221">
        <f>1000*R70/$L69</f>
        <v>0</v>
      </c>
      <c r="S71" s="221">
        <f t="shared" ref="S71:X71" si="60">1000*S70/$L69</f>
        <v>0</v>
      </c>
      <c r="T71" s="221">
        <f t="shared" si="60"/>
        <v>0</v>
      </c>
      <c r="U71" s="221">
        <f t="shared" si="60"/>
        <v>0</v>
      </c>
      <c r="V71" s="221">
        <f t="shared" si="60"/>
        <v>0</v>
      </c>
      <c r="W71" s="221">
        <f t="shared" si="60"/>
        <v>0</v>
      </c>
      <c r="X71" s="221">
        <f t="shared" si="60"/>
        <v>0</v>
      </c>
      <c r="Y71" s="230"/>
      <c r="Z71" s="231"/>
      <c r="AA71" s="231"/>
      <c r="AB71" s="231"/>
      <c r="AC71" s="231"/>
      <c r="AD71" s="232"/>
      <c r="AE71" s="224"/>
      <c r="AF71" s="224"/>
    </row>
    <row r="72" spans="1:32" s="222" customFormat="1" ht="18">
      <c r="A72" s="271"/>
      <c r="B72" s="271"/>
      <c r="C72" s="271"/>
      <c r="D72" s="271"/>
      <c r="E72" s="271"/>
      <c r="F72" s="271"/>
      <c r="G72" s="271"/>
      <c r="H72" s="271"/>
      <c r="I72" s="271"/>
      <c r="J72" s="271"/>
      <c r="K72" s="271"/>
      <c r="L72" s="272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73"/>
      <c r="AB72" s="273"/>
      <c r="AC72" s="273"/>
      <c r="AD72" s="274"/>
      <c r="AE72" s="224"/>
      <c r="AF72" s="224"/>
    </row>
    <row r="73" spans="1:32" s="222" customFormat="1" ht="18">
      <c r="A73" s="275"/>
      <c r="B73" s="275"/>
      <c r="C73" s="275"/>
      <c r="D73" s="276"/>
      <c r="E73" s="276"/>
      <c r="F73" s="276"/>
      <c r="G73" s="276"/>
      <c r="H73" s="276"/>
      <c r="I73" s="276"/>
      <c r="J73" s="276"/>
      <c r="K73" s="277"/>
      <c r="L73" s="276"/>
      <c r="M73" s="278"/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278"/>
      <c r="Y73" s="278"/>
      <c r="Z73" s="278"/>
      <c r="AA73" s="278"/>
      <c r="AB73" s="278"/>
      <c r="AC73" s="278"/>
      <c r="AD73" s="279"/>
      <c r="AE73" s="224"/>
      <c r="AF73" s="224"/>
    </row>
    <row r="74" spans="1:32" s="222" customFormat="1" ht="18">
      <c r="A74" s="224"/>
      <c r="B74" s="224"/>
      <c r="C74" s="224"/>
      <c r="D74" s="224"/>
      <c r="E74" s="224"/>
      <c r="F74" s="224"/>
      <c r="G74" s="224"/>
      <c r="H74" s="22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224"/>
      <c r="X74" s="224"/>
      <c r="AD74" s="232"/>
      <c r="AE74" s="224"/>
      <c r="AF74" s="224"/>
    </row>
    <row r="75" spans="1:32" s="222" customFormat="1" ht="58">
      <c r="A75" s="223" t="s">
        <v>122</v>
      </c>
      <c r="B75" s="224" t="s">
        <v>94</v>
      </c>
      <c r="C75" s="224" t="s">
        <v>87</v>
      </c>
      <c r="D75" s="280">
        <v>44266</v>
      </c>
      <c r="E75" s="224">
        <v>63</v>
      </c>
      <c r="F75" s="224"/>
      <c r="G75" s="224"/>
      <c r="H75" s="224"/>
      <c r="I75" s="224">
        <v>200</v>
      </c>
      <c r="J75" s="224">
        <v>100</v>
      </c>
      <c r="K75" s="224">
        <v>5</v>
      </c>
      <c r="L75" s="226">
        <f>(K75*I75)/J75</f>
        <v>10</v>
      </c>
      <c r="M75" s="221"/>
      <c r="N75" s="221"/>
      <c r="O75" s="221"/>
      <c r="P75" s="221"/>
      <c r="Q75" s="221"/>
      <c r="R75" s="221"/>
      <c r="S75" s="221"/>
      <c r="T75" s="221"/>
      <c r="U75" s="221"/>
      <c r="V75" s="221"/>
      <c r="W75" s="221"/>
      <c r="X75" s="221"/>
      <c r="Y75" s="221">
        <v>12</v>
      </c>
      <c r="Z75" s="221">
        <v>0</v>
      </c>
      <c r="AA75" s="221">
        <f>AVERAGE(M77:X77)</f>
        <v>0</v>
      </c>
      <c r="AB75" s="221">
        <f>STDEV(M77:X77)</f>
        <v>0</v>
      </c>
      <c r="AC75" s="221">
        <f>MEDIAN(M77:X77)</f>
        <v>0</v>
      </c>
      <c r="AD75" s="227">
        <f t="shared" ref="AD75" si="61">Z75/Y75</f>
        <v>0</v>
      </c>
      <c r="AE75" s="224"/>
      <c r="AF75" s="224"/>
    </row>
    <row r="76" spans="1:32" s="222" customFormat="1" ht="18">
      <c r="A76" s="224"/>
      <c r="B76" s="224"/>
      <c r="C76" s="224"/>
      <c r="D76" s="224"/>
      <c r="E76" s="224"/>
      <c r="F76" s="224"/>
      <c r="G76" s="224"/>
      <c r="H76" s="224"/>
      <c r="L76" s="228" t="s">
        <v>73</v>
      </c>
      <c r="M76" s="221">
        <v>0</v>
      </c>
      <c r="N76" s="221">
        <v>0</v>
      </c>
      <c r="O76" s="221">
        <v>0</v>
      </c>
      <c r="P76" s="221">
        <v>0</v>
      </c>
      <c r="Q76" s="221">
        <v>0</v>
      </c>
      <c r="R76" s="221">
        <v>0</v>
      </c>
      <c r="S76" s="221">
        <v>0</v>
      </c>
      <c r="T76" s="221">
        <v>0</v>
      </c>
      <c r="U76" s="221">
        <v>0</v>
      </c>
      <c r="V76" s="221">
        <v>0</v>
      </c>
      <c r="W76" s="221">
        <v>0</v>
      </c>
      <c r="X76" s="221">
        <v>0</v>
      </c>
      <c r="Y76" s="230"/>
      <c r="Z76" s="231"/>
      <c r="AA76" s="231"/>
      <c r="AB76" s="231"/>
      <c r="AC76" s="231"/>
      <c r="AD76" s="232"/>
      <c r="AE76" s="224"/>
      <c r="AF76" s="224"/>
    </row>
    <row r="77" spans="1:32" s="222" customFormat="1" ht="18">
      <c r="A77" s="224"/>
      <c r="B77" s="224"/>
      <c r="C77" s="224"/>
      <c r="D77" s="224"/>
      <c r="E77" s="224"/>
      <c r="F77" s="224"/>
      <c r="G77" s="224"/>
      <c r="H77" s="224"/>
      <c r="L77" s="228" t="s">
        <v>74</v>
      </c>
      <c r="M77" s="221">
        <f t="shared" ref="M77:O77" si="62">1000*M76/$L75</f>
        <v>0</v>
      </c>
      <c r="N77" s="221">
        <f t="shared" si="62"/>
        <v>0</v>
      </c>
      <c r="O77" s="221">
        <f t="shared" si="62"/>
        <v>0</v>
      </c>
      <c r="P77" s="221">
        <f>1000*P76/$L75</f>
        <v>0</v>
      </c>
      <c r="Q77" s="221">
        <f t="shared" ref="Q77" si="63">1000*Q76/$L75</f>
        <v>0</v>
      </c>
      <c r="R77" s="221">
        <f>1000*R76/$L75</f>
        <v>0</v>
      </c>
      <c r="S77" s="221">
        <f t="shared" ref="S77:X77" si="64">1000*S76/$L75</f>
        <v>0</v>
      </c>
      <c r="T77" s="221">
        <f t="shared" si="64"/>
        <v>0</v>
      </c>
      <c r="U77" s="221">
        <f t="shared" si="64"/>
        <v>0</v>
      </c>
      <c r="V77" s="221">
        <f t="shared" si="64"/>
        <v>0</v>
      </c>
      <c r="W77" s="221">
        <f t="shared" si="64"/>
        <v>0</v>
      </c>
      <c r="X77" s="221">
        <f t="shared" si="64"/>
        <v>0</v>
      </c>
      <c r="Y77" s="230"/>
      <c r="Z77" s="231"/>
      <c r="AA77" s="231"/>
      <c r="AB77" s="231"/>
      <c r="AC77" s="231"/>
      <c r="AD77" s="232"/>
      <c r="AE77" s="224"/>
      <c r="AF77" s="224"/>
    </row>
    <row r="78" spans="1:32" s="222" customFormat="1" ht="18">
      <c r="A78" s="224"/>
      <c r="B78" s="224"/>
      <c r="C78" s="224"/>
      <c r="D78" s="224"/>
      <c r="E78" s="224"/>
      <c r="F78" s="224"/>
      <c r="G78" s="224"/>
      <c r="H78" s="224"/>
      <c r="M78" s="224"/>
      <c r="N78" s="224"/>
      <c r="O78" s="224"/>
      <c r="P78" s="224"/>
      <c r="Q78" s="224"/>
      <c r="R78" s="224"/>
      <c r="S78" s="224"/>
      <c r="T78" s="224"/>
      <c r="U78" s="224"/>
      <c r="V78" s="224"/>
      <c r="W78" s="224"/>
      <c r="X78" s="224"/>
      <c r="AD78" s="232"/>
      <c r="AE78" s="224"/>
      <c r="AF78" s="224"/>
    </row>
    <row r="79" spans="1:32" s="222" customFormat="1" ht="19">
      <c r="A79" s="224"/>
      <c r="B79" s="224" t="s">
        <v>104</v>
      </c>
      <c r="C79" s="224" t="s">
        <v>87</v>
      </c>
      <c r="D79" s="280">
        <v>44266</v>
      </c>
      <c r="E79" s="224">
        <v>63</v>
      </c>
      <c r="F79" s="224"/>
      <c r="G79" s="224"/>
      <c r="H79" s="224"/>
      <c r="I79" s="224">
        <v>200</v>
      </c>
      <c r="J79" s="224">
        <v>100</v>
      </c>
      <c r="K79" s="224">
        <v>5</v>
      </c>
      <c r="L79" s="226">
        <f>(K79*I79)/J79</f>
        <v>10</v>
      </c>
      <c r="M79" s="221"/>
      <c r="N79" s="221"/>
      <c r="O79" s="221"/>
      <c r="P79" s="221"/>
      <c r="Q79" s="221"/>
      <c r="R79" s="221"/>
      <c r="S79" s="221"/>
      <c r="T79" s="221"/>
      <c r="U79" s="221"/>
      <c r="V79" s="221"/>
      <c r="W79" s="221"/>
      <c r="X79" s="221"/>
      <c r="Y79" s="221">
        <v>12</v>
      </c>
      <c r="Z79" s="221">
        <v>0</v>
      </c>
      <c r="AA79" s="221">
        <f>AVERAGE(M81:X81)</f>
        <v>0</v>
      </c>
      <c r="AB79" s="221">
        <f>STDEV(M81:X81)</f>
        <v>0</v>
      </c>
      <c r="AC79" s="221">
        <f>MEDIAN(M81:X81)</f>
        <v>0</v>
      </c>
      <c r="AD79" s="227">
        <f t="shared" ref="AD79" si="65">Z79/Y79</f>
        <v>0</v>
      </c>
      <c r="AE79" s="224"/>
      <c r="AF79" s="224"/>
    </row>
    <row r="80" spans="1:32" s="222" customFormat="1" ht="18">
      <c r="A80" s="224"/>
      <c r="B80" s="224"/>
      <c r="C80" s="224"/>
      <c r="D80" s="224"/>
      <c r="E80" s="224"/>
      <c r="F80" s="224"/>
      <c r="G80" s="224"/>
      <c r="H80" s="224"/>
      <c r="L80" s="228" t="s">
        <v>73</v>
      </c>
      <c r="M80" s="221">
        <v>0</v>
      </c>
      <c r="N80" s="221">
        <v>0</v>
      </c>
      <c r="O80" s="221">
        <v>0</v>
      </c>
      <c r="P80" s="221">
        <v>0</v>
      </c>
      <c r="Q80" s="221">
        <v>0</v>
      </c>
      <c r="R80" s="221">
        <v>0</v>
      </c>
      <c r="S80" s="221">
        <v>0</v>
      </c>
      <c r="T80" s="221">
        <v>0</v>
      </c>
      <c r="U80" s="221">
        <v>0</v>
      </c>
      <c r="V80" s="221">
        <v>0</v>
      </c>
      <c r="W80" s="221">
        <v>0</v>
      </c>
      <c r="X80" s="221">
        <v>0</v>
      </c>
      <c r="Y80" s="230"/>
      <c r="Z80" s="231"/>
      <c r="AA80" s="231"/>
      <c r="AB80" s="231"/>
      <c r="AC80" s="231"/>
      <c r="AD80" s="232"/>
      <c r="AE80" s="224"/>
      <c r="AF80" s="224"/>
    </row>
    <row r="81" spans="1:32" s="222" customFormat="1" ht="18">
      <c r="A81" s="224"/>
      <c r="B81" s="224"/>
      <c r="C81" s="224"/>
      <c r="D81" s="224"/>
      <c r="E81" s="224"/>
      <c r="F81" s="224"/>
      <c r="G81" s="224"/>
      <c r="H81" s="224"/>
      <c r="L81" s="228" t="s">
        <v>74</v>
      </c>
      <c r="M81" s="221">
        <f t="shared" ref="M81:O81" si="66">1000*M80/$L79</f>
        <v>0</v>
      </c>
      <c r="N81" s="221">
        <f t="shared" si="66"/>
        <v>0</v>
      </c>
      <c r="O81" s="221">
        <f t="shared" si="66"/>
        <v>0</v>
      </c>
      <c r="P81" s="221">
        <f>1000*P80/$L79</f>
        <v>0</v>
      </c>
      <c r="Q81" s="221">
        <f t="shared" ref="Q81" si="67">1000*Q80/$L79</f>
        <v>0</v>
      </c>
      <c r="R81" s="221">
        <f>1000*R80/$L79</f>
        <v>0</v>
      </c>
      <c r="S81" s="221">
        <f t="shared" ref="S81:X81" si="68">1000*S80/$L79</f>
        <v>0</v>
      </c>
      <c r="T81" s="221">
        <f t="shared" si="68"/>
        <v>0</v>
      </c>
      <c r="U81" s="221">
        <f t="shared" si="68"/>
        <v>0</v>
      </c>
      <c r="V81" s="221">
        <f t="shared" si="68"/>
        <v>0</v>
      </c>
      <c r="W81" s="221">
        <f t="shared" si="68"/>
        <v>0</v>
      </c>
      <c r="X81" s="221">
        <f t="shared" si="68"/>
        <v>0</v>
      </c>
      <c r="Y81" s="230"/>
      <c r="Z81" s="231"/>
      <c r="AA81" s="231"/>
      <c r="AB81" s="231"/>
      <c r="AC81" s="231"/>
      <c r="AD81" s="232"/>
      <c r="AE81" s="224"/>
      <c r="AF81" s="224"/>
    </row>
    <row r="82" spans="1:32" s="222" customFormat="1" ht="18">
      <c r="A82" s="224"/>
      <c r="B82" s="224"/>
      <c r="C82" s="224"/>
      <c r="D82" s="224"/>
      <c r="E82" s="224"/>
      <c r="F82" s="224"/>
      <c r="G82" s="224"/>
      <c r="H82" s="224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  <c r="AD82" s="232"/>
      <c r="AE82" s="224"/>
      <c r="AF82" s="224"/>
    </row>
    <row r="83" spans="1:32" s="222" customFormat="1" ht="19">
      <c r="A83" s="224"/>
      <c r="B83" s="224" t="s">
        <v>104</v>
      </c>
      <c r="C83" s="224" t="s">
        <v>87</v>
      </c>
      <c r="D83" s="280">
        <v>44273</v>
      </c>
      <c r="E83" s="224">
        <v>70</v>
      </c>
      <c r="F83" s="224"/>
      <c r="G83" s="224"/>
      <c r="H83" s="224"/>
      <c r="I83" s="224">
        <v>200</v>
      </c>
      <c r="J83" s="224">
        <v>100</v>
      </c>
      <c r="K83" s="224">
        <v>5</v>
      </c>
      <c r="L83" s="226">
        <f>(K83*I83)/J83</f>
        <v>10</v>
      </c>
      <c r="M83" s="221"/>
      <c r="N83" s="221"/>
      <c r="O83" s="221"/>
      <c r="P83" s="221"/>
      <c r="Q83" s="221"/>
      <c r="R83" s="221"/>
      <c r="S83" s="221"/>
      <c r="T83" s="221"/>
      <c r="U83" s="221"/>
      <c r="V83" s="221"/>
      <c r="W83" s="221"/>
      <c r="X83" s="221"/>
      <c r="Y83" s="221">
        <v>12</v>
      </c>
      <c r="Z83" s="221">
        <v>0</v>
      </c>
      <c r="AA83" s="221">
        <f>AVERAGE(M85:X85)</f>
        <v>0</v>
      </c>
      <c r="AB83" s="221">
        <f>STDEV(M85:X85)</f>
        <v>0</v>
      </c>
      <c r="AC83" s="221">
        <f>MEDIAN(M85:X85)</f>
        <v>0</v>
      </c>
      <c r="AD83" s="227">
        <f t="shared" ref="AD83" si="69">Z83/Y83</f>
        <v>0</v>
      </c>
      <c r="AE83" s="224"/>
      <c r="AF83" s="224"/>
    </row>
    <row r="84" spans="1:32" s="222" customFormat="1" ht="18">
      <c r="A84" s="224"/>
      <c r="B84" s="224"/>
      <c r="C84" s="224"/>
      <c r="D84" s="224"/>
      <c r="E84" s="224"/>
      <c r="F84" s="224"/>
      <c r="G84" s="224"/>
      <c r="H84" s="224"/>
      <c r="L84" s="228" t="s">
        <v>73</v>
      </c>
      <c r="M84" s="221">
        <v>0</v>
      </c>
      <c r="N84" s="221">
        <v>0</v>
      </c>
      <c r="O84" s="221">
        <v>0</v>
      </c>
      <c r="P84" s="221">
        <v>0</v>
      </c>
      <c r="Q84" s="221">
        <v>0</v>
      </c>
      <c r="R84" s="221">
        <v>0</v>
      </c>
      <c r="S84" s="221">
        <v>0</v>
      </c>
      <c r="T84" s="221">
        <v>0</v>
      </c>
      <c r="U84" s="221">
        <v>0</v>
      </c>
      <c r="V84" s="221">
        <v>0</v>
      </c>
      <c r="W84" s="221">
        <v>0</v>
      </c>
      <c r="X84" s="221">
        <v>0</v>
      </c>
      <c r="Y84" s="230"/>
      <c r="Z84" s="231"/>
      <c r="AA84" s="231"/>
      <c r="AB84" s="231"/>
      <c r="AC84" s="231"/>
      <c r="AD84" s="232"/>
      <c r="AE84" s="224"/>
      <c r="AF84" s="224"/>
    </row>
    <row r="85" spans="1:32" s="222" customFormat="1" ht="18">
      <c r="A85" s="224"/>
      <c r="B85" s="224"/>
      <c r="C85" s="224"/>
      <c r="D85" s="224"/>
      <c r="E85" s="224"/>
      <c r="F85" s="224"/>
      <c r="G85" s="224"/>
      <c r="H85" s="224"/>
      <c r="L85" s="228" t="s">
        <v>74</v>
      </c>
      <c r="M85" s="221">
        <f t="shared" ref="M85:O85" si="70">1000*M84/$L83</f>
        <v>0</v>
      </c>
      <c r="N85" s="221">
        <f t="shared" si="70"/>
        <v>0</v>
      </c>
      <c r="O85" s="221">
        <f t="shared" si="70"/>
        <v>0</v>
      </c>
      <c r="P85" s="221">
        <f>1000*P84/$L83</f>
        <v>0</v>
      </c>
      <c r="Q85" s="221">
        <f t="shared" ref="Q85" si="71">1000*Q84/$L83</f>
        <v>0</v>
      </c>
      <c r="R85" s="221">
        <f>1000*R84/$L83</f>
        <v>0</v>
      </c>
      <c r="S85" s="221">
        <f t="shared" ref="S85:X85" si="72">1000*S84/$L83</f>
        <v>0</v>
      </c>
      <c r="T85" s="221">
        <f t="shared" si="72"/>
        <v>0</v>
      </c>
      <c r="U85" s="221">
        <f t="shared" si="72"/>
        <v>0</v>
      </c>
      <c r="V85" s="221">
        <f t="shared" si="72"/>
        <v>0</v>
      </c>
      <c r="W85" s="221">
        <f t="shared" si="72"/>
        <v>0</v>
      </c>
      <c r="X85" s="221">
        <f t="shared" si="72"/>
        <v>0</v>
      </c>
      <c r="Y85" s="230"/>
      <c r="Z85" s="231"/>
      <c r="AA85" s="231"/>
      <c r="AB85" s="231"/>
      <c r="AC85" s="231"/>
      <c r="AD85" s="232"/>
      <c r="AE85" s="224"/>
      <c r="AF85" s="224"/>
    </row>
    <row r="86" spans="1:32" s="222" customFormat="1" ht="18">
      <c r="A86" s="224"/>
      <c r="B86" s="224"/>
      <c r="C86" s="224"/>
      <c r="D86" s="224"/>
      <c r="E86" s="224"/>
      <c r="F86" s="224"/>
      <c r="G86" s="224"/>
      <c r="H86" s="22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AD86" s="232"/>
      <c r="AE86" s="224"/>
      <c r="AF86" s="224"/>
    </row>
    <row r="87" spans="1:32" s="222" customFormat="1" ht="19">
      <c r="A87" s="224"/>
      <c r="B87" s="224" t="s">
        <v>96</v>
      </c>
      <c r="C87" s="224" t="s">
        <v>87</v>
      </c>
      <c r="D87" s="280">
        <v>44259</v>
      </c>
      <c r="E87" s="224">
        <v>28</v>
      </c>
      <c r="F87" s="224"/>
      <c r="G87" s="224"/>
      <c r="H87" s="224"/>
      <c r="I87" s="224">
        <v>200</v>
      </c>
      <c r="J87" s="224">
        <v>100</v>
      </c>
      <c r="K87" s="224">
        <v>5</v>
      </c>
      <c r="L87" s="226">
        <f>(K87*I87)/J87</f>
        <v>10</v>
      </c>
      <c r="M87" s="221"/>
      <c r="N87" s="221"/>
      <c r="O87" s="221"/>
      <c r="P87" s="221"/>
      <c r="Q87" s="221"/>
      <c r="R87" s="221"/>
      <c r="S87" s="221"/>
      <c r="T87" s="221"/>
      <c r="U87" s="221"/>
      <c r="V87" s="221"/>
      <c r="W87" s="221"/>
      <c r="X87" s="221"/>
      <c r="Y87" s="221">
        <v>12</v>
      </c>
      <c r="Z87" s="221">
        <v>0</v>
      </c>
      <c r="AA87" s="221">
        <f>AVERAGE(M89:X89)</f>
        <v>0</v>
      </c>
      <c r="AB87" s="221">
        <f>STDEV(M89:X89)</f>
        <v>0</v>
      </c>
      <c r="AC87" s="221">
        <f>MEDIAN(M89:X89)</f>
        <v>0</v>
      </c>
      <c r="AD87" s="227">
        <f t="shared" ref="AD87" si="73">Z87/Y87</f>
        <v>0</v>
      </c>
      <c r="AE87" s="224"/>
      <c r="AF87" s="224"/>
    </row>
    <row r="88" spans="1:32" s="222" customFormat="1" ht="18">
      <c r="A88" s="224"/>
      <c r="B88" s="224"/>
      <c r="C88" s="224"/>
      <c r="D88" s="224"/>
      <c r="E88" s="224"/>
      <c r="F88" s="224"/>
      <c r="G88" s="224"/>
      <c r="H88" s="224"/>
      <c r="L88" s="228" t="s">
        <v>73</v>
      </c>
      <c r="M88" s="221">
        <v>0</v>
      </c>
      <c r="N88" s="221">
        <v>0</v>
      </c>
      <c r="O88" s="221">
        <v>0</v>
      </c>
      <c r="P88" s="221">
        <v>0</v>
      </c>
      <c r="Q88" s="221">
        <v>0</v>
      </c>
      <c r="R88" s="221">
        <v>0</v>
      </c>
      <c r="S88" s="221">
        <v>0</v>
      </c>
      <c r="T88" s="221">
        <v>0</v>
      </c>
      <c r="U88" s="221">
        <v>0</v>
      </c>
      <c r="V88" s="221">
        <v>0</v>
      </c>
      <c r="W88" s="221">
        <v>0</v>
      </c>
      <c r="X88" s="221">
        <v>0</v>
      </c>
      <c r="Y88" s="230"/>
      <c r="Z88" s="231"/>
      <c r="AA88" s="231"/>
      <c r="AB88" s="231"/>
      <c r="AC88" s="231"/>
      <c r="AD88" s="232"/>
      <c r="AE88" s="224"/>
      <c r="AF88" s="224"/>
    </row>
    <row r="89" spans="1:32" s="222" customFormat="1" ht="18">
      <c r="A89" s="224"/>
      <c r="B89" s="224"/>
      <c r="C89" s="224"/>
      <c r="D89" s="224"/>
      <c r="E89" s="224"/>
      <c r="F89" s="224"/>
      <c r="G89" s="224"/>
      <c r="H89" s="224"/>
      <c r="L89" s="228" t="s">
        <v>74</v>
      </c>
      <c r="M89" s="221">
        <f t="shared" ref="M89:O89" si="74">1000*M88/$L87</f>
        <v>0</v>
      </c>
      <c r="N89" s="221">
        <f t="shared" si="74"/>
        <v>0</v>
      </c>
      <c r="O89" s="221">
        <f t="shared" si="74"/>
        <v>0</v>
      </c>
      <c r="P89" s="221">
        <f>1000*P88/$L87</f>
        <v>0</v>
      </c>
      <c r="Q89" s="221">
        <f t="shared" ref="Q89" si="75">1000*Q88/$L87</f>
        <v>0</v>
      </c>
      <c r="R89" s="221">
        <f>1000*R88/$L87</f>
        <v>0</v>
      </c>
      <c r="S89" s="221">
        <f t="shared" ref="S89:X89" si="76">1000*S88/$L87</f>
        <v>0</v>
      </c>
      <c r="T89" s="221">
        <f t="shared" si="76"/>
        <v>0</v>
      </c>
      <c r="U89" s="221">
        <f t="shared" si="76"/>
        <v>0</v>
      </c>
      <c r="V89" s="221">
        <f t="shared" si="76"/>
        <v>0</v>
      </c>
      <c r="W89" s="221">
        <f t="shared" si="76"/>
        <v>0</v>
      </c>
      <c r="X89" s="221">
        <f t="shared" si="76"/>
        <v>0</v>
      </c>
      <c r="Y89" s="230"/>
      <c r="Z89" s="231"/>
      <c r="AA89" s="231"/>
      <c r="AB89" s="231"/>
      <c r="AC89" s="231"/>
      <c r="AD89" s="232"/>
      <c r="AE89" s="224"/>
      <c r="AF89" s="224"/>
    </row>
    <row r="90" spans="1:32" s="222" customFormat="1" ht="18">
      <c r="A90" s="224"/>
      <c r="B90" s="224"/>
      <c r="C90" s="224"/>
      <c r="D90" s="224"/>
      <c r="E90" s="224"/>
      <c r="F90" s="224"/>
      <c r="G90" s="224"/>
      <c r="H90" s="224"/>
      <c r="M90" s="224"/>
      <c r="N90" s="224"/>
      <c r="O90" s="224"/>
      <c r="P90" s="224"/>
      <c r="Q90" s="224"/>
      <c r="R90" s="224"/>
      <c r="S90" s="224"/>
      <c r="T90" s="224"/>
      <c r="U90" s="224"/>
      <c r="V90" s="224"/>
      <c r="W90" s="224"/>
      <c r="X90" s="224"/>
      <c r="AD90" s="232"/>
      <c r="AE90" s="224"/>
      <c r="AF90" s="224"/>
    </row>
    <row r="91" spans="1:32" s="222" customFormat="1" ht="19">
      <c r="A91" s="224"/>
      <c r="B91" s="224" t="s">
        <v>96</v>
      </c>
      <c r="C91" s="224" t="s">
        <v>87</v>
      </c>
      <c r="D91" s="280">
        <v>44273</v>
      </c>
      <c r="E91" s="224">
        <v>42</v>
      </c>
      <c r="F91" s="224"/>
      <c r="G91" s="224"/>
      <c r="H91" s="224"/>
      <c r="I91" s="224">
        <v>200</v>
      </c>
      <c r="J91" s="224">
        <v>100</v>
      </c>
      <c r="K91" s="224">
        <v>5</v>
      </c>
      <c r="L91" s="226">
        <f>(K91*I91)/J91</f>
        <v>10</v>
      </c>
      <c r="M91" s="221"/>
      <c r="N91" s="221"/>
      <c r="O91" s="221"/>
      <c r="P91" s="221"/>
      <c r="Q91" s="221"/>
      <c r="R91" s="221"/>
      <c r="S91" s="221"/>
      <c r="T91" s="221"/>
      <c r="U91" s="221"/>
      <c r="V91" s="221"/>
      <c r="W91" s="221"/>
      <c r="X91" s="221"/>
      <c r="Y91" s="221">
        <v>12</v>
      </c>
      <c r="Z91" s="221">
        <v>0</v>
      </c>
      <c r="AA91" s="221">
        <f>AVERAGE(M93:X93)</f>
        <v>0</v>
      </c>
      <c r="AB91" s="221">
        <f>STDEV(M93:X93)</f>
        <v>0</v>
      </c>
      <c r="AC91" s="221">
        <f>MEDIAN(M93:X93)</f>
        <v>0</v>
      </c>
      <c r="AD91" s="227">
        <f t="shared" ref="AD91" si="77">Z91/Y91</f>
        <v>0</v>
      </c>
      <c r="AE91" s="224"/>
      <c r="AF91" s="224"/>
    </row>
    <row r="92" spans="1:32" s="222" customFormat="1" ht="18">
      <c r="A92" s="224"/>
      <c r="B92" s="224"/>
      <c r="C92" s="224"/>
      <c r="D92" s="224"/>
      <c r="E92" s="224"/>
      <c r="F92" s="224"/>
      <c r="G92" s="224"/>
      <c r="H92" s="224"/>
      <c r="L92" s="228" t="s">
        <v>73</v>
      </c>
      <c r="M92" s="221">
        <v>0</v>
      </c>
      <c r="N92" s="221">
        <v>0</v>
      </c>
      <c r="O92" s="221">
        <v>0</v>
      </c>
      <c r="P92" s="221">
        <v>0</v>
      </c>
      <c r="Q92" s="221">
        <v>0</v>
      </c>
      <c r="R92" s="221">
        <v>0</v>
      </c>
      <c r="S92" s="221">
        <v>0</v>
      </c>
      <c r="T92" s="221">
        <v>0</v>
      </c>
      <c r="U92" s="221">
        <v>0</v>
      </c>
      <c r="V92" s="221">
        <v>0</v>
      </c>
      <c r="W92" s="221">
        <v>0</v>
      </c>
      <c r="X92" s="221">
        <v>0</v>
      </c>
      <c r="Y92" s="230"/>
      <c r="Z92" s="231"/>
      <c r="AA92" s="231"/>
      <c r="AB92" s="231"/>
      <c r="AC92" s="231"/>
      <c r="AD92" s="232"/>
      <c r="AE92" s="224"/>
      <c r="AF92" s="224"/>
    </row>
    <row r="93" spans="1:32" s="222" customFormat="1" ht="18">
      <c r="A93" s="224"/>
      <c r="B93" s="224"/>
      <c r="C93" s="224"/>
      <c r="D93" s="224"/>
      <c r="E93" s="224"/>
      <c r="F93" s="224"/>
      <c r="G93" s="224"/>
      <c r="H93" s="224"/>
      <c r="L93" s="228" t="s">
        <v>74</v>
      </c>
      <c r="M93" s="221">
        <f t="shared" ref="M93:O93" si="78">1000*M92/$L91</f>
        <v>0</v>
      </c>
      <c r="N93" s="221">
        <f t="shared" si="78"/>
        <v>0</v>
      </c>
      <c r="O93" s="221">
        <f t="shared" si="78"/>
        <v>0</v>
      </c>
      <c r="P93" s="221">
        <f>1000*P92/$L91</f>
        <v>0</v>
      </c>
      <c r="Q93" s="221">
        <f t="shared" ref="Q93" si="79">1000*Q92/$L91</f>
        <v>0</v>
      </c>
      <c r="R93" s="221">
        <f>1000*R92/$L91</f>
        <v>0</v>
      </c>
      <c r="S93" s="221">
        <f t="shared" ref="S93:X93" si="80">1000*S92/$L91</f>
        <v>0</v>
      </c>
      <c r="T93" s="221">
        <f t="shared" si="80"/>
        <v>0</v>
      </c>
      <c r="U93" s="221">
        <f t="shared" si="80"/>
        <v>0</v>
      </c>
      <c r="V93" s="221">
        <f t="shared" si="80"/>
        <v>0</v>
      </c>
      <c r="W93" s="221">
        <f t="shared" si="80"/>
        <v>0</v>
      </c>
      <c r="X93" s="221">
        <f t="shared" si="80"/>
        <v>0</v>
      </c>
      <c r="Y93" s="230"/>
      <c r="Z93" s="231"/>
      <c r="AA93" s="231"/>
      <c r="AB93" s="231"/>
      <c r="AC93" s="231"/>
      <c r="AD93" s="232"/>
      <c r="AE93" s="224"/>
      <c r="AF93" s="224"/>
    </row>
    <row r="94" spans="1:32" s="222" customFormat="1" ht="18">
      <c r="A94" s="224"/>
      <c r="B94" s="224"/>
      <c r="C94" s="224"/>
      <c r="D94" s="224"/>
      <c r="E94" s="224"/>
      <c r="F94" s="224"/>
      <c r="G94" s="224"/>
      <c r="H94" s="224"/>
      <c r="M94" s="224"/>
      <c r="N94" s="224"/>
      <c r="O94" s="224"/>
      <c r="P94" s="224"/>
      <c r="Q94" s="224"/>
      <c r="R94" s="224"/>
      <c r="S94" s="224"/>
      <c r="T94" s="224"/>
      <c r="U94" s="224"/>
      <c r="V94" s="224"/>
      <c r="W94" s="224"/>
      <c r="X94" s="224"/>
      <c r="AD94" s="232"/>
      <c r="AE94" s="224"/>
      <c r="AF94" s="224"/>
    </row>
    <row r="95" spans="1:32" s="222" customFormat="1" ht="19">
      <c r="A95" s="224"/>
      <c r="B95" s="224" t="s">
        <v>96</v>
      </c>
      <c r="C95" s="224" t="s">
        <v>87</v>
      </c>
      <c r="D95" s="280">
        <v>44280</v>
      </c>
      <c r="E95" s="224">
        <v>49</v>
      </c>
      <c r="F95" s="224"/>
      <c r="G95" s="224"/>
      <c r="H95" s="224"/>
      <c r="I95" s="224">
        <v>200</v>
      </c>
      <c r="J95" s="224">
        <v>100</v>
      </c>
      <c r="K95" s="224">
        <v>5</v>
      </c>
      <c r="L95" s="226">
        <f>(K95*I95)/J95</f>
        <v>10</v>
      </c>
      <c r="M95" s="221"/>
      <c r="N95" s="221"/>
      <c r="O95" s="221"/>
      <c r="P95" s="221"/>
      <c r="Q95" s="221"/>
      <c r="R95" s="221"/>
      <c r="S95" s="221"/>
      <c r="T95" s="221"/>
      <c r="U95" s="221"/>
      <c r="V95" s="221"/>
      <c r="W95" s="221"/>
      <c r="X95" s="221"/>
      <c r="Y95" s="221">
        <v>12</v>
      </c>
      <c r="Z95" s="221">
        <v>0</v>
      </c>
      <c r="AA95" s="221">
        <f>AVERAGE(M97:X97)</f>
        <v>0</v>
      </c>
      <c r="AB95" s="221">
        <f>STDEV(M97:X97)</f>
        <v>0</v>
      </c>
      <c r="AC95" s="221">
        <f>MEDIAN(M97:X97)</f>
        <v>0</v>
      </c>
      <c r="AD95" s="227">
        <f t="shared" ref="AD95" si="81">Z95/Y95</f>
        <v>0</v>
      </c>
      <c r="AE95" s="224"/>
      <c r="AF95" s="224"/>
    </row>
    <row r="96" spans="1:32" s="222" customFormat="1" ht="18">
      <c r="A96" s="224"/>
      <c r="B96" s="224"/>
      <c r="C96" s="224"/>
      <c r="D96" s="224"/>
      <c r="E96" s="224"/>
      <c r="F96" s="224"/>
      <c r="G96" s="224"/>
      <c r="H96" s="224"/>
      <c r="L96" s="228" t="s">
        <v>73</v>
      </c>
      <c r="M96" s="221">
        <v>0</v>
      </c>
      <c r="N96" s="221">
        <v>0</v>
      </c>
      <c r="O96" s="221">
        <v>0</v>
      </c>
      <c r="P96" s="221">
        <v>0</v>
      </c>
      <c r="Q96" s="221">
        <v>0</v>
      </c>
      <c r="R96" s="221">
        <v>0</v>
      </c>
      <c r="S96" s="221">
        <v>0</v>
      </c>
      <c r="T96" s="221">
        <v>0</v>
      </c>
      <c r="U96" s="221">
        <v>0</v>
      </c>
      <c r="V96" s="221">
        <v>0</v>
      </c>
      <c r="W96" s="221">
        <v>0</v>
      </c>
      <c r="X96" s="221">
        <v>0</v>
      </c>
      <c r="Y96" s="230"/>
      <c r="Z96" s="231"/>
      <c r="AA96" s="231"/>
      <c r="AB96" s="231"/>
      <c r="AC96" s="231"/>
      <c r="AD96" s="232"/>
      <c r="AE96" s="224"/>
      <c r="AF96" s="224"/>
    </row>
    <row r="97" spans="1:32" s="222" customFormat="1" ht="18">
      <c r="A97" s="224"/>
      <c r="B97" s="224"/>
      <c r="C97" s="224"/>
      <c r="D97" s="224"/>
      <c r="E97" s="224"/>
      <c r="F97" s="224"/>
      <c r="G97" s="224"/>
      <c r="H97" s="224"/>
      <c r="L97" s="228" t="s">
        <v>74</v>
      </c>
      <c r="M97" s="221">
        <f t="shared" ref="M97:O97" si="82">1000*M96/$L95</f>
        <v>0</v>
      </c>
      <c r="N97" s="221">
        <f t="shared" si="82"/>
        <v>0</v>
      </c>
      <c r="O97" s="221">
        <f t="shared" si="82"/>
        <v>0</v>
      </c>
      <c r="P97" s="221">
        <f>1000*P96/$L95</f>
        <v>0</v>
      </c>
      <c r="Q97" s="221">
        <f t="shared" ref="Q97" si="83">1000*Q96/$L95</f>
        <v>0</v>
      </c>
      <c r="R97" s="221">
        <f>1000*R96/$L95</f>
        <v>0</v>
      </c>
      <c r="S97" s="221">
        <f t="shared" ref="S97:X97" si="84">1000*S96/$L95</f>
        <v>0</v>
      </c>
      <c r="T97" s="221">
        <f t="shared" si="84"/>
        <v>0</v>
      </c>
      <c r="U97" s="221">
        <f t="shared" si="84"/>
        <v>0</v>
      </c>
      <c r="V97" s="221">
        <f t="shared" si="84"/>
        <v>0</v>
      </c>
      <c r="W97" s="221">
        <f t="shared" si="84"/>
        <v>0</v>
      </c>
      <c r="X97" s="221">
        <f t="shared" si="84"/>
        <v>0</v>
      </c>
      <c r="Y97" s="230"/>
      <c r="Z97" s="231"/>
      <c r="AA97" s="231"/>
      <c r="AB97" s="231"/>
      <c r="AC97" s="231"/>
      <c r="AD97" s="232"/>
      <c r="AE97" s="224"/>
      <c r="AF97" s="224"/>
    </row>
    <row r="98" spans="1:32" s="222" customFormat="1" ht="18">
      <c r="A98" s="271"/>
      <c r="B98" s="271"/>
      <c r="C98" s="271"/>
      <c r="D98" s="271"/>
      <c r="E98" s="271"/>
      <c r="F98" s="271"/>
      <c r="G98" s="271"/>
      <c r="H98" s="271"/>
      <c r="I98" s="271"/>
      <c r="J98" s="271"/>
      <c r="K98" s="271"/>
      <c r="L98" s="272"/>
      <c r="M98" s="273"/>
      <c r="N98" s="273"/>
      <c r="O98" s="273"/>
      <c r="P98" s="273"/>
      <c r="Q98" s="273"/>
      <c r="R98" s="273"/>
      <c r="S98" s="273"/>
      <c r="T98" s="273"/>
      <c r="U98" s="273"/>
      <c r="V98" s="273"/>
      <c r="W98" s="273"/>
      <c r="X98" s="273"/>
      <c r="Y98" s="273"/>
      <c r="Z98" s="273"/>
      <c r="AA98" s="273"/>
      <c r="AB98" s="273"/>
      <c r="AC98" s="273"/>
      <c r="AD98" s="274"/>
      <c r="AE98" s="224"/>
      <c r="AF98" s="224"/>
    </row>
    <row r="99" spans="1:32" s="222" customFormat="1" ht="18">
      <c r="A99" s="275"/>
      <c r="B99" s="275"/>
      <c r="C99" s="275"/>
      <c r="D99" s="276"/>
      <c r="E99" s="276"/>
      <c r="F99" s="276"/>
      <c r="G99" s="276"/>
      <c r="H99" s="276"/>
      <c r="I99" s="276"/>
      <c r="J99" s="276"/>
      <c r="K99" s="277"/>
      <c r="L99" s="276"/>
      <c r="M99" s="278"/>
      <c r="N99" s="278"/>
      <c r="O99" s="278"/>
      <c r="P99" s="278"/>
      <c r="Q99" s="278"/>
      <c r="R99" s="278"/>
      <c r="S99" s="278"/>
      <c r="T99" s="278"/>
      <c r="U99" s="278"/>
      <c r="V99" s="278"/>
      <c r="W99" s="278"/>
      <c r="X99" s="278"/>
      <c r="Y99" s="278"/>
      <c r="Z99" s="278"/>
      <c r="AA99" s="278"/>
      <c r="AB99" s="278"/>
      <c r="AC99" s="278"/>
      <c r="AD99" s="279"/>
      <c r="AE99" s="224"/>
      <c r="AF99" s="224"/>
    </row>
    <row r="100" spans="1:32" s="222" customFormat="1" ht="18">
      <c r="A100" s="224"/>
      <c r="B100" s="224"/>
      <c r="C100" s="224"/>
      <c r="D100" s="224"/>
      <c r="E100" s="224"/>
      <c r="F100" s="224"/>
      <c r="G100" s="224"/>
      <c r="H100" s="224"/>
      <c r="M100" s="224"/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  <c r="AD100" s="232"/>
      <c r="AE100" s="224"/>
      <c r="AF100" s="224"/>
    </row>
    <row r="101" spans="1:32" s="222" customFormat="1" ht="58">
      <c r="A101" s="223" t="s">
        <v>123</v>
      </c>
      <c r="B101" s="224" t="s">
        <v>109</v>
      </c>
      <c r="C101" s="224" t="s">
        <v>87</v>
      </c>
      <c r="D101" s="280">
        <v>44287</v>
      </c>
      <c r="E101" s="224">
        <v>70</v>
      </c>
      <c r="F101" s="224"/>
      <c r="G101" s="224"/>
      <c r="H101" s="224"/>
      <c r="I101" s="224">
        <v>200</v>
      </c>
      <c r="J101" s="224">
        <v>100</v>
      </c>
      <c r="K101" s="224">
        <v>5</v>
      </c>
      <c r="L101" s="226">
        <f>(K101*I101)/J101</f>
        <v>10</v>
      </c>
      <c r="M101" s="221"/>
      <c r="N101" s="221"/>
      <c r="O101" s="221"/>
      <c r="P101" s="221"/>
      <c r="Q101" s="221"/>
      <c r="R101" s="221"/>
      <c r="S101" s="221"/>
      <c r="T101" s="221"/>
      <c r="U101" s="221"/>
      <c r="V101" s="221"/>
      <c r="W101" s="221"/>
      <c r="X101" s="221"/>
      <c r="Y101" s="221">
        <v>12</v>
      </c>
      <c r="Z101" s="221">
        <v>0</v>
      </c>
      <c r="AA101" s="221">
        <f>AVERAGE(M103:X103)</f>
        <v>0</v>
      </c>
      <c r="AB101" s="221">
        <f>STDEV(M103:X103)</f>
        <v>0</v>
      </c>
      <c r="AC101" s="221">
        <f>MEDIAN(M103:X103)</f>
        <v>0</v>
      </c>
      <c r="AD101" s="227">
        <f t="shared" ref="AD101" si="85">Z101/Y101</f>
        <v>0</v>
      </c>
      <c r="AE101" s="224"/>
      <c r="AF101" s="224"/>
    </row>
    <row r="102" spans="1:32" s="222" customFormat="1" ht="18">
      <c r="A102" s="224"/>
      <c r="B102" s="224"/>
      <c r="C102" s="224"/>
      <c r="D102" s="224"/>
      <c r="E102" s="224"/>
      <c r="F102" s="224"/>
      <c r="G102" s="224"/>
      <c r="H102" s="224"/>
      <c r="L102" s="228" t="s">
        <v>73</v>
      </c>
      <c r="M102" s="221">
        <v>0</v>
      </c>
      <c r="N102" s="221">
        <v>0</v>
      </c>
      <c r="O102" s="221">
        <v>0</v>
      </c>
      <c r="P102" s="221">
        <v>0</v>
      </c>
      <c r="Q102" s="221">
        <v>0</v>
      </c>
      <c r="R102" s="221">
        <v>0</v>
      </c>
      <c r="S102" s="221">
        <v>0</v>
      </c>
      <c r="T102" s="221">
        <v>0</v>
      </c>
      <c r="U102" s="221">
        <v>0</v>
      </c>
      <c r="V102" s="221">
        <v>0</v>
      </c>
      <c r="W102" s="221">
        <v>0</v>
      </c>
      <c r="X102" s="221">
        <v>0</v>
      </c>
      <c r="Y102" s="230"/>
      <c r="Z102" s="231"/>
      <c r="AA102" s="231"/>
      <c r="AB102" s="231"/>
      <c r="AC102" s="231"/>
      <c r="AD102" s="232"/>
      <c r="AE102" s="224"/>
      <c r="AF102" s="224"/>
    </row>
    <row r="103" spans="1:32" s="222" customFormat="1" ht="18">
      <c r="A103" s="224"/>
      <c r="B103" s="224"/>
      <c r="C103" s="224"/>
      <c r="D103" s="224"/>
      <c r="E103" s="224"/>
      <c r="F103" s="224"/>
      <c r="G103" s="224"/>
      <c r="H103" s="224"/>
      <c r="L103" s="228" t="s">
        <v>74</v>
      </c>
      <c r="M103" s="221">
        <f t="shared" ref="M103:O103" si="86">1000*M102/$L101</f>
        <v>0</v>
      </c>
      <c r="N103" s="221">
        <f t="shared" si="86"/>
        <v>0</v>
      </c>
      <c r="O103" s="221">
        <f t="shared" si="86"/>
        <v>0</v>
      </c>
      <c r="P103" s="221">
        <f>1000*P102/$L101</f>
        <v>0</v>
      </c>
      <c r="Q103" s="221">
        <f t="shared" ref="Q103" si="87">1000*Q102/$L101</f>
        <v>0</v>
      </c>
      <c r="R103" s="221">
        <f>1000*R102/$L101</f>
        <v>0</v>
      </c>
      <c r="S103" s="221">
        <f t="shared" ref="S103:X103" si="88">1000*S102/$L101</f>
        <v>0</v>
      </c>
      <c r="T103" s="221">
        <f t="shared" si="88"/>
        <v>0</v>
      </c>
      <c r="U103" s="221">
        <f t="shared" si="88"/>
        <v>0</v>
      </c>
      <c r="V103" s="221">
        <f t="shared" si="88"/>
        <v>0</v>
      </c>
      <c r="W103" s="221">
        <f t="shared" si="88"/>
        <v>0</v>
      </c>
      <c r="X103" s="221">
        <f t="shared" si="88"/>
        <v>0</v>
      </c>
      <c r="Y103" s="230"/>
      <c r="Z103" s="231"/>
      <c r="AA103" s="231"/>
      <c r="AB103" s="231"/>
      <c r="AC103" s="231"/>
      <c r="AD103" s="232"/>
      <c r="AE103" s="224"/>
      <c r="AF103" s="224"/>
    </row>
    <row r="104" spans="1:32" s="222" customFormat="1" ht="18">
      <c r="A104" s="224"/>
      <c r="B104" s="224"/>
      <c r="C104" s="224"/>
      <c r="D104" s="224"/>
      <c r="E104" s="224"/>
      <c r="F104" s="224"/>
      <c r="G104" s="224"/>
      <c r="H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AD104" s="232"/>
      <c r="AE104" s="224"/>
      <c r="AF104" s="224"/>
    </row>
    <row r="105" spans="1:32" s="222" customFormat="1" ht="19">
      <c r="A105" s="224"/>
      <c r="B105" s="224" t="s">
        <v>94</v>
      </c>
      <c r="C105" s="224" t="s">
        <v>87</v>
      </c>
      <c r="D105" s="280">
        <v>44285</v>
      </c>
      <c r="E105" s="224">
        <v>82</v>
      </c>
      <c r="F105" s="224"/>
      <c r="G105" s="224"/>
      <c r="H105" s="224"/>
      <c r="I105" s="224">
        <v>200</v>
      </c>
      <c r="J105" s="224">
        <v>100</v>
      </c>
      <c r="K105" s="224">
        <v>5</v>
      </c>
      <c r="L105" s="226">
        <f>(K105*I105)/J105</f>
        <v>10</v>
      </c>
      <c r="M105" s="221"/>
      <c r="N105" s="221"/>
      <c r="O105" s="221"/>
      <c r="P105" s="221"/>
      <c r="Q105" s="221"/>
      <c r="R105" s="221"/>
      <c r="S105" s="221"/>
      <c r="T105" s="221"/>
      <c r="U105" s="221"/>
      <c r="V105" s="221"/>
      <c r="W105" s="221"/>
      <c r="X105" s="221"/>
      <c r="Y105" s="221">
        <v>12</v>
      </c>
      <c r="Z105" s="221">
        <v>0</v>
      </c>
      <c r="AA105" s="221">
        <f>AVERAGE(M107:X107)</f>
        <v>0</v>
      </c>
      <c r="AB105" s="221">
        <f>STDEV(M107:X107)</f>
        <v>0</v>
      </c>
      <c r="AC105" s="221">
        <f>MEDIAN(M107:X107)</f>
        <v>0</v>
      </c>
      <c r="AD105" s="227">
        <f t="shared" ref="AD105" si="89">Z105/Y105</f>
        <v>0</v>
      </c>
      <c r="AE105" s="224"/>
      <c r="AF105" s="224"/>
    </row>
    <row r="106" spans="1:32" s="222" customFormat="1" ht="18">
      <c r="A106" s="224"/>
      <c r="B106" s="224"/>
      <c r="C106" s="224"/>
      <c r="D106" s="224"/>
      <c r="E106" s="224"/>
      <c r="F106" s="224"/>
      <c r="G106" s="224"/>
      <c r="H106" s="224"/>
      <c r="L106" s="228" t="s">
        <v>73</v>
      </c>
      <c r="M106" s="221">
        <v>0</v>
      </c>
      <c r="N106" s="221">
        <v>0</v>
      </c>
      <c r="O106" s="221">
        <v>0</v>
      </c>
      <c r="P106" s="221">
        <v>0</v>
      </c>
      <c r="Q106" s="221">
        <v>0</v>
      </c>
      <c r="R106" s="221">
        <v>0</v>
      </c>
      <c r="S106" s="221">
        <v>0</v>
      </c>
      <c r="T106" s="221">
        <v>0</v>
      </c>
      <c r="U106" s="221">
        <v>0</v>
      </c>
      <c r="V106" s="221">
        <v>0</v>
      </c>
      <c r="W106" s="221">
        <v>0</v>
      </c>
      <c r="X106" s="221">
        <v>0</v>
      </c>
      <c r="Y106" s="230"/>
      <c r="Z106" s="231"/>
      <c r="AA106" s="231"/>
      <c r="AB106" s="231"/>
      <c r="AC106" s="231"/>
      <c r="AD106" s="232"/>
      <c r="AE106" s="224"/>
      <c r="AF106" s="224"/>
    </row>
    <row r="107" spans="1:32" s="222" customFormat="1" ht="18">
      <c r="A107" s="224"/>
      <c r="B107" s="224"/>
      <c r="C107" s="224"/>
      <c r="D107" s="224"/>
      <c r="E107" s="224"/>
      <c r="F107" s="224"/>
      <c r="G107" s="224"/>
      <c r="H107" s="224"/>
      <c r="L107" s="228" t="s">
        <v>74</v>
      </c>
      <c r="M107" s="221">
        <f t="shared" ref="M107:O107" si="90">1000*M106/$L105</f>
        <v>0</v>
      </c>
      <c r="N107" s="221">
        <f t="shared" si="90"/>
        <v>0</v>
      </c>
      <c r="O107" s="221">
        <f t="shared" si="90"/>
        <v>0</v>
      </c>
      <c r="P107" s="221">
        <f>1000*P106/$L105</f>
        <v>0</v>
      </c>
      <c r="Q107" s="221">
        <f t="shared" ref="Q107" si="91">1000*Q106/$L105</f>
        <v>0</v>
      </c>
      <c r="R107" s="221">
        <f>1000*R106/$L105</f>
        <v>0</v>
      </c>
      <c r="S107" s="221">
        <f t="shared" ref="S107:X107" si="92">1000*S106/$L105</f>
        <v>0</v>
      </c>
      <c r="T107" s="221">
        <f t="shared" si="92"/>
        <v>0</v>
      </c>
      <c r="U107" s="221">
        <f t="shared" si="92"/>
        <v>0</v>
      </c>
      <c r="V107" s="221">
        <f t="shared" si="92"/>
        <v>0</v>
      </c>
      <c r="W107" s="221">
        <f t="shared" si="92"/>
        <v>0</v>
      </c>
      <c r="X107" s="221">
        <f t="shared" si="92"/>
        <v>0</v>
      </c>
      <c r="Y107" s="230"/>
      <c r="Z107" s="231"/>
      <c r="AA107" s="231"/>
      <c r="AB107" s="231"/>
      <c r="AC107" s="231"/>
      <c r="AD107" s="232"/>
      <c r="AE107" s="224"/>
      <c r="AF107" s="224"/>
    </row>
    <row r="108" spans="1:32" s="222" customFormat="1" ht="18">
      <c r="A108" s="224"/>
      <c r="B108" s="224"/>
      <c r="C108" s="224"/>
      <c r="D108" s="224"/>
      <c r="E108" s="224"/>
      <c r="F108" s="224"/>
      <c r="G108" s="224"/>
      <c r="H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AD108" s="232"/>
      <c r="AE108" s="224"/>
      <c r="AF108" s="224"/>
    </row>
    <row r="109" spans="1:32" s="222" customFormat="1" ht="19">
      <c r="A109" s="224"/>
      <c r="B109" s="224" t="s">
        <v>104</v>
      </c>
      <c r="C109" s="224" t="s">
        <v>87</v>
      </c>
      <c r="D109" s="280">
        <v>44286</v>
      </c>
      <c r="E109" s="224">
        <v>83</v>
      </c>
      <c r="F109" s="224"/>
      <c r="G109" s="224"/>
      <c r="H109" s="224"/>
      <c r="I109" s="224">
        <v>200</v>
      </c>
      <c r="J109" s="224">
        <v>100</v>
      </c>
      <c r="K109" s="224">
        <v>5</v>
      </c>
      <c r="L109" s="226">
        <f>(K109*I109)/J109</f>
        <v>10</v>
      </c>
      <c r="M109" s="221"/>
      <c r="N109" s="221"/>
      <c r="O109" s="221"/>
      <c r="P109" s="221"/>
      <c r="Q109" s="221"/>
      <c r="R109" s="221"/>
      <c r="S109" s="221"/>
      <c r="T109" s="221"/>
      <c r="U109" s="221"/>
      <c r="V109" s="221"/>
      <c r="W109" s="221"/>
      <c r="X109" s="221"/>
      <c r="Y109" s="221">
        <v>12</v>
      </c>
      <c r="Z109" s="221">
        <v>0</v>
      </c>
      <c r="AA109" s="221">
        <f>AVERAGE(M111:X111)</f>
        <v>0</v>
      </c>
      <c r="AB109" s="221">
        <f>STDEV(M111:X111)</f>
        <v>0</v>
      </c>
      <c r="AC109" s="221">
        <f>MEDIAN(M111:X111)</f>
        <v>0</v>
      </c>
      <c r="AD109" s="227">
        <f t="shared" ref="AD109" si="93">Z109/Y109</f>
        <v>0</v>
      </c>
      <c r="AE109" s="224"/>
      <c r="AF109" s="224"/>
    </row>
    <row r="110" spans="1:32" s="222" customFormat="1" ht="18">
      <c r="A110" s="224"/>
      <c r="B110" s="224"/>
      <c r="C110" s="224"/>
      <c r="D110" s="224"/>
      <c r="E110" s="224"/>
      <c r="F110" s="224"/>
      <c r="G110" s="224"/>
      <c r="H110" s="224"/>
      <c r="L110" s="228" t="s">
        <v>73</v>
      </c>
      <c r="M110" s="221">
        <v>0</v>
      </c>
      <c r="N110" s="221">
        <v>0</v>
      </c>
      <c r="O110" s="221">
        <v>0</v>
      </c>
      <c r="P110" s="221">
        <v>0</v>
      </c>
      <c r="Q110" s="221">
        <v>0</v>
      </c>
      <c r="R110" s="221">
        <v>0</v>
      </c>
      <c r="S110" s="221">
        <v>0</v>
      </c>
      <c r="T110" s="221">
        <v>0</v>
      </c>
      <c r="U110" s="221">
        <v>0</v>
      </c>
      <c r="V110" s="221">
        <v>0</v>
      </c>
      <c r="W110" s="221">
        <v>0</v>
      </c>
      <c r="X110" s="221">
        <v>0</v>
      </c>
      <c r="Y110" s="230"/>
      <c r="Z110" s="231"/>
      <c r="AA110" s="231"/>
      <c r="AB110" s="231"/>
      <c r="AC110" s="231"/>
      <c r="AD110" s="232"/>
      <c r="AE110" s="224"/>
      <c r="AF110" s="224"/>
    </row>
    <row r="111" spans="1:32" s="222" customFormat="1" ht="18">
      <c r="A111" s="224"/>
      <c r="B111" s="224"/>
      <c r="C111" s="224"/>
      <c r="D111" s="224"/>
      <c r="E111" s="224"/>
      <c r="F111" s="224"/>
      <c r="G111" s="224"/>
      <c r="H111" s="224"/>
      <c r="L111" s="228" t="s">
        <v>74</v>
      </c>
      <c r="M111" s="221">
        <f t="shared" ref="M111:O111" si="94">1000*M110/$L109</f>
        <v>0</v>
      </c>
      <c r="N111" s="221">
        <f t="shared" si="94"/>
        <v>0</v>
      </c>
      <c r="O111" s="221">
        <f t="shared" si="94"/>
        <v>0</v>
      </c>
      <c r="P111" s="221">
        <f>1000*P110/$L109</f>
        <v>0</v>
      </c>
      <c r="Q111" s="221">
        <f t="shared" ref="Q111" si="95">1000*Q110/$L109</f>
        <v>0</v>
      </c>
      <c r="R111" s="221">
        <f>1000*R110/$L109</f>
        <v>0</v>
      </c>
      <c r="S111" s="221">
        <f t="shared" ref="S111:X111" si="96">1000*S110/$L109</f>
        <v>0</v>
      </c>
      <c r="T111" s="221">
        <f t="shared" si="96"/>
        <v>0</v>
      </c>
      <c r="U111" s="221">
        <f t="shared" si="96"/>
        <v>0</v>
      </c>
      <c r="V111" s="221">
        <f t="shared" si="96"/>
        <v>0</v>
      </c>
      <c r="W111" s="221">
        <f t="shared" si="96"/>
        <v>0</v>
      </c>
      <c r="X111" s="221">
        <f t="shared" si="96"/>
        <v>0</v>
      </c>
      <c r="Y111" s="230"/>
      <c r="Z111" s="231"/>
      <c r="AA111" s="231"/>
      <c r="AB111" s="231"/>
      <c r="AC111" s="231"/>
      <c r="AD111" s="232"/>
      <c r="AE111" s="224"/>
      <c r="AF111" s="224"/>
    </row>
    <row r="112" spans="1:32" s="222" customFormat="1" ht="18">
      <c r="A112" s="224"/>
      <c r="B112" s="224"/>
      <c r="C112" s="224"/>
      <c r="D112" s="224"/>
      <c r="E112" s="224"/>
      <c r="F112" s="224"/>
      <c r="G112" s="224"/>
      <c r="H112" s="224"/>
      <c r="M112" s="224"/>
      <c r="N112" s="224"/>
      <c r="O112" s="224"/>
      <c r="P112" s="224"/>
      <c r="Q112" s="224"/>
      <c r="R112" s="224"/>
      <c r="S112" s="224"/>
      <c r="T112" s="224"/>
      <c r="U112" s="224"/>
      <c r="V112" s="224"/>
      <c r="W112" s="224"/>
      <c r="X112" s="224"/>
      <c r="AD112" s="232"/>
      <c r="AE112" s="224"/>
      <c r="AF112" s="224"/>
    </row>
    <row r="113" spans="1:32" s="222" customFormat="1" ht="19">
      <c r="A113" s="224"/>
      <c r="B113" s="224" t="s">
        <v>117</v>
      </c>
      <c r="C113" s="224" t="s">
        <v>87</v>
      </c>
      <c r="D113" s="280">
        <v>44294</v>
      </c>
      <c r="E113" s="224">
        <v>21</v>
      </c>
      <c r="F113" s="224"/>
      <c r="G113" s="224"/>
      <c r="H113" s="224"/>
      <c r="I113" s="224">
        <v>200</v>
      </c>
      <c r="J113" s="224">
        <v>100</v>
      </c>
      <c r="K113" s="224">
        <v>5</v>
      </c>
      <c r="L113" s="226">
        <f>(K113*I113)/J113</f>
        <v>10</v>
      </c>
      <c r="M113" s="221"/>
      <c r="N113" s="221"/>
      <c r="O113" s="221"/>
      <c r="P113" s="221"/>
      <c r="Q113" s="221"/>
      <c r="R113" s="221"/>
      <c r="S113" s="221"/>
      <c r="T113" s="221"/>
      <c r="U113" s="221"/>
      <c r="V113" s="221"/>
      <c r="W113" s="221"/>
      <c r="X113" s="221"/>
      <c r="Y113" s="221">
        <v>12</v>
      </c>
      <c r="Z113" s="221">
        <v>0</v>
      </c>
      <c r="AA113" s="221">
        <f>AVERAGE(M115:X115)</f>
        <v>0</v>
      </c>
      <c r="AB113" s="221">
        <f>STDEV(M115:X115)</f>
        <v>0</v>
      </c>
      <c r="AC113" s="221">
        <f>MEDIAN(M115:X115)</f>
        <v>0</v>
      </c>
      <c r="AD113" s="227">
        <f t="shared" ref="AD113" si="97">Z113/Y113</f>
        <v>0</v>
      </c>
      <c r="AE113" s="224"/>
      <c r="AF113" s="224"/>
    </row>
    <row r="114" spans="1:32" s="222" customFormat="1" ht="18">
      <c r="A114" s="224"/>
      <c r="B114" s="224"/>
      <c r="C114" s="224"/>
      <c r="D114" s="224"/>
      <c r="E114" s="224"/>
      <c r="F114" s="224"/>
      <c r="G114" s="224"/>
      <c r="H114" s="224"/>
      <c r="L114" s="228" t="s">
        <v>73</v>
      </c>
      <c r="M114" s="221">
        <v>0</v>
      </c>
      <c r="N114" s="221">
        <v>0</v>
      </c>
      <c r="O114" s="221">
        <v>0</v>
      </c>
      <c r="P114" s="221">
        <v>0</v>
      </c>
      <c r="Q114" s="221">
        <v>0</v>
      </c>
      <c r="R114" s="221">
        <v>0</v>
      </c>
      <c r="S114" s="221">
        <v>0</v>
      </c>
      <c r="T114" s="221">
        <v>0</v>
      </c>
      <c r="U114" s="221">
        <v>0</v>
      </c>
      <c r="V114" s="221">
        <v>0</v>
      </c>
      <c r="W114" s="221">
        <v>0</v>
      </c>
      <c r="X114" s="221">
        <v>0</v>
      </c>
      <c r="Y114" s="230"/>
      <c r="Z114" s="231"/>
      <c r="AA114" s="231"/>
      <c r="AB114" s="231"/>
      <c r="AC114" s="231"/>
      <c r="AD114" s="232"/>
      <c r="AE114" s="224"/>
      <c r="AF114" s="224"/>
    </row>
    <row r="115" spans="1:32" s="222" customFormat="1" ht="18">
      <c r="A115" s="224"/>
      <c r="B115" s="224"/>
      <c r="C115" s="224"/>
      <c r="D115" s="224"/>
      <c r="E115" s="224"/>
      <c r="F115" s="224"/>
      <c r="G115" s="224"/>
      <c r="H115" s="224"/>
      <c r="L115" s="228" t="s">
        <v>74</v>
      </c>
      <c r="M115" s="221">
        <f t="shared" ref="M115:O115" si="98">1000*M114/$L113</f>
        <v>0</v>
      </c>
      <c r="N115" s="221">
        <f t="shared" si="98"/>
        <v>0</v>
      </c>
      <c r="O115" s="221">
        <f t="shared" si="98"/>
        <v>0</v>
      </c>
      <c r="P115" s="221">
        <f>1000*P114/$L113</f>
        <v>0</v>
      </c>
      <c r="Q115" s="221">
        <f t="shared" ref="Q115" si="99">1000*Q114/$L113</f>
        <v>0</v>
      </c>
      <c r="R115" s="221">
        <f>1000*R114/$L113</f>
        <v>0</v>
      </c>
      <c r="S115" s="221">
        <f t="shared" ref="S115:X115" si="100">1000*S114/$L113</f>
        <v>0</v>
      </c>
      <c r="T115" s="221">
        <f t="shared" si="100"/>
        <v>0</v>
      </c>
      <c r="U115" s="221">
        <f t="shared" si="100"/>
        <v>0</v>
      </c>
      <c r="V115" s="221">
        <f t="shared" si="100"/>
        <v>0</v>
      </c>
      <c r="W115" s="221">
        <f t="shared" si="100"/>
        <v>0</v>
      </c>
      <c r="X115" s="221">
        <f t="shared" si="100"/>
        <v>0</v>
      </c>
      <c r="Y115" s="230"/>
      <c r="Z115" s="231"/>
      <c r="AA115" s="231"/>
      <c r="AB115" s="231"/>
      <c r="AC115" s="231"/>
      <c r="AD115" s="232"/>
      <c r="AE115" s="224"/>
      <c r="AF115" s="224"/>
    </row>
    <row r="116" spans="1:32" s="222" customFormat="1" ht="18">
      <c r="A116" s="224"/>
      <c r="B116" s="224"/>
      <c r="C116" s="224"/>
      <c r="D116" s="224"/>
      <c r="E116" s="224"/>
      <c r="F116" s="224"/>
      <c r="G116" s="224"/>
      <c r="H116" s="224"/>
      <c r="M116" s="224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  <c r="X116" s="224"/>
      <c r="AD116" s="232"/>
      <c r="AE116" s="224"/>
      <c r="AF116" s="224"/>
    </row>
    <row r="117" spans="1:32" s="222" customFormat="1" ht="19">
      <c r="A117" s="224"/>
      <c r="B117" s="224" t="s">
        <v>96</v>
      </c>
      <c r="C117" s="224" t="s">
        <v>87</v>
      </c>
      <c r="D117" s="280">
        <v>44287</v>
      </c>
      <c r="E117" s="224">
        <v>56</v>
      </c>
      <c r="F117" s="224"/>
      <c r="G117" s="224"/>
      <c r="H117" s="224"/>
      <c r="I117" s="224">
        <v>200</v>
      </c>
      <c r="J117" s="224">
        <v>100</v>
      </c>
      <c r="K117" s="224">
        <v>5</v>
      </c>
      <c r="L117" s="226">
        <f>(K117*I117)/J117</f>
        <v>10</v>
      </c>
      <c r="M117" s="221"/>
      <c r="N117" s="221"/>
      <c r="O117" s="221"/>
      <c r="P117" s="221"/>
      <c r="Q117" s="221"/>
      <c r="R117" s="221"/>
      <c r="S117" s="221"/>
      <c r="T117" s="221"/>
      <c r="U117" s="221"/>
      <c r="V117" s="221"/>
      <c r="W117" s="221"/>
      <c r="X117" s="221"/>
      <c r="Y117" s="221">
        <v>12</v>
      </c>
      <c r="Z117" s="221">
        <v>0</v>
      </c>
      <c r="AA117" s="221">
        <f>AVERAGE(M119:X119)</f>
        <v>0</v>
      </c>
      <c r="AB117" s="221">
        <f>STDEV(M119:X119)</f>
        <v>0</v>
      </c>
      <c r="AC117" s="221">
        <f>MEDIAN(M119:X119)</f>
        <v>0</v>
      </c>
      <c r="AD117" s="227">
        <f t="shared" ref="AD117" si="101">Z117/Y117</f>
        <v>0</v>
      </c>
      <c r="AE117" s="224"/>
      <c r="AF117" s="224"/>
    </row>
    <row r="118" spans="1:32" s="222" customFormat="1" ht="18">
      <c r="A118" s="224"/>
      <c r="B118" s="224"/>
      <c r="C118" s="224"/>
      <c r="D118" s="224"/>
      <c r="E118" s="224"/>
      <c r="F118" s="224"/>
      <c r="G118" s="224"/>
      <c r="H118" s="224"/>
      <c r="L118" s="228" t="s">
        <v>73</v>
      </c>
      <c r="M118" s="221">
        <v>0</v>
      </c>
      <c r="N118" s="221">
        <v>0</v>
      </c>
      <c r="O118" s="221">
        <v>0</v>
      </c>
      <c r="P118" s="221">
        <v>0</v>
      </c>
      <c r="Q118" s="221">
        <v>0</v>
      </c>
      <c r="R118" s="221">
        <v>0</v>
      </c>
      <c r="S118" s="221">
        <v>0</v>
      </c>
      <c r="T118" s="221">
        <v>0</v>
      </c>
      <c r="U118" s="221">
        <v>0</v>
      </c>
      <c r="V118" s="221">
        <v>0</v>
      </c>
      <c r="W118" s="221">
        <v>0</v>
      </c>
      <c r="X118" s="221">
        <v>0</v>
      </c>
      <c r="Y118" s="230"/>
      <c r="Z118" s="231"/>
      <c r="AA118" s="231"/>
      <c r="AB118" s="231"/>
      <c r="AC118" s="231"/>
      <c r="AD118" s="232"/>
      <c r="AE118" s="224"/>
      <c r="AF118" s="224"/>
    </row>
    <row r="119" spans="1:32" s="222" customFormat="1" ht="18">
      <c r="A119" s="224"/>
      <c r="B119" s="224"/>
      <c r="C119" s="224"/>
      <c r="D119" s="224"/>
      <c r="E119" s="224"/>
      <c r="F119" s="224"/>
      <c r="G119" s="224"/>
      <c r="H119" s="224"/>
      <c r="L119" s="228" t="s">
        <v>74</v>
      </c>
      <c r="M119" s="221">
        <f t="shared" ref="M119:O119" si="102">1000*M118/$L117</f>
        <v>0</v>
      </c>
      <c r="N119" s="221">
        <f t="shared" si="102"/>
        <v>0</v>
      </c>
      <c r="O119" s="221">
        <f t="shared" si="102"/>
        <v>0</v>
      </c>
      <c r="P119" s="221">
        <f>1000*P118/$L117</f>
        <v>0</v>
      </c>
      <c r="Q119" s="221">
        <f t="shared" ref="Q119" si="103">1000*Q118/$L117</f>
        <v>0</v>
      </c>
      <c r="R119" s="221">
        <f>1000*R118/$L117</f>
        <v>0</v>
      </c>
      <c r="S119" s="221">
        <f t="shared" ref="S119:X119" si="104">1000*S118/$L117</f>
        <v>0</v>
      </c>
      <c r="T119" s="221">
        <f t="shared" si="104"/>
        <v>0</v>
      </c>
      <c r="U119" s="221">
        <f t="shared" si="104"/>
        <v>0</v>
      </c>
      <c r="V119" s="221">
        <f t="shared" si="104"/>
        <v>0</v>
      </c>
      <c r="W119" s="221">
        <f t="shared" si="104"/>
        <v>0</v>
      </c>
      <c r="X119" s="221">
        <f t="shared" si="104"/>
        <v>0</v>
      </c>
      <c r="Y119" s="230"/>
      <c r="Z119" s="231"/>
      <c r="AA119" s="231"/>
      <c r="AB119" s="231"/>
      <c r="AC119" s="231"/>
      <c r="AD119" s="232"/>
      <c r="AE119" s="224"/>
      <c r="AF119" s="224"/>
    </row>
    <row r="120" spans="1:32" s="222" customFormat="1" ht="18">
      <c r="A120" s="224"/>
      <c r="B120" s="224"/>
      <c r="C120" s="224"/>
      <c r="D120" s="224"/>
      <c r="E120" s="224"/>
      <c r="F120" s="224"/>
      <c r="G120" s="224"/>
      <c r="H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AD120" s="232"/>
      <c r="AE120" s="224"/>
      <c r="AF120" s="224"/>
    </row>
    <row r="121" spans="1:32" s="222" customFormat="1" ht="19">
      <c r="A121" s="224"/>
      <c r="B121" s="224" t="s">
        <v>96</v>
      </c>
      <c r="C121" s="224" t="s">
        <v>87</v>
      </c>
      <c r="D121" s="280">
        <v>44294</v>
      </c>
      <c r="E121" s="224">
        <v>63</v>
      </c>
      <c r="F121" s="224"/>
      <c r="G121" s="224"/>
      <c r="H121" s="224"/>
      <c r="I121" s="224">
        <v>200</v>
      </c>
      <c r="J121" s="224">
        <v>100</v>
      </c>
      <c r="K121" s="224">
        <v>5</v>
      </c>
      <c r="L121" s="226">
        <f>(K121*I121)/J121</f>
        <v>10</v>
      </c>
      <c r="M121" s="221"/>
      <c r="N121" s="221"/>
      <c r="O121" s="221"/>
      <c r="P121" s="221"/>
      <c r="Q121" s="221"/>
      <c r="R121" s="221"/>
      <c r="S121" s="221"/>
      <c r="T121" s="221"/>
      <c r="U121" s="221"/>
      <c r="V121" s="221"/>
      <c r="W121" s="221"/>
      <c r="X121" s="221"/>
      <c r="Y121" s="221">
        <v>12</v>
      </c>
      <c r="Z121" s="221">
        <v>0</v>
      </c>
      <c r="AA121" s="221">
        <f>AVERAGE(M123:X123)</f>
        <v>0</v>
      </c>
      <c r="AB121" s="221">
        <f>STDEV(M123:X123)</f>
        <v>0</v>
      </c>
      <c r="AC121" s="221">
        <f>MEDIAN(M123:X123)</f>
        <v>0</v>
      </c>
      <c r="AD121" s="227">
        <f t="shared" ref="AD121" si="105">Z121/Y121</f>
        <v>0</v>
      </c>
      <c r="AE121" s="224"/>
      <c r="AF121" s="224"/>
    </row>
    <row r="122" spans="1:32" s="222" customFormat="1" ht="18">
      <c r="A122" s="224"/>
      <c r="B122" s="224"/>
      <c r="C122" s="224"/>
      <c r="D122" s="224"/>
      <c r="E122" s="224"/>
      <c r="F122" s="224"/>
      <c r="G122" s="224"/>
      <c r="H122" s="224"/>
      <c r="L122" s="228" t="s">
        <v>73</v>
      </c>
      <c r="M122" s="221">
        <v>0</v>
      </c>
      <c r="N122" s="221">
        <v>0</v>
      </c>
      <c r="O122" s="221">
        <v>0</v>
      </c>
      <c r="P122" s="221">
        <v>0</v>
      </c>
      <c r="Q122" s="221">
        <v>0</v>
      </c>
      <c r="R122" s="221">
        <v>0</v>
      </c>
      <c r="S122" s="221">
        <v>0</v>
      </c>
      <c r="T122" s="221">
        <v>0</v>
      </c>
      <c r="U122" s="221">
        <v>0</v>
      </c>
      <c r="V122" s="221">
        <v>0</v>
      </c>
      <c r="W122" s="221">
        <v>0</v>
      </c>
      <c r="X122" s="221">
        <v>0</v>
      </c>
      <c r="Y122" s="230"/>
      <c r="Z122" s="231"/>
      <c r="AA122" s="231"/>
      <c r="AB122" s="231"/>
      <c r="AC122" s="231"/>
      <c r="AD122" s="232"/>
      <c r="AE122" s="224"/>
      <c r="AF122" s="224"/>
    </row>
    <row r="123" spans="1:32" s="222" customFormat="1" ht="18">
      <c r="A123" s="224"/>
      <c r="B123" s="224"/>
      <c r="C123" s="224"/>
      <c r="D123" s="224"/>
      <c r="E123" s="224"/>
      <c r="F123" s="224"/>
      <c r="G123" s="224"/>
      <c r="H123" s="224"/>
      <c r="L123" s="228" t="s">
        <v>74</v>
      </c>
      <c r="M123" s="221">
        <f t="shared" ref="M123:O123" si="106">1000*M122/$L121</f>
        <v>0</v>
      </c>
      <c r="N123" s="221">
        <f t="shared" si="106"/>
        <v>0</v>
      </c>
      <c r="O123" s="221">
        <f t="shared" si="106"/>
        <v>0</v>
      </c>
      <c r="P123" s="221">
        <f>1000*P122/$L121</f>
        <v>0</v>
      </c>
      <c r="Q123" s="221">
        <f t="shared" ref="Q123" si="107">1000*Q122/$L121</f>
        <v>0</v>
      </c>
      <c r="R123" s="221">
        <f>1000*R122/$L121</f>
        <v>0</v>
      </c>
      <c r="S123" s="221">
        <f t="shared" ref="S123:X123" si="108">1000*S122/$L121</f>
        <v>0</v>
      </c>
      <c r="T123" s="221">
        <f t="shared" si="108"/>
        <v>0</v>
      </c>
      <c r="U123" s="221">
        <f t="shared" si="108"/>
        <v>0</v>
      </c>
      <c r="V123" s="221">
        <f t="shared" si="108"/>
        <v>0</v>
      </c>
      <c r="W123" s="221">
        <f t="shared" si="108"/>
        <v>0</v>
      </c>
      <c r="X123" s="221">
        <f t="shared" si="108"/>
        <v>0</v>
      </c>
      <c r="Y123" s="230"/>
      <c r="Z123" s="231"/>
      <c r="AA123" s="231"/>
      <c r="AB123" s="231"/>
      <c r="AC123" s="231"/>
      <c r="AD123" s="232"/>
      <c r="AE123" s="224"/>
      <c r="AF123" s="224"/>
    </row>
    <row r="124" spans="1:32" s="222" customFormat="1" ht="18">
      <c r="A124" s="271"/>
      <c r="B124" s="271"/>
      <c r="C124" s="271"/>
      <c r="D124" s="271"/>
      <c r="E124" s="271"/>
      <c r="F124" s="271"/>
      <c r="G124" s="271"/>
      <c r="H124" s="271"/>
      <c r="I124" s="271"/>
      <c r="J124" s="271"/>
      <c r="K124" s="271"/>
      <c r="L124" s="272"/>
      <c r="M124" s="273"/>
      <c r="N124" s="273"/>
      <c r="O124" s="273"/>
      <c r="P124" s="273"/>
      <c r="Q124" s="273"/>
      <c r="R124" s="273"/>
      <c r="S124" s="273"/>
      <c r="T124" s="273"/>
      <c r="U124" s="273"/>
      <c r="V124" s="273"/>
      <c r="W124" s="273"/>
      <c r="X124" s="273"/>
      <c r="Y124" s="273"/>
      <c r="Z124" s="273"/>
      <c r="AA124" s="273"/>
      <c r="AB124" s="273"/>
      <c r="AC124" s="273"/>
      <c r="AD124" s="274"/>
      <c r="AE124" s="224"/>
      <c r="AF124" s="224"/>
    </row>
    <row r="125" spans="1:32" s="222" customFormat="1" ht="18">
      <c r="A125" s="275"/>
      <c r="B125" s="275"/>
      <c r="C125" s="275"/>
      <c r="D125" s="276"/>
      <c r="E125" s="276"/>
      <c r="F125" s="276"/>
      <c r="G125" s="276"/>
      <c r="H125" s="276"/>
      <c r="I125" s="276"/>
      <c r="J125" s="276"/>
      <c r="K125" s="277"/>
      <c r="L125" s="276"/>
      <c r="M125" s="278"/>
      <c r="N125" s="278"/>
      <c r="O125" s="278"/>
      <c r="P125" s="278"/>
      <c r="Q125" s="278"/>
      <c r="R125" s="278"/>
      <c r="S125" s="278"/>
      <c r="T125" s="278"/>
      <c r="U125" s="278"/>
      <c r="V125" s="278"/>
      <c r="W125" s="278"/>
      <c r="X125" s="278"/>
      <c r="Y125" s="278"/>
      <c r="Z125" s="278"/>
      <c r="AA125" s="278"/>
      <c r="AB125" s="278"/>
      <c r="AC125" s="278"/>
      <c r="AD125" s="279"/>
      <c r="AE125" s="224"/>
      <c r="AF125" s="224"/>
    </row>
    <row r="126" spans="1:32" s="222" customFormat="1" ht="18">
      <c r="A126" s="224"/>
      <c r="B126" s="224"/>
      <c r="C126" s="224"/>
      <c r="D126" s="224"/>
      <c r="E126" s="224"/>
      <c r="F126" s="224"/>
      <c r="G126" s="224"/>
      <c r="H126" s="224"/>
      <c r="M126" s="224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  <c r="X126" s="224"/>
      <c r="AD126" s="232"/>
      <c r="AE126" s="224"/>
      <c r="AF126" s="224"/>
    </row>
    <row r="127" spans="1:32" s="222" customFormat="1" ht="58">
      <c r="A127" s="223" t="s">
        <v>124</v>
      </c>
      <c r="B127" s="224" t="s">
        <v>109</v>
      </c>
      <c r="C127" s="224" t="s">
        <v>87</v>
      </c>
      <c r="D127" s="280">
        <v>44300</v>
      </c>
      <c r="E127" s="224">
        <v>83</v>
      </c>
      <c r="F127" s="224"/>
      <c r="G127" s="224"/>
      <c r="H127" s="224"/>
      <c r="I127" s="224">
        <v>200</v>
      </c>
      <c r="J127" s="224">
        <v>100</v>
      </c>
      <c r="K127" s="224">
        <v>5</v>
      </c>
      <c r="L127" s="226">
        <f>(K127*I127)/J127</f>
        <v>10</v>
      </c>
      <c r="M127" s="221"/>
      <c r="N127" s="221"/>
      <c r="O127" s="221"/>
      <c r="P127" s="221"/>
      <c r="Q127" s="221"/>
      <c r="R127" s="221"/>
      <c r="S127" s="221"/>
      <c r="T127" s="221"/>
      <c r="U127" s="221"/>
      <c r="V127" s="221"/>
      <c r="W127" s="221"/>
      <c r="X127" s="221"/>
      <c r="Y127" s="221">
        <v>12</v>
      </c>
      <c r="Z127" s="221">
        <v>0</v>
      </c>
      <c r="AA127" s="221">
        <f>AVERAGE(M129:X129)</f>
        <v>0</v>
      </c>
      <c r="AB127" s="221">
        <f>STDEV(M129:X129)</f>
        <v>0</v>
      </c>
      <c r="AC127" s="221">
        <f>MEDIAN(M129:X129)</f>
        <v>0</v>
      </c>
      <c r="AD127" s="227">
        <f t="shared" ref="AD127" si="109">Z127/Y127</f>
        <v>0</v>
      </c>
      <c r="AE127" s="224"/>
      <c r="AF127" s="224"/>
    </row>
    <row r="128" spans="1:32" s="222" customFormat="1" ht="18">
      <c r="A128" s="224"/>
      <c r="B128" s="224"/>
      <c r="C128" s="224"/>
      <c r="D128" s="224"/>
      <c r="E128" s="224"/>
      <c r="F128" s="224"/>
      <c r="G128" s="224"/>
      <c r="H128" s="224"/>
      <c r="L128" s="228" t="s">
        <v>73</v>
      </c>
      <c r="M128" s="221">
        <v>0</v>
      </c>
      <c r="N128" s="221">
        <v>0</v>
      </c>
      <c r="O128" s="221">
        <v>0</v>
      </c>
      <c r="P128" s="221">
        <v>0</v>
      </c>
      <c r="Q128" s="221">
        <v>0</v>
      </c>
      <c r="R128" s="221">
        <v>0</v>
      </c>
      <c r="S128" s="221">
        <v>0</v>
      </c>
      <c r="T128" s="221">
        <v>0</v>
      </c>
      <c r="U128" s="221">
        <v>0</v>
      </c>
      <c r="V128" s="221">
        <v>0</v>
      </c>
      <c r="W128" s="221">
        <v>0</v>
      </c>
      <c r="X128" s="221">
        <v>0</v>
      </c>
      <c r="Y128" s="230"/>
      <c r="Z128" s="231"/>
      <c r="AA128" s="231"/>
      <c r="AB128" s="231"/>
      <c r="AC128" s="231"/>
      <c r="AD128" s="232"/>
      <c r="AE128" s="224"/>
      <c r="AF128" s="224"/>
    </row>
    <row r="129" spans="1:32" s="222" customFormat="1" ht="18">
      <c r="A129" s="224"/>
      <c r="B129" s="224"/>
      <c r="C129" s="224"/>
      <c r="D129" s="224"/>
      <c r="E129" s="224"/>
      <c r="F129" s="224"/>
      <c r="G129" s="224"/>
      <c r="H129" s="224"/>
      <c r="L129" s="228" t="s">
        <v>74</v>
      </c>
      <c r="M129" s="221">
        <f t="shared" ref="M129:O129" si="110">1000*M128/$L127</f>
        <v>0</v>
      </c>
      <c r="N129" s="221">
        <f t="shared" si="110"/>
        <v>0</v>
      </c>
      <c r="O129" s="221">
        <f t="shared" si="110"/>
        <v>0</v>
      </c>
      <c r="P129" s="221">
        <f>1000*P128/$L127</f>
        <v>0</v>
      </c>
      <c r="Q129" s="221">
        <f t="shared" ref="Q129" si="111">1000*Q128/$L127</f>
        <v>0</v>
      </c>
      <c r="R129" s="221">
        <f>1000*R128/$L127</f>
        <v>0</v>
      </c>
      <c r="S129" s="221">
        <f t="shared" ref="S129:X129" si="112">1000*S128/$L127</f>
        <v>0</v>
      </c>
      <c r="T129" s="221">
        <f t="shared" si="112"/>
        <v>0</v>
      </c>
      <c r="U129" s="221">
        <f t="shared" si="112"/>
        <v>0</v>
      </c>
      <c r="V129" s="221">
        <f t="shared" si="112"/>
        <v>0</v>
      </c>
      <c r="W129" s="221">
        <f t="shared" si="112"/>
        <v>0</v>
      </c>
      <c r="X129" s="221">
        <f t="shared" si="112"/>
        <v>0</v>
      </c>
      <c r="Y129" s="230"/>
      <c r="Z129" s="231"/>
      <c r="AA129" s="231"/>
      <c r="AB129" s="231"/>
      <c r="AC129" s="231"/>
      <c r="AD129" s="232"/>
      <c r="AE129" s="224"/>
      <c r="AF129" s="224"/>
    </row>
    <row r="130" spans="1:32" s="222" customFormat="1" ht="18">
      <c r="A130" s="224"/>
      <c r="B130" s="224"/>
      <c r="C130" s="224"/>
      <c r="D130" s="224"/>
      <c r="E130" s="224"/>
      <c r="F130" s="224"/>
      <c r="G130" s="224"/>
      <c r="H130" s="224"/>
      <c r="M130" s="224"/>
      <c r="N130" s="224"/>
      <c r="O130" s="224"/>
      <c r="P130" s="224"/>
      <c r="Q130" s="224"/>
      <c r="R130" s="224"/>
      <c r="S130" s="224"/>
      <c r="T130" s="224"/>
      <c r="U130" s="224"/>
      <c r="V130" s="224"/>
      <c r="W130" s="224"/>
      <c r="X130" s="224"/>
      <c r="AD130" s="232"/>
      <c r="AE130" s="224"/>
      <c r="AF130" s="224"/>
    </row>
    <row r="131" spans="1:32" s="222" customFormat="1" ht="19">
      <c r="A131" s="224"/>
      <c r="B131" s="224" t="s">
        <v>96</v>
      </c>
      <c r="C131" s="224" t="s">
        <v>87</v>
      </c>
      <c r="D131" s="280">
        <v>44301</v>
      </c>
      <c r="E131" s="224">
        <v>70</v>
      </c>
      <c r="F131" s="224"/>
      <c r="G131" s="224"/>
      <c r="H131" s="224"/>
      <c r="I131" s="224">
        <v>200</v>
      </c>
      <c r="J131" s="224">
        <v>100</v>
      </c>
      <c r="K131" s="224">
        <v>5</v>
      </c>
      <c r="L131" s="226">
        <f>(K131*I131)/J131</f>
        <v>10</v>
      </c>
      <c r="M131" s="221"/>
      <c r="N131" s="221"/>
      <c r="O131" s="221"/>
      <c r="P131" s="221"/>
      <c r="Q131" s="221"/>
      <c r="R131" s="221"/>
      <c r="S131" s="221"/>
      <c r="T131" s="221"/>
      <c r="U131" s="221"/>
      <c r="V131" s="221"/>
      <c r="W131" s="221"/>
      <c r="X131" s="221"/>
      <c r="Y131" s="221">
        <v>12</v>
      </c>
      <c r="Z131" s="221">
        <v>0</v>
      </c>
      <c r="AA131" s="221">
        <f>AVERAGE(M133:X133)</f>
        <v>0</v>
      </c>
      <c r="AB131" s="221">
        <f>STDEV(M133:X133)</f>
        <v>0</v>
      </c>
      <c r="AC131" s="221">
        <f>MEDIAN(M133:X133)</f>
        <v>0</v>
      </c>
      <c r="AD131" s="227">
        <f t="shared" ref="AD131" si="113">Z131/Y131</f>
        <v>0</v>
      </c>
      <c r="AE131" s="224"/>
      <c r="AF131" s="224"/>
    </row>
    <row r="132" spans="1:32" s="222" customFormat="1" ht="18">
      <c r="A132" s="224"/>
      <c r="B132" s="224"/>
      <c r="C132" s="224"/>
      <c r="D132" s="224"/>
      <c r="E132" s="224"/>
      <c r="F132" s="224"/>
      <c r="G132" s="224"/>
      <c r="H132" s="224"/>
      <c r="L132" s="228" t="s">
        <v>73</v>
      </c>
      <c r="M132" s="221">
        <v>0</v>
      </c>
      <c r="N132" s="221">
        <v>0</v>
      </c>
      <c r="O132" s="221">
        <v>0</v>
      </c>
      <c r="P132" s="221">
        <v>0</v>
      </c>
      <c r="Q132" s="221">
        <v>0</v>
      </c>
      <c r="R132" s="221">
        <v>0</v>
      </c>
      <c r="S132" s="221">
        <v>0</v>
      </c>
      <c r="T132" s="221">
        <v>0</v>
      </c>
      <c r="U132" s="221">
        <v>0</v>
      </c>
      <c r="V132" s="221">
        <v>0</v>
      </c>
      <c r="W132" s="221">
        <v>0</v>
      </c>
      <c r="X132" s="221">
        <v>0</v>
      </c>
      <c r="Y132" s="230"/>
      <c r="Z132" s="231"/>
      <c r="AA132" s="231"/>
      <c r="AB132" s="231"/>
      <c r="AC132" s="231"/>
      <c r="AD132" s="232"/>
      <c r="AE132" s="224"/>
      <c r="AF132" s="224"/>
    </row>
    <row r="133" spans="1:32" s="222" customFormat="1" ht="18">
      <c r="A133" s="224"/>
      <c r="B133" s="224"/>
      <c r="C133" s="224"/>
      <c r="D133" s="224"/>
      <c r="E133" s="224"/>
      <c r="F133" s="224"/>
      <c r="G133" s="224"/>
      <c r="H133" s="224"/>
      <c r="L133" s="228" t="s">
        <v>74</v>
      </c>
      <c r="M133" s="221">
        <f t="shared" ref="M133:O133" si="114">1000*M132/$L131</f>
        <v>0</v>
      </c>
      <c r="N133" s="221">
        <f t="shared" si="114"/>
        <v>0</v>
      </c>
      <c r="O133" s="221">
        <f t="shared" si="114"/>
        <v>0</v>
      </c>
      <c r="P133" s="221">
        <f>1000*P132/$L131</f>
        <v>0</v>
      </c>
      <c r="Q133" s="221">
        <f t="shared" ref="Q133" si="115">1000*Q132/$L131</f>
        <v>0</v>
      </c>
      <c r="R133" s="221">
        <f>1000*R132/$L131</f>
        <v>0</v>
      </c>
      <c r="S133" s="221">
        <f t="shared" ref="S133:X133" si="116">1000*S132/$L131</f>
        <v>0</v>
      </c>
      <c r="T133" s="221">
        <f t="shared" si="116"/>
        <v>0</v>
      </c>
      <c r="U133" s="221">
        <f t="shared" si="116"/>
        <v>0</v>
      </c>
      <c r="V133" s="221">
        <f t="shared" si="116"/>
        <v>0</v>
      </c>
      <c r="W133" s="221">
        <f t="shared" si="116"/>
        <v>0</v>
      </c>
      <c r="X133" s="221">
        <f t="shared" si="116"/>
        <v>0</v>
      </c>
      <c r="Y133" s="230"/>
      <c r="Z133" s="231"/>
      <c r="AA133" s="231"/>
      <c r="AB133" s="231"/>
      <c r="AC133" s="231"/>
      <c r="AD133" s="232"/>
      <c r="AE133" s="224"/>
      <c r="AF133" s="224"/>
    </row>
    <row r="134" spans="1:32" s="222" customFormat="1" ht="18">
      <c r="A134" s="224"/>
      <c r="B134" s="224"/>
      <c r="C134" s="224"/>
      <c r="D134" s="224"/>
      <c r="E134" s="224"/>
      <c r="F134" s="224"/>
      <c r="G134" s="224"/>
      <c r="H134" s="224"/>
      <c r="M134" s="224"/>
      <c r="N134" s="224"/>
      <c r="O134" s="224"/>
      <c r="P134" s="224"/>
      <c r="Q134" s="224"/>
      <c r="R134" s="224"/>
      <c r="S134" s="224"/>
      <c r="T134" s="224"/>
      <c r="U134" s="224"/>
      <c r="V134" s="224"/>
      <c r="W134" s="224"/>
      <c r="X134" s="224"/>
      <c r="AD134" s="232"/>
      <c r="AE134" s="224"/>
      <c r="AF134" s="224"/>
    </row>
    <row r="135" spans="1:32" s="222" customFormat="1" ht="19">
      <c r="A135" s="224"/>
      <c r="B135" s="224" t="s">
        <v>117</v>
      </c>
      <c r="C135" s="224" t="s">
        <v>87</v>
      </c>
      <c r="D135" s="280">
        <v>44301</v>
      </c>
      <c r="E135" s="224">
        <v>28</v>
      </c>
      <c r="F135" s="224"/>
      <c r="G135" s="224"/>
      <c r="H135" s="224"/>
      <c r="I135" s="224">
        <v>200</v>
      </c>
      <c r="J135" s="224">
        <v>100</v>
      </c>
      <c r="K135" s="224">
        <v>5</v>
      </c>
      <c r="L135" s="226">
        <f>(K135*I135)/J135</f>
        <v>10</v>
      </c>
      <c r="M135" s="221"/>
      <c r="N135" s="221"/>
      <c r="O135" s="221"/>
      <c r="P135" s="221"/>
      <c r="Q135" s="221"/>
      <c r="R135" s="221"/>
      <c r="S135" s="221"/>
      <c r="T135" s="221"/>
      <c r="U135" s="221"/>
      <c r="V135" s="221"/>
      <c r="W135" s="221"/>
      <c r="X135" s="221"/>
      <c r="Y135" s="221">
        <v>12</v>
      </c>
      <c r="Z135" s="221">
        <v>0</v>
      </c>
      <c r="AA135" s="221">
        <f>AVERAGE(M137:R137)</f>
        <v>0</v>
      </c>
      <c r="AB135" s="221">
        <f>STDEV(M137:R137)</f>
        <v>0</v>
      </c>
      <c r="AC135" s="221">
        <f>MEDIAN(M137:R137)</f>
        <v>0</v>
      </c>
      <c r="AD135" s="227">
        <f t="shared" ref="AD135" si="117">Z135/Y135</f>
        <v>0</v>
      </c>
      <c r="AE135" s="224"/>
      <c r="AF135" s="224"/>
    </row>
    <row r="136" spans="1:32" s="222" customFormat="1" ht="18">
      <c r="A136" s="224"/>
      <c r="B136" s="224"/>
      <c r="C136" s="224"/>
      <c r="D136" s="224"/>
      <c r="E136" s="224"/>
      <c r="F136" s="224"/>
      <c r="G136" s="224"/>
      <c r="H136" s="224"/>
      <c r="L136" s="228" t="s">
        <v>73</v>
      </c>
      <c r="M136" s="221">
        <v>0</v>
      </c>
      <c r="N136" s="221">
        <v>0</v>
      </c>
      <c r="O136" s="221">
        <v>0</v>
      </c>
      <c r="P136" s="221">
        <v>0</v>
      </c>
      <c r="Q136" s="221">
        <v>0</v>
      </c>
      <c r="R136" s="221">
        <v>0</v>
      </c>
      <c r="S136" s="221">
        <v>0</v>
      </c>
      <c r="T136" s="221">
        <v>0</v>
      </c>
      <c r="U136" s="221">
        <v>0</v>
      </c>
      <c r="V136" s="221">
        <v>0</v>
      </c>
      <c r="W136" s="221">
        <v>0</v>
      </c>
      <c r="X136" s="221">
        <v>0</v>
      </c>
      <c r="Y136" s="230"/>
      <c r="Z136" s="231"/>
      <c r="AA136" s="231"/>
      <c r="AB136" s="231"/>
      <c r="AC136" s="231"/>
      <c r="AD136" s="232"/>
      <c r="AE136" s="224"/>
      <c r="AF136" s="224"/>
    </row>
    <row r="137" spans="1:32" s="222" customFormat="1" ht="18">
      <c r="A137" s="224"/>
      <c r="B137" s="224"/>
      <c r="C137" s="224"/>
      <c r="D137" s="224"/>
      <c r="E137" s="224"/>
      <c r="F137" s="224"/>
      <c r="G137" s="224"/>
      <c r="H137" s="224"/>
      <c r="L137" s="228" t="s">
        <v>74</v>
      </c>
      <c r="M137" s="221">
        <f t="shared" ref="M137:O137" si="118">1000*M136/$L135</f>
        <v>0</v>
      </c>
      <c r="N137" s="221">
        <f t="shared" si="118"/>
        <v>0</v>
      </c>
      <c r="O137" s="221">
        <f t="shared" si="118"/>
        <v>0</v>
      </c>
      <c r="P137" s="221">
        <f>1000*P136/$L135</f>
        <v>0</v>
      </c>
      <c r="Q137" s="221">
        <f t="shared" ref="Q137" si="119">1000*Q136/$L135</f>
        <v>0</v>
      </c>
      <c r="R137" s="221">
        <f>1000*R136/$L135</f>
        <v>0</v>
      </c>
      <c r="S137" s="221">
        <f t="shared" ref="S137:X137" si="120">1000*S136/$L135</f>
        <v>0</v>
      </c>
      <c r="T137" s="221">
        <f t="shared" si="120"/>
        <v>0</v>
      </c>
      <c r="U137" s="221">
        <f t="shared" si="120"/>
        <v>0</v>
      </c>
      <c r="V137" s="221">
        <f t="shared" si="120"/>
        <v>0</v>
      </c>
      <c r="W137" s="221">
        <f t="shared" si="120"/>
        <v>0</v>
      </c>
      <c r="X137" s="221">
        <f t="shared" si="120"/>
        <v>0</v>
      </c>
      <c r="Y137" s="230"/>
      <c r="Z137" s="231"/>
      <c r="AA137" s="231"/>
      <c r="AB137" s="231"/>
      <c r="AC137" s="231"/>
      <c r="AD137" s="232"/>
      <c r="AE137" s="224"/>
      <c r="AF137" s="224"/>
    </row>
    <row r="138" spans="1:32" s="222" customFormat="1" ht="18">
      <c r="A138" s="224"/>
      <c r="B138" s="224"/>
      <c r="C138" s="224"/>
      <c r="D138" s="224"/>
      <c r="E138" s="224"/>
      <c r="F138" s="224"/>
      <c r="G138" s="224"/>
      <c r="H138" s="224"/>
      <c r="M138" s="224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  <c r="AD138" s="232"/>
      <c r="AE138" s="224"/>
      <c r="AF138" s="224"/>
    </row>
    <row r="139" spans="1:32" s="222" customFormat="1" ht="19">
      <c r="A139" s="224"/>
      <c r="B139" s="224" t="s">
        <v>96</v>
      </c>
      <c r="C139" s="224" t="s">
        <v>87</v>
      </c>
      <c r="D139" s="280">
        <v>44308</v>
      </c>
      <c r="E139" s="224">
        <v>77</v>
      </c>
      <c r="F139" s="224"/>
      <c r="G139" s="224"/>
      <c r="H139" s="224"/>
      <c r="I139" s="224">
        <v>200</v>
      </c>
      <c r="J139" s="224">
        <v>100</v>
      </c>
      <c r="K139" s="224">
        <v>5</v>
      </c>
      <c r="L139" s="226">
        <f>(K139*I139)/J139</f>
        <v>10</v>
      </c>
      <c r="M139" s="221"/>
      <c r="N139" s="221"/>
      <c r="O139" s="221"/>
      <c r="P139" s="221"/>
      <c r="Q139" s="221"/>
      <c r="R139" s="221"/>
      <c r="S139" s="221"/>
      <c r="T139" s="221"/>
      <c r="U139" s="221"/>
      <c r="V139" s="221"/>
      <c r="W139" s="221"/>
      <c r="X139" s="221"/>
      <c r="Y139" s="221">
        <v>12</v>
      </c>
      <c r="Z139" s="221">
        <v>0</v>
      </c>
      <c r="AA139" s="221">
        <f>AVERAGE(M141:X141)</f>
        <v>0</v>
      </c>
      <c r="AB139" s="221">
        <f>STDEV(M141:X141)</f>
        <v>0</v>
      </c>
      <c r="AC139" s="221">
        <f>MEDIAN(M141:X141)</f>
        <v>0</v>
      </c>
      <c r="AD139" s="227">
        <f t="shared" ref="AD139" si="121">Z139/Y139</f>
        <v>0</v>
      </c>
      <c r="AE139" s="224"/>
      <c r="AF139" s="224"/>
    </row>
    <row r="140" spans="1:32" s="222" customFormat="1" ht="18">
      <c r="A140" s="224"/>
      <c r="B140" s="224"/>
      <c r="C140" s="224"/>
      <c r="D140" s="224"/>
      <c r="E140" s="224"/>
      <c r="F140" s="224"/>
      <c r="G140" s="224"/>
      <c r="H140" s="224"/>
      <c r="L140" s="228" t="s">
        <v>73</v>
      </c>
      <c r="M140" s="221">
        <v>0</v>
      </c>
      <c r="N140" s="221">
        <v>0</v>
      </c>
      <c r="O140" s="221">
        <v>0</v>
      </c>
      <c r="P140" s="221">
        <v>0</v>
      </c>
      <c r="Q140" s="221">
        <v>0</v>
      </c>
      <c r="R140" s="221">
        <v>0</v>
      </c>
      <c r="S140" s="221">
        <v>0</v>
      </c>
      <c r="T140" s="221">
        <v>0</v>
      </c>
      <c r="U140" s="221">
        <v>0</v>
      </c>
      <c r="V140" s="221">
        <v>0</v>
      </c>
      <c r="W140" s="221">
        <v>0</v>
      </c>
      <c r="X140" s="221">
        <v>0</v>
      </c>
      <c r="Y140" s="230"/>
      <c r="Z140" s="231"/>
      <c r="AA140" s="231"/>
      <c r="AB140" s="231"/>
      <c r="AC140" s="231"/>
      <c r="AD140" s="232"/>
      <c r="AE140" s="224"/>
      <c r="AF140" s="224"/>
    </row>
    <row r="141" spans="1:32" s="222" customFormat="1" ht="18">
      <c r="A141" s="224"/>
      <c r="B141" s="224"/>
      <c r="C141" s="224"/>
      <c r="D141" s="224"/>
      <c r="E141" s="224"/>
      <c r="F141" s="224"/>
      <c r="G141" s="224"/>
      <c r="H141" s="224"/>
      <c r="L141" s="228" t="s">
        <v>74</v>
      </c>
      <c r="M141" s="221">
        <f t="shared" ref="M141:O141" si="122">1000*M140/$L139</f>
        <v>0</v>
      </c>
      <c r="N141" s="221">
        <f t="shared" si="122"/>
        <v>0</v>
      </c>
      <c r="O141" s="221">
        <f t="shared" si="122"/>
        <v>0</v>
      </c>
      <c r="P141" s="221">
        <f>1000*P140/$L139</f>
        <v>0</v>
      </c>
      <c r="Q141" s="221">
        <f t="shared" ref="Q141" si="123">1000*Q140/$L139</f>
        <v>0</v>
      </c>
      <c r="R141" s="221">
        <f>1000*R140/$L139</f>
        <v>0</v>
      </c>
      <c r="S141" s="221">
        <f t="shared" ref="S141:X141" si="124">1000*S140/$L139</f>
        <v>0</v>
      </c>
      <c r="T141" s="221">
        <f t="shared" si="124"/>
        <v>0</v>
      </c>
      <c r="U141" s="221">
        <f t="shared" si="124"/>
        <v>0</v>
      </c>
      <c r="V141" s="221">
        <f t="shared" si="124"/>
        <v>0</v>
      </c>
      <c r="W141" s="221">
        <f t="shared" si="124"/>
        <v>0</v>
      </c>
      <c r="X141" s="221">
        <f t="shared" si="124"/>
        <v>0</v>
      </c>
      <c r="Y141" s="230"/>
      <c r="Z141" s="231"/>
      <c r="AA141" s="231"/>
      <c r="AB141" s="231"/>
      <c r="AC141" s="231"/>
      <c r="AD141" s="232"/>
      <c r="AE141" s="224"/>
      <c r="AF141" s="224"/>
    </row>
    <row r="142" spans="1:32" s="222" customFormat="1" ht="18">
      <c r="A142" s="224"/>
      <c r="B142" s="224"/>
      <c r="C142" s="224"/>
      <c r="D142" s="224"/>
      <c r="E142" s="224"/>
      <c r="F142" s="224"/>
      <c r="G142" s="224"/>
      <c r="H142" s="224"/>
      <c r="M142" s="224"/>
      <c r="N142" s="224"/>
      <c r="O142" s="224"/>
      <c r="P142" s="224"/>
      <c r="Q142" s="224"/>
      <c r="R142" s="224"/>
      <c r="S142" s="224"/>
      <c r="T142" s="224"/>
      <c r="U142" s="224"/>
      <c r="V142" s="224"/>
      <c r="W142" s="224"/>
      <c r="X142" s="224"/>
      <c r="AD142" s="232"/>
      <c r="AE142" s="224"/>
      <c r="AF142" s="224"/>
    </row>
    <row r="143" spans="1:32" s="222" customFormat="1" ht="19">
      <c r="A143" s="224"/>
      <c r="B143" s="224" t="s">
        <v>117</v>
      </c>
      <c r="C143" s="224" t="s">
        <v>87</v>
      </c>
      <c r="D143" s="280">
        <v>44308</v>
      </c>
      <c r="E143" s="224">
        <v>35</v>
      </c>
      <c r="F143" s="224"/>
      <c r="G143" s="224"/>
      <c r="H143" s="224"/>
      <c r="I143" s="224">
        <v>200</v>
      </c>
      <c r="J143" s="224">
        <v>100</v>
      </c>
      <c r="K143" s="224">
        <v>5</v>
      </c>
      <c r="L143" s="226">
        <f>(K143*I143)/J143</f>
        <v>10</v>
      </c>
      <c r="M143" s="221"/>
      <c r="N143" s="221"/>
      <c r="O143" s="221"/>
      <c r="P143" s="221"/>
      <c r="Q143" s="221"/>
      <c r="R143" s="221"/>
      <c r="S143" s="221"/>
      <c r="T143" s="221"/>
      <c r="U143" s="221"/>
      <c r="V143" s="221"/>
      <c r="W143" s="221"/>
      <c r="X143" s="221"/>
      <c r="Y143" s="221">
        <v>12</v>
      </c>
      <c r="Z143" s="221">
        <v>0</v>
      </c>
      <c r="AA143" s="221">
        <f>AVERAGE(M145:X145)</f>
        <v>0</v>
      </c>
      <c r="AB143" s="221">
        <f>STDEV(M145:X145)</f>
        <v>0</v>
      </c>
      <c r="AC143" s="221">
        <f>MEDIAN(M145:X145)</f>
        <v>0</v>
      </c>
      <c r="AD143" s="227">
        <f t="shared" ref="AD143" si="125">Z143/Y143</f>
        <v>0</v>
      </c>
      <c r="AE143" s="224"/>
      <c r="AF143" s="224"/>
    </row>
    <row r="144" spans="1:32" s="222" customFormat="1" ht="18">
      <c r="A144" s="224"/>
      <c r="B144" s="224"/>
      <c r="C144" s="224"/>
      <c r="D144" s="224"/>
      <c r="E144" s="224"/>
      <c r="F144" s="224"/>
      <c r="G144" s="224"/>
      <c r="H144" s="224"/>
      <c r="L144" s="228" t="s">
        <v>73</v>
      </c>
      <c r="M144" s="221">
        <v>0</v>
      </c>
      <c r="N144" s="221">
        <v>0</v>
      </c>
      <c r="O144" s="221">
        <v>0</v>
      </c>
      <c r="P144" s="221">
        <v>0</v>
      </c>
      <c r="Q144" s="221">
        <v>0</v>
      </c>
      <c r="R144" s="221">
        <v>0</v>
      </c>
      <c r="S144" s="221">
        <v>0</v>
      </c>
      <c r="T144" s="221">
        <v>0</v>
      </c>
      <c r="U144" s="221">
        <v>0</v>
      </c>
      <c r="V144" s="221">
        <v>0</v>
      </c>
      <c r="W144" s="221">
        <v>0</v>
      </c>
      <c r="X144" s="221">
        <v>0</v>
      </c>
      <c r="Y144" s="230"/>
      <c r="Z144" s="231"/>
      <c r="AA144" s="231"/>
      <c r="AB144" s="231"/>
      <c r="AC144" s="231"/>
      <c r="AD144" s="232"/>
      <c r="AE144" s="224"/>
      <c r="AF144" s="224"/>
    </row>
    <row r="145" spans="1:32" s="222" customFormat="1" ht="18">
      <c r="A145" s="224"/>
      <c r="B145" s="224"/>
      <c r="C145" s="224"/>
      <c r="D145" s="224"/>
      <c r="E145" s="224"/>
      <c r="F145" s="224"/>
      <c r="G145" s="224"/>
      <c r="H145" s="224"/>
      <c r="L145" s="228" t="s">
        <v>74</v>
      </c>
      <c r="M145" s="221">
        <f t="shared" ref="M145:O145" si="126">1000*M144/$L143</f>
        <v>0</v>
      </c>
      <c r="N145" s="221">
        <f t="shared" si="126"/>
        <v>0</v>
      </c>
      <c r="O145" s="221">
        <f t="shared" si="126"/>
        <v>0</v>
      </c>
      <c r="P145" s="221">
        <f>1000*P144/$L143</f>
        <v>0</v>
      </c>
      <c r="Q145" s="221">
        <f t="shared" ref="Q145" si="127">1000*Q144/$L143</f>
        <v>0</v>
      </c>
      <c r="R145" s="221">
        <f>1000*R144/$L143</f>
        <v>0</v>
      </c>
      <c r="S145" s="221">
        <f t="shared" ref="S145:X145" si="128">1000*S144/$L143</f>
        <v>0</v>
      </c>
      <c r="T145" s="221">
        <f t="shared" si="128"/>
        <v>0</v>
      </c>
      <c r="U145" s="221">
        <f t="shared" si="128"/>
        <v>0</v>
      </c>
      <c r="V145" s="221">
        <f t="shared" si="128"/>
        <v>0</v>
      </c>
      <c r="W145" s="221">
        <f t="shared" si="128"/>
        <v>0</v>
      </c>
      <c r="X145" s="221">
        <f t="shared" si="128"/>
        <v>0</v>
      </c>
      <c r="Y145" s="230"/>
      <c r="Z145" s="231"/>
      <c r="AA145" s="231"/>
      <c r="AB145" s="231"/>
      <c r="AC145" s="231"/>
      <c r="AD145" s="232"/>
      <c r="AE145" s="224"/>
      <c r="AF145" s="224"/>
    </row>
    <row r="146" spans="1:32" s="222" customFormat="1" ht="18">
      <c r="A146" s="224"/>
      <c r="B146" s="224"/>
      <c r="C146" s="224"/>
      <c r="D146" s="224"/>
      <c r="E146" s="224"/>
      <c r="F146" s="224"/>
      <c r="G146" s="224"/>
      <c r="H146" s="224"/>
      <c r="M146" s="224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  <c r="AD146" s="232"/>
      <c r="AE146" s="224"/>
      <c r="AF146" s="224"/>
    </row>
    <row r="147" spans="1:32" s="222" customFormat="1" ht="19">
      <c r="A147" s="224"/>
      <c r="B147" s="224" t="s">
        <v>96</v>
      </c>
      <c r="C147" s="224" t="s">
        <v>87</v>
      </c>
      <c r="D147" s="280">
        <v>44312</v>
      </c>
      <c r="E147" s="224">
        <v>81</v>
      </c>
      <c r="F147" s="224"/>
      <c r="G147" s="224"/>
      <c r="H147" s="224"/>
      <c r="I147" s="224">
        <v>200</v>
      </c>
      <c r="J147" s="224">
        <v>100</v>
      </c>
      <c r="K147" s="224">
        <v>5</v>
      </c>
      <c r="L147" s="226">
        <f>(K147*I147)/J147</f>
        <v>10</v>
      </c>
      <c r="M147" s="221"/>
      <c r="N147" s="221"/>
      <c r="O147" s="221"/>
      <c r="P147" s="221"/>
      <c r="Q147" s="221"/>
      <c r="R147" s="221"/>
      <c r="S147" s="221"/>
      <c r="T147" s="221"/>
      <c r="U147" s="221"/>
      <c r="V147" s="221"/>
      <c r="W147" s="221"/>
      <c r="X147" s="221"/>
      <c r="Y147" s="221">
        <v>12</v>
      </c>
      <c r="Z147" s="221">
        <v>0</v>
      </c>
      <c r="AA147" s="221">
        <f>AVERAGE(M149:R149)</f>
        <v>0</v>
      </c>
      <c r="AB147" s="221">
        <f>STDEV(M149:R149)</f>
        <v>0</v>
      </c>
      <c r="AC147" s="221">
        <f>MEDIAN(M149:R149)</f>
        <v>0</v>
      </c>
      <c r="AD147" s="227">
        <f t="shared" ref="AD147" si="129">Z147/Y147</f>
        <v>0</v>
      </c>
      <c r="AE147" s="224"/>
      <c r="AF147" s="224"/>
    </row>
    <row r="148" spans="1:32" s="222" customFormat="1" ht="18">
      <c r="A148" s="224"/>
      <c r="B148" s="224"/>
      <c r="C148" s="224"/>
      <c r="D148" s="224"/>
      <c r="E148" s="224"/>
      <c r="F148" s="224"/>
      <c r="G148" s="224"/>
      <c r="H148" s="224"/>
      <c r="L148" s="228" t="s">
        <v>73</v>
      </c>
      <c r="M148" s="221">
        <v>0</v>
      </c>
      <c r="N148" s="221">
        <v>0</v>
      </c>
      <c r="O148" s="221">
        <v>0</v>
      </c>
      <c r="P148" s="221">
        <v>0</v>
      </c>
      <c r="Q148" s="221">
        <v>0</v>
      </c>
      <c r="R148" s="221">
        <v>0</v>
      </c>
      <c r="S148" s="221">
        <v>0</v>
      </c>
      <c r="T148" s="221">
        <v>0</v>
      </c>
      <c r="U148" s="221">
        <v>0</v>
      </c>
      <c r="V148" s="221">
        <v>0</v>
      </c>
      <c r="W148" s="221">
        <v>0</v>
      </c>
      <c r="X148" s="221">
        <v>0</v>
      </c>
      <c r="Y148" s="230"/>
      <c r="Z148" s="231"/>
      <c r="AA148" s="231"/>
      <c r="AB148" s="231"/>
      <c r="AC148" s="231"/>
      <c r="AD148" s="232"/>
      <c r="AE148" s="224"/>
      <c r="AF148" s="224"/>
    </row>
    <row r="149" spans="1:32" s="222" customFormat="1" ht="18">
      <c r="A149" s="224"/>
      <c r="B149" s="224"/>
      <c r="C149" s="224"/>
      <c r="D149" s="224"/>
      <c r="E149" s="224"/>
      <c r="F149" s="224"/>
      <c r="G149" s="224"/>
      <c r="H149" s="224"/>
      <c r="L149" s="228" t="s">
        <v>74</v>
      </c>
      <c r="M149" s="221">
        <f t="shared" ref="M149:O149" si="130">1000*M148/$L147</f>
        <v>0</v>
      </c>
      <c r="N149" s="221">
        <f t="shared" si="130"/>
        <v>0</v>
      </c>
      <c r="O149" s="221">
        <f t="shared" si="130"/>
        <v>0</v>
      </c>
      <c r="P149" s="221">
        <f>1000*P148/$L147</f>
        <v>0</v>
      </c>
      <c r="Q149" s="221">
        <f t="shared" ref="Q149" si="131">1000*Q148/$L147</f>
        <v>0</v>
      </c>
      <c r="R149" s="221">
        <f>1000*R148/$L147</f>
        <v>0</v>
      </c>
      <c r="S149" s="221">
        <f t="shared" ref="S149:X149" si="132">1000*S148/$L147</f>
        <v>0</v>
      </c>
      <c r="T149" s="221">
        <f t="shared" si="132"/>
        <v>0</v>
      </c>
      <c r="U149" s="221">
        <f t="shared" si="132"/>
        <v>0</v>
      </c>
      <c r="V149" s="221">
        <f t="shared" si="132"/>
        <v>0</v>
      </c>
      <c r="W149" s="221">
        <f t="shared" si="132"/>
        <v>0</v>
      </c>
      <c r="X149" s="221">
        <f t="shared" si="132"/>
        <v>0</v>
      </c>
      <c r="Y149" s="230"/>
      <c r="Z149" s="231"/>
      <c r="AA149" s="231"/>
      <c r="AB149" s="231"/>
      <c r="AC149" s="231"/>
      <c r="AD149" s="232"/>
      <c r="AE149" s="224"/>
      <c r="AF149" s="224"/>
    </row>
    <row r="150" spans="1:32" s="222" customFormat="1" ht="18">
      <c r="A150" s="224"/>
      <c r="B150" s="224"/>
      <c r="C150" s="224"/>
      <c r="D150" s="224"/>
      <c r="E150" s="224"/>
      <c r="F150" s="224"/>
      <c r="G150" s="224"/>
      <c r="H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AD150" s="232"/>
      <c r="AE150" s="224"/>
      <c r="AF150" s="224"/>
    </row>
    <row r="151" spans="1:32" s="222" customFormat="1" ht="18">
      <c r="A151" s="271"/>
      <c r="B151" s="271"/>
      <c r="C151" s="271"/>
      <c r="D151" s="271"/>
      <c r="E151" s="271"/>
      <c r="F151" s="271"/>
      <c r="G151" s="271"/>
      <c r="H151" s="271"/>
      <c r="I151" s="271"/>
      <c r="J151" s="271"/>
      <c r="K151" s="271"/>
      <c r="L151" s="272"/>
      <c r="M151" s="273"/>
      <c r="N151" s="273"/>
      <c r="O151" s="273"/>
      <c r="P151" s="273"/>
      <c r="Q151" s="273"/>
      <c r="R151" s="273"/>
      <c r="S151" s="273"/>
      <c r="T151" s="273"/>
      <c r="U151" s="273"/>
      <c r="V151" s="273"/>
      <c r="W151" s="273"/>
      <c r="X151" s="273"/>
      <c r="Y151" s="273"/>
      <c r="Z151" s="273"/>
      <c r="AA151" s="273"/>
      <c r="AB151" s="273"/>
      <c r="AC151" s="273"/>
      <c r="AD151" s="274"/>
      <c r="AE151" s="224"/>
      <c r="AF151" s="224"/>
    </row>
    <row r="152" spans="1:32" s="222" customFormat="1" ht="18">
      <c r="A152" s="275"/>
      <c r="B152" s="275"/>
      <c r="C152" s="275"/>
      <c r="D152" s="276"/>
      <c r="E152" s="276"/>
      <c r="F152" s="276"/>
      <c r="G152" s="276"/>
      <c r="H152" s="276"/>
      <c r="I152" s="276"/>
      <c r="J152" s="276"/>
      <c r="K152" s="277"/>
      <c r="L152" s="276"/>
      <c r="M152" s="278"/>
      <c r="N152" s="278"/>
      <c r="O152" s="278"/>
      <c r="P152" s="278"/>
      <c r="Q152" s="278"/>
      <c r="R152" s="278"/>
      <c r="S152" s="278"/>
      <c r="T152" s="278"/>
      <c r="U152" s="278"/>
      <c r="V152" s="278"/>
      <c r="W152" s="278"/>
      <c r="X152" s="278"/>
      <c r="Y152" s="278"/>
      <c r="Z152" s="278"/>
      <c r="AA152" s="278"/>
      <c r="AB152" s="278"/>
      <c r="AC152" s="278"/>
      <c r="AD152" s="279"/>
      <c r="AE152" s="224"/>
      <c r="AF152" s="224"/>
    </row>
    <row r="153" spans="1:32" s="222" customFormat="1" ht="18">
      <c r="A153" s="224"/>
      <c r="B153" s="224"/>
      <c r="C153" s="224"/>
      <c r="D153" s="224"/>
      <c r="E153" s="224"/>
      <c r="F153" s="224"/>
      <c r="G153" s="224"/>
      <c r="H153" s="224"/>
      <c r="M153" s="224"/>
      <c r="N153" s="224"/>
      <c r="O153" s="224"/>
      <c r="P153" s="224"/>
      <c r="Q153" s="224"/>
      <c r="R153" s="224"/>
      <c r="S153" s="224"/>
      <c r="T153" s="224"/>
      <c r="U153" s="224"/>
      <c r="V153" s="224"/>
      <c r="W153" s="224"/>
      <c r="X153" s="224"/>
      <c r="AD153" s="232"/>
      <c r="AE153" s="224"/>
      <c r="AF153" s="224"/>
    </row>
    <row r="154" spans="1:32" s="222" customFormat="1" ht="58">
      <c r="A154" s="223" t="s">
        <v>125</v>
      </c>
      <c r="B154" s="224" t="s">
        <v>117</v>
      </c>
      <c r="C154" s="224" t="s">
        <v>87</v>
      </c>
      <c r="D154" s="280">
        <v>44322</v>
      </c>
      <c r="E154" s="224">
        <v>49</v>
      </c>
      <c r="F154" s="224"/>
      <c r="G154" s="224"/>
      <c r="H154" s="224"/>
      <c r="I154" s="224">
        <v>200</v>
      </c>
      <c r="J154" s="224">
        <v>100</v>
      </c>
      <c r="K154" s="224">
        <v>5</v>
      </c>
      <c r="L154" s="226">
        <f>(K154*I154)/J154</f>
        <v>10</v>
      </c>
      <c r="M154" s="221"/>
      <c r="N154" s="221"/>
      <c r="O154" s="221"/>
      <c r="P154" s="221"/>
      <c r="Q154" s="221"/>
      <c r="R154" s="221"/>
      <c r="S154" s="221"/>
      <c r="T154" s="221"/>
      <c r="U154" s="221"/>
      <c r="V154" s="221"/>
      <c r="W154" s="221"/>
      <c r="X154" s="221"/>
      <c r="Y154" s="221">
        <v>12</v>
      </c>
      <c r="Z154" s="221">
        <v>0</v>
      </c>
      <c r="AA154" s="221">
        <f>AVERAGE(M156:X156)</f>
        <v>0</v>
      </c>
      <c r="AB154" s="221">
        <f>STDEV(M156:X156)</f>
        <v>0</v>
      </c>
      <c r="AC154" s="221">
        <f>MEDIAN(M156:X156)</f>
        <v>0</v>
      </c>
      <c r="AD154" s="227">
        <f t="shared" ref="AD154" si="133">Z154/Y154</f>
        <v>0</v>
      </c>
      <c r="AE154" s="224"/>
      <c r="AF154" s="224"/>
    </row>
    <row r="155" spans="1:32" s="222" customFormat="1" ht="18">
      <c r="A155" s="224"/>
      <c r="B155" s="224"/>
      <c r="C155" s="224"/>
      <c r="D155" s="224"/>
      <c r="E155" s="224"/>
      <c r="F155" s="224"/>
      <c r="G155" s="224"/>
      <c r="H155" s="224"/>
      <c r="L155" s="228" t="s">
        <v>73</v>
      </c>
      <c r="M155" s="221">
        <v>0</v>
      </c>
      <c r="N155" s="221">
        <v>0</v>
      </c>
      <c r="O155" s="221">
        <v>0</v>
      </c>
      <c r="P155" s="221">
        <v>0</v>
      </c>
      <c r="Q155" s="221">
        <v>0</v>
      </c>
      <c r="R155" s="221">
        <v>0</v>
      </c>
      <c r="S155" s="221">
        <v>0</v>
      </c>
      <c r="T155" s="221">
        <v>0</v>
      </c>
      <c r="U155" s="221">
        <v>0</v>
      </c>
      <c r="V155" s="221">
        <v>0</v>
      </c>
      <c r="W155" s="221">
        <v>0</v>
      </c>
      <c r="X155" s="221">
        <v>0</v>
      </c>
      <c r="Y155" s="230"/>
      <c r="Z155" s="231"/>
      <c r="AA155" s="231"/>
      <c r="AB155" s="231"/>
      <c r="AC155" s="231"/>
      <c r="AD155" s="232"/>
      <c r="AE155" s="224"/>
      <c r="AF155" s="224"/>
    </row>
    <row r="156" spans="1:32" s="222" customFormat="1" ht="18">
      <c r="A156" s="224"/>
      <c r="B156" s="224"/>
      <c r="C156" s="224"/>
      <c r="D156" s="224"/>
      <c r="E156" s="224"/>
      <c r="F156" s="224"/>
      <c r="G156" s="224"/>
      <c r="H156" s="224"/>
      <c r="L156" s="228" t="s">
        <v>74</v>
      </c>
      <c r="M156" s="221">
        <f t="shared" ref="M156:O156" si="134">1000*M155/$L154</f>
        <v>0</v>
      </c>
      <c r="N156" s="221">
        <f t="shared" si="134"/>
        <v>0</v>
      </c>
      <c r="O156" s="221">
        <f t="shared" si="134"/>
        <v>0</v>
      </c>
      <c r="P156" s="221">
        <f>1000*P155/$L154</f>
        <v>0</v>
      </c>
      <c r="Q156" s="221">
        <f t="shared" ref="Q156" si="135">1000*Q155/$L154</f>
        <v>0</v>
      </c>
      <c r="R156" s="221">
        <f>1000*R155/$L154</f>
        <v>0</v>
      </c>
      <c r="S156" s="221">
        <f t="shared" ref="S156:X156" si="136">1000*S155/$L154</f>
        <v>0</v>
      </c>
      <c r="T156" s="221">
        <f t="shared" si="136"/>
        <v>0</v>
      </c>
      <c r="U156" s="221">
        <f t="shared" si="136"/>
        <v>0</v>
      </c>
      <c r="V156" s="221">
        <f t="shared" si="136"/>
        <v>0</v>
      </c>
      <c r="W156" s="221">
        <f t="shared" si="136"/>
        <v>0</v>
      </c>
      <c r="X156" s="221">
        <f t="shared" si="136"/>
        <v>0</v>
      </c>
      <c r="Y156" s="230"/>
      <c r="Z156" s="231"/>
      <c r="AA156" s="231"/>
      <c r="AB156" s="231"/>
      <c r="AC156" s="231"/>
      <c r="AD156" s="232"/>
      <c r="AE156" s="224"/>
      <c r="AF156" s="224"/>
    </row>
    <row r="157" spans="1:32" s="222" customFormat="1" ht="18">
      <c r="A157" s="224"/>
      <c r="B157" s="224"/>
      <c r="C157" s="224"/>
      <c r="D157" s="224"/>
      <c r="E157" s="224"/>
      <c r="F157" s="224"/>
      <c r="G157" s="224"/>
      <c r="H157" s="224"/>
      <c r="M157" s="224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  <c r="AD157" s="232"/>
      <c r="AE157" s="224"/>
      <c r="AF157" s="224"/>
    </row>
    <row r="158" spans="1:32" s="222" customFormat="1" ht="19">
      <c r="A158" s="224"/>
      <c r="B158" s="224" t="s">
        <v>117</v>
      </c>
      <c r="C158" s="224" t="s">
        <v>87</v>
      </c>
      <c r="D158" s="280">
        <v>44336</v>
      </c>
      <c r="E158" s="224">
        <v>63</v>
      </c>
      <c r="F158" s="224"/>
      <c r="G158" s="224"/>
      <c r="H158" s="224"/>
      <c r="I158" s="224">
        <v>200</v>
      </c>
      <c r="J158" s="224">
        <v>100</v>
      </c>
      <c r="K158" s="224">
        <v>5</v>
      </c>
      <c r="L158" s="226">
        <f>(K158*I158)/J158</f>
        <v>10</v>
      </c>
      <c r="M158" s="221"/>
      <c r="N158" s="221"/>
      <c r="O158" s="221"/>
      <c r="P158" s="221"/>
      <c r="Q158" s="221"/>
      <c r="R158" s="221"/>
      <c r="S158" s="221"/>
      <c r="T158" s="221"/>
      <c r="U158" s="221"/>
      <c r="V158" s="221"/>
      <c r="W158" s="221"/>
      <c r="X158" s="221"/>
      <c r="Y158" s="221">
        <v>12</v>
      </c>
      <c r="Z158" s="221">
        <v>0</v>
      </c>
      <c r="AA158" s="221">
        <f>AVERAGE(M160:X160)</f>
        <v>0</v>
      </c>
      <c r="AB158" s="221">
        <f>STDEV(M160:X160)</f>
        <v>0</v>
      </c>
      <c r="AC158" s="221">
        <f>MEDIAN(M160:X160)</f>
        <v>0</v>
      </c>
      <c r="AD158" s="227">
        <f t="shared" ref="AD158" si="137">Z158/Y158</f>
        <v>0</v>
      </c>
      <c r="AE158" s="224"/>
      <c r="AF158" s="224"/>
    </row>
    <row r="159" spans="1:32" s="222" customFormat="1" ht="18">
      <c r="A159" s="224"/>
      <c r="B159" s="224"/>
      <c r="C159" s="224"/>
      <c r="D159" s="224"/>
      <c r="E159" s="224"/>
      <c r="F159" s="224"/>
      <c r="G159" s="224"/>
      <c r="H159" s="224"/>
      <c r="L159" s="228" t="s">
        <v>73</v>
      </c>
      <c r="M159" s="221">
        <v>0</v>
      </c>
      <c r="N159" s="221">
        <v>0</v>
      </c>
      <c r="O159" s="221">
        <v>0</v>
      </c>
      <c r="P159" s="221">
        <v>0</v>
      </c>
      <c r="Q159" s="221">
        <v>0</v>
      </c>
      <c r="R159" s="221">
        <v>0</v>
      </c>
      <c r="S159" s="221">
        <v>0</v>
      </c>
      <c r="T159" s="221">
        <v>0</v>
      </c>
      <c r="U159" s="221">
        <v>0</v>
      </c>
      <c r="V159" s="221">
        <v>0</v>
      </c>
      <c r="W159" s="221">
        <v>0</v>
      </c>
      <c r="X159" s="221">
        <v>0</v>
      </c>
      <c r="Y159" s="230"/>
      <c r="Z159" s="231"/>
      <c r="AA159" s="231"/>
      <c r="AB159" s="231"/>
      <c r="AC159" s="231"/>
      <c r="AD159" s="232"/>
      <c r="AE159" s="224"/>
      <c r="AF159" s="224"/>
    </row>
    <row r="160" spans="1:32" s="222" customFormat="1" ht="18">
      <c r="A160" s="224"/>
      <c r="B160" s="224"/>
      <c r="C160" s="224"/>
      <c r="D160" s="224"/>
      <c r="E160" s="224"/>
      <c r="F160" s="224"/>
      <c r="G160" s="224"/>
      <c r="H160" s="224"/>
      <c r="L160" s="228" t="s">
        <v>74</v>
      </c>
      <c r="M160" s="221">
        <f t="shared" ref="M160:O160" si="138">1000*M159/$L158</f>
        <v>0</v>
      </c>
      <c r="N160" s="221">
        <f t="shared" si="138"/>
        <v>0</v>
      </c>
      <c r="O160" s="221">
        <f t="shared" si="138"/>
        <v>0</v>
      </c>
      <c r="P160" s="221">
        <f>1000*P159/$L158</f>
        <v>0</v>
      </c>
      <c r="Q160" s="221">
        <f t="shared" ref="Q160" si="139">1000*Q159/$L158</f>
        <v>0</v>
      </c>
      <c r="R160" s="221">
        <f>1000*R159/$L158</f>
        <v>0</v>
      </c>
      <c r="S160" s="221">
        <f t="shared" ref="S160:X160" si="140">1000*S159/$L158</f>
        <v>0</v>
      </c>
      <c r="T160" s="221">
        <f t="shared" si="140"/>
        <v>0</v>
      </c>
      <c r="U160" s="221">
        <f t="shared" si="140"/>
        <v>0</v>
      </c>
      <c r="V160" s="221">
        <f t="shared" si="140"/>
        <v>0</v>
      </c>
      <c r="W160" s="221">
        <f t="shared" si="140"/>
        <v>0</v>
      </c>
      <c r="X160" s="221">
        <f t="shared" si="140"/>
        <v>0</v>
      </c>
      <c r="Y160" s="230"/>
      <c r="Z160" s="231"/>
      <c r="AA160" s="231"/>
      <c r="AB160" s="231"/>
      <c r="AC160" s="231"/>
      <c r="AD160" s="232"/>
      <c r="AE160" s="224"/>
      <c r="AF160" s="224"/>
    </row>
    <row r="161" spans="1:32" s="222" customFormat="1" ht="18">
      <c r="A161" s="224"/>
      <c r="B161" s="224"/>
      <c r="C161" s="224"/>
      <c r="D161" s="224"/>
      <c r="E161" s="224"/>
      <c r="F161" s="224"/>
      <c r="G161" s="224"/>
      <c r="H161" s="224"/>
      <c r="M161" s="224"/>
      <c r="N161" s="224"/>
      <c r="O161" s="224"/>
      <c r="P161" s="224"/>
      <c r="Q161" s="224"/>
      <c r="R161" s="224"/>
      <c r="S161" s="224"/>
      <c r="T161" s="224"/>
      <c r="U161" s="224"/>
      <c r="V161" s="224"/>
      <c r="W161" s="224"/>
      <c r="X161" s="224"/>
      <c r="AD161" s="232"/>
      <c r="AE161" s="224"/>
      <c r="AF161" s="224"/>
    </row>
    <row r="162" spans="1:32" s="222" customFormat="1" ht="19">
      <c r="A162" s="224"/>
      <c r="B162" s="224" t="s">
        <v>117</v>
      </c>
      <c r="C162" s="224" t="s">
        <v>87</v>
      </c>
      <c r="D162" s="280">
        <v>44343</v>
      </c>
      <c r="E162" s="224">
        <v>70</v>
      </c>
      <c r="F162" s="224"/>
      <c r="G162" s="224"/>
      <c r="H162" s="224"/>
      <c r="I162" s="224">
        <v>200</v>
      </c>
      <c r="J162" s="224">
        <v>100</v>
      </c>
      <c r="K162" s="224">
        <v>5</v>
      </c>
      <c r="L162" s="226">
        <f>(K162*I162)/J162</f>
        <v>10</v>
      </c>
      <c r="M162" s="221"/>
      <c r="N162" s="221"/>
      <c r="O162" s="221"/>
      <c r="P162" s="221"/>
      <c r="Q162" s="221"/>
      <c r="R162" s="221"/>
      <c r="S162" s="221"/>
      <c r="T162" s="221"/>
      <c r="U162" s="221"/>
      <c r="V162" s="221"/>
      <c r="W162" s="221"/>
      <c r="X162" s="221"/>
      <c r="Y162" s="221">
        <v>12</v>
      </c>
      <c r="Z162" s="221">
        <v>0</v>
      </c>
      <c r="AA162" s="221">
        <f>AVERAGE(M164:R164)</f>
        <v>0</v>
      </c>
      <c r="AB162" s="221">
        <f>STDEV(M164:R164)</f>
        <v>0</v>
      </c>
      <c r="AC162" s="221">
        <f>MEDIAN(M164:R164)</f>
        <v>0</v>
      </c>
      <c r="AD162" s="227">
        <f t="shared" ref="AD162" si="141">Z162/Y162</f>
        <v>0</v>
      </c>
      <c r="AE162" s="224"/>
      <c r="AF162" s="224"/>
    </row>
    <row r="163" spans="1:32" s="222" customFormat="1" ht="18">
      <c r="A163" s="224"/>
      <c r="B163" s="224"/>
      <c r="C163" s="224"/>
      <c r="D163" s="224"/>
      <c r="E163" s="224"/>
      <c r="F163" s="224"/>
      <c r="G163" s="224"/>
      <c r="H163" s="224"/>
      <c r="L163" s="228" t="s">
        <v>73</v>
      </c>
      <c r="M163" s="221">
        <v>0</v>
      </c>
      <c r="N163" s="221">
        <v>0</v>
      </c>
      <c r="O163" s="221">
        <v>0</v>
      </c>
      <c r="P163" s="221">
        <v>0</v>
      </c>
      <c r="Q163" s="221">
        <v>0</v>
      </c>
      <c r="R163" s="221">
        <v>0</v>
      </c>
      <c r="S163" s="221">
        <v>0</v>
      </c>
      <c r="T163" s="221">
        <v>0</v>
      </c>
      <c r="U163" s="221">
        <v>0</v>
      </c>
      <c r="V163" s="221">
        <v>0</v>
      </c>
      <c r="W163" s="221">
        <v>0</v>
      </c>
      <c r="X163" s="221">
        <v>0</v>
      </c>
      <c r="Y163" s="230"/>
      <c r="Z163" s="231"/>
      <c r="AA163" s="231"/>
      <c r="AB163" s="231"/>
      <c r="AC163" s="231"/>
      <c r="AD163" s="232"/>
      <c r="AE163" s="224"/>
      <c r="AF163" s="224"/>
    </row>
    <row r="164" spans="1:32" s="222" customFormat="1" ht="18">
      <c r="A164" s="224"/>
      <c r="B164" s="224"/>
      <c r="C164" s="224"/>
      <c r="D164" s="224"/>
      <c r="E164" s="224"/>
      <c r="F164" s="224"/>
      <c r="G164" s="224"/>
      <c r="H164" s="224"/>
      <c r="L164" s="228" t="s">
        <v>74</v>
      </c>
      <c r="M164" s="221">
        <f t="shared" ref="M164:O164" si="142">1000*M163/$L162</f>
        <v>0</v>
      </c>
      <c r="N164" s="221">
        <f t="shared" si="142"/>
        <v>0</v>
      </c>
      <c r="O164" s="221">
        <f t="shared" si="142"/>
        <v>0</v>
      </c>
      <c r="P164" s="221">
        <f>1000*P163/$L162</f>
        <v>0</v>
      </c>
      <c r="Q164" s="221">
        <f t="shared" ref="Q164" si="143">1000*Q163/$L162</f>
        <v>0</v>
      </c>
      <c r="R164" s="221">
        <f>1000*R163/$L162</f>
        <v>0</v>
      </c>
      <c r="S164" s="221">
        <f t="shared" ref="S164:X164" si="144">1000*S163/$L162</f>
        <v>0</v>
      </c>
      <c r="T164" s="221">
        <f t="shared" si="144"/>
        <v>0</v>
      </c>
      <c r="U164" s="221">
        <f t="shared" si="144"/>
        <v>0</v>
      </c>
      <c r="V164" s="221">
        <f t="shared" si="144"/>
        <v>0</v>
      </c>
      <c r="W164" s="221">
        <f t="shared" si="144"/>
        <v>0</v>
      </c>
      <c r="X164" s="221">
        <f t="shared" si="144"/>
        <v>0</v>
      </c>
      <c r="Y164" s="230"/>
      <c r="Z164" s="231"/>
      <c r="AA164" s="231"/>
      <c r="AB164" s="231"/>
      <c r="AC164" s="231"/>
      <c r="AD164" s="232"/>
      <c r="AE164" s="224"/>
      <c r="AF164" s="224"/>
    </row>
    <row r="165" spans="1:32" s="222" customFormat="1" ht="18">
      <c r="A165" s="224"/>
      <c r="B165" s="224"/>
      <c r="C165" s="224"/>
      <c r="D165" s="224"/>
      <c r="E165" s="224"/>
      <c r="F165" s="224"/>
      <c r="G165" s="224"/>
      <c r="H165" s="224"/>
      <c r="M165" s="224"/>
      <c r="N165" s="224"/>
      <c r="O165" s="224"/>
      <c r="P165" s="224"/>
      <c r="Q165" s="224"/>
      <c r="R165" s="224"/>
      <c r="S165" s="224"/>
      <c r="T165" s="224"/>
      <c r="U165" s="224"/>
      <c r="V165" s="224"/>
      <c r="W165" s="224"/>
      <c r="X165" s="224"/>
      <c r="AD165" s="232"/>
      <c r="AE165" s="224"/>
      <c r="AF165" s="224"/>
    </row>
    <row r="166" spans="1:32" s="222" customFormat="1" ht="19">
      <c r="A166" s="224"/>
      <c r="B166" s="224" t="s">
        <v>117</v>
      </c>
      <c r="C166" s="224" t="s">
        <v>87</v>
      </c>
      <c r="D166" s="280">
        <v>44350</v>
      </c>
      <c r="E166" s="224">
        <v>77</v>
      </c>
      <c r="F166" s="224"/>
      <c r="G166" s="224"/>
      <c r="H166" s="224"/>
      <c r="I166" s="224">
        <v>200</v>
      </c>
      <c r="J166" s="224">
        <v>100</v>
      </c>
      <c r="K166" s="224">
        <v>5</v>
      </c>
      <c r="L166" s="226">
        <f>(K166*I166)/J166</f>
        <v>10</v>
      </c>
      <c r="M166" s="221"/>
      <c r="N166" s="221"/>
      <c r="O166" s="221"/>
      <c r="P166" s="221"/>
      <c r="Q166" s="221"/>
      <c r="R166" s="221"/>
      <c r="S166" s="221"/>
      <c r="T166" s="221"/>
      <c r="U166" s="221"/>
      <c r="V166" s="221"/>
      <c r="W166" s="221"/>
      <c r="X166" s="221"/>
      <c r="Y166" s="221">
        <v>12</v>
      </c>
      <c r="Z166" s="221">
        <v>0</v>
      </c>
      <c r="AA166" s="221">
        <f>AVERAGE(M168:X168)</f>
        <v>0</v>
      </c>
      <c r="AB166" s="221">
        <f>STDEV(M168:X168)</f>
        <v>0</v>
      </c>
      <c r="AC166" s="221">
        <f>MEDIAN(M168:X168)</f>
        <v>0</v>
      </c>
      <c r="AD166" s="227">
        <f t="shared" ref="AD166" si="145">Z166/Y166</f>
        <v>0</v>
      </c>
      <c r="AE166" s="224"/>
      <c r="AF166" s="224"/>
    </row>
    <row r="167" spans="1:32" s="222" customFormat="1" ht="18">
      <c r="A167" s="224"/>
      <c r="B167" s="224"/>
      <c r="C167" s="224"/>
      <c r="D167" s="224"/>
      <c r="E167" s="224"/>
      <c r="F167" s="224"/>
      <c r="G167" s="224"/>
      <c r="H167" s="224"/>
      <c r="L167" s="228" t="s">
        <v>73</v>
      </c>
      <c r="M167" s="221">
        <v>0</v>
      </c>
      <c r="N167" s="221">
        <v>0</v>
      </c>
      <c r="O167" s="221">
        <v>0</v>
      </c>
      <c r="P167" s="221">
        <v>0</v>
      </c>
      <c r="Q167" s="221">
        <v>0</v>
      </c>
      <c r="R167" s="221">
        <v>0</v>
      </c>
      <c r="S167" s="221">
        <v>0</v>
      </c>
      <c r="T167" s="221">
        <v>0</v>
      </c>
      <c r="U167" s="221">
        <v>0</v>
      </c>
      <c r="V167" s="221">
        <v>0</v>
      </c>
      <c r="W167" s="221">
        <v>0</v>
      </c>
      <c r="X167" s="221">
        <v>0</v>
      </c>
      <c r="Y167" s="230"/>
      <c r="Z167" s="231"/>
      <c r="AA167" s="231"/>
      <c r="AB167" s="231"/>
      <c r="AC167" s="231"/>
      <c r="AD167" s="232"/>
      <c r="AE167" s="224"/>
      <c r="AF167" s="224"/>
    </row>
    <row r="168" spans="1:32" s="222" customFormat="1" ht="18">
      <c r="A168" s="224"/>
      <c r="B168" s="224"/>
      <c r="C168" s="224"/>
      <c r="D168" s="224"/>
      <c r="E168" s="224"/>
      <c r="F168" s="224"/>
      <c r="G168" s="224"/>
      <c r="H168" s="224"/>
      <c r="L168" s="228" t="s">
        <v>74</v>
      </c>
      <c r="M168" s="221">
        <f t="shared" ref="M168:O168" si="146">1000*M167/$L166</f>
        <v>0</v>
      </c>
      <c r="N168" s="221">
        <f t="shared" si="146"/>
        <v>0</v>
      </c>
      <c r="O168" s="221">
        <f t="shared" si="146"/>
        <v>0</v>
      </c>
      <c r="P168" s="221">
        <f>1000*P167/$L166</f>
        <v>0</v>
      </c>
      <c r="Q168" s="221">
        <f t="shared" ref="Q168" si="147">1000*Q167/$L166</f>
        <v>0</v>
      </c>
      <c r="R168" s="221">
        <f>1000*R167/$L166</f>
        <v>0</v>
      </c>
      <c r="S168" s="221">
        <f t="shared" ref="S168:X168" si="148">1000*S167/$L166</f>
        <v>0</v>
      </c>
      <c r="T168" s="221">
        <f t="shared" si="148"/>
        <v>0</v>
      </c>
      <c r="U168" s="221">
        <f t="shared" si="148"/>
        <v>0</v>
      </c>
      <c r="V168" s="221">
        <f t="shared" si="148"/>
        <v>0</v>
      </c>
      <c r="W168" s="221">
        <f t="shared" si="148"/>
        <v>0</v>
      </c>
      <c r="X168" s="221">
        <f t="shared" si="148"/>
        <v>0</v>
      </c>
      <c r="Y168" s="230"/>
      <c r="Z168" s="231"/>
      <c r="AA168" s="231"/>
      <c r="AB168" s="231"/>
      <c r="AC168" s="231"/>
      <c r="AD168" s="232"/>
      <c r="AE168" s="224"/>
      <c r="AF168" s="224"/>
    </row>
    <row r="169" spans="1:32" s="222" customFormat="1" ht="18">
      <c r="A169" s="224"/>
      <c r="B169" s="224"/>
      <c r="C169" s="224"/>
      <c r="D169" s="224"/>
      <c r="E169" s="224"/>
      <c r="F169" s="224"/>
      <c r="G169" s="224"/>
      <c r="H169" s="224"/>
      <c r="M169" s="224"/>
      <c r="N169" s="224"/>
      <c r="O169" s="224"/>
      <c r="P169" s="224"/>
      <c r="Q169" s="224"/>
      <c r="R169" s="224"/>
      <c r="S169" s="224"/>
      <c r="T169" s="224"/>
      <c r="U169" s="224"/>
      <c r="V169" s="224"/>
      <c r="W169" s="224"/>
      <c r="X169" s="224"/>
      <c r="AD169" s="232"/>
      <c r="AE169" s="224"/>
      <c r="AF169" s="224"/>
    </row>
    <row r="170" spans="1:32" s="222" customFormat="1" ht="19">
      <c r="A170" s="224"/>
      <c r="B170" s="224" t="s">
        <v>117</v>
      </c>
      <c r="C170" s="224" t="s">
        <v>87</v>
      </c>
      <c r="D170" s="280">
        <v>44356</v>
      </c>
      <c r="E170" s="224">
        <v>83</v>
      </c>
      <c r="F170" s="224"/>
      <c r="G170" s="224"/>
      <c r="H170" s="224"/>
      <c r="I170" s="224">
        <v>200</v>
      </c>
      <c r="J170" s="224">
        <v>100</v>
      </c>
      <c r="K170" s="224">
        <v>5</v>
      </c>
      <c r="L170" s="226">
        <f>(K170*I170)/J170</f>
        <v>10</v>
      </c>
      <c r="M170" s="221"/>
      <c r="N170" s="221"/>
      <c r="O170" s="221"/>
      <c r="P170" s="221"/>
      <c r="Q170" s="221"/>
      <c r="R170" s="221"/>
      <c r="S170" s="221"/>
      <c r="T170" s="221"/>
      <c r="U170" s="221"/>
      <c r="V170" s="221"/>
      <c r="W170" s="221"/>
      <c r="X170" s="221"/>
      <c r="Y170" s="221">
        <v>12</v>
      </c>
      <c r="Z170" s="221">
        <v>0</v>
      </c>
      <c r="AA170" s="221">
        <f>AVERAGE(M172:X172)</f>
        <v>0</v>
      </c>
      <c r="AB170" s="221">
        <f>STDEV(M172:X172)</f>
        <v>0</v>
      </c>
      <c r="AC170" s="221">
        <f>MEDIAN(M172:X172)</f>
        <v>0</v>
      </c>
      <c r="AD170" s="227">
        <f t="shared" ref="AD170" si="149">Z170/Y170</f>
        <v>0</v>
      </c>
      <c r="AE170" s="224"/>
      <c r="AF170" s="224"/>
    </row>
    <row r="171" spans="1:32" s="222" customFormat="1" ht="18">
      <c r="A171" s="224"/>
      <c r="B171" s="224"/>
      <c r="C171" s="224"/>
      <c r="D171" s="224"/>
      <c r="E171" s="224"/>
      <c r="F171" s="224"/>
      <c r="G171" s="224"/>
      <c r="H171" s="224"/>
      <c r="L171" s="228" t="s">
        <v>73</v>
      </c>
      <c r="M171" s="221">
        <v>0</v>
      </c>
      <c r="N171" s="221">
        <v>0</v>
      </c>
      <c r="O171" s="221">
        <v>0</v>
      </c>
      <c r="P171" s="221">
        <v>0</v>
      </c>
      <c r="Q171" s="221">
        <v>0</v>
      </c>
      <c r="R171" s="221">
        <v>0</v>
      </c>
      <c r="S171" s="221">
        <v>0</v>
      </c>
      <c r="T171" s="221">
        <v>0</v>
      </c>
      <c r="U171" s="221">
        <v>0</v>
      </c>
      <c r="V171" s="221">
        <v>0</v>
      </c>
      <c r="W171" s="221">
        <v>0</v>
      </c>
      <c r="X171" s="221">
        <v>0</v>
      </c>
      <c r="Y171" s="230"/>
      <c r="Z171" s="231"/>
      <c r="AA171" s="231"/>
      <c r="AB171" s="231"/>
      <c r="AC171" s="231"/>
      <c r="AD171" s="232"/>
      <c r="AE171" s="224"/>
      <c r="AF171" s="224"/>
    </row>
    <row r="172" spans="1:32" s="222" customFormat="1" ht="18">
      <c r="A172" s="224"/>
      <c r="B172" s="224"/>
      <c r="C172" s="224"/>
      <c r="D172" s="224"/>
      <c r="E172" s="224"/>
      <c r="F172" s="224"/>
      <c r="G172" s="224"/>
      <c r="H172" s="224"/>
      <c r="L172" s="228" t="s">
        <v>74</v>
      </c>
      <c r="M172" s="221">
        <f t="shared" ref="M172:O172" si="150">1000*M171/$L170</f>
        <v>0</v>
      </c>
      <c r="N172" s="221">
        <f t="shared" si="150"/>
        <v>0</v>
      </c>
      <c r="O172" s="221">
        <f t="shared" si="150"/>
        <v>0</v>
      </c>
      <c r="P172" s="221">
        <f>1000*P171/$L170</f>
        <v>0</v>
      </c>
      <c r="Q172" s="221">
        <f t="shared" ref="Q172" si="151">1000*Q171/$L170</f>
        <v>0</v>
      </c>
      <c r="R172" s="221">
        <f>1000*R171/$L170</f>
        <v>0</v>
      </c>
      <c r="S172" s="221">
        <f t="shared" ref="S172:X172" si="152">1000*S171/$L170</f>
        <v>0</v>
      </c>
      <c r="T172" s="221">
        <f t="shared" si="152"/>
        <v>0</v>
      </c>
      <c r="U172" s="221">
        <f t="shared" si="152"/>
        <v>0</v>
      </c>
      <c r="V172" s="221">
        <f t="shared" si="152"/>
        <v>0</v>
      </c>
      <c r="W172" s="221">
        <f t="shared" si="152"/>
        <v>0</v>
      </c>
      <c r="X172" s="221">
        <f t="shared" si="152"/>
        <v>0</v>
      </c>
      <c r="Y172" s="230"/>
      <c r="Z172" s="231"/>
      <c r="AA172" s="231"/>
      <c r="AB172" s="231"/>
      <c r="AC172" s="231"/>
      <c r="AD172" s="232"/>
      <c r="AE172" s="224"/>
      <c r="AF172" s="224"/>
    </row>
    <row r="173" spans="1:32" s="222" customFormat="1" ht="18">
      <c r="A173" s="224"/>
      <c r="B173" s="224"/>
      <c r="C173" s="224"/>
      <c r="D173" s="224"/>
      <c r="E173" s="224"/>
      <c r="F173" s="224"/>
      <c r="G173" s="224"/>
      <c r="H173" s="224"/>
      <c r="M173" s="224"/>
      <c r="N173" s="224"/>
      <c r="O173" s="224"/>
      <c r="P173" s="224"/>
      <c r="Q173" s="224"/>
      <c r="R173" s="224"/>
      <c r="S173" s="224"/>
      <c r="T173" s="224"/>
      <c r="U173" s="224"/>
      <c r="V173" s="224"/>
      <c r="W173" s="224"/>
      <c r="X173" s="224"/>
      <c r="AD173" s="232"/>
      <c r="AE173" s="224"/>
      <c r="AF173" s="224"/>
    </row>
    <row r="174" spans="1:32" s="222" customFormat="1" ht="18">
      <c r="A174" s="271"/>
      <c r="B174" s="271"/>
      <c r="C174" s="271"/>
      <c r="D174" s="271"/>
      <c r="E174" s="271"/>
      <c r="F174" s="271"/>
      <c r="G174" s="271"/>
      <c r="H174" s="271"/>
      <c r="I174" s="271"/>
      <c r="J174" s="271"/>
      <c r="K174" s="271"/>
      <c r="L174" s="272"/>
      <c r="M174" s="273"/>
      <c r="N174" s="273"/>
      <c r="O174" s="273"/>
      <c r="P174" s="273"/>
      <c r="Q174" s="273"/>
      <c r="R174" s="273"/>
      <c r="S174" s="273"/>
      <c r="T174" s="273"/>
      <c r="U174" s="273"/>
      <c r="V174" s="273"/>
      <c r="W174" s="273"/>
      <c r="X174" s="273"/>
      <c r="Y174" s="273"/>
      <c r="Z174" s="273"/>
      <c r="AA174" s="273"/>
      <c r="AB174" s="273"/>
      <c r="AC174" s="273"/>
      <c r="AD174" s="274"/>
      <c r="AE174" s="224"/>
      <c r="AF174" s="224"/>
    </row>
    <row r="175" spans="1:32" s="222" customFormat="1" ht="18">
      <c r="A175" s="275"/>
      <c r="B175" s="275"/>
      <c r="C175" s="275"/>
      <c r="D175" s="276"/>
      <c r="E175" s="276"/>
      <c r="F175" s="276"/>
      <c r="G175" s="276"/>
      <c r="H175" s="276"/>
      <c r="I175" s="276"/>
      <c r="J175" s="276"/>
      <c r="K175" s="277"/>
      <c r="L175" s="276"/>
      <c r="M175" s="278"/>
      <c r="N175" s="278"/>
      <c r="O175" s="278"/>
      <c r="P175" s="278"/>
      <c r="Q175" s="278"/>
      <c r="R175" s="278"/>
      <c r="S175" s="278"/>
      <c r="T175" s="278"/>
      <c r="U175" s="278"/>
      <c r="V175" s="278"/>
      <c r="W175" s="278"/>
      <c r="X175" s="278"/>
      <c r="Y175" s="278"/>
      <c r="Z175" s="278"/>
      <c r="AA175" s="278"/>
      <c r="AB175" s="278"/>
      <c r="AC175" s="278"/>
      <c r="AD175" s="279"/>
      <c r="AE175" s="224"/>
      <c r="AF175" s="224"/>
    </row>
    <row r="176" spans="1:32" s="222" customFormat="1" ht="18">
      <c r="A176" s="271"/>
      <c r="B176" s="271"/>
      <c r="C176" s="271"/>
      <c r="D176" s="271"/>
      <c r="E176" s="271"/>
      <c r="F176" s="271"/>
      <c r="G176" s="271"/>
      <c r="H176" s="271"/>
      <c r="I176" s="271"/>
      <c r="J176" s="271"/>
      <c r="K176" s="271"/>
      <c r="L176" s="272"/>
      <c r="M176" s="273"/>
      <c r="N176" s="273"/>
      <c r="O176" s="273"/>
      <c r="P176" s="273"/>
      <c r="Q176" s="273"/>
      <c r="R176" s="273"/>
      <c r="S176" s="273"/>
      <c r="T176" s="273"/>
      <c r="U176" s="273"/>
      <c r="V176" s="273"/>
      <c r="W176" s="273"/>
      <c r="X176" s="273"/>
      <c r="Y176" s="273"/>
      <c r="Z176" s="273"/>
      <c r="AA176" s="273"/>
      <c r="AB176" s="273"/>
      <c r="AC176" s="273"/>
      <c r="AD176" s="274"/>
      <c r="AE176" s="224"/>
      <c r="AF176" s="224"/>
    </row>
    <row r="177" spans="1:32" s="222" customFormat="1" ht="18">
      <c r="A177" s="275"/>
      <c r="B177" s="275"/>
      <c r="C177" s="275"/>
      <c r="D177" s="276"/>
      <c r="E177" s="276"/>
      <c r="F177" s="276"/>
      <c r="G177" s="276"/>
      <c r="H177" s="276"/>
      <c r="I177" s="276"/>
      <c r="J177" s="276"/>
      <c r="K177" s="277"/>
      <c r="L177" s="276"/>
      <c r="M177" s="278"/>
      <c r="N177" s="278"/>
      <c r="O177" s="278"/>
      <c r="P177" s="278"/>
      <c r="Q177" s="278"/>
      <c r="R177" s="278"/>
      <c r="S177" s="278"/>
      <c r="T177" s="278"/>
      <c r="U177" s="278"/>
      <c r="V177" s="278"/>
      <c r="W177" s="278"/>
      <c r="X177" s="278"/>
      <c r="Y177" s="278"/>
      <c r="Z177" s="278"/>
      <c r="AA177" s="278"/>
      <c r="AB177" s="278"/>
      <c r="AC177" s="278"/>
      <c r="AD177" s="279"/>
      <c r="AE177" s="224"/>
      <c r="AF177" s="224"/>
    </row>
    <row r="178" spans="1:32" s="222" customFormat="1" ht="18">
      <c r="A178" s="224"/>
      <c r="B178" s="224"/>
      <c r="C178" s="224"/>
      <c r="D178" s="224"/>
      <c r="E178" s="224"/>
      <c r="F178" s="224"/>
      <c r="G178" s="224"/>
      <c r="H178" s="224"/>
      <c r="M178" s="224"/>
      <c r="N178" s="224"/>
      <c r="O178" s="224"/>
      <c r="P178" s="224"/>
      <c r="Q178" s="224"/>
      <c r="R178" s="224"/>
      <c r="S178" s="224"/>
      <c r="T178" s="224"/>
      <c r="U178" s="224"/>
      <c r="V178" s="224"/>
      <c r="W178" s="224"/>
      <c r="X178" s="224"/>
      <c r="AD178" s="232"/>
      <c r="AE178" s="224"/>
      <c r="AF178" s="224"/>
    </row>
    <row r="179" spans="1:32" s="222" customFormat="1" ht="77">
      <c r="A179" s="223" t="s">
        <v>611</v>
      </c>
      <c r="B179" s="224" t="s">
        <v>143</v>
      </c>
      <c r="C179" s="224" t="s">
        <v>87</v>
      </c>
      <c r="D179" s="280">
        <v>44567</v>
      </c>
      <c r="E179" s="224">
        <v>0</v>
      </c>
      <c r="F179" s="224"/>
      <c r="G179" s="224"/>
      <c r="H179" s="224"/>
      <c r="I179" s="224">
        <v>200</v>
      </c>
      <c r="J179" s="369">
        <v>150</v>
      </c>
      <c r="K179" s="224">
        <v>5</v>
      </c>
      <c r="L179" s="226">
        <f>(K179*I179)/J179</f>
        <v>6.666666666666667</v>
      </c>
      <c r="M179" s="221"/>
      <c r="N179" s="221"/>
      <c r="O179" s="221"/>
      <c r="P179" s="221"/>
      <c r="Q179" s="221"/>
      <c r="R179" s="221"/>
      <c r="S179" s="221"/>
      <c r="T179" s="221"/>
      <c r="U179" s="221"/>
      <c r="V179" s="221"/>
      <c r="W179" s="221"/>
      <c r="X179" s="221"/>
      <c r="Y179" s="221">
        <v>12</v>
      </c>
      <c r="Z179" s="221">
        <v>0</v>
      </c>
      <c r="AA179" s="221">
        <f>AVERAGE(M181:X181)</f>
        <v>0</v>
      </c>
      <c r="AB179" s="221">
        <f>STDEV(M181:X181)</f>
        <v>0</v>
      </c>
      <c r="AC179" s="221">
        <f>MEDIAN(M181:X181)</f>
        <v>0</v>
      </c>
      <c r="AD179" s="227">
        <f t="shared" ref="AD179" si="153">Z179/Y179</f>
        <v>0</v>
      </c>
      <c r="AE179" s="224"/>
      <c r="AF179" s="224"/>
    </row>
    <row r="180" spans="1:32" s="222" customFormat="1" ht="18">
      <c r="A180" s="224"/>
      <c r="B180" s="224"/>
      <c r="C180" s="224"/>
      <c r="D180" s="224"/>
      <c r="E180" s="224"/>
      <c r="F180" s="224"/>
      <c r="G180" s="224"/>
      <c r="H180" s="224"/>
      <c r="L180" s="228" t="s">
        <v>73</v>
      </c>
      <c r="M180" s="221">
        <v>0</v>
      </c>
      <c r="N180" s="221">
        <v>0</v>
      </c>
      <c r="O180" s="221">
        <v>0</v>
      </c>
      <c r="P180" s="221">
        <v>0</v>
      </c>
      <c r="Q180" s="221">
        <v>0</v>
      </c>
      <c r="R180" s="221">
        <v>0</v>
      </c>
      <c r="S180" s="221">
        <v>0</v>
      </c>
      <c r="T180" s="221">
        <v>0</v>
      </c>
      <c r="U180" s="221">
        <v>0</v>
      </c>
      <c r="V180" s="221">
        <v>0</v>
      </c>
      <c r="W180" s="221">
        <v>0</v>
      </c>
      <c r="X180" s="221">
        <v>0</v>
      </c>
      <c r="Y180" s="230"/>
      <c r="Z180" s="231"/>
      <c r="AA180" s="231"/>
      <c r="AB180" s="231"/>
      <c r="AC180" s="231"/>
      <c r="AD180" s="232"/>
      <c r="AE180" s="224"/>
      <c r="AF180" s="224"/>
    </row>
    <row r="181" spans="1:32" s="222" customFormat="1" ht="18">
      <c r="A181" s="224"/>
      <c r="B181" s="224"/>
      <c r="C181" s="224"/>
      <c r="D181" s="224"/>
      <c r="E181" s="224"/>
      <c r="F181" s="224"/>
      <c r="G181" s="224"/>
      <c r="H181" s="224"/>
      <c r="L181" s="228" t="s">
        <v>74</v>
      </c>
      <c r="M181" s="221">
        <f t="shared" ref="M181:O181" si="154">1000*M180/$L179</f>
        <v>0</v>
      </c>
      <c r="N181" s="221">
        <f t="shared" si="154"/>
        <v>0</v>
      </c>
      <c r="O181" s="221">
        <f t="shared" si="154"/>
        <v>0</v>
      </c>
      <c r="P181" s="221">
        <f>1000*P180/$L179</f>
        <v>0</v>
      </c>
      <c r="Q181" s="221">
        <f t="shared" ref="Q181" si="155">1000*Q180/$L179</f>
        <v>0</v>
      </c>
      <c r="R181" s="221">
        <f>1000*R180/$L179</f>
        <v>0</v>
      </c>
      <c r="S181" s="221">
        <f>1000*S180/$L179</f>
        <v>0</v>
      </c>
      <c r="T181" s="221">
        <f t="shared" ref="T181:X181" si="156">1000*T180/$L179</f>
        <v>0</v>
      </c>
      <c r="U181" s="221">
        <f t="shared" si="156"/>
        <v>0</v>
      </c>
      <c r="V181" s="221">
        <f t="shared" si="156"/>
        <v>0</v>
      </c>
      <c r="W181" s="221">
        <f t="shared" si="156"/>
        <v>0</v>
      </c>
      <c r="X181" s="221">
        <f t="shared" si="156"/>
        <v>0</v>
      </c>
      <c r="Y181" s="230"/>
      <c r="Z181" s="231"/>
      <c r="AA181" s="231"/>
      <c r="AB181" s="231"/>
      <c r="AC181" s="231"/>
      <c r="AD181" s="232"/>
      <c r="AE181" s="224"/>
      <c r="AF181" s="224"/>
    </row>
    <row r="182" spans="1:32" s="222" customFormat="1" ht="18">
      <c r="A182" s="224"/>
      <c r="B182" s="224"/>
      <c r="C182" s="224"/>
      <c r="D182" s="224"/>
      <c r="E182" s="224"/>
      <c r="F182" s="224"/>
      <c r="G182" s="224"/>
      <c r="H182" s="224"/>
      <c r="M182" s="224"/>
      <c r="N182" s="224"/>
      <c r="O182" s="224"/>
      <c r="P182" s="224"/>
      <c r="Q182" s="224"/>
      <c r="R182" s="224"/>
      <c r="S182" s="224"/>
      <c r="T182" s="224"/>
      <c r="U182" s="224"/>
      <c r="V182" s="224"/>
      <c r="W182" s="224"/>
      <c r="X182" s="224"/>
      <c r="AD182" s="232"/>
      <c r="AE182" s="224"/>
      <c r="AF182" s="224"/>
    </row>
    <row r="183" spans="1:32" s="222" customFormat="1" ht="19">
      <c r="A183" s="224"/>
      <c r="B183" s="224" t="s">
        <v>143</v>
      </c>
      <c r="C183" s="224" t="s">
        <v>87</v>
      </c>
      <c r="D183" s="280">
        <v>44574</v>
      </c>
      <c r="E183" s="224">
        <v>7</v>
      </c>
      <c r="F183" s="224"/>
      <c r="G183" s="224"/>
      <c r="H183" s="224"/>
      <c r="I183" s="224">
        <v>200</v>
      </c>
      <c r="J183" s="369">
        <v>150</v>
      </c>
      <c r="K183" s="224">
        <v>5</v>
      </c>
      <c r="L183" s="226">
        <f>(K183*I183)/J183</f>
        <v>6.666666666666667</v>
      </c>
      <c r="M183" s="221"/>
      <c r="N183" s="221"/>
      <c r="O183" s="221"/>
      <c r="P183" s="221"/>
      <c r="Q183" s="221"/>
      <c r="R183" s="221"/>
      <c r="S183" s="221"/>
      <c r="T183" s="221"/>
      <c r="U183" s="221"/>
      <c r="V183" s="221"/>
      <c r="W183" s="221"/>
      <c r="X183" s="221"/>
      <c r="Y183" s="221">
        <v>12</v>
      </c>
      <c r="Z183" s="221">
        <v>0</v>
      </c>
      <c r="AA183" s="221">
        <f>AVERAGE(M185:X185)</f>
        <v>0</v>
      </c>
      <c r="AB183" s="221">
        <f>STDEV(M185:X185)</f>
        <v>0</v>
      </c>
      <c r="AC183" s="221">
        <f>MEDIAN(M185:X185)</f>
        <v>0</v>
      </c>
      <c r="AD183" s="227">
        <f t="shared" ref="AD183" si="157">Z183/Y183</f>
        <v>0</v>
      </c>
      <c r="AE183" s="224"/>
      <c r="AF183" s="224"/>
    </row>
    <row r="184" spans="1:32" s="222" customFormat="1" ht="18">
      <c r="A184" s="224"/>
      <c r="B184" s="224"/>
      <c r="C184" s="224"/>
      <c r="D184" s="224"/>
      <c r="E184" s="224"/>
      <c r="F184" s="224"/>
      <c r="G184" s="224"/>
      <c r="H184" s="224"/>
      <c r="L184" s="228" t="s">
        <v>73</v>
      </c>
      <c r="M184" s="221">
        <v>0</v>
      </c>
      <c r="N184" s="221">
        <v>0</v>
      </c>
      <c r="O184" s="221">
        <v>0</v>
      </c>
      <c r="P184" s="221">
        <v>0</v>
      </c>
      <c r="Q184" s="221">
        <v>0</v>
      </c>
      <c r="R184" s="221">
        <v>0</v>
      </c>
      <c r="S184" s="221">
        <v>0</v>
      </c>
      <c r="T184" s="221">
        <v>0</v>
      </c>
      <c r="U184" s="221">
        <v>0</v>
      </c>
      <c r="V184" s="221">
        <v>0</v>
      </c>
      <c r="W184" s="221">
        <v>0</v>
      </c>
      <c r="X184" s="221">
        <v>0</v>
      </c>
      <c r="Y184" s="230"/>
      <c r="Z184" s="231"/>
      <c r="AA184" s="231"/>
      <c r="AB184" s="231"/>
      <c r="AC184" s="231"/>
      <c r="AD184" s="232"/>
      <c r="AE184" s="224"/>
      <c r="AF184" s="224"/>
    </row>
    <row r="185" spans="1:32" s="222" customFormat="1" ht="18">
      <c r="A185" s="224"/>
      <c r="B185" s="224"/>
      <c r="C185" s="224"/>
      <c r="D185" s="224"/>
      <c r="E185" s="224"/>
      <c r="F185" s="224"/>
      <c r="G185" s="224"/>
      <c r="H185" s="224"/>
      <c r="L185" s="228" t="s">
        <v>74</v>
      </c>
      <c r="M185" s="221">
        <f t="shared" ref="M185:O185" si="158">1000*M184/$L183</f>
        <v>0</v>
      </c>
      <c r="N185" s="221">
        <f t="shared" si="158"/>
        <v>0</v>
      </c>
      <c r="O185" s="221">
        <f t="shared" si="158"/>
        <v>0</v>
      </c>
      <c r="P185" s="221">
        <f>1000*P184/$L183</f>
        <v>0</v>
      </c>
      <c r="Q185" s="221">
        <f t="shared" ref="Q185" si="159">1000*Q184/$L183</f>
        <v>0</v>
      </c>
      <c r="R185" s="221">
        <f>1000*R184/$L183</f>
        <v>0</v>
      </c>
      <c r="S185" s="221">
        <f t="shared" ref="S185:X185" si="160">1000*S184/$L183</f>
        <v>0</v>
      </c>
      <c r="T185" s="221">
        <f t="shared" si="160"/>
        <v>0</v>
      </c>
      <c r="U185" s="221">
        <f t="shared" si="160"/>
        <v>0</v>
      </c>
      <c r="V185" s="221">
        <f t="shared" si="160"/>
        <v>0</v>
      </c>
      <c r="W185" s="221">
        <f t="shared" si="160"/>
        <v>0</v>
      </c>
      <c r="X185" s="221">
        <f t="shared" si="160"/>
        <v>0</v>
      </c>
      <c r="Y185" s="230"/>
      <c r="Z185" s="231"/>
      <c r="AA185" s="231"/>
      <c r="AB185" s="231"/>
      <c r="AC185" s="231"/>
      <c r="AD185" s="232"/>
      <c r="AE185" s="224"/>
      <c r="AF185" s="224"/>
    </row>
    <row r="186" spans="1:32" s="222" customFormat="1" ht="18">
      <c r="A186" s="224"/>
      <c r="B186" s="224"/>
      <c r="C186" s="224"/>
      <c r="D186" s="224"/>
      <c r="E186" s="224"/>
      <c r="F186" s="224"/>
      <c r="G186" s="224"/>
      <c r="H186" s="224"/>
      <c r="M186" s="224"/>
      <c r="N186" s="224"/>
      <c r="O186" s="224"/>
      <c r="P186" s="224"/>
      <c r="Q186" s="224"/>
      <c r="R186" s="224"/>
      <c r="S186" s="224"/>
      <c r="T186" s="224"/>
      <c r="U186" s="224"/>
      <c r="V186" s="224"/>
      <c r="W186" s="224"/>
      <c r="X186" s="224"/>
      <c r="AD186" s="232"/>
      <c r="AE186" s="224"/>
      <c r="AF186" s="224"/>
    </row>
    <row r="187" spans="1:32" s="222" customFormat="1" ht="19">
      <c r="A187" s="224"/>
      <c r="B187" s="224" t="s">
        <v>143</v>
      </c>
      <c r="C187" s="224" t="s">
        <v>87</v>
      </c>
      <c r="D187" s="280">
        <v>44581</v>
      </c>
      <c r="E187" s="224">
        <v>14</v>
      </c>
      <c r="F187" s="224"/>
      <c r="G187" s="224"/>
      <c r="H187" s="224"/>
      <c r="I187" s="224">
        <v>200</v>
      </c>
      <c r="J187" s="369">
        <v>150</v>
      </c>
      <c r="K187" s="224">
        <v>5</v>
      </c>
      <c r="L187" s="226">
        <f>(K187*I187)/J187</f>
        <v>6.666666666666667</v>
      </c>
      <c r="M187" s="221"/>
      <c r="N187" s="221"/>
      <c r="O187" s="221"/>
      <c r="P187" s="221"/>
      <c r="Q187" s="221"/>
      <c r="R187" s="221"/>
      <c r="S187" s="221"/>
      <c r="T187" s="221"/>
      <c r="U187" s="221"/>
      <c r="V187" s="221"/>
      <c r="W187" s="221"/>
      <c r="X187" s="221"/>
      <c r="Y187" s="221">
        <v>12</v>
      </c>
      <c r="Z187" s="221">
        <v>0</v>
      </c>
      <c r="AA187" s="221">
        <f>AVERAGE(M189:X189)</f>
        <v>0</v>
      </c>
      <c r="AB187" s="221">
        <f>STDEV(M189:X189)</f>
        <v>0</v>
      </c>
      <c r="AC187" s="221">
        <f>MEDIAN(M189:X189)</f>
        <v>0</v>
      </c>
      <c r="AD187" s="227">
        <f t="shared" ref="AD187" si="161">Z187/Y187</f>
        <v>0</v>
      </c>
      <c r="AE187" s="224"/>
      <c r="AF187" s="224"/>
    </row>
    <row r="188" spans="1:32" s="222" customFormat="1" ht="18">
      <c r="A188" s="224"/>
      <c r="B188" s="224"/>
      <c r="C188" s="224"/>
      <c r="D188" s="224"/>
      <c r="E188" s="224"/>
      <c r="F188" s="224"/>
      <c r="G188" s="224"/>
      <c r="H188" s="224"/>
      <c r="L188" s="228" t="s">
        <v>73</v>
      </c>
      <c r="M188" s="221">
        <v>0</v>
      </c>
      <c r="N188" s="221">
        <v>0</v>
      </c>
      <c r="O188" s="221">
        <v>0</v>
      </c>
      <c r="P188" s="221">
        <v>0</v>
      </c>
      <c r="Q188" s="221">
        <v>0</v>
      </c>
      <c r="R188" s="221">
        <v>0</v>
      </c>
      <c r="S188" s="221">
        <v>0</v>
      </c>
      <c r="T188" s="221">
        <v>0</v>
      </c>
      <c r="U188" s="221">
        <v>0</v>
      </c>
      <c r="V188" s="221">
        <v>0</v>
      </c>
      <c r="W188" s="221">
        <v>0</v>
      </c>
      <c r="X188" s="221">
        <v>0</v>
      </c>
      <c r="Y188" s="230"/>
      <c r="Z188" s="231"/>
      <c r="AA188" s="231"/>
      <c r="AB188" s="231"/>
      <c r="AC188" s="231"/>
      <c r="AD188" s="232"/>
      <c r="AE188" s="224"/>
      <c r="AF188" s="224"/>
    </row>
    <row r="189" spans="1:32" s="222" customFormat="1" ht="18">
      <c r="A189" s="224"/>
      <c r="B189" s="224"/>
      <c r="C189" s="224"/>
      <c r="D189" s="224"/>
      <c r="E189" s="224"/>
      <c r="F189" s="224"/>
      <c r="G189" s="224"/>
      <c r="H189" s="224"/>
      <c r="L189" s="228" t="s">
        <v>74</v>
      </c>
      <c r="M189" s="221">
        <f t="shared" ref="M189:O189" si="162">1000*M188/$L187</f>
        <v>0</v>
      </c>
      <c r="N189" s="221">
        <f t="shared" si="162"/>
        <v>0</v>
      </c>
      <c r="O189" s="221">
        <f t="shared" si="162"/>
        <v>0</v>
      </c>
      <c r="P189" s="221">
        <f>1000*P188/$L187</f>
        <v>0</v>
      </c>
      <c r="Q189" s="221">
        <f t="shared" ref="Q189" si="163">1000*Q188/$L187</f>
        <v>0</v>
      </c>
      <c r="R189" s="221">
        <f>1000*R188/$L187</f>
        <v>0</v>
      </c>
      <c r="S189" s="221">
        <f t="shared" ref="S189:X189" si="164">1000*S188/$L187</f>
        <v>0</v>
      </c>
      <c r="T189" s="221">
        <f t="shared" si="164"/>
        <v>0</v>
      </c>
      <c r="U189" s="221">
        <f t="shared" si="164"/>
        <v>0</v>
      </c>
      <c r="V189" s="221">
        <f t="shared" si="164"/>
        <v>0</v>
      </c>
      <c r="W189" s="221">
        <f t="shared" si="164"/>
        <v>0</v>
      </c>
      <c r="X189" s="221">
        <f t="shared" si="164"/>
        <v>0</v>
      </c>
      <c r="Y189" s="230"/>
      <c r="Z189" s="231"/>
      <c r="AA189" s="231"/>
      <c r="AB189" s="231"/>
      <c r="AC189" s="231"/>
      <c r="AD189" s="232"/>
      <c r="AE189" s="224"/>
      <c r="AF189" s="224"/>
    </row>
    <row r="190" spans="1:32" s="222" customFormat="1" ht="18">
      <c r="A190" s="224"/>
      <c r="B190" s="224"/>
      <c r="C190" s="224"/>
      <c r="D190" s="224"/>
      <c r="E190" s="224"/>
      <c r="F190" s="224"/>
      <c r="G190" s="224"/>
      <c r="H190" s="224"/>
      <c r="M190" s="224"/>
      <c r="N190" s="224"/>
      <c r="O190" s="224"/>
      <c r="P190" s="224"/>
      <c r="Q190" s="224"/>
      <c r="R190" s="224"/>
      <c r="S190" s="224"/>
      <c r="T190" s="224"/>
      <c r="U190" s="224"/>
      <c r="V190" s="224"/>
      <c r="W190" s="224"/>
      <c r="X190" s="224"/>
      <c r="AD190" s="232"/>
      <c r="AE190" s="224"/>
      <c r="AF190" s="224"/>
    </row>
    <row r="191" spans="1:32" s="222" customFormat="1" ht="19">
      <c r="A191" s="224"/>
      <c r="B191" s="224" t="s">
        <v>143</v>
      </c>
      <c r="C191" s="224" t="s">
        <v>87</v>
      </c>
      <c r="D191" s="280">
        <v>44588</v>
      </c>
      <c r="E191" s="224">
        <v>21</v>
      </c>
      <c r="F191" s="224"/>
      <c r="G191" s="224"/>
      <c r="H191" s="224"/>
      <c r="I191" s="224">
        <v>200</v>
      </c>
      <c r="J191" s="369">
        <v>150</v>
      </c>
      <c r="K191" s="224">
        <v>5</v>
      </c>
      <c r="L191" s="226">
        <f>(K191*I191)/J191</f>
        <v>6.666666666666667</v>
      </c>
      <c r="M191" s="221"/>
      <c r="N191" s="221"/>
      <c r="O191" s="221"/>
      <c r="P191" s="221"/>
      <c r="Q191" s="221"/>
      <c r="R191" s="221"/>
      <c r="S191" s="221"/>
      <c r="T191" s="221"/>
      <c r="U191" s="221"/>
      <c r="V191" s="221"/>
      <c r="W191" s="221"/>
      <c r="X191" s="221"/>
      <c r="Y191" s="221">
        <v>12</v>
      </c>
      <c r="Z191" s="221">
        <v>0</v>
      </c>
      <c r="AA191" s="221">
        <f>AVERAGE(M193:X193)</f>
        <v>0</v>
      </c>
      <c r="AB191" s="221">
        <f>STDEV(M193:X193)</f>
        <v>0</v>
      </c>
      <c r="AC191" s="221">
        <f>MEDIAN(M193:X193)</f>
        <v>0</v>
      </c>
      <c r="AD191" s="227">
        <f t="shared" ref="AD191" si="165">Z191/Y191</f>
        <v>0</v>
      </c>
      <c r="AE191" s="224"/>
      <c r="AF191" s="224"/>
    </row>
    <row r="192" spans="1:32" s="222" customFormat="1" ht="18">
      <c r="A192" s="224"/>
      <c r="B192" s="224"/>
      <c r="C192" s="224"/>
      <c r="D192" s="224"/>
      <c r="E192" s="224"/>
      <c r="F192" s="224"/>
      <c r="G192" s="224"/>
      <c r="H192" s="224"/>
      <c r="L192" s="228" t="s">
        <v>73</v>
      </c>
      <c r="M192" s="221">
        <v>0</v>
      </c>
      <c r="N192" s="221">
        <v>0</v>
      </c>
      <c r="O192" s="221">
        <v>0</v>
      </c>
      <c r="P192" s="221">
        <v>0</v>
      </c>
      <c r="Q192" s="221">
        <v>0</v>
      </c>
      <c r="R192" s="221">
        <v>0</v>
      </c>
      <c r="S192" s="221">
        <v>0</v>
      </c>
      <c r="T192" s="221">
        <v>0</v>
      </c>
      <c r="U192" s="221">
        <v>0</v>
      </c>
      <c r="V192" s="221">
        <v>0</v>
      </c>
      <c r="W192" s="221">
        <v>0</v>
      </c>
      <c r="X192" s="221">
        <v>0</v>
      </c>
      <c r="Y192" s="230"/>
      <c r="Z192" s="231"/>
      <c r="AA192" s="231"/>
      <c r="AB192" s="231"/>
      <c r="AC192" s="231"/>
      <c r="AD192" s="232"/>
      <c r="AE192" s="224"/>
      <c r="AF192" s="224"/>
    </row>
    <row r="193" spans="1:32" s="222" customFormat="1" ht="18">
      <c r="A193" s="224"/>
      <c r="B193" s="224"/>
      <c r="C193" s="224"/>
      <c r="D193" s="224"/>
      <c r="E193" s="224"/>
      <c r="F193" s="224"/>
      <c r="G193" s="224"/>
      <c r="H193" s="224"/>
      <c r="L193" s="228" t="s">
        <v>74</v>
      </c>
      <c r="M193" s="221">
        <f t="shared" ref="M193:O193" si="166">1000*M192/$L191</f>
        <v>0</v>
      </c>
      <c r="N193" s="221">
        <f t="shared" si="166"/>
        <v>0</v>
      </c>
      <c r="O193" s="221">
        <f t="shared" si="166"/>
        <v>0</v>
      </c>
      <c r="P193" s="221">
        <f>1000*P192/$L191</f>
        <v>0</v>
      </c>
      <c r="Q193" s="221">
        <f t="shared" ref="Q193" si="167">1000*Q192/$L191</f>
        <v>0</v>
      </c>
      <c r="R193" s="221">
        <f>1000*R192/$L191</f>
        <v>0</v>
      </c>
      <c r="S193" s="221">
        <f t="shared" ref="S193:X193" si="168">1000*S192/$L191</f>
        <v>0</v>
      </c>
      <c r="T193" s="221">
        <f t="shared" si="168"/>
        <v>0</v>
      </c>
      <c r="U193" s="221">
        <f t="shared" si="168"/>
        <v>0</v>
      </c>
      <c r="V193" s="221">
        <f t="shared" si="168"/>
        <v>0</v>
      </c>
      <c r="W193" s="221">
        <f t="shared" si="168"/>
        <v>0</v>
      </c>
      <c r="X193" s="221">
        <f t="shared" si="168"/>
        <v>0</v>
      </c>
      <c r="Y193" s="230"/>
      <c r="Z193" s="231"/>
      <c r="AA193" s="231"/>
      <c r="AB193" s="231"/>
      <c r="AC193" s="231"/>
      <c r="AD193" s="232"/>
      <c r="AE193" s="224"/>
      <c r="AF193" s="224"/>
    </row>
    <row r="194" spans="1:32" s="222" customFormat="1" ht="18">
      <c r="A194" s="224"/>
      <c r="B194" s="224"/>
      <c r="C194" s="224"/>
      <c r="D194" s="224"/>
      <c r="E194" s="224"/>
      <c r="F194" s="224"/>
      <c r="G194" s="224"/>
      <c r="H194" s="224"/>
      <c r="M194" s="224"/>
      <c r="N194" s="224"/>
      <c r="O194" s="224"/>
      <c r="P194" s="224"/>
      <c r="Q194" s="224"/>
      <c r="R194" s="224"/>
      <c r="S194" s="224"/>
      <c r="T194" s="224"/>
      <c r="U194" s="224"/>
      <c r="V194" s="224"/>
      <c r="W194" s="224"/>
      <c r="X194" s="224"/>
      <c r="AD194" s="232"/>
      <c r="AE194" s="224"/>
      <c r="AF194" s="224"/>
    </row>
    <row r="195" spans="1:32" s="222" customFormat="1" ht="19">
      <c r="A195" s="224"/>
      <c r="B195" s="224" t="s">
        <v>143</v>
      </c>
      <c r="C195" s="224" t="s">
        <v>87</v>
      </c>
      <c r="D195" s="280">
        <v>44595</v>
      </c>
      <c r="E195" s="224">
        <v>28</v>
      </c>
      <c r="F195" s="224"/>
      <c r="G195" s="224"/>
      <c r="H195" s="224"/>
      <c r="I195" s="224">
        <v>200</v>
      </c>
      <c r="J195" s="369">
        <v>150</v>
      </c>
      <c r="K195" s="224">
        <v>5</v>
      </c>
      <c r="L195" s="226">
        <f>(K195*I195)/J195</f>
        <v>6.666666666666667</v>
      </c>
      <c r="M195" s="221"/>
      <c r="N195" s="221"/>
      <c r="O195" s="221"/>
      <c r="P195" s="221"/>
      <c r="Q195" s="221"/>
      <c r="R195" s="221"/>
      <c r="S195" s="221"/>
      <c r="T195" s="221"/>
      <c r="U195" s="221"/>
      <c r="V195" s="221"/>
      <c r="W195" s="221"/>
      <c r="X195" s="221"/>
      <c r="Y195" s="221">
        <v>12</v>
      </c>
      <c r="Z195" s="221">
        <v>1</v>
      </c>
      <c r="AA195" s="221">
        <f>AVERAGE(M197:X197)</f>
        <v>37.295392155647278</v>
      </c>
      <c r="AB195" s="221">
        <f>STDEV(M197:X197)</f>
        <v>129.19502820357366</v>
      </c>
      <c r="AC195" s="221">
        <f>MEDIAN(M197:X197)</f>
        <v>0</v>
      </c>
      <c r="AD195" s="227">
        <f t="shared" ref="AD195" si="169">Z195/Y195</f>
        <v>8.3333333333333329E-2</v>
      </c>
      <c r="AE195" s="224"/>
      <c r="AF195" s="224"/>
    </row>
    <row r="196" spans="1:32" s="222" customFormat="1" ht="18">
      <c r="A196" s="224"/>
      <c r="B196" s="224"/>
      <c r="C196" s="224"/>
      <c r="D196" s="224"/>
      <c r="E196" s="224"/>
      <c r="F196" s="224"/>
      <c r="G196" s="224"/>
      <c r="H196" s="224"/>
      <c r="L196" s="228" t="s">
        <v>73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s="229">
        <v>2.9836313724517822</v>
      </c>
      <c r="X196" s="35">
        <v>0</v>
      </c>
      <c r="Y196" s="230"/>
      <c r="Z196" s="231"/>
      <c r="AA196" s="231"/>
      <c r="AB196" s="231"/>
      <c r="AC196" s="231"/>
      <c r="AD196" s="232"/>
      <c r="AE196" s="224"/>
      <c r="AF196" s="224"/>
    </row>
    <row r="197" spans="1:32" s="222" customFormat="1" ht="18">
      <c r="A197" s="224"/>
      <c r="B197" s="224"/>
      <c r="C197" s="224"/>
      <c r="D197" s="224"/>
      <c r="E197" s="224"/>
      <c r="F197" s="224"/>
      <c r="G197" s="224"/>
      <c r="H197" s="224"/>
      <c r="L197" s="228" t="s">
        <v>74</v>
      </c>
      <c r="M197" s="221">
        <f t="shared" ref="M197:O197" si="170">1000*M196/$L195</f>
        <v>0</v>
      </c>
      <c r="N197" s="221">
        <f t="shared" si="170"/>
        <v>0</v>
      </c>
      <c r="O197" s="221">
        <f t="shared" si="170"/>
        <v>0</v>
      </c>
      <c r="P197" s="221">
        <f>1000*P196/$L195</f>
        <v>0</v>
      </c>
      <c r="Q197" s="221">
        <f t="shared" ref="Q197" si="171">1000*Q196/$L195</f>
        <v>0</v>
      </c>
      <c r="R197" s="221">
        <f>1000*R196/$L195</f>
        <v>0</v>
      </c>
      <c r="S197" s="221">
        <f t="shared" ref="S197:X197" si="172">1000*S196/$L195</f>
        <v>0</v>
      </c>
      <c r="T197" s="221">
        <f t="shared" si="172"/>
        <v>0</v>
      </c>
      <c r="U197" s="221">
        <f t="shared" si="172"/>
        <v>0</v>
      </c>
      <c r="V197" s="221">
        <f t="shared" si="172"/>
        <v>0</v>
      </c>
      <c r="W197" s="221">
        <f t="shared" si="172"/>
        <v>447.54470586776733</v>
      </c>
      <c r="X197" s="221">
        <f t="shared" si="172"/>
        <v>0</v>
      </c>
      <c r="Y197" s="230"/>
      <c r="Z197" s="231"/>
      <c r="AA197" s="231"/>
      <c r="AB197" s="231"/>
      <c r="AC197" s="231"/>
      <c r="AD197" s="232"/>
      <c r="AE197" s="224"/>
      <c r="AF197" s="224"/>
    </row>
    <row r="198" spans="1:32" s="222" customFormat="1" ht="18">
      <c r="A198" s="224"/>
      <c r="B198" s="224"/>
      <c r="C198" s="224"/>
      <c r="D198" s="224"/>
      <c r="E198" s="224"/>
      <c r="F198" s="224"/>
      <c r="G198" s="224"/>
      <c r="H198" s="224"/>
      <c r="M198" s="224"/>
      <c r="N198" s="224"/>
      <c r="O198" s="224"/>
      <c r="P198" s="224"/>
      <c r="Q198" s="224"/>
      <c r="R198" s="224"/>
      <c r="S198" s="224"/>
      <c r="T198" s="224"/>
      <c r="U198" s="224"/>
      <c r="V198" s="224"/>
      <c r="W198" s="224"/>
      <c r="X198" s="224"/>
      <c r="AD198" s="232"/>
      <c r="AE198" s="224"/>
      <c r="AF198" s="224"/>
    </row>
    <row r="199" spans="1:32" s="222" customFormat="1" ht="19">
      <c r="A199" s="224"/>
      <c r="B199" s="224" t="s">
        <v>143</v>
      </c>
      <c r="C199" s="224" t="s">
        <v>87</v>
      </c>
      <c r="D199" s="280">
        <v>44602</v>
      </c>
      <c r="E199" s="224">
        <v>35</v>
      </c>
      <c r="F199" s="224"/>
      <c r="G199" s="224"/>
      <c r="H199" s="224"/>
      <c r="I199" s="224">
        <v>200</v>
      </c>
      <c r="J199" s="369">
        <v>150</v>
      </c>
      <c r="K199" s="224">
        <v>5</v>
      </c>
      <c r="L199" s="226">
        <f>(K199*I199)/J199</f>
        <v>6.666666666666667</v>
      </c>
      <c r="M199" s="221"/>
      <c r="N199" s="221"/>
      <c r="O199" s="221"/>
      <c r="P199" s="221"/>
      <c r="Q199" s="221"/>
      <c r="R199" s="221"/>
      <c r="S199" s="221"/>
      <c r="T199" s="221"/>
      <c r="U199" s="221"/>
      <c r="V199" s="221"/>
      <c r="W199" s="221"/>
      <c r="X199" s="221"/>
      <c r="Y199" s="221">
        <v>12</v>
      </c>
      <c r="Z199" s="221">
        <v>0</v>
      </c>
      <c r="AA199" s="221">
        <f>AVERAGE(M201:X201)</f>
        <v>0</v>
      </c>
      <c r="AB199" s="221">
        <f>STDEV(M201:X201)</f>
        <v>0</v>
      </c>
      <c r="AC199" s="221">
        <f>MEDIAN(M201:X201)</f>
        <v>0</v>
      </c>
      <c r="AD199" s="227">
        <f t="shared" ref="AD199" si="173">Z199/Y199</f>
        <v>0</v>
      </c>
      <c r="AE199" s="224"/>
      <c r="AF199" s="224"/>
    </row>
    <row r="200" spans="1:32" s="222" customFormat="1" ht="18">
      <c r="A200" s="224"/>
      <c r="B200" s="224"/>
      <c r="C200" s="224"/>
      <c r="D200" s="224"/>
      <c r="E200" s="224"/>
      <c r="F200" s="224"/>
      <c r="G200" s="224"/>
      <c r="H200" s="224"/>
      <c r="L200" s="228" t="s">
        <v>73</v>
      </c>
      <c r="M200" s="221">
        <v>0</v>
      </c>
      <c r="N200" s="221">
        <v>0</v>
      </c>
      <c r="O200" s="221">
        <v>0</v>
      </c>
      <c r="P200" s="221">
        <v>0</v>
      </c>
      <c r="Q200" s="221">
        <v>0</v>
      </c>
      <c r="R200" s="221">
        <v>0</v>
      </c>
      <c r="S200" s="221">
        <v>0</v>
      </c>
      <c r="T200" s="221">
        <v>0</v>
      </c>
      <c r="U200" s="221">
        <v>0</v>
      </c>
      <c r="V200" s="221">
        <v>0</v>
      </c>
      <c r="W200" s="221">
        <v>0</v>
      </c>
      <c r="X200" s="221">
        <v>0</v>
      </c>
      <c r="Y200" s="230"/>
      <c r="Z200" s="231"/>
      <c r="AA200" s="231"/>
      <c r="AB200" s="231"/>
      <c r="AC200" s="231"/>
      <c r="AD200" s="232"/>
      <c r="AE200" s="224"/>
      <c r="AF200" s="224"/>
    </row>
    <row r="201" spans="1:32" s="222" customFormat="1" ht="18">
      <c r="A201" s="224"/>
      <c r="B201" s="224"/>
      <c r="C201" s="224"/>
      <c r="D201" s="224"/>
      <c r="E201" s="224"/>
      <c r="F201" s="224"/>
      <c r="G201" s="224"/>
      <c r="H201" s="224"/>
      <c r="L201" s="228" t="s">
        <v>74</v>
      </c>
      <c r="M201" s="221">
        <f t="shared" ref="M201:O201" si="174">1000*M200/$L199</f>
        <v>0</v>
      </c>
      <c r="N201" s="221">
        <f t="shared" si="174"/>
        <v>0</v>
      </c>
      <c r="O201" s="221">
        <f t="shared" si="174"/>
        <v>0</v>
      </c>
      <c r="P201" s="221">
        <f>1000*P200/$L199</f>
        <v>0</v>
      </c>
      <c r="Q201" s="221">
        <f t="shared" ref="Q201" si="175">1000*Q200/$L199</f>
        <v>0</v>
      </c>
      <c r="R201" s="221">
        <f>1000*R200/$L199</f>
        <v>0</v>
      </c>
      <c r="S201" s="221">
        <f t="shared" ref="S201:X201" si="176">1000*S200/$L199</f>
        <v>0</v>
      </c>
      <c r="T201" s="221">
        <f t="shared" si="176"/>
        <v>0</v>
      </c>
      <c r="U201" s="221">
        <f t="shared" si="176"/>
        <v>0</v>
      </c>
      <c r="V201" s="221">
        <f t="shared" si="176"/>
        <v>0</v>
      </c>
      <c r="W201" s="221">
        <f t="shared" si="176"/>
        <v>0</v>
      </c>
      <c r="X201" s="221">
        <f t="shared" si="176"/>
        <v>0</v>
      </c>
      <c r="Y201" s="230"/>
      <c r="Z201" s="231"/>
      <c r="AA201" s="231"/>
      <c r="AB201" s="231"/>
      <c r="AC201" s="231"/>
      <c r="AD201" s="232"/>
      <c r="AE201" s="224"/>
      <c r="AF201" s="224"/>
    </row>
    <row r="202" spans="1:32" s="222" customFormat="1" ht="18">
      <c r="A202" s="224"/>
      <c r="B202" s="224"/>
      <c r="C202" s="224"/>
      <c r="D202" s="224"/>
      <c r="E202" s="224"/>
      <c r="F202" s="224"/>
      <c r="G202" s="224"/>
      <c r="H202" s="224"/>
      <c r="M202" s="224"/>
      <c r="N202" s="224"/>
      <c r="O202" s="224"/>
      <c r="P202" s="224"/>
      <c r="Q202" s="224"/>
      <c r="R202" s="224"/>
      <c r="S202" s="224"/>
      <c r="T202" s="224"/>
      <c r="U202" s="224"/>
      <c r="V202" s="224"/>
      <c r="W202" s="224"/>
      <c r="X202" s="224"/>
      <c r="AD202" s="232"/>
      <c r="AE202" s="224"/>
      <c r="AF202" s="224"/>
    </row>
    <row r="203" spans="1:32" s="222" customFormat="1" ht="18">
      <c r="A203" s="271"/>
      <c r="B203" s="271"/>
      <c r="C203" s="271"/>
      <c r="D203" s="271"/>
      <c r="E203" s="271"/>
      <c r="F203" s="271"/>
      <c r="G203" s="271"/>
      <c r="H203" s="271"/>
      <c r="I203" s="271"/>
      <c r="J203" s="271"/>
      <c r="K203" s="271"/>
      <c r="L203" s="272"/>
      <c r="M203" s="273"/>
      <c r="N203" s="273"/>
      <c r="O203" s="273"/>
      <c r="P203" s="273"/>
      <c r="Q203" s="273"/>
      <c r="R203" s="273"/>
      <c r="S203" s="273"/>
      <c r="T203" s="273"/>
      <c r="U203" s="273"/>
      <c r="V203" s="273"/>
      <c r="W203" s="273"/>
      <c r="X203" s="273"/>
      <c r="Y203" s="273"/>
      <c r="Z203" s="273"/>
      <c r="AA203" s="273"/>
      <c r="AB203" s="273"/>
      <c r="AC203" s="273"/>
      <c r="AD203" s="274"/>
      <c r="AE203" s="224"/>
      <c r="AF203" s="224"/>
    </row>
    <row r="204" spans="1:32" s="222" customFormat="1" ht="18">
      <c r="A204" s="275"/>
      <c r="B204" s="275"/>
      <c r="C204" s="275"/>
      <c r="D204" s="276"/>
      <c r="E204" s="276"/>
      <c r="F204" s="276"/>
      <c r="G204" s="276"/>
      <c r="H204" s="276"/>
      <c r="I204" s="276"/>
      <c r="J204" s="276"/>
      <c r="K204" s="277"/>
      <c r="L204" s="276"/>
      <c r="M204" s="278"/>
      <c r="N204" s="278"/>
      <c r="O204" s="278"/>
      <c r="P204" s="278"/>
      <c r="Q204" s="278"/>
      <c r="R204" s="278"/>
      <c r="S204" s="278"/>
      <c r="T204" s="278"/>
      <c r="U204" s="278"/>
      <c r="V204" s="278"/>
      <c r="W204" s="278"/>
      <c r="X204" s="278"/>
      <c r="Y204" s="278"/>
      <c r="Z204" s="278"/>
      <c r="AA204" s="278"/>
      <c r="AB204" s="278"/>
      <c r="AC204" s="278"/>
      <c r="AD204" s="279"/>
      <c r="AE204" s="224"/>
      <c r="AF204" s="224"/>
    </row>
    <row r="205" spans="1:32" s="222" customFormat="1" ht="18">
      <c r="A205" s="224"/>
      <c r="B205" s="224"/>
      <c r="C205" s="224"/>
      <c r="D205" s="224"/>
      <c r="E205" s="224"/>
      <c r="F205" s="224"/>
      <c r="G205" s="224"/>
      <c r="H205" s="224"/>
      <c r="M205" s="224"/>
      <c r="N205" s="224"/>
      <c r="O205" s="224"/>
      <c r="P205" s="224"/>
      <c r="Q205" s="224"/>
      <c r="R205" s="224"/>
      <c r="S205" s="224"/>
      <c r="T205" s="224"/>
      <c r="U205" s="224"/>
      <c r="V205" s="224"/>
      <c r="W205" s="224"/>
      <c r="X205" s="224"/>
      <c r="AD205" s="232"/>
      <c r="AE205" s="224"/>
      <c r="AF205" s="224"/>
    </row>
    <row r="206" spans="1:32" s="222" customFormat="1" ht="58">
      <c r="A206" s="223" t="s">
        <v>612</v>
      </c>
      <c r="B206" s="224" t="s">
        <v>143</v>
      </c>
      <c r="C206" s="224" t="s">
        <v>87</v>
      </c>
      <c r="D206" s="280">
        <v>44609</v>
      </c>
      <c r="E206" s="224">
        <v>42</v>
      </c>
      <c r="F206" s="224"/>
      <c r="G206" s="224"/>
      <c r="H206" s="224"/>
      <c r="I206" s="224">
        <v>200</v>
      </c>
      <c r="J206" s="369">
        <v>150</v>
      </c>
      <c r="K206" s="224">
        <v>5</v>
      </c>
      <c r="L206" s="226">
        <f>(K206*I206)/J206</f>
        <v>6.666666666666667</v>
      </c>
      <c r="M206" s="221"/>
      <c r="N206" s="221"/>
      <c r="O206" s="221"/>
      <c r="P206" s="221"/>
      <c r="Q206" s="221"/>
      <c r="R206" s="221"/>
      <c r="S206" s="221"/>
      <c r="T206" s="221"/>
      <c r="U206" s="221"/>
      <c r="V206" s="221"/>
      <c r="W206" s="221"/>
      <c r="X206" s="221"/>
      <c r="Y206" s="221">
        <v>12</v>
      </c>
      <c r="Z206" s="221">
        <v>0</v>
      </c>
      <c r="AA206" s="221">
        <f>AVERAGE(M208:X208)</f>
        <v>0</v>
      </c>
      <c r="AB206" s="221">
        <f>STDEV(M208:X208)</f>
        <v>0</v>
      </c>
      <c r="AC206" s="221">
        <f>MEDIAN(M208:X208)</f>
        <v>0</v>
      </c>
      <c r="AD206" s="227">
        <f t="shared" ref="AD206" si="177">Z206/Y206</f>
        <v>0</v>
      </c>
      <c r="AE206" s="224"/>
      <c r="AF206" s="224"/>
    </row>
    <row r="207" spans="1:32" s="222" customFormat="1" ht="18">
      <c r="A207" s="224"/>
      <c r="B207" s="224"/>
      <c r="C207" s="224"/>
      <c r="D207" s="224"/>
      <c r="E207" s="224"/>
      <c r="F207" s="224"/>
      <c r="G207" s="224"/>
      <c r="H207" s="224"/>
      <c r="L207" s="228" t="s">
        <v>73</v>
      </c>
      <c r="M207" s="221">
        <v>0</v>
      </c>
      <c r="N207" s="221">
        <v>0</v>
      </c>
      <c r="O207" s="221">
        <v>0</v>
      </c>
      <c r="P207" s="221">
        <v>0</v>
      </c>
      <c r="Q207" s="221">
        <v>0</v>
      </c>
      <c r="R207" s="221">
        <v>0</v>
      </c>
      <c r="S207" s="221">
        <v>0</v>
      </c>
      <c r="T207" s="221">
        <v>0</v>
      </c>
      <c r="U207" s="221">
        <v>0</v>
      </c>
      <c r="V207" s="221">
        <v>0</v>
      </c>
      <c r="W207" s="221">
        <v>0</v>
      </c>
      <c r="X207" s="221">
        <v>0</v>
      </c>
      <c r="Y207" s="230"/>
      <c r="Z207" s="231"/>
      <c r="AA207" s="231"/>
      <c r="AB207" s="231"/>
      <c r="AC207" s="231"/>
      <c r="AD207" s="232"/>
      <c r="AE207" s="224"/>
      <c r="AF207" s="224"/>
    </row>
    <row r="208" spans="1:32" s="222" customFormat="1" ht="18">
      <c r="A208" s="224"/>
      <c r="B208" s="224"/>
      <c r="C208" s="224"/>
      <c r="D208" s="224"/>
      <c r="E208" s="224"/>
      <c r="F208" s="224"/>
      <c r="G208" s="224"/>
      <c r="H208" s="224"/>
      <c r="L208" s="228" t="s">
        <v>74</v>
      </c>
      <c r="M208" s="221">
        <f t="shared" ref="M208:O208" si="178">1000*M207/$L206</f>
        <v>0</v>
      </c>
      <c r="N208" s="221">
        <f t="shared" si="178"/>
        <v>0</v>
      </c>
      <c r="O208" s="221">
        <f t="shared" si="178"/>
        <v>0</v>
      </c>
      <c r="P208" s="221">
        <f>1000*P207/$L206</f>
        <v>0</v>
      </c>
      <c r="Q208" s="221">
        <f t="shared" ref="Q208" si="179">1000*Q207/$L206</f>
        <v>0</v>
      </c>
      <c r="R208" s="221">
        <f>1000*R207/$L206</f>
        <v>0</v>
      </c>
      <c r="S208" s="221">
        <f>1000*S207/$L206</f>
        <v>0</v>
      </c>
      <c r="T208" s="221">
        <f t="shared" ref="T208:X208" si="180">1000*T207/$L206</f>
        <v>0</v>
      </c>
      <c r="U208" s="221">
        <f t="shared" si="180"/>
        <v>0</v>
      </c>
      <c r="V208" s="221">
        <f t="shared" si="180"/>
        <v>0</v>
      </c>
      <c r="W208" s="221">
        <f t="shared" si="180"/>
        <v>0</v>
      </c>
      <c r="X208" s="221">
        <f t="shared" si="180"/>
        <v>0</v>
      </c>
      <c r="Y208" s="230"/>
      <c r="Z208" s="231"/>
      <c r="AA208" s="231"/>
      <c r="AB208" s="231"/>
      <c r="AC208" s="231"/>
      <c r="AD208" s="232"/>
      <c r="AE208" s="224"/>
      <c r="AF208" s="224"/>
    </row>
    <row r="209" spans="1:32" s="222" customFormat="1" ht="18">
      <c r="A209" s="224"/>
      <c r="B209" s="224"/>
      <c r="C209" s="224"/>
      <c r="D209" s="224"/>
      <c r="E209" s="224"/>
      <c r="F209" s="224"/>
      <c r="G209" s="224"/>
      <c r="H209" s="224"/>
      <c r="M209" s="224"/>
      <c r="N209" s="224"/>
      <c r="O209" s="224"/>
      <c r="P209" s="224"/>
      <c r="Q209" s="224"/>
      <c r="R209" s="224"/>
      <c r="S209" s="224"/>
      <c r="T209" s="224"/>
      <c r="U209" s="224"/>
      <c r="V209" s="224"/>
      <c r="W209" s="224"/>
      <c r="X209" s="224"/>
      <c r="AD209" s="232"/>
      <c r="AE209" s="224"/>
      <c r="AF209" s="224"/>
    </row>
    <row r="210" spans="1:32" s="222" customFormat="1" ht="19">
      <c r="A210" s="224"/>
      <c r="B210" s="224" t="s">
        <v>143</v>
      </c>
      <c r="C210" s="224" t="s">
        <v>87</v>
      </c>
      <c r="D210" s="280">
        <v>44616</v>
      </c>
      <c r="E210" s="224">
        <v>49</v>
      </c>
      <c r="F210" s="224"/>
      <c r="G210" s="224"/>
      <c r="H210" s="224"/>
      <c r="I210" s="224">
        <v>200</v>
      </c>
      <c r="J210" s="369">
        <v>150</v>
      </c>
      <c r="K210" s="224">
        <v>5</v>
      </c>
      <c r="L210" s="226">
        <f>(K210*I210)/J210</f>
        <v>6.666666666666667</v>
      </c>
      <c r="M210" s="221"/>
      <c r="N210" s="221"/>
      <c r="O210" s="221"/>
      <c r="P210" s="221"/>
      <c r="Q210" s="221"/>
      <c r="R210" s="221"/>
      <c r="S210" s="221"/>
      <c r="T210" s="221"/>
      <c r="U210" s="221"/>
      <c r="V210" s="221"/>
      <c r="W210" s="221"/>
      <c r="X210" s="221"/>
      <c r="Y210" s="221">
        <v>12</v>
      </c>
      <c r="Z210" s="221">
        <v>0</v>
      </c>
      <c r="AA210" s="221">
        <f>AVERAGE(M212:X212)</f>
        <v>0</v>
      </c>
      <c r="AB210" s="221">
        <f>STDEV(M212:X212)</f>
        <v>0</v>
      </c>
      <c r="AC210" s="221">
        <f>MEDIAN(M212:X212)</f>
        <v>0</v>
      </c>
      <c r="AD210" s="227">
        <f t="shared" ref="AD210" si="181">Z210/Y210</f>
        <v>0</v>
      </c>
      <c r="AE210" s="224"/>
      <c r="AF210" s="224"/>
    </row>
    <row r="211" spans="1:32" s="222" customFormat="1" ht="18">
      <c r="A211" s="224"/>
      <c r="B211" s="224"/>
      <c r="C211" s="224"/>
      <c r="D211" s="224"/>
      <c r="E211" s="224"/>
      <c r="F211" s="224"/>
      <c r="G211" s="224"/>
      <c r="H211" s="224"/>
      <c r="L211" s="228" t="s">
        <v>73</v>
      </c>
      <c r="M211" s="221">
        <v>0</v>
      </c>
      <c r="N211" s="221">
        <v>0</v>
      </c>
      <c r="O211" s="221">
        <v>0</v>
      </c>
      <c r="P211" s="221">
        <v>0</v>
      </c>
      <c r="Q211" s="221">
        <v>0</v>
      </c>
      <c r="R211" s="221">
        <v>0</v>
      </c>
      <c r="S211" s="221">
        <v>0</v>
      </c>
      <c r="T211" s="221">
        <v>0</v>
      </c>
      <c r="U211" s="221">
        <v>0</v>
      </c>
      <c r="V211" s="221">
        <v>0</v>
      </c>
      <c r="W211" s="221">
        <v>0</v>
      </c>
      <c r="X211" s="221">
        <v>0</v>
      </c>
      <c r="Y211" s="230"/>
      <c r="Z211" s="231"/>
      <c r="AA211" s="231"/>
      <c r="AB211" s="231"/>
      <c r="AC211" s="231"/>
      <c r="AD211" s="232"/>
      <c r="AE211" s="224"/>
      <c r="AF211" s="224"/>
    </row>
    <row r="212" spans="1:32" s="222" customFormat="1" ht="18">
      <c r="A212" s="224"/>
      <c r="B212" s="224"/>
      <c r="C212" s="224"/>
      <c r="D212" s="224"/>
      <c r="E212" s="224"/>
      <c r="F212" s="224"/>
      <c r="G212" s="224"/>
      <c r="H212" s="224"/>
      <c r="L212" s="228" t="s">
        <v>74</v>
      </c>
      <c r="M212" s="221">
        <f t="shared" ref="M212:O212" si="182">1000*M211/$L210</f>
        <v>0</v>
      </c>
      <c r="N212" s="221">
        <f t="shared" si="182"/>
        <v>0</v>
      </c>
      <c r="O212" s="221">
        <f t="shared" si="182"/>
        <v>0</v>
      </c>
      <c r="P212" s="221">
        <f>1000*P211/$L210</f>
        <v>0</v>
      </c>
      <c r="Q212" s="221">
        <f t="shared" ref="Q212" si="183">1000*Q211/$L210</f>
        <v>0</v>
      </c>
      <c r="R212" s="221">
        <f>1000*R211/$L210</f>
        <v>0</v>
      </c>
      <c r="S212" s="221">
        <f t="shared" ref="S212:X212" si="184">1000*S211/$L210</f>
        <v>0</v>
      </c>
      <c r="T212" s="221">
        <f t="shared" si="184"/>
        <v>0</v>
      </c>
      <c r="U212" s="221">
        <f t="shared" si="184"/>
        <v>0</v>
      </c>
      <c r="V212" s="221">
        <f t="shared" si="184"/>
        <v>0</v>
      </c>
      <c r="W212" s="221">
        <f t="shared" si="184"/>
        <v>0</v>
      </c>
      <c r="X212" s="221">
        <f t="shared" si="184"/>
        <v>0</v>
      </c>
      <c r="Y212" s="230"/>
      <c r="Z212" s="231"/>
      <c r="AA212" s="231"/>
      <c r="AB212" s="231"/>
      <c r="AC212" s="231"/>
      <c r="AD212" s="232"/>
      <c r="AE212" s="224"/>
      <c r="AF212" s="224"/>
    </row>
    <row r="213" spans="1:32" s="222" customFormat="1" ht="18">
      <c r="A213" s="224"/>
      <c r="B213" s="224"/>
      <c r="C213" s="224"/>
      <c r="D213" s="224"/>
      <c r="E213" s="224"/>
      <c r="F213" s="224"/>
      <c r="G213" s="224"/>
      <c r="H213" s="224"/>
      <c r="M213" s="224"/>
      <c r="N213" s="224"/>
      <c r="O213" s="224"/>
      <c r="P213" s="224"/>
      <c r="Q213" s="224"/>
      <c r="R213" s="224"/>
      <c r="S213" s="224"/>
      <c r="T213" s="224"/>
      <c r="U213" s="224"/>
      <c r="V213" s="224"/>
      <c r="W213" s="224"/>
      <c r="X213" s="224"/>
      <c r="AD213" s="232"/>
      <c r="AE213" s="224"/>
      <c r="AF213" s="224"/>
    </row>
    <row r="214" spans="1:32" s="222" customFormat="1" ht="19">
      <c r="A214" s="224"/>
      <c r="B214" s="224" t="s">
        <v>143</v>
      </c>
      <c r="C214" s="224" t="s">
        <v>87</v>
      </c>
      <c r="D214" s="280">
        <v>44623</v>
      </c>
      <c r="E214" s="224">
        <v>56</v>
      </c>
      <c r="F214" s="224"/>
      <c r="G214" s="224"/>
      <c r="H214" s="224"/>
      <c r="I214" s="224">
        <v>200</v>
      </c>
      <c r="J214" s="369">
        <v>150</v>
      </c>
      <c r="K214" s="224">
        <v>5</v>
      </c>
      <c r="L214" s="226">
        <f>(K214*I214)/J214</f>
        <v>6.666666666666667</v>
      </c>
      <c r="M214" s="221"/>
      <c r="N214" s="221"/>
      <c r="O214" s="221"/>
      <c r="P214" s="221"/>
      <c r="Q214" s="221"/>
      <c r="R214" s="221"/>
      <c r="S214" s="221"/>
      <c r="T214" s="221"/>
      <c r="U214" s="221"/>
      <c r="V214" s="221"/>
      <c r="W214" s="221"/>
      <c r="X214" s="221"/>
      <c r="Y214" s="221">
        <v>12</v>
      </c>
      <c r="Z214" s="221">
        <v>1</v>
      </c>
      <c r="AA214" s="221">
        <f>AVERAGE(M216:X216)</f>
        <v>21.687018871307373</v>
      </c>
      <c r="AB214" s="221">
        <f>STDEV(M216:X216)</f>
        <v>75.126037099618841</v>
      </c>
      <c r="AC214" s="221">
        <f>MEDIAN(M216:X216)</f>
        <v>0</v>
      </c>
      <c r="AD214" s="227">
        <f t="shared" ref="AD214" si="185">Z214/Y214</f>
        <v>8.3333333333333329E-2</v>
      </c>
      <c r="AE214" s="224"/>
      <c r="AF214" s="224"/>
    </row>
    <row r="215" spans="1:32" s="222" customFormat="1" ht="18">
      <c r="A215" s="224"/>
      <c r="B215" s="224"/>
      <c r="C215" s="224"/>
      <c r="D215" s="224"/>
      <c r="E215" s="224"/>
      <c r="F215" s="224"/>
      <c r="G215" s="224"/>
      <c r="H215" s="224"/>
      <c r="L215" s="228" t="s">
        <v>73</v>
      </c>
      <c r="M215" s="221">
        <v>0</v>
      </c>
      <c r="N215" s="221">
        <v>0</v>
      </c>
      <c r="O215" s="221">
        <v>0</v>
      </c>
      <c r="P215" s="221">
        <v>0</v>
      </c>
      <c r="Q215" s="221">
        <v>0</v>
      </c>
      <c r="R215" s="221">
        <v>0</v>
      </c>
      <c r="S215" s="221">
        <v>0</v>
      </c>
      <c r="T215" s="221">
        <v>0</v>
      </c>
      <c r="U215" s="221">
        <v>0</v>
      </c>
      <c r="V215" s="221">
        <v>0</v>
      </c>
      <c r="W215" s="221">
        <v>0</v>
      </c>
      <c r="X215" s="348">
        <v>1.7349615097045898</v>
      </c>
      <c r="Y215" s="230"/>
      <c r="Z215" s="231"/>
      <c r="AA215" s="231"/>
      <c r="AB215" s="231"/>
      <c r="AC215" s="231"/>
      <c r="AD215" s="232"/>
      <c r="AE215" s="224"/>
      <c r="AF215" s="224"/>
    </row>
    <row r="216" spans="1:32" s="222" customFormat="1" ht="18">
      <c r="A216" s="224"/>
      <c r="B216" s="224"/>
      <c r="C216" s="224"/>
      <c r="D216" s="224"/>
      <c r="E216" s="224"/>
      <c r="F216" s="224"/>
      <c r="G216" s="224"/>
      <c r="H216" s="224"/>
      <c r="L216" s="228" t="s">
        <v>74</v>
      </c>
      <c r="M216" s="221">
        <f t="shared" ref="M216:O216" si="186">1000*M215/$L214</f>
        <v>0</v>
      </c>
      <c r="N216" s="221">
        <f t="shared" si="186"/>
        <v>0</v>
      </c>
      <c r="O216" s="221">
        <f t="shared" si="186"/>
        <v>0</v>
      </c>
      <c r="P216" s="221">
        <f>1000*P215/$L214</f>
        <v>0</v>
      </c>
      <c r="Q216" s="221">
        <f t="shared" ref="Q216" si="187">1000*Q215/$L214</f>
        <v>0</v>
      </c>
      <c r="R216" s="221">
        <f>1000*R215/$L214</f>
        <v>0</v>
      </c>
      <c r="S216" s="221">
        <f t="shared" ref="S216:X216" si="188">1000*S215/$L214</f>
        <v>0</v>
      </c>
      <c r="T216" s="221">
        <f t="shared" si="188"/>
        <v>0</v>
      </c>
      <c r="U216" s="221">
        <f t="shared" si="188"/>
        <v>0</v>
      </c>
      <c r="V216" s="221">
        <f t="shared" si="188"/>
        <v>0</v>
      </c>
      <c r="W216" s="221">
        <f t="shared" si="188"/>
        <v>0</v>
      </c>
      <c r="X216" s="221">
        <f t="shared" si="188"/>
        <v>260.24422645568848</v>
      </c>
      <c r="Y216" s="230"/>
      <c r="Z216" s="231"/>
      <c r="AA216" s="231"/>
      <c r="AB216" s="231"/>
      <c r="AC216" s="231"/>
      <c r="AD216" s="232"/>
      <c r="AE216" s="224"/>
      <c r="AF216" s="224"/>
    </row>
    <row r="217" spans="1:32" s="222" customFormat="1" ht="18">
      <c r="A217" s="224"/>
      <c r="B217" s="224"/>
      <c r="C217" s="224"/>
      <c r="D217" s="224"/>
      <c r="E217" s="224"/>
      <c r="F217" s="224"/>
      <c r="G217" s="224"/>
      <c r="H217" s="224"/>
      <c r="M217" s="224"/>
      <c r="N217" s="224"/>
      <c r="O217" s="224"/>
      <c r="P217" s="224"/>
      <c r="Q217" s="224"/>
      <c r="R217" s="224"/>
      <c r="S217" s="224"/>
      <c r="T217" s="224"/>
      <c r="U217" s="224"/>
      <c r="V217" s="224"/>
      <c r="W217" s="224"/>
      <c r="X217" s="224"/>
      <c r="AD217" s="232"/>
      <c r="AE217" s="224"/>
      <c r="AF217" s="224"/>
    </row>
    <row r="218" spans="1:32" s="222" customFormat="1" ht="19">
      <c r="A218" s="224"/>
      <c r="B218" s="224" t="s">
        <v>143</v>
      </c>
      <c r="C218" s="224" t="s">
        <v>87</v>
      </c>
      <c r="D218" s="280">
        <v>44631</v>
      </c>
      <c r="E218" s="224">
        <v>64</v>
      </c>
      <c r="F218" s="224"/>
      <c r="G218" s="224"/>
      <c r="H218" s="224"/>
      <c r="I218" s="224">
        <v>200</v>
      </c>
      <c r="J218" s="369">
        <v>150</v>
      </c>
      <c r="K218" s="224">
        <v>5</v>
      </c>
      <c r="L218" s="226">
        <f>(K218*I218)/J218</f>
        <v>6.666666666666667</v>
      </c>
      <c r="M218" s="221"/>
      <c r="N218" s="221"/>
      <c r="O218" s="221"/>
      <c r="P218" s="221"/>
      <c r="Q218" s="221"/>
      <c r="R218" s="221"/>
      <c r="S218" s="221"/>
      <c r="T218" s="221"/>
      <c r="U218" s="221"/>
      <c r="V218" s="221"/>
      <c r="W218" s="221"/>
      <c r="X218" s="221"/>
      <c r="Y218" s="221">
        <v>12</v>
      </c>
      <c r="Z218" s="221">
        <v>0</v>
      </c>
      <c r="AA218" s="221">
        <f>AVERAGE(M220:X220)</f>
        <v>0</v>
      </c>
      <c r="AB218" s="221">
        <f>STDEV(M220:X220)</f>
        <v>0</v>
      </c>
      <c r="AC218" s="221">
        <f>MEDIAN(M220:X220)</f>
        <v>0</v>
      </c>
      <c r="AD218" s="227">
        <f t="shared" ref="AD218" si="189">Z218/Y218</f>
        <v>0</v>
      </c>
      <c r="AE218" s="224"/>
      <c r="AF218" s="224"/>
    </row>
    <row r="219" spans="1:32" s="222" customFormat="1" ht="18">
      <c r="A219" s="224"/>
      <c r="B219" s="224"/>
      <c r="C219" s="224"/>
      <c r="D219" s="224"/>
      <c r="E219" s="224"/>
      <c r="F219" s="224"/>
      <c r="G219" s="224"/>
      <c r="H219" s="224"/>
      <c r="L219" s="228" t="s">
        <v>73</v>
      </c>
      <c r="M219" s="221">
        <v>0</v>
      </c>
      <c r="N219" s="221">
        <v>0</v>
      </c>
      <c r="O219" s="221">
        <v>0</v>
      </c>
      <c r="P219" s="221">
        <v>0</v>
      </c>
      <c r="Q219" s="221">
        <v>0</v>
      </c>
      <c r="R219" s="221">
        <v>0</v>
      </c>
      <c r="S219" s="221">
        <v>0</v>
      </c>
      <c r="T219" s="221">
        <v>0</v>
      </c>
      <c r="U219" s="221">
        <v>0</v>
      </c>
      <c r="V219" s="221">
        <v>0</v>
      </c>
      <c r="W219" s="221">
        <v>0</v>
      </c>
      <c r="X219" s="221">
        <v>0</v>
      </c>
      <c r="Y219" s="230"/>
      <c r="Z219" s="231"/>
      <c r="AA219" s="231"/>
      <c r="AB219" s="231"/>
      <c r="AC219" s="231"/>
      <c r="AD219" s="232"/>
      <c r="AE219" s="224"/>
      <c r="AF219" s="224"/>
    </row>
    <row r="220" spans="1:32" s="222" customFormat="1" ht="18">
      <c r="A220" s="224"/>
      <c r="B220" s="224"/>
      <c r="C220" s="224"/>
      <c r="D220" s="224"/>
      <c r="E220" s="224"/>
      <c r="F220" s="224"/>
      <c r="G220" s="224"/>
      <c r="H220" s="224"/>
      <c r="L220" s="228" t="s">
        <v>74</v>
      </c>
      <c r="M220" s="221">
        <f t="shared" ref="M220:O220" si="190">1000*M219/$L218</f>
        <v>0</v>
      </c>
      <c r="N220" s="221">
        <f t="shared" si="190"/>
        <v>0</v>
      </c>
      <c r="O220" s="221">
        <f t="shared" si="190"/>
        <v>0</v>
      </c>
      <c r="P220" s="221">
        <f>1000*P219/$L218</f>
        <v>0</v>
      </c>
      <c r="Q220" s="221">
        <f t="shared" ref="Q220" si="191">1000*Q219/$L218</f>
        <v>0</v>
      </c>
      <c r="R220" s="221">
        <f>1000*R219/$L218</f>
        <v>0</v>
      </c>
      <c r="S220" s="221">
        <f t="shared" ref="S220:X220" si="192">1000*S219/$L218</f>
        <v>0</v>
      </c>
      <c r="T220" s="221">
        <f t="shared" si="192"/>
        <v>0</v>
      </c>
      <c r="U220" s="221">
        <f t="shared" si="192"/>
        <v>0</v>
      </c>
      <c r="V220" s="221">
        <f t="shared" si="192"/>
        <v>0</v>
      </c>
      <c r="W220" s="221">
        <f t="shared" si="192"/>
        <v>0</v>
      </c>
      <c r="X220" s="221">
        <f t="shared" si="192"/>
        <v>0</v>
      </c>
      <c r="Y220" s="230"/>
      <c r="Z220" s="231"/>
      <c r="AA220" s="231"/>
      <c r="AB220" s="231"/>
      <c r="AC220" s="231"/>
      <c r="AD220" s="232"/>
      <c r="AE220" s="224"/>
      <c r="AF220" s="224"/>
    </row>
    <row r="221" spans="1:32" s="222" customFormat="1" ht="18">
      <c r="A221" s="224"/>
      <c r="B221" s="224"/>
      <c r="C221" s="224"/>
      <c r="D221" s="224"/>
      <c r="E221" s="224"/>
      <c r="F221" s="224"/>
      <c r="G221" s="224"/>
      <c r="H221" s="224"/>
      <c r="M221" s="224"/>
      <c r="N221" s="224"/>
      <c r="O221" s="224"/>
      <c r="P221" s="224"/>
      <c r="Q221" s="224"/>
      <c r="R221" s="224"/>
      <c r="S221" s="224"/>
      <c r="T221" s="224"/>
      <c r="U221" s="224"/>
      <c r="V221" s="224"/>
      <c r="W221" s="224"/>
      <c r="X221" s="224"/>
      <c r="AD221" s="232"/>
      <c r="AE221" s="224"/>
      <c r="AF221" s="224"/>
    </row>
    <row r="222" spans="1:32" s="222" customFormat="1" ht="19">
      <c r="A222" s="224"/>
      <c r="B222" s="224" t="s">
        <v>143</v>
      </c>
      <c r="C222" s="224" t="s">
        <v>87</v>
      </c>
      <c r="D222" s="280">
        <v>44655</v>
      </c>
      <c r="E222" s="224">
        <v>88</v>
      </c>
      <c r="F222" s="224"/>
      <c r="G222" s="224"/>
      <c r="H222" s="224"/>
      <c r="I222" s="224">
        <v>200</v>
      </c>
      <c r="J222" s="369">
        <v>150</v>
      </c>
      <c r="K222" s="224">
        <v>5</v>
      </c>
      <c r="L222" s="226">
        <f>(K222*I222)/J222</f>
        <v>6.666666666666667</v>
      </c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>
        <v>12</v>
      </c>
      <c r="Z222" s="221">
        <v>0</v>
      </c>
      <c r="AA222" s="221">
        <f>AVERAGE(M224:X224)</f>
        <v>0</v>
      </c>
      <c r="AB222" s="221">
        <f>STDEV(M224:X224)</f>
        <v>0</v>
      </c>
      <c r="AC222" s="221">
        <f>MEDIAN(M224:X224)</f>
        <v>0</v>
      </c>
      <c r="AD222" s="227">
        <f t="shared" ref="AD222" si="193">Z222/Y222</f>
        <v>0</v>
      </c>
      <c r="AE222" s="224"/>
      <c r="AF222" s="224"/>
    </row>
    <row r="223" spans="1:32" s="222" customFormat="1" ht="18">
      <c r="A223" s="224"/>
      <c r="B223" s="224"/>
      <c r="C223" s="224"/>
      <c r="D223" s="224"/>
      <c r="E223" s="224"/>
      <c r="F223" s="224"/>
      <c r="G223" s="224"/>
      <c r="H223" s="224"/>
      <c r="L223" s="228" t="s">
        <v>73</v>
      </c>
      <c r="M223" s="221">
        <v>0</v>
      </c>
      <c r="N223" s="221">
        <v>0</v>
      </c>
      <c r="O223" s="221">
        <v>0</v>
      </c>
      <c r="P223" s="221">
        <v>0</v>
      </c>
      <c r="Q223" s="221">
        <v>0</v>
      </c>
      <c r="R223" s="221">
        <v>0</v>
      </c>
      <c r="S223" s="221">
        <v>0</v>
      </c>
      <c r="T223" s="221">
        <v>0</v>
      </c>
      <c r="U223" s="221">
        <v>0</v>
      </c>
      <c r="V223" s="221">
        <v>0</v>
      </c>
      <c r="W223" s="221">
        <v>0</v>
      </c>
      <c r="X223" s="221">
        <v>0</v>
      </c>
      <c r="Y223" s="230"/>
      <c r="Z223" s="231"/>
      <c r="AA223" s="231"/>
      <c r="AB223" s="231"/>
      <c r="AC223" s="231"/>
      <c r="AD223" s="232"/>
      <c r="AE223" s="224"/>
      <c r="AF223" s="224"/>
    </row>
    <row r="224" spans="1:32" s="222" customFormat="1" ht="18">
      <c r="A224" s="224"/>
      <c r="B224" s="224"/>
      <c r="C224" s="224"/>
      <c r="D224" s="224"/>
      <c r="E224" s="224"/>
      <c r="F224" s="224"/>
      <c r="G224" s="224"/>
      <c r="H224" s="224"/>
      <c r="L224" s="228" t="s">
        <v>74</v>
      </c>
      <c r="M224" s="221">
        <f t="shared" ref="M224:O224" si="194">1000*M223/$L222</f>
        <v>0</v>
      </c>
      <c r="N224" s="221">
        <f t="shared" si="194"/>
        <v>0</v>
      </c>
      <c r="O224" s="221">
        <f t="shared" si="194"/>
        <v>0</v>
      </c>
      <c r="P224" s="221">
        <f>1000*P223/$L222</f>
        <v>0</v>
      </c>
      <c r="Q224" s="221">
        <f t="shared" ref="Q224" si="195">1000*Q223/$L222</f>
        <v>0</v>
      </c>
      <c r="R224" s="221">
        <f>1000*R223/$L222</f>
        <v>0</v>
      </c>
      <c r="S224" s="221">
        <f t="shared" ref="S224:X224" si="196">1000*S223/$L222</f>
        <v>0</v>
      </c>
      <c r="T224" s="221">
        <f t="shared" si="196"/>
        <v>0</v>
      </c>
      <c r="U224" s="221">
        <f t="shared" si="196"/>
        <v>0</v>
      </c>
      <c r="V224" s="221">
        <f t="shared" si="196"/>
        <v>0</v>
      </c>
      <c r="W224" s="221">
        <f t="shared" si="196"/>
        <v>0</v>
      </c>
      <c r="X224" s="221">
        <f t="shared" si="196"/>
        <v>0</v>
      </c>
      <c r="Y224" s="230"/>
      <c r="Z224" s="231"/>
      <c r="AA224" s="231"/>
      <c r="AB224" s="231"/>
      <c r="AC224" s="231"/>
      <c r="AD224" s="232"/>
      <c r="AE224" s="224"/>
      <c r="AF224" s="224"/>
    </row>
    <row r="225" spans="1:32" s="222" customFormat="1" ht="18">
      <c r="A225" s="224"/>
      <c r="B225" s="224"/>
      <c r="C225" s="224"/>
      <c r="D225" s="224"/>
      <c r="E225" s="224"/>
      <c r="F225" s="224"/>
      <c r="G225" s="224"/>
      <c r="H225" s="224"/>
      <c r="M225" s="224"/>
      <c r="N225" s="224"/>
      <c r="O225" s="224"/>
      <c r="P225" s="224"/>
      <c r="Q225" s="224"/>
      <c r="R225" s="224"/>
      <c r="S225" s="224"/>
      <c r="T225" s="224"/>
      <c r="U225" s="224"/>
      <c r="V225" s="224"/>
      <c r="W225" s="224"/>
      <c r="X225" s="224"/>
      <c r="AD225" s="232"/>
      <c r="AE225" s="224"/>
      <c r="AF225" s="224"/>
    </row>
    <row r="226" spans="1:32" s="222" customFormat="1" ht="19">
      <c r="A226" s="224"/>
      <c r="B226" s="224" t="s">
        <v>144</v>
      </c>
      <c r="C226" s="224" t="s">
        <v>87</v>
      </c>
      <c r="D226" s="280">
        <v>44574</v>
      </c>
      <c r="E226" s="224">
        <v>7</v>
      </c>
      <c r="F226" s="224"/>
      <c r="G226" s="224"/>
      <c r="H226" s="224"/>
      <c r="I226" s="224">
        <v>200</v>
      </c>
      <c r="J226" s="369">
        <v>150</v>
      </c>
      <c r="K226" s="224">
        <v>5</v>
      </c>
      <c r="L226" s="226">
        <f>(K226*I226)/J226</f>
        <v>6.666666666666667</v>
      </c>
      <c r="M226" s="221"/>
      <c r="N226" s="221"/>
      <c r="O226" s="221"/>
      <c r="P226" s="221"/>
      <c r="Q226" s="221"/>
      <c r="R226" s="221"/>
      <c r="S226" s="221"/>
      <c r="T226" s="221"/>
      <c r="U226" s="221"/>
      <c r="V226" s="221"/>
      <c r="W226" s="221"/>
      <c r="X226" s="221"/>
      <c r="Y226" s="221">
        <v>12</v>
      </c>
      <c r="Z226" s="221">
        <v>0</v>
      </c>
      <c r="AA226" s="221">
        <f>AVERAGE(M228:X228)</f>
        <v>0</v>
      </c>
      <c r="AB226" s="221">
        <f>STDEV(M228:X228)</f>
        <v>0</v>
      </c>
      <c r="AC226" s="221">
        <f>MEDIAN(M228:X228)</f>
        <v>0</v>
      </c>
      <c r="AD226" s="227">
        <f t="shared" ref="AD226" si="197">Z226/Y226</f>
        <v>0</v>
      </c>
      <c r="AE226" s="224"/>
      <c r="AF226" s="224"/>
    </row>
    <row r="227" spans="1:32" s="222" customFormat="1" ht="18">
      <c r="A227" s="224"/>
      <c r="B227" s="224"/>
      <c r="C227" s="224"/>
      <c r="D227" s="224"/>
      <c r="E227" s="224"/>
      <c r="F227" s="224"/>
      <c r="G227" s="224"/>
      <c r="H227" s="224"/>
      <c r="L227" s="228" t="s">
        <v>73</v>
      </c>
      <c r="M227" s="221">
        <v>0</v>
      </c>
      <c r="N227" s="221">
        <v>0</v>
      </c>
      <c r="O227" s="221">
        <v>0</v>
      </c>
      <c r="P227" s="221">
        <v>0</v>
      </c>
      <c r="Q227" s="221">
        <v>0</v>
      </c>
      <c r="R227" s="221">
        <v>0</v>
      </c>
      <c r="S227" s="221">
        <v>0</v>
      </c>
      <c r="T227" s="221">
        <v>0</v>
      </c>
      <c r="U227" s="221">
        <v>0</v>
      </c>
      <c r="V227" s="221">
        <v>0</v>
      </c>
      <c r="W227" s="221">
        <v>0</v>
      </c>
      <c r="X227" s="221">
        <v>0</v>
      </c>
      <c r="Y227" s="230"/>
      <c r="Z227" s="231"/>
      <c r="AA227" s="231"/>
      <c r="AB227" s="231"/>
      <c r="AC227" s="231"/>
      <c r="AD227" s="232"/>
      <c r="AE227" s="224"/>
      <c r="AF227" s="224"/>
    </row>
    <row r="228" spans="1:32" s="222" customFormat="1" ht="18">
      <c r="A228" s="224"/>
      <c r="B228" s="224"/>
      <c r="C228" s="224"/>
      <c r="D228" s="224"/>
      <c r="E228" s="224"/>
      <c r="F228" s="224"/>
      <c r="G228" s="224"/>
      <c r="H228" s="224"/>
      <c r="L228" s="228" t="s">
        <v>74</v>
      </c>
      <c r="M228" s="221">
        <f t="shared" ref="M228:O228" si="198">1000*M227/$L226</f>
        <v>0</v>
      </c>
      <c r="N228" s="221">
        <f t="shared" si="198"/>
        <v>0</v>
      </c>
      <c r="O228" s="221">
        <f t="shared" si="198"/>
        <v>0</v>
      </c>
      <c r="P228" s="221">
        <f>1000*P227/$L226</f>
        <v>0</v>
      </c>
      <c r="Q228" s="221">
        <f t="shared" ref="Q228" si="199">1000*Q227/$L226</f>
        <v>0</v>
      </c>
      <c r="R228" s="221">
        <f>1000*R227/$L226</f>
        <v>0</v>
      </c>
      <c r="S228" s="221">
        <f t="shared" ref="S228:X228" si="200">1000*S227/$L226</f>
        <v>0</v>
      </c>
      <c r="T228" s="221">
        <f t="shared" si="200"/>
        <v>0</v>
      </c>
      <c r="U228" s="221">
        <f t="shared" si="200"/>
        <v>0</v>
      </c>
      <c r="V228" s="221">
        <f t="shared" si="200"/>
        <v>0</v>
      </c>
      <c r="W228" s="221">
        <f t="shared" si="200"/>
        <v>0</v>
      </c>
      <c r="X228" s="221">
        <f t="shared" si="200"/>
        <v>0</v>
      </c>
      <c r="Y228" s="230"/>
      <c r="Z228" s="231"/>
      <c r="AA228" s="231"/>
      <c r="AB228" s="231"/>
      <c r="AC228" s="231"/>
      <c r="AD228" s="232"/>
      <c r="AE228" s="224"/>
      <c r="AF228" s="224"/>
    </row>
    <row r="229" spans="1:32" s="222" customFormat="1" ht="18">
      <c r="A229" s="224"/>
      <c r="B229" s="224"/>
      <c r="C229" s="224"/>
      <c r="D229" s="224"/>
      <c r="E229" s="224"/>
      <c r="F229" s="224"/>
      <c r="G229" s="224"/>
      <c r="H229" s="224"/>
      <c r="M229" s="224"/>
      <c r="N229" s="224"/>
      <c r="O229" s="224"/>
      <c r="P229" s="224"/>
      <c r="Q229" s="224"/>
      <c r="R229" s="224"/>
      <c r="S229" s="224"/>
      <c r="T229" s="224"/>
      <c r="U229" s="224"/>
      <c r="V229" s="224"/>
      <c r="W229" s="224"/>
      <c r="X229" s="224"/>
      <c r="AD229" s="232"/>
      <c r="AE229" s="224"/>
      <c r="AF229" s="224"/>
    </row>
    <row r="230" spans="1:32" s="222" customFormat="1" ht="18">
      <c r="A230" s="271"/>
      <c r="B230" s="271"/>
      <c r="C230" s="271"/>
      <c r="D230" s="271"/>
      <c r="E230" s="271"/>
      <c r="F230" s="271"/>
      <c r="G230" s="271"/>
      <c r="H230" s="271"/>
      <c r="I230" s="271"/>
      <c r="J230" s="271"/>
      <c r="K230" s="271"/>
      <c r="L230" s="272"/>
      <c r="M230" s="273"/>
      <c r="N230" s="273"/>
      <c r="O230" s="273"/>
      <c r="P230" s="273"/>
      <c r="Q230" s="273"/>
      <c r="R230" s="273"/>
      <c r="S230" s="273"/>
      <c r="T230" s="273"/>
      <c r="U230" s="273"/>
      <c r="V230" s="273"/>
      <c r="W230" s="273"/>
      <c r="X230" s="273"/>
      <c r="Y230" s="273"/>
      <c r="Z230" s="273"/>
      <c r="AA230" s="273"/>
      <c r="AB230" s="273"/>
      <c r="AC230" s="273"/>
      <c r="AD230" s="274"/>
      <c r="AE230" s="224"/>
      <c r="AF230" s="224"/>
    </row>
    <row r="231" spans="1:32" s="222" customFormat="1" ht="18">
      <c r="A231" s="275"/>
      <c r="B231" s="275"/>
      <c r="C231" s="275"/>
      <c r="D231" s="276"/>
      <c r="E231" s="276"/>
      <c r="F231" s="276"/>
      <c r="G231" s="276"/>
      <c r="H231" s="276"/>
      <c r="I231" s="276"/>
      <c r="J231" s="276"/>
      <c r="K231" s="277"/>
      <c r="L231" s="276"/>
      <c r="M231" s="278"/>
      <c r="N231" s="278"/>
      <c r="O231" s="278"/>
      <c r="P231" s="278"/>
      <c r="Q231" s="278"/>
      <c r="R231" s="278"/>
      <c r="S231" s="278"/>
      <c r="T231" s="278"/>
      <c r="U231" s="278"/>
      <c r="V231" s="278"/>
      <c r="W231" s="278"/>
      <c r="X231" s="278"/>
      <c r="Y231" s="278"/>
      <c r="Z231" s="278"/>
      <c r="AA231" s="278"/>
      <c r="AB231" s="278"/>
      <c r="AC231" s="278"/>
      <c r="AD231" s="279"/>
      <c r="AE231" s="224"/>
      <c r="AF231" s="224"/>
    </row>
    <row r="232" spans="1:32" s="222" customFormat="1" ht="18">
      <c r="A232" s="224"/>
      <c r="B232" s="224"/>
      <c r="C232" s="224"/>
      <c r="D232" s="224"/>
      <c r="E232" s="224"/>
      <c r="F232" s="224"/>
      <c r="G232" s="224"/>
      <c r="H232" s="224"/>
      <c r="M232" s="224"/>
      <c r="N232" s="224"/>
      <c r="O232" s="224"/>
      <c r="P232" s="224"/>
      <c r="Q232" s="224"/>
      <c r="R232" s="224"/>
      <c r="S232" s="224"/>
      <c r="T232" s="224"/>
      <c r="U232" s="224"/>
      <c r="V232" s="224"/>
      <c r="W232" s="224"/>
      <c r="X232" s="224"/>
      <c r="AD232" s="232"/>
      <c r="AE232" s="224"/>
      <c r="AF232" s="224"/>
    </row>
    <row r="233" spans="1:32" s="222" customFormat="1" ht="58">
      <c r="A233" s="223" t="s">
        <v>620</v>
      </c>
      <c r="B233" s="224" t="s">
        <v>144</v>
      </c>
      <c r="C233" s="224" t="s">
        <v>87</v>
      </c>
      <c r="D233" s="280">
        <v>44581</v>
      </c>
      <c r="E233" s="224">
        <v>14</v>
      </c>
      <c r="F233" s="224"/>
      <c r="G233" s="224"/>
      <c r="H233" s="224"/>
      <c r="I233" s="224">
        <v>200</v>
      </c>
      <c r="J233" s="369">
        <v>150</v>
      </c>
      <c r="K233" s="224">
        <v>5</v>
      </c>
      <c r="L233" s="226">
        <f>(K233*I233)/J233</f>
        <v>6.666666666666667</v>
      </c>
      <c r="M233" s="221"/>
      <c r="N233" s="221"/>
      <c r="O233" s="221"/>
      <c r="P233" s="221"/>
      <c r="Q233" s="221"/>
      <c r="R233" s="221"/>
      <c r="S233" s="221"/>
      <c r="T233" s="221"/>
      <c r="U233" s="221"/>
      <c r="V233" s="221"/>
      <c r="W233" s="221"/>
      <c r="X233" s="221"/>
      <c r="Y233" s="221">
        <v>12</v>
      </c>
      <c r="Z233" s="221">
        <v>0</v>
      </c>
      <c r="AA233" s="221">
        <f>AVERAGE(M235:X235)</f>
        <v>0</v>
      </c>
      <c r="AB233" s="221">
        <f>STDEV(M235:X235)</f>
        <v>0</v>
      </c>
      <c r="AC233" s="221">
        <f>MEDIAN(M235:X235)</f>
        <v>0</v>
      </c>
      <c r="AD233" s="227">
        <f t="shared" ref="AD233" si="201">Z233/Y233</f>
        <v>0</v>
      </c>
      <c r="AE233" s="224"/>
      <c r="AF233" s="224"/>
    </row>
    <row r="234" spans="1:32" s="222" customFormat="1" ht="18">
      <c r="A234" s="224"/>
      <c r="B234" s="224"/>
      <c r="C234" s="224"/>
      <c r="D234" s="224"/>
      <c r="E234" s="224"/>
      <c r="F234" s="224"/>
      <c r="G234" s="224"/>
      <c r="H234" s="224"/>
      <c r="L234" s="228" t="s">
        <v>73</v>
      </c>
      <c r="M234" s="221">
        <v>0</v>
      </c>
      <c r="N234" s="221">
        <v>0</v>
      </c>
      <c r="O234" s="221">
        <v>0</v>
      </c>
      <c r="P234" s="221">
        <v>0</v>
      </c>
      <c r="Q234" s="221">
        <v>0</v>
      </c>
      <c r="R234" s="221">
        <v>0</v>
      </c>
      <c r="S234" s="221">
        <v>0</v>
      </c>
      <c r="T234" s="221">
        <v>0</v>
      </c>
      <c r="U234" s="221">
        <v>0</v>
      </c>
      <c r="V234" s="221">
        <v>0</v>
      </c>
      <c r="W234" s="221">
        <v>0</v>
      </c>
      <c r="X234" s="221">
        <v>0</v>
      </c>
      <c r="Y234" s="230"/>
      <c r="Z234" s="231"/>
      <c r="AA234" s="231"/>
      <c r="AB234" s="231"/>
      <c r="AC234" s="231"/>
      <c r="AD234" s="232"/>
      <c r="AE234" s="224"/>
      <c r="AF234" s="224"/>
    </row>
    <row r="235" spans="1:32" s="222" customFormat="1" ht="18">
      <c r="A235" s="224"/>
      <c r="B235" s="224"/>
      <c r="C235" s="224"/>
      <c r="D235" s="224"/>
      <c r="E235" s="224"/>
      <c r="F235" s="224"/>
      <c r="G235" s="224"/>
      <c r="H235" s="224"/>
      <c r="L235" s="228" t="s">
        <v>74</v>
      </c>
      <c r="M235" s="221">
        <f t="shared" ref="M235:O235" si="202">1000*M234/$L233</f>
        <v>0</v>
      </c>
      <c r="N235" s="221">
        <f t="shared" si="202"/>
        <v>0</v>
      </c>
      <c r="O235" s="221">
        <f t="shared" si="202"/>
        <v>0</v>
      </c>
      <c r="P235" s="221">
        <f>1000*P234/$L233</f>
        <v>0</v>
      </c>
      <c r="Q235" s="221">
        <f t="shared" ref="Q235" si="203">1000*Q234/$L233</f>
        <v>0</v>
      </c>
      <c r="R235" s="221">
        <f>1000*R234/$L233</f>
        <v>0</v>
      </c>
      <c r="S235" s="221">
        <f>1000*S234/$L233</f>
        <v>0</v>
      </c>
      <c r="T235" s="221">
        <f t="shared" ref="T235:X235" si="204">1000*T234/$L233</f>
        <v>0</v>
      </c>
      <c r="U235" s="221">
        <f t="shared" si="204"/>
        <v>0</v>
      </c>
      <c r="V235" s="221">
        <f t="shared" si="204"/>
        <v>0</v>
      </c>
      <c r="W235" s="221">
        <f t="shared" si="204"/>
        <v>0</v>
      </c>
      <c r="X235" s="221">
        <f t="shared" si="204"/>
        <v>0</v>
      </c>
      <c r="Y235" s="230"/>
      <c r="Z235" s="231"/>
      <c r="AA235" s="231"/>
      <c r="AB235" s="231"/>
      <c r="AC235" s="231"/>
      <c r="AD235" s="232"/>
      <c r="AE235" s="224"/>
      <c r="AF235" s="224"/>
    </row>
    <row r="236" spans="1:32" s="222" customFormat="1" ht="18">
      <c r="A236" s="224"/>
      <c r="B236" s="224"/>
      <c r="C236" s="224"/>
      <c r="D236" s="224"/>
      <c r="E236" s="224"/>
      <c r="F236" s="224"/>
      <c r="G236" s="224"/>
      <c r="H236" s="224"/>
      <c r="M236" s="224"/>
      <c r="N236" s="224"/>
      <c r="O236" s="224"/>
      <c r="P236" s="224"/>
      <c r="Q236" s="224"/>
      <c r="R236" s="224"/>
      <c r="S236" s="224"/>
      <c r="T236" s="224"/>
      <c r="U236" s="224"/>
      <c r="V236" s="224"/>
      <c r="W236" s="224"/>
      <c r="X236" s="224"/>
      <c r="AD236" s="232"/>
      <c r="AE236" s="224"/>
      <c r="AF236" s="224"/>
    </row>
    <row r="237" spans="1:32" s="222" customFormat="1" ht="19">
      <c r="A237" s="224"/>
      <c r="B237" s="224" t="s">
        <v>144</v>
      </c>
      <c r="C237" s="224" t="s">
        <v>87</v>
      </c>
      <c r="D237" s="280">
        <v>44588</v>
      </c>
      <c r="E237" s="224">
        <v>21</v>
      </c>
      <c r="F237" s="224"/>
      <c r="G237" s="224"/>
      <c r="H237" s="224"/>
      <c r="I237" s="224">
        <v>200</v>
      </c>
      <c r="J237" s="369">
        <v>150</v>
      </c>
      <c r="K237" s="224">
        <v>5</v>
      </c>
      <c r="L237" s="226">
        <f>(K237*I237)/J237</f>
        <v>6.666666666666667</v>
      </c>
      <c r="M237" s="221"/>
      <c r="N237" s="221"/>
      <c r="O237" s="221"/>
      <c r="P237" s="221"/>
      <c r="Q237" s="221"/>
      <c r="R237" s="221"/>
      <c r="S237" s="221"/>
      <c r="T237" s="221"/>
      <c r="U237" s="221"/>
      <c r="V237" s="221"/>
      <c r="W237" s="221"/>
      <c r="X237" s="221"/>
      <c r="Y237" s="221">
        <v>12</v>
      </c>
      <c r="Z237" s="221">
        <v>0</v>
      </c>
      <c r="AA237" s="221">
        <f>AVERAGE(M239:X239)</f>
        <v>0</v>
      </c>
      <c r="AB237" s="221">
        <f>STDEV(M239:X239)</f>
        <v>0</v>
      </c>
      <c r="AC237" s="221">
        <f>MEDIAN(M239:X239)</f>
        <v>0</v>
      </c>
      <c r="AD237" s="227">
        <f t="shared" ref="AD237" si="205">Z237/Y237</f>
        <v>0</v>
      </c>
      <c r="AE237" s="224"/>
      <c r="AF237" s="224"/>
    </row>
    <row r="238" spans="1:32" s="222" customFormat="1" ht="18">
      <c r="A238" s="224"/>
      <c r="B238" s="224"/>
      <c r="C238" s="224"/>
      <c r="D238" s="224"/>
      <c r="E238" s="224"/>
      <c r="F238" s="224"/>
      <c r="G238" s="224"/>
      <c r="H238" s="224"/>
      <c r="L238" s="228" t="s">
        <v>73</v>
      </c>
      <c r="M238" s="221">
        <v>0</v>
      </c>
      <c r="N238" s="221">
        <v>0</v>
      </c>
      <c r="O238" s="221">
        <v>0</v>
      </c>
      <c r="P238" s="221">
        <v>0</v>
      </c>
      <c r="Q238" s="221">
        <v>0</v>
      </c>
      <c r="R238" s="221">
        <v>0</v>
      </c>
      <c r="S238" s="221">
        <v>0</v>
      </c>
      <c r="T238" s="221">
        <v>0</v>
      </c>
      <c r="U238" s="221">
        <v>0</v>
      </c>
      <c r="V238" s="221">
        <v>0</v>
      </c>
      <c r="W238" s="221">
        <v>0</v>
      </c>
      <c r="X238" s="221">
        <v>0</v>
      </c>
      <c r="Y238" s="230"/>
      <c r="Z238" s="231"/>
      <c r="AA238" s="231"/>
      <c r="AB238" s="231"/>
      <c r="AC238" s="231"/>
      <c r="AD238" s="232"/>
      <c r="AE238" s="224"/>
      <c r="AF238" s="224"/>
    </row>
    <row r="239" spans="1:32" s="222" customFormat="1" ht="18">
      <c r="A239" s="224"/>
      <c r="B239" s="224"/>
      <c r="C239" s="224"/>
      <c r="D239" s="224"/>
      <c r="E239" s="224"/>
      <c r="F239" s="224"/>
      <c r="G239" s="224"/>
      <c r="H239" s="224"/>
      <c r="L239" s="228" t="s">
        <v>74</v>
      </c>
      <c r="M239" s="221">
        <f t="shared" ref="M239:O239" si="206">1000*M238/$L237</f>
        <v>0</v>
      </c>
      <c r="N239" s="221">
        <f t="shared" si="206"/>
        <v>0</v>
      </c>
      <c r="O239" s="221">
        <f t="shared" si="206"/>
        <v>0</v>
      </c>
      <c r="P239" s="221">
        <f>1000*P238/$L237</f>
        <v>0</v>
      </c>
      <c r="Q239" s="221">
        <f t="shared" ref="Q239" si="207">1000*Q238/$L237</f>
        <v>0</v>
      </c>
      <c r="R239" s="221">
        <f>1000*R238/$L237</f>
        <v>0</v>
      </c>
      <c r="S239" s="221">
        <f t="shared" ref="S239:X239" si="208">1000*S238/$L237</f>
        <v>0</v>
      </c>
      <c r="T239" s="221">
        <f t="shared" si="208"/>
        <v>0</v>
      </c>
      <c r="U239" s="221">
        <f t="shared" si="208"/>
        <v>0</v>
      </c>
      <c r="V239" s="221">
        <f t="shared" si="208"/>
        <v>0</v>
      </c>
      <c r="W239" s="221">
        <f t="shared" si="208"/>
        <v>0</v>
      </c>
      <c r="X239" s="221">
        <f t="shared" si="208"/>
        <v>0</v>
      </c>
      <c r="Y239" s="230"/>
      <c r="Z239" s="231"/>
      <c r="AA239" s="231"/>
      <c r="AB239" s="231"/>
      <c r="AC239" s="231"/>
      <c r="AD239" s="232"/>
      <c r="AE239" s="224"/>
      <c r="AF239" s="224"/>
    </row>
    <row r="240" spans="1:32" s="222" customFormat="1" ht="18">
      <c r="A240" s="224"/>
      <c r="B240" s="224"/>
      <c r="C240" s="224"/>
      <c r="D240" s="224"/>
      <c r="E240" s="224"/>
      <c r="F240" s="224"/>
      <c r="G240" s="224"/>
      <c r="H240" s="224"/>
      <c r="M240" s="224"/>
      <c r="N240" s="224"/>
      <c r="O240" s="224"/>
      <c r="P240" s="224"/>
      <c r="Q240" s="224"/>
      <c r="R240" s="224"/>
      <c r="S240" s="224"/>
      <c r="T240" s="224"/>
      <c r="U240" s="224"/>
      <c r="V240" s="224"/>
      <c r="W240" s="224"/>
      <c r="X240" s="224"/>
      <c r="AD240" s="232"/>
      <c r="AE240" s="224"/>
      <c r="AF240" s="224"/>
    </row>
    <row r="241" spans="1:32" s="222" customFormat="1" ht="19">
      <c r="A241" s="224"/>
      <c r="B241" s="224" t="s">
        <v>144</v>
      </c>
      <c r="C241" s="224" t="s">
        <v>87</v>
      </c>
      <c r="D241" s="280">
        <v>44595</v>
      </c>
      <c r="E241" s="224">
        <v>28</v>
      </c>
      <c r="F241" s="224"/>
      <c r="G241" s="224"/>
      <c r="H241" s="224"/>
      <c r="I241" s="224">
        <v>200</v>
      </c>
      <c r="J241" s="369">
        <v>150</v>
      </c>
      <c r="K241" s="224">
        <v>5</v>
      </c>
      <c r="L241" s="226">
        <f>(K241*I241)/J241</f>
        <v>6.666666666666667</v>
      </c>
      <c r="M241" s="221"/>
      <c r="N241" s="221"/>
      <c r="O241" s="221"/>
      <c r="P241" s="221"/>
      <c r="Q241" s="221"/>
      <c r="R241" s="221"/>
      <c r="S241" s="221"/>
      <c r="T241" s="221"/>
      <c r="U241" s="221"/>
      <c r="V241" s="221"/>
      <c r="W241" s="221"/>
      <c r="X241" s="221"/>
      <c r="Y241" s="221">
        <v>12</v>
      </c>
      <c r="Z241" s="221">
        <v>0</v>
      </c>
      <c r="AA241" s="221">
        <f>AVERAGE(M243:X243)</f>
        <v>0</v>
      </c>
      <c r="AB241" s="221">
        <f>STDEV(M243:X243)</f>
        <v>0</v>
      </c>
      <c r="AC241" s="221">
        <f>MEDIAN(M243:X243)</f>
        <v>0</v>
      </c>
      <c r="AD241" s="227">
        <f t="shared" ref="AD241" si="209">Z241/Y241</f>
        <v>0</v>
      </c>
      <c r="AE241" s="224"/>
      <c r="AF241" s="224"/>
    </row>
    <row r="242" spans="1:32" s="222" customFormat="1" ht="18">
      <c r="A242" s="224"/>
      <c r="B242" s="224"/>
      <c r="C242" s="224"/>
      <c r="D242" s="224"/>
      <c r="E242" s="224"/>
      <c r="F242" s="224"/>
      <c r="G242" s="224"/>
      <c r="H242" s="224"/>
      <c r="L242" s="228" t="s">
        <v>73</v>
      </c>
      <c r="M242" s="221">
        <v>0</v>
      </c>
      <c r="N242" s="221">
        <v>0</v>
      </c>
      <c r="O242" s="221">
        <v>0</v>
      </c>
      <c r="P242" s="221">
        <v>0</v>
      </c>
      <c r="Q242" s="221">
        <v>0</v>
      </c>
      <c r="R242" s="221">
        <v>0</v>
      </c>
      <c r="S242" s="221">
        <v>0</v>
      </c>
      <c r="T242" s="221">
        <v>0</v>
      </c>
      <c r="U242" s="221">
        <v>0</v>
      </c>
      <c r="V242" s="221">
        <v>0</v>
      </c>
      <c r="W242" s="221">
        <v>0</v>
      </c>
      <c r="X242" s="221">
        <v>0</v>
      </c>
      <c r="Y242" s="230"/>
      <c r="Z242" s="231"/>
      <c r="AA242" s="231"/>
      <c r="AB242" s="231"/>
      <c r="AC242" s="231"/>
      <c r="AD242" s="232"/>
      <c r="AE242" s="224"/>
      <c r="AF242" s="224"/>
    </row>
    <row r="243" spans="1:32" s="222" customFormat="1" ht="18">
      <c r="A243" s="224"/>
      <c r="B243" s="224"/>
      <c r="C243" s="224"/>
      <c r="D243" s="224"/>
      <c r="E243" s="224"/>
      <c r="F243" s="224"/>
      <c r="G243" s="224"/>
      <c r="H243" s="224"/>
      <c r="L243" s="228" t="s">
        <v>74</v>
      </c>
      <c r="M243" s="221">
        <f t="shared" ref="M243:O243" si="210">1000*M242/$L241</f>
        <v>0</v>
      </c>
      <c r="N243" s="221">
        <f t="shared" si="210"/>
        <v>0</v>
      </c>
      <c r="O243" s="221">
        <f t="shared" si="210"/>
        <v>0</v>
      </c>
      <c r="P243" s="221">
        <f>1000*P242/$L241</f>
        <v>0</v>
      </c>
      <c r="Q243" s="221">
        <f t="shared" ref="Q243" si="211">1000*Q242/$L241</f>
        <v>0</v>
      </c>
      <c r="R243" s="221">
        <f>1000*R242/$L241</f>
        <v>0</v>
      </c>
      <c r="S243" s="221">
        <f t="shared" ref="S243:X243" si="212">1000*S242/$L241</f>
        <v>0</v>
      </c>
      <c r="T243" s="221">
        <f t="shared" si="212"/>
        <v>0</v>
      </c>
      <c r="U243" s="221">
        <f t="shared" si="212"/>
        <v>0</v>
      </c>
      <c r="V243" s="221">
        <f t="shared" si="212"/>
        <v>0</v>
      </c>
      <c r="W243" s="221">
        <f t="shared" si="212"/>
        <v>0</v>
      </c>
      <c r="X243" s="221">
        <f t="shared" si="212"/>
        <v>0</v>
      </c>
      <c r="Y243" s="230"/>
      <c r="Z243" s="231"/>
      <c r="AA243" s="231"/>
      <c r="AB243" s="231"/>
      <c r="AC243" s="231"/>
      <c r="AD243" s="232"/>
      <c r="AE243" s="224"/>
      <c r="AF243" s="224"/>
    </row>
    <row r="244" spans="1:32" s="222" customFormat="1" ht="18">
      <c r="A244" s="224"/>
      <c r="B244" s="224"/>
      <c r="C244" s="224"/>
      <c r="D244" s="224"/>
      <c r="E244" s="224"/>
      <c r="F244" s="224"/>
      <c r="G244" s="224"/>
      <c r="H244" s="224"/>
      <c r="M244" s="224"/>
      <c r="N244" s="224"/>
      <c r="O244" s="224"/>
      <c r="P244" s="224"/>
      <c r="Q244" s="224"/>
      <c r="R244" s="224"/>
      <c r="S244" s="224"/>
      <c r="T244" s="224"/>
      <c r="U244" s="224"/>
      <c r="V244" s="224"/>
      <c r="W244" s="224"/>
      <c r="X244" s="224"/>
      <c r="AD244" s="232"/>
      <c r="AE244" s="224"/>
      <c r="AF244" s="224"/>
    </row>
    <row r="245" spans="1:32" s="222" customFormat="1" ht="19">
      <c r="A245" s="224"/>
      <c r="B245" s="224" t="s">
        <v>144</v>
      </c>
      <c r="C245" s="224" t="s">
        <v>87</v>
      </c>
      <c r="D245" s="280">
        <v>44602</v>
      </c>
      <c r="E245" s="224">
        <v>35</v>
      </c>
      <c r="F245" s="224"/>
      <c r="G245" s="224"/>
      <c r="H245" s="224"/>
      <c r="I245" s="224">
        <v>200</v>
      </c>
      <c r="J245" s="369">
        <v>150</v>
      </c>
      <c r="K245" s="224">
        <v>5</v>
      </c>
      <c r="L245" s="226">
        <f>(K245*I245)/J245</f>
        <v>6.666666666666667</v>
      </c>
      <c r="M245" s="221"/>
      <c r="N245" s="221"/>
      <c r="O245" s="221"/>
      <c r="P245" s="221"/>
      <c r="Q245" s="221"/>
      <c r="R245" s="221"/>
      <c r="S245" s="221"/>
      <c r="T245" s="221"/>
      <c r="U245" s="221"/>
      <c r="V245" s="221"/>
      <c r="W245" s="221"/>
      <c r="X245" s="221"/>
      <c r="Y245" s="221">
        <v>12</v>
      </c>
      <c r="Z245" s="221">
        <v>0</v>
      </c>
      <c r="AA245" s="221">
        <f>AVERAGE(M247:X247)</f>
        <v>0</v>
      </c>
      <c r="AB245" s="221">
        <f>STDEV(M247:X247)</f>
        <v>0</v>
      </c>
      <c r="AC245" s="221">
        <f>MEDIAN(M247:X247)</f>
        <v>0</v>
      </c>
      <c r="AD245" s="227">
        <f t="shared" ref="AD245" si="213">Z245/Y245</f>
        <v>0</v>
      </c>
      <c r="AE245" s="224"/>
      <c r="AF245" s="224"/>
    </row>
    <row r="246" spans="1:32" s="222" customFormat="1" ht="18">
      <c r="A246" s="224"/>
      <c r="B246" s="224"/>
      <c r="C246" s="224"/>
      <c r="D246" s="224"/>
      <c r="E246" s="224"/>
      <c r="F246" s="224"/>
      <c r="G246" s="224"/>
      <c r="H246" s="224"/>
      <c r="L246" s="228" t="s">
        <v>73</v>
      </c>
      <c r="M246" s="221">
        <v>0</v>
      </c>
      <c r="N246" s="221">
        <v>0</v>
      </c>
      <c r="O246" s="221">
        <v>0</v>
      </c>
      <c r="P246" s="221">
        <v>0</v>
      </c>
      <c r="Q246" s="221">
        <v>0</v>
      </c>
      <c r="R246" s="221">
        <v>0</v>
      </c>
      <c r="S246" s="221">
        <v>0</v>
      </c>
      <c r="T246" s="221">
        <v>0</v>
      </c>
      <c r="U246" s="221">
        <v>0</v>
      </c>
      <c r="V246" s="221">
        <v>0</v>
      </c>
      <c r="W246" s="221">
        <v>0</v>
      </c>
      <c r="X246" s="221">
        <v>0</v>
      </c>
      <c r="Y246" s="230"/>
      <c r="Z246" s="231"/>
      <c r="AA246" s="231"/>
      <c r="AB246" s="231"/>
      <c r="AC246" s="231"/>
      <c r="AD246" s="232"/>
      <c r="AE246" s="224"/>
      <c r="AF246" s="224"/>
    </row>
    <row r="247" spans="1:32" s="222" customFormat="1" ht="18">
      <c r="A247" s="224"/>
      <c r="B247" s="224"/>
      <c r="C247" s="224"/>
      <c r="D247" s="224"/>
      <c r="E247" s="224"/>
      <c r="F247" s="224"/>
      <c r="G247" s="224"/>
      <c r="H247" s="224"/>
      <c r="L247" s="228" t="s">
        <v>74</v>
      </c>
      <c r="M247" s="221">
        <f t="shared" ref="M247:O247" si="214">1000*M246/$L245</f>
        <v>0</v>
      </c>
      <c r="N247" s="221">
        <f t="shared" si="214"/>
        <v>0</v>
      </c>
      <c r="O247" s="221">
        <f t="shared" si="214"/>
        <v>0</v>
      </c>
      <c r="P247" s="221">
        <f>1000*P246/$L245</f>
        <v>0</v>
      </c>
      <c r="Q247" s="221">
        <f t="shared" ref="Q247" si="215">1000*Q246/$L245</f>
        <v>0</v>
      </c>
      <c r="R247" s="221">
        <f>1000*R246/$L245</f>
        <v>0</v>
      </c>
      <c r="S247" s="221">
        <f t="shared" ref="S247:X247" si="216">1000*S246/$L245</f>
        <v>0</v>
      </c>
      <c r="T247" s="221">
        <f t="shared" si="216"/>
        <v>0</v>
      </c>
      <c r="U247" s="221">
        <f t="shared" si="216"/>
        <v>0</v>
      </c>
      <c r="V247" s="221">
        <f t="shared" si="216"/>
        <v>0</v>
      </c>
      <c r="W247" s="221">
        <f t="shared" si="216"/>
        <v>0</v>
      </c>
      <c r="X247" s="221">
        <f t="shared" si="216"/>
        <v>0</v>
      </c>
      <c r="Y247" s="230"/>
      <c r="Z247" s="231"/>
      <c r="AA247" s="231"/>
      <c r="AB247" s="231"/>
      <c r="AC247" s="231"/>
      <c r="AD247" s="232"/>
      <c r="AE247" s="224"/>
      <c r="AF247" s="224"/>
    </row>
    <row r="248" spans="1:32" s="222" customFormat="1" ht="18">
      <c r="A248" s="224"/>
      <c r="B248" s="224"/>
      <c r="C248" s="224"/>
      <c r="D248" s="224"/>
      <c r="E248" s="224"/>
      <c r="F248" s="224"/>
      <c r="G248" s="224"/>
      <c r="H248" s="224"/>
      <c r="M248" s="224"/>
      <c r="N248" s="224"/>
      <c r="O248" s="224"/>
      <c r="P248" s="224"/>
      <c r="Q248" s="224"/>
      <c r="R248" s="224"/>
      <c r="S248" s="224"/>
      <c r="T248" s="224"/>
      <c r="U248" s="224"/>
      <c r="V248" s="224"/>
      <c r="W248" s="224"/>
      <c r="X248" s="224"/>
      <c r="AD248" s="232"/>
      <c r="AE248" s="224"/>
      <c r="AF248" s="224"/>
    </row>
    <row r="249" spans="1:32" s="222" customFormat="1" ht="19">
      <c r="A249" s="224"/>
      <c r="B249" s="224" t="s">
        <v>144</v>
      </c>
      <c r="C249" s="224" t="s">
        <v>87</v>
      </c>
      <c r="D249" s="280">
        <v>44609</v>
      </c>
      <c r="E249" s="224">
        <v>42</v>
      </c>
      <c r="F249" s="224"/>
      <c r="G249" s="224"/>
      <c r="H249" s="224"/>
      <c r="I249" s="224">
        <v>200</v>
      </c>
      <c r="J249" s="369">
        <v>150</v>
      </c>
      <c r="K249" s="224">
        <v>5</v>
      </c>
      <c r="L249" s="226">
        <f>(K249*I249)/J249</f>
        <v>6.666666666666667</v>
      </c>
      <c r="M249" s="221"/>
      <c r="N249" s="221"/>
      <c r="O249" s="221"/>
      <c r="P249" s="221"/>
      <c r="Q249" s="221"/>
      <c r="R249" s="221"/>
      <c r="S249" s="221"/>
      <c r="T249" s="221"/>
      <c r="U249" s="221"/>
      <c r="V249" s="221"/>
      <c r="W249" s="221"/>
      <c r="X249" s="221"/>
      <c r="Y249" s="221">
        <v>12</v>
      </c>
      <c r="Z249" s="221">
        <v>0</v>
      </c>
      <c r="AA249" s="221">
        <f>AVERAGE(M251:X251)</f>
        <v>0</v>
      </c>
      <c r="AB249" s="221">
        <f>STDEV(M251:X251)</f>
        <v>0</v>
      </c>
      <c r="AC249" s="221">
        <f>MEDIAN(M251:X251)</f>
        <v>0</v>
      </c>
      <c r="AD249" s="227">
        <f t="shared" ref="AD249" si="217">Z249/Y249</f>
        <v>0</v>
      </c>
      <c r="AE249" s="224"/>
      <c r="AF249" s="224"/>
    </row>
    <row r="250" spans="1:32" s="222" customFormat="1" ht="18">
      <c r="A250" s="224"/>
      <c r="B250" s="224"/>
      <c r="C250" s="224"/>
      <c r="D250" s="224"/>
      <c r="E250" s="224"/>
      <c r="F250" s="224"/>
      <c r="G250" s="224"/>
      <c r="H250" s="224"/>
      <c r="L250" s="228" t="s">
        <v>73</v>
      </c>
      <c r="M250" s="221">
        <v>0</v>
      </c>
      <c r="N250" s="221">
        <v>0</v>
      </c>
      <c r="O250" s="221">
        <v>0</v>
      </c>
      <c r="P250" s="221">
        <v>0</v>
      </c>
      <c r="Q250" s="221">
        <v>0</v>
      </c>
      <c r="R250" s="221">
        <v>0</v>
      </c>
      <c r="S250" s="221">
        <v>0</v>
      </c>
      <c r="T250" s="221">
        <v>0</v>
      </c>
      <c r="U250" s="221">
        <v>0</v>
      </c>
      <c r="V250" s="221">
        <v>0</v>
      </c>
      <c r="W250" s="221">
        <v>0</v>
      </c>
      <c r="X250" s="221">
        <v>0</v>
      </c>
      <c r="Y250" s="230"/>
      <c r="Z250" s="231"/>
      <c r="AA250" s="231"/>
      <c r="AB250" s="231"/>
      <c r="AC250" s="231"/>
      <c r="AD250" s="232"/>
      <c r="AE250" s="224"/>
      <c r="AF250" s="224"/>
    </row>
    <row r="251" spans="1:32" s="222" customFormat="1" ht="18">
      <c r="A251" s="224"/>
      <c r="B251" s="224"/>
      <c r="C251" s="224"/>
      <c r="D251" s="224"/>
      <c r="E251" s="224"/>
      <c r="F251" s="224"/>
      <c r="G251" s="224"/>
      <c r="H251" s="224"/>
      <c r="L251" s="228" t="s">
        <v>74</v>
      </c>
      <c r="M251" s="221">
        <f t="shared" ref="M251:O251" si="218">1000*M250/$L249</f>
        <v>0</v>
      </c>
      <c r="N251" s="221">
        <f t="shared" si="218"/>
        <v>0</v>
      </c>
      <c r="O251" s="221">
        <f t="shared" si="218"/>
        <v>0</v>
      </c>
      <c r="P251" s="221">
        <f>1000*P250/$L249</f>
        <v>0</v>
      </c>
      <c r="Q251" s="221">
        <f t="shared" ref="Q251" si="219">1000*Q250/$L249</f>
        <v>0</v>
      </c>
      <c r="R251" s="221">
        <f>1000*R250/$L249</f>
        <v>0</v>
      </c>
      <c r="S251" s="221">
        <f t="shared" ref="S251:X251" si="220">1000*S250/$L249</f>
        <v>0</v>
      </c>
      <c r="T251" s="221">
        <f t="shared" si="220"/>
        <v>0</v>
      </c>
      <c r="U251" s="221">
        <f t="shared" si="220"/>
        <v>0</v>
      </c>
      <c r="V251" s="221">
        <f t="shared" si="220"/>
        <v>0</v>
      </c>
      <c r="W251" s="221">
        <f t="shared" si="220"/>
        <v>0</v>
      </c>
      <c r="X251" s="221">
        <f t="shared" si="220"/>
        <v>0</v>
      </c>
      <c r="Y251" s="230"/>
      <c r="Z251" s="231"/>
      <c r="AA251" s="231"/>
      <c r="AB251" s="231"/>
      <c r="AC251" s="231"/>
      <c r="AD251" s="232"/>
      <c r="AE251" s="224"/>
      <c r="AF251" s="224"/>
    </row>
    <row r="252" spans="1:32" s="222" customFormat="1" ht="18">
      <c r="A252" s="224"/>
      <c r="B252" s="224"/>
      <c r="C252" s="224"/>
      <c r="D252" s="224"/>
      <c r="E252" s="224"/>
      <c r="F252" s="224"/>
      <c r="G252" s="224"/>
      <c r="H252" s="224"/>
      <c r="M252" s="224"/>
      <c r="N252" s="224"/>
      <c r="O252" s="224"/>
      <c r="P252" s="224"/>
      <c r="Q252" s="224"/>
      <c r="R252" s="224"/>
      <c r="S252" s="224"/>
      <c r="T252" s="224"/>
      <c r="U252" s="224"/>
      <c r="V252" s="224"/>
      <c r="W252" s="224"/>
      <c r="X252" s="224"/>
      <c r="AD252" s="232"/>
      <c r="AE252" s="224"/>
      <c r="AF252" s="224"/>
    </row>
    <row r="253" spans="1:32" s="222" customFormat="1" ht="19">
      <c r="A253" s="224"/>
      <c r="B253" s="224" t="s">
        <v>144</v>
      </c>
      <c r="C253" s="224" t="s">
        <v>87</v>
      </c>
      <c r="D253" s="280">
        <v>44616</v>
      </c>
      <c r="E253" s="224">
        <v>49</v>
      </c>
      <c r="F253" s="224"/>
      <c r="G253" s="224"/>
      <c r="H253" s="224"/>
      <c r="I253" s="224">
        <v>200</v>
      </c>
      <c r="J253" s="369">
        <v>150</v>
      </c>
      <c r="K253" s="224">
        <v>5</v>
      </c>
      <c r="L253" s="226">
        <f>(K253*I253)/J253</f>
        <v>6.666666666666667</v>
      </c>
      <c r="M253" s="221"/>
      <c r="N253" s="221"/>
      <c r="O253" s="221"/>
      <c r="P253" s="221"/>
      <c r="Q253" s="221"/>
      <c r="R253" s="221"/>
      <c r="S253" s="221"/>
      <c r="T253" s="221"/>
      <c r="U253" s="221"/>
      <c r="V253" s="221"/>
      <c r="W253" s="221"/>
      <c r="X253" s="221"/>
      <c r="Y253" s="221">
        <v>12</v>
      </c>
      <c r="Z253" s="221">
        <v>0</v>
      </c>
      <c r="AA253" s="221">
        <f>AVERAGE(M255:X255)</f>
        <v>0</v>
      </c>
      <c r="AB253" s="221">
        <f>STDEV(M255:X255)</f>
        <v>0</v>
      </c>
      <c r="AC253" s="221">
        <f>MEDIAN(M255:X255)</f>
        <v>0</v>
      </c>
      <c r="AD253" s="227">
        <f t="shared" ref="AD253" si="221">Z253/Y253</f>
        <v>0</v>
      </c>
      <c r="AE253" s="224"/>
      <c r="AF253" s="224"/>
    </row>
    <row r="254" spans="1:32" s="222" customFormat="1" ht="18">
      <c r="A254" s="224"/>
      <c r="B254" s="224"/>
      <c r="C254" s="224"/>
      <c r="D254" s="224"/>
      <c r="E254" s="224"/>
      <c r="F254" s="224"/>
      <c r="G254" s="224"/>
      <c r="H254" s="224"/>
      <c r="L254" s="228" t="s">
        <v>73</v>
      </c>
      <c r="M254" s="221">
        <v>0</v>
      </c>
      <c r="N254" s="221">
        <v>0</v>
      </c>
      <c r="O254" s="221">
        <v>0</v>
      </c>
      <c r="P254" s="221">
        <v>0</v>
      </c>
      <c r="Q254" s="221">
        <v>0</v>
      </c>
      <c r="R254" s="221">
        <v>0</v>
      </c>
      <c r="S254" s="221">
        <v>0</v>
      </c>
      <c r="T254" s="221">
        <v>0</v>
      </c>
      <c r="U254" s="221">
        <v>0</v>
      </c>
      <c r="V254" s="221">
        <v>0</v>
      </c>
      <c r="W254" s="221">
        <v>0</v>
      </c>
      <c r="X254" s="221">
        <v>0</v>
      </c>
      <c r="Y254" s="230"/>
      <c r="Z254" s="231"/>
      <c r="AA254" s="231"/>
      <c r="AB254" s="231"/>
      <c r="AC254" s="231"/>
      <c r="AD254" s="232"/>
      <c r="AE254" s="224"/>
      <c r="AF254" s="224"/>
    </row>
    <row r="255" spans="1:32" s="222" customFormat="1" ht="18">
      <c r="A255" s="224"/>
      <c r="B255" s="224"/>
      <c r="C255" s="224"/>
      <c r="D255" s="224"/>
      <c r="E255" s="224"/>
      <c r="F255" s="224"/>
      <c r="G255" s="224"/>
      <c r="H255" s="224"/>
      <c r="L255" s="228" t="s">
        <v>74</v>
      </c>
      <c r="M255" s="221">
        <f t="shared" ref="M255:O255" si="222">1000*M254/$L253</f>
        <v>0</v>
      </c>
      <c r="N255" s="221">
        <f t="shared" si="222"/>
        <v>0</v>
      </c>
      <c r="O255" s="221">
        <f t="shared" si="222"/>
        <v>0</v>
      </c>
      <c r="P255" s="221">
        <f>1000*P254/$L253</f>
        <v>0</v>
      </c>
      <c r="Q255" s="221">
        <f t="shared" ref="Q255" si="223">1000*Q254/$L253</f>
        <v>0</v>
      </c>
      <c r="R255" s="221">
        <f>1000*R254/$L253</f>
        <v>0</v>
      </c>
      <c r="S255" s="221">
        <f t="shared" ref="S255:X255" si="224">1000*S254/$L253</f>
        <v>0</v>
      </c>
      <c r="T255" s="221">
        <f t="shared" si="224"/>
        <v>0</v>
      </c>
      <c r="U255" s="221">
        <f t="shared" si="224"/>
        <v>0</v>
      </c>
      <c r="V255" s="221">
        <f t="shared" si="224"/>
        <v>0</v>
      </c>
      <c r="W255" s="221">
        <f t="shared" si="224"/>
        <v>0</v>
      </c>
      <c r="X255" s="221">
        <f t="shared" si="224"/>
        <v>0</v>
      </c>
      <c r="Y255" s="230"/>
      <c r="Z255" s="231"/>
      <c r="AA255" s="231"/>
      <c r="AB255" s="231"/>
      <c r="AC255" s="231"/>
      <c r="AD255" s="232"/>
      <c r="AE255" s="224"/>
      <c r="AF255" s="224"/>
    </row>
    <row r="256" spans="1:32" s="222" customFormat="1" ht="18">
      <c r="A256" s="224"/>
      <c r="B256" s="224"/>
      <c r="C256" s="224"/>
      <c r="D256" s="224"/>
      <c r="E256" s="224"/>
      <c r="F256" s="224"/>
      <c r="G256" s="224"/>
      <c r="H256" s="224"/>
      <c r="M256" s="224"/>
      <c r="N256" s="224"/>
      <c r="O256" s="224"/>
      <c r="P256" s="224"/>
      <c r="Q256" s="224"/>
      <c r="R256" s="224"/>
      <c r="S256" s="224"/>
      <c r="T256" s="224"/>
      <c r="U256" s="224"/>
      <c r="V256" s="224"/>
      <c r="W256" s="224"/>
      <c r="X256" s="224"/>
      <c r="AD256" s="232"/>
      <c r="AE256" s="224"/>
      <c r="AF256" s="224"/>
    </row>
    <row r="257" spans="1:32" s="222" customFormat="1" ht="18">
      <c r="A257" s="271"/>
      <c r="B257" s="271"/>
      <c r="C257" s="271"/>
      <c r="D257" s="271"/>
      <c r="E257" s="271"/>
      <c r="F257" s="271"/>
      <c r="G257" s="271"/>
      <c r="H257" s="271"/>
      <c r="I257" s="271"/>
      <c r="J257" s="271"/>
      <c r="K257" s="271"/>
      <c r="L257" s="272"/>
      <c r="M257" s="273"/>
      <c r="N257" s="273"/>
      <c r="O257" s="273"/>
      <c r="P257" s="273"/>
      <c r="Q257" s="273"/>
      <c r="R257" s="273"/>
      <c r="S257" s="273"/>
      <c r="T257" s="273"/>
      <c r="U257" s="273"/>
      <c r="V257" s="273"/>
      <c r="W257" s="273"/>
      <c r="X257" s="273"/>
      <c r="Y257" s="273"/>
      <c r="Z257" s="273"/>
      <c r="AA257" s="273"/>
      <c r="AB257" s="273"/>
      <c r="AC257" s="273"/>
      <c r="AD257" s="274"/>
      <c r="AE257" s="224"/>
      <c r="AF257" s="224"/>
    </row>
    <row r="258" spans="1:32" s="222" customFormat="1" ht="18">
      <c r="A258" s="275"/>
      <c r="B258" s="275"/>
      <c r="C258" s="275"/>
      <c r="D258" s="276"/>
      <c r="E258" s="276"/>
      <c r="F258" s="276"/>
      <c r="G258" s="276"/>
      <c r="H258" s="276"/>
      <c r="I258" s="276"/>
      <c r="J258" s="276"/>
      <c r="K258" s="277"/>
      <c r="L258" s="276"/>
      <c r="M258" s="278"/>
      <c r="N258" s="278"/>
      <c r="O258" s="278"/>
      <c r="P258" s="278"/>
      <c r="Q258" s="278"/>
      <c r="R258" s="278"/>
      <c r="S258" s="278"/>
      <c r="T258" s="278"/>
      <c r="U258" s="278"/>
      <c r="V258" s="278"/>
      <c r="W258" s="278"/>
      <c r="X258" s="278"/>
      <c r="Y258" s="278"/>
      <c r="Z258" s="278"/>
      <c r="AA258" s="278"/>
      <c r="AB258" s="278"/>
      <c r="AC258" s="278"/>
      <c r="AD258" s="279"/>
      <c r="AE258" s="224"/>
      <c r="AF258" s="224"/>
    </row>
    <row r="259" spans="1:32" s="222" customFormat="1" ht="18">
      <c r="A259" s="224"/>
      <c r="B259" s="224"/>
      <c r="C259" s="224"/>
      <c r="D259" s="224"/>
      <c r="E259" s="224"/>
      <c r="F259" s="224"/>
      <c r="G259" s="224"/>
      <c r="H259" s="224"/>
      <c r="M259" s="224"/>
      <c r="N259" s="224"/>
      <c r="O259" s="224"/>
      <c r="P259" s="224"/>
      <c r="Q259" s="224"/>
      <c r="R259" s="224"/>
      <c r="S259" s="224"/>
      <c r="T259" s="224"/>
      <c r="U259" s="224"/>
      <c r="V259" s="224"/>
      <c r="W259" s="224"/>
      <c r="X259" s="224"/>
      <c r="AD259" s="232"/>
      <c r="AE259" s="224"/>
      <c r="AF259" s="224"/>
    </row>
    <row r="260" spans="1:32" s="222" customFormat="1" ht="58">
      <c r="A260" s="223" t="s">
        <v>628</v>
      </c>
      <c r="B260" s="224" t="s">
        <v>144</v>
      </c>
      <c r="C260" s="224" t="s">
        <v>87</v>
      </c>
      <c r="D260" s="280">
        <v>44623</v>
      </c>
      <c r="E260" s="224">
        <v>56</v>
      </c>
      <c r="F260" s="224"/>
      <c r="G260" s="224"/>
      <c r="H260" s="224"/>
      <c r="I260" s="224">
        <v>200</v>
      </c>
      <c r="J260" s="369">
        <v>150</v>
      </c>
      <c r="K260" s="224">
        <v>5</v>
      </c>
      <c r="L260" s="226">
        <f>(K260*I260)/J260</f>
        <v>6.666666666666667</v>
      </c>
      <c r="M260" s="221"/>
      <c r="N260" s="221"/>
      <c r="O260" s="221"/>
      <c r="P260" s="221"/>
      <c r="Q260" s="221"/>
      <c r="R260" s="221"/>
      <c r="S260" s="221"/>
      <c r="T260" s="221"/>
      <c r="U260" s="221"/>
      <c r="V260" s="221"/>
      <c r="W260" s="221"/>
      <c r="X260" s="221"/>
      <c r="Y260" s="221">
        <v>12</v>
      </c>
      <c r="Z260" s="221">
        <v>0</v>
      </c>
      <c r="AA260" s="221">
        <f>AVERAGE(M262:X262)</f>
        <v>0</v>
      </c>
      <c r="AB260" s="221">
        <f>STDEV(M262:X262)</f>
        <v>0</v>
      </c>
      <c r="AC260" s="221">
        <f>MEDIAN(M262:X262)</f>
        <v>0</v>
      </c>
      <c r="AD260" s="227">
        <f t="shared" ref="AD260" si="225">Z260/Y260</f>
        <v>0</v>
      </c>
      <c r="AE260" s="224"/>
      <c r="AF260" s="224"/>
    </row>
    <row r="261" spans="1:32" s="222" customFormat="1" ht="18">
      <c r="A261" s="224"/>
      <c r="B261" s="224"/>
      <c r="C261" s="224"/>
      <c r="D261" s="224"/>
      <c r="E261" s="224"/>
      <c r="F261" s="224"/>
      <c r="G261" s="224"/>
      <c r="H261" s="224"/>
      <c r="L261" s="228" t="s">
        <v>73</v>
      </c>
      <c r="M261" s="221">
        <v>0</v>
      </c>
      <c r="N261" s="221">
        <v>0</v>
      </c>
      <c r="O261" s="221">
        <v>0</v>
      </c>
      <c r="P261" s="221">
        <v>0</v>
      </c>
      <c r="Q261" s="221">
        <v>0</v>
      </c>
      <c r="R261" s="221">
        <v>0</v>
      </c>
      <c r="S261" s="221">
        <v>0</v>
      </c>
      <c r="T261" s="221">
        <v>0</v>
      </c>
      <c r="U261" s="221">
        <v>0</v>
      </c>
      <c r="V261" s="221">
        <v>0</v>
      </c>
      <c r="W261" s="221">
        <v>0</v>
      </c>
      <c r="X261" s="221">
        <v>0</v>
      </c>
      <c r="Y261" s="230"/>
      <c r="Z261" s="231"/>
      <c r="AA261" s="231"/>
      <c r="AB261" s="231"/>
      <c r="AC261" s="231"/>
      <c r="AD261" s="232"/>
      <c r="AE261" s="224"/>
      <c r="AF261" s="224"/>
    </row>
    <row r="262" spans="1:32" s="222" customFormat="1" ht="18">
      <c r="A262" s="224"/>
      <c r="B262" s="224"/>
      <c r="C262" s="224"/>
      <c r="D262" s="224"/>
      <c r="E262" s="224"/>
      <c r="F262" s="224"/>
      <c r="G262" s="224"/>
      <c r="H262" s="224"/>
      <c r="L262" s="228" t="s">
        <v>74</v>
      </c>
      <c r="M262" s="221">
        <f t="shared" ref="M262:O262" si="226">1000*M261/$L260</f>
        <v>0</v>
      </c>
      <c r="N262" s="221">
        <f t="shared" si="226"/>
        <v>0</v>
      </c>
      <c r="O262" s="221">
        <f t="shared" si="226"/>
        <v>0</v>
      </c>
      <c r="P262" s="221">
        <f>1000*P261/$L260</f>
        <v>0</v>
      </c>
      <c r="Q262" s="221">
        <f t="shared" ref="Q262" si="227">1000*Q261/$L260</f>
        <v>0</v>
      </c>
      <c r="R262" s="221">
        <f>1000*R261/$L260</f>
        <v>0</v>
      </c>
      <c r="S262" s="221">
        <f>1000*S261/$L260</f>
        <v>0</v>
      </c>
      <c r="T262" s="221">
        <f t="shared" ref="T262:X262" si="228">1000*T261/$L260</f>
        <v>0</v>
      </c>
      <c r="U262" s="221">
        <f t="shared" si="228"/>
        <v>0</v>
      </c>
      <c r="V262" s="221">
        <f t="shared" si="228"/>
        <v>0</v>
      </c>
      <c r="W262" s="221">
        <f t="shared" si="228"/>
        <v>0</v>
      </c>
      <c r="X262" s="221">
        <f t="shared" si="228"/>
        <v>0</v>
      </c>
      <c r="Y262" s="230"/>
      <c r="Z262" s="231"/>
      <c r="AA262" s="231"/>
      <c r="AB262" s="231"/>
      <c r="AC262" s="231"/>
      <c r="AD262" s="232"/>
      <c r="AE262" s="224"/>
      <c r="AF262" s="224"/>
    </row>
    <row r="263" spans="1:32" s="222" customFormat="1" ht="18">
      <c r="A263" s="224"/>
      <c r="B263" s="224"/>
      <c r="C263" s="224"/>
      <c r="D263" s="224"/>
      <c r="E263" s="224"/>
      <c r="F263" s="224"/>
      <c r="G263" s="224"/>
      <c r="H263" s="224"/>
      <c r="M263" s="224"/>
      <c r="N263" s="224"/>
      <c r="O263" s="224"/>
      <c r="P263" s="224"/>
      <c r="Q263" s="224"/>
      <c r="R263" s="224"/>
      <c r="S263" s="224"/>
      <c r="T263" s="224"/>
      <c r="U263" s="224"/>
      <c r="V263" s="224"/>
      <c r="W263" s="224"/>
      <c r="X263" s="224"/>
      <c r="AD263" s="232"/>
      <c r="AE263" s="224"/>
      <c r="AF263" s="224"/>
    </row>
    <row r="264" spans="1:32" s="222" customFormat="1" ht="19">
      <c r="A264" s="224"/>
      <c r="B264" s="224" t="s">
        <v>144</v>
      </c>
      <c r="C264" s="224" t="s">
        <v>87</v>
      </c>
      <c r="D264" s="280">
        <v>44631</v>
      </c>
      <c r="E264" s="224">
        <v>64</v>
      </c>
      <c r="F264" s="224"/>
      <c r="G264" s="224"/>
      <c r="H264" s="224"/>
      <c r="I264" s="224">
        <v>200</v>
      </c>
      <c r="J264" s="369">
        <v>150</v>
      </c>
      <c r="K264" s="224">
        <v>5</v>
      </c>
      <c r="L264" s="226">
        <f>(K264*I264)/J264</f>
        <v>6.666666666666667</v>
      </c>
      <c r="M264" s="221"/>
      <c r="N264" s="221"/>
      <c r="O264" s="221"/>
      <c r="P264" s="221"/>
      <c r="Q264" s="221"/>
      <c r="R264" s="221"/>
      <c r="S264" s="221"/>
      <c r="T264" s="221"/>
      <c r="U264" s="221"/>
      <c r="V264" s="221"/>
      <c r="W264" s="221"/>
      <c r="X264" s="221"/>
      <c r="Y264" s="221">
        <v>12</v>
      </c>
      <c r="Z264" s="221">
        <v>0</v>
      </c>
      <c r="AA264" s="221">
        <f>AVERAGE(M266:X266)</f>
        <v>0</v>
      </c>
      <c r="AB264" s="221">
        <f>STDEV(M266:X266)</f>
        <v>0</v>
      </c>
      <c r="AC264" s="221">
        <f>MEDIAN(M266:X266)</f>
        <v>0</v>
      </c>
      <c r="AD264" s="227">
        <f t="shared" ref="AD264" si="229">Z264/Y264</f>
        <v>0</v>
      </c>
      <c r="AE264" s="224"/>
      <c r="AF264" s="224"/>
    </row>
    <row r="265" spans="1:32" s="222" customFormat="1" ht="18">
      <c r="A265" s="224"/>
      <c r="B265" s="224"/>
      <c r="C265" s="224"/>
      <c r="D265" s="224"/>
      <c r="E265" s="224"/>
      <c r="F265" s="224"/>
      <c r="G265" s="224"/>
      <c r="H265" s="224"/>
      <c r="L265" s="228" t="s">
        <v>73</v>
      </c>
      <c r="M265" s="221">
        <v>0</v>
      </c>
      <c r="N265" s="221">
        <v>0</v>
      </c>
      <c r="O265" s="221">
        <v>0</v>
      </c>
      <c r="P265" s="221">
        <v>0</v>
      </c>
      <c r="Q265" s="221">
        <v>0</v>
      </c>
      <c r="R265" s="221">
        <v>0</v>
      </c>
      <c r="S265" s="221">
        <v>0</v>
      </c>
      <c r="T265" s="221">
        <v>0</v>
      </c>
      <c r="U265" s="221">
        <v>0</v>
      </c>
      <c r="V265" s="221">
        <v>0</v>
      </c>
      <c r="W265" s="221">
        <v>0</v>
      </c>
      <c r="X265" s="221">
        <v>0</v>
      </c>
      <c r="Y265" s="230"/>
      <c r="Z265" s="231"/>
      <c r="AA265" s="231"/>
      <c r="AB265" s="231"/>
      <c r="AC265" s="231"/>
      <c r="AD265" s="232"/>
      <c r="AE265" s="224"/>
      <c r="AF265" s="224"/>
    </row>
    <row r="266" spans="1:32" s="222" customFormat="1" ht="18">
      <c r="A266" s="224"/>
      <c r="B266" s="224"/>
      <c r="C266" s="224"/>
      <c r="D266" s="224"/>
      <c r="E266" s="224"/>
      <c r="F266" s="224"/>
      <c r="G266" s="224"/>
      <c r="H266" s="224"/>
      <c r="L266" s="228" t="s">
        <v>74</v>
      </c>
      <c r="M266" s="221">
        <f t="shared" ref="M266:O266" si="230">1000*M265/$L264</f>
        <v>0</v>
      </c>
      <c r="N266" s="221">
        <f t="shared" si="230"/>
        <v>0</v>
      </c>
      <c r="O266" s="221">
        <f t="shared" si="230"/>
        <v>0</v>
      </c>
      <c r="P266" s="221">
        <f>1000*P265/$L264</f>
        <v>0</v>
      </c>
      <c r="Q266" s="221">
        <f t="shared" ref="Q266" si="231">1000*Q265/$L264</f>
        <v>0</v>
      </c>
      <c r="R266" s="221">
        <f>1000*R265/$L264</f>
        <v>0</v>
      </c>
      <c r="S266" s="221">
        <f t="shared" ref="S266:X266" si="232">1000*S265/$L264</f>
        <v>0</v>
      </c>
      <c r="T266" s="221">
        <f t="shared" si="232"/>
        <v>0</v>
      </c>
      <c r="U266" s="221">
        <f t="shared" si="232"/>
        <v>0</v>
      </c>
      <c r="V266" s="221">
        <f t="shared" si="232"/>
        <v>0</v>
      </c>
      <c r="W266" s="221">
        <f t="shared" si="232"/>
        <v>0</v>
      </c>
      <c r="X266" s="221">
        <f t="shared" si="232"/>
        <v>0</v>
      </c>
      <c r="Y266" s="230"/>
      <c r="Z266" s="231"/>
      <c r="AA266" s="231"/>
      <c r="AB266" s="231"/>
      <c r="AC266" s="231"/>
      <c r="AD266" s="232"/>
      <c r="AE266" s="224"/>
      <c r="AF266" s="224"/>
    </row>
    <row r="267" spans="1:32" s="222" customFormat="1" ht="18">
      <c r="A267" s="224"/>
      <c r="B267" s="224"/>
      <c r="C267" s="224"/>
      <c r="D267" s="224"/>
      <c r="E267" s="224"/>
      <c r="F267" s="224"/>
      <c r="G267" s="224"/>
      <c r="H267" s="224"/>
      <c r="M267" s="224"/>
      <c r="N267" s="224"/>
      <c r="O267" s="224"/>
      <c r="P267" s="224"/>
      <c r="Q267" s="224"/>
      <c r="R267" s="224"/>
      <c r="S267" s="224"/>
      <c r="T267" s="224"/>
      <c r="U267" s="224"/>
      <c r="V267" s="224"/>
      <c r="W267" s="224"/>
      <c r="X267" s="224"/>
      <c r="AD267" s="232"/>
      <c r="AE267" s="224"/>
      <c r="AF267" s="224"/>
    </row>
    <row r="268" spans="1:32" s="222" customFormat="1" ht="19">
      <c r="A268" s="224"/>
      <c r="B268" s="224" t="s">
        <v>144</v>
      </c>
      <c r="C268" s="224" t="s">
        <v>87</v>
      </c>
      <c r="D268" s="280">
        <v>44644</v>
      </c>
      <c r="E268" s="224">
        <v>77</v>
      </c>
      <c r="F268" s="224"/>
      <c r="G268" s="224"/>
      <c r="H268" s="224"/>
      <c r="I268" s="224">
        <v>200</v>
      </c>
      <c r="J268" s="369">
        <v>150</v>
      </c>
      <c r="K268" s="224">
        <v>5</v>
      </c>
      <c r="L268" s="226">
        <f>(K268*I268)/J268</f>
        <v>6.666666666666667</v>
      </c>
      <c r="M268" s="221"/>
      <c r="N268" s="221"/>
      <c r="O268" s="221"/>
      <c r="P268" s="221"/>
      <c r="Q268" s="221"/>
      <c r="R268" s="221"/>
      <c r="S268" s="221"/>
      <c r="T268" s="221"/>
      <c r="U268" s="221"/>
      <c r="V268" s="221"/>
      <c r="W268" s="221"/>
      <c r="X268" s="221"/>
      <c r="Y268" s="221">
        <v>12</v>
      </c>
      <c r="Z268" s="221">
        <v>0</v>
      </c>
      <c r="AA268" s="221">
        <f>AVERAGE(M270:X270)</f>
        <v>0</v>
      </c>
      <c r="AB268" s="221">
        <f>STDEV(M270:X270)</f>
        <v>0</v>
      </c>
      <c r="AC268" s="221">
        <f>MEDIAN(M270:X270)</f>
        <v>0</v>
      </c>
      <c r="AD268" s="227">
        <f t="shared" ref="AD268" si="233">Z268/Y268</f>
        <v>0</v>
      </c>
      <c r="AE268" s="224"/>
      <c r="AF268" s="224"/>
    </row>
    <row r="269" spans="1:32" s="222" customFormat="1" ht="18">
      <c r="A269" s="224"/>
      <c r="B269" s="224"/>
      <c r="C269" s="224"/>
      <c r="D269" s="224"/>
      <c r="E269" s="224"/>
      <c r="F269" s="224"/>
      <c r="G269" s="224"/>
      <c r="H269" s="224"/>
      <c r="L269" s="228" t="s">
        <v>73</v>
      </c>
      <c r="M269" s="221">
        <v>0</v>
      </c>
      <c r="N269" s="221">
        <v>0</v>
      </c>
      <c r="O269" s="221">
        <v>0</v>
      </c>
      <c r="P269" s="221">
        <v>0</v>
      </c>
      <c r="Q269" s="221">
        <v>0</v>
      </c>
      <c r="R269" s="221">
        <v>0</v>
      </c>
      <c r="S269" s="221">
        <v>0</v>
      </c>
      <c r="T269" s="221">
        <v>0</v>
      </c>
      <c r="U269" s="221">
        <v>0</v>
      </c>
      <c r="V269" s="221">
        <v>0</v>
      </c>
      <c r="W269" s="221">
        <v>0</v>
      </c>
      <c r="X269" s="221">
        <v>0</v>
      </c>
      <c r="Y269" s="230"/>
      <c r="Z269" s="231"/>
      <c r="AA269" s="231"/>
      <c r="AB269" s="231"/>
      <c r="AC269" s="231"/>
      <c r="AD269" s="232"/>
      <c r="AE269" s="224"/>
      <c r="AF269" s="224"/>
    </row>
    <row r="270" spans="1:32" s="222" customFormat="1" ht="18">
      <c r="A270" s="224"/>
      <c r="B270" s="224"/>
      <c r="C270" s="224"/>
      <c r="D270" s="224"/>
      <c r="E270" s="224"/>
      <c r="F270" s="224"/>
      <c r="G270" s="224"/>
      <c r="H270" s="224"/>
      <c r="L270" s="228" t="s">
        <v>74</v>
      </c>
      <c r="M270" s="221">
        <f t="shared" ref="M270:O270" si="234">1000*M269/$L268</f>
        <v>0</v>
      </c>
      <c r="N270" s="221">
        <f t="shared" si="234"/>
        <v>0</v>
      </c>
      <c r="O270" s="221">
        <f t="shared" si="234"/>
        <v>0</v>
      </c>
      <c r="P270" s="221">
        <f>1000*P269/$L268</f>
        <v>0</v>
      </c>
      <c r="Q270" s="221">
        <f t="shared" ref="Q270" si="235">1000*Q269/$L268</f>
        <v>0</v>
      </c>
      <c r="R270" s="221">
        <f>1000*R269/$L268</f>
        <v>0</v>
      </c>
      <c r="S270" s="221">
        <f t="shared" ref="S270:X270" si="236">1000*S269/$L268</f>
        <v>0</v>
      </c>
      <c r="T270" s="221">
        <f t="shared" si="236"/>
        <v>0</v>
      </c>
      <c r="U270" s="221">
        <f t="shared" si="236"/>
        <v>0</v>
      </c>
      <c r="V270" s="221">
        <f t="shared" si="236"/>
        <v>0</v>
      </c>
      <c r="W270" s="221">
        <f t="shared" si="236"/>
        <v>0</v>
      </c>
      <c r="X270" s="221">
        <f t="shared" si="236"/>
        <v>0</v>
      </c>
      <c r="Y270" s="230"/>
      <c r="Z270" s="231"/>
      <c r="AA270" s="231"/>
      <c r="AB270" s="231"/>
      <c r="AC270" s="231"/>
      <c r="AD270" s="232"/>
      <c r="AE270" s="224"/>
      <c r="AF270" s="224"/>
    </row>
    <row r="271" spans="1:32" s="222" customFormat="1" ht="18">
      <c r="A271" s="224"/>
      <c r="B271" s="224"/>
      <c r="C271" s="224"/>
      <c r="D271" s="224"/>
      <c r="E271" s="224"/>
      <c r="F271" s="224"/>
      <c r="G271" s="224"/>
      <c r="H271" s="224"/>
      <c r="M271" s="224"/>
      <c r="N271" s="224"/>
      <c r="O271" s="224"/>
      <c r="P271" s="224"/>
      <c r="Q271" s="224"/>
      <c r="R271" s="224"/>
      <c r="S271" s="224"/>
      <c r="T271" s="224"/>
      <c r="U271" s="224"/>
      <c r="V271" s="224"/>
      <c r="W271" s="224"/>
      <c r="X271" s="224"/>
      <c r="AD271" s="232"/>
      <c r="AE271" s="224"/>
      <c r="AF271" s="224"/>
    </row>
    <row r="272" spans="1:32" s="222" customFormat="1" ht="19">
      <c r="A272" s="224"/>
      <c r="B272" s="224" t="s">
        <v>144</v>
      </c>
      <c r="C272" s="224" t="s">
        <v>87</v>
      </c>
      <c r="D272" s="280">
        <v>44651</v>
      </c>
      <c r="E272" s="224">
        <v>84</v>
      </c>
      <c r="F272" s="224"/>
      <c r="G272" s="224"/>
      <c r="H272" s="224"/>
      <c r="I272" s="224">
        <v>200</v>
      </c>
      <c r="J272" s="369">
        <v>150</v>
      </c>
      <c r="K272" s="224">
        <v>5</v>
      </c>
      <c r="L272" s="226">
        <f>(K272*I272)/J272</f>
        <v>6.666666666666667</v>
      </c>
      <c r="M272" s="221"/>
      <c r="N272" s="221"/>
      <c r="O272" s="221"/>
      <c r="P272" s="221"/>
      <c r="Q272" s="221"/>
      <c r="R272" s="221"/>
      <c r="S272" s="221"/>
      <c r="T272" s="221"/>
      <c r="U272" s="221"/>
      <c r="V272" s="221"/>
      <c r="W272" s="221"/>
      <c r="X272" s="221"/>
      <c r="Y272" s="221">
        <v>12</v>
      </c>
      <c r="Z272" s="221">
        <v>0</v>
      </c>
      <c r="AA272" s="221">
        <f>AVERAGE(M274:X274)</f>
        <v>0</v>
      </c>
      <c r="AB272" s="221">
        <f>STDEV(M274:X274)</f>
        <v>0</v>
      </c>
      <c r="AC272" s="221">
        <f>MEDIAN(M274:X274)</f>
        <v>0</v>
      </c>
      <c r="AD272" s="227">
        <f t="shared" ref="AD272" si="237">Z272/Y272</f>
        <v>0</v>
      </c>
      <c r="AE272" s="224"/>
      <c r="AF272" s="224"/>
    </row>
    <row r="273" spans="1:32" s="222" customFormat="1" ht="18">
      <c r="A273" s="224"/>
      <c r="B273" s="224"/>
      <c r="C273" s="224"/>
      <c r="D273" s="224"/>
      <c r="E273" s="224"/>
      <c r="F273" s="224"/>
      <c r="G273" s="224"/>
      <c r="H273" s="224"/>
      <c r="L273" s="228" t="s">
        <v>73</v>
      </c>
      <c r="M273" s="221">
        <v>0</v>
      </c>
      <c r="N273" s="221">
        <v>0</v>
      </c>
      <c r="O273" s="221">
        <v>0</v>
      </c>
      <c r="P273" s="221">
        <v>0</v>
      </c>
      <c r="Q273" s="221">
        <v>0</v>
      </c>
      <c r="R273" s="221">
        <v>0</v>
      </c>
      <c r="S273" s="221">
        <v>0</v>
      </c>
      <c r="T273" s="221">
        <v>0</v>
      </c>
      <c r="U273" s="221">
        <v>0</v>
      </c>
      <c r="V273" s="221">
        <v>0</v>
      </c>
      <c r="W273" s="221">
        <v>0</v>
      </c>
      <c r="X273" s="221">
        <v>0</v>
      </c>
      <c r="Y273" s="230"/>
      <c r="Z273" s="231"/>
      <c r="AA273" s="231"/>
      <c r="AB273" s="231"/>
      <c r="AC273" s="231"/>
      <c r="AD273" s="232"/>
      <c r="AE273" s="224"/>
      <c r="AF273" s="224"/>
    </row>
    <row r="274" spans="1:32" s="222" customFormat="1" ht="18">
      <c r="A274" s="224"/>
      <c r="B274" s="224"/>
      <c r="C274" s="224"/>
      <c r="D274" s="224"/>
      <c r="E274" s="224"/>
      <c r="F274" s="224"/>
      <c r="G274" s="224"/>
      <c r="H274" s="224"/>
      <c r="L274" s="228" t="s">
        <v>74</v>
      </c>
      <c r="M274" s="221">
        <f t="shared" ref="M274:O274" si="238">1000*M273/$L272</f>
        <v>0</v>
      </c>
      <c r="N274" s="221">
        <f t="shared" si="238"/>
        <v>0</v>
      </c>
      <c r="O274" s="221">
        <f t="shared" si="238"/>
        <v>0</v>
      </c>
      <c r="P274" s="221">
        <f>1000*P273/$L272</f>
        <v>0</v>
      </c>
      <c r="Q274" s="221">
        <f t="shared" ref="Q274" si="239">1000*Q273/$L272</f>
        <v>0</v>
      </c>
      <c r="R274" s="221">
        <f>1000*R273/$L272</f>
        <v>0</v>
      </c>
      <c r="S274" s="221">
        <f t="shared" ref="S274:X274" si="240">1000*S273/$L272</f>
        <v>0</v>
      </c>
      <c r="T274" s="221">
        <f t="shared" si="240"/>
        <v>0</v>
      </c>
      <c r="U274" s="221">
        <f t="shared" si="240"/>
        <v>0</v>
      </c>
      <c r="V274" s="221">
        <f t="shared" si="240"/>
        <v>0</v>
      </c>
      <c r="W274" s="221">
        <f t="shared" si="240"/>
        <v>0</v>
      </c>
      <c r="X274" s="221">
        <f t="shared" si="240"/>
        <v>0</v>
      </c>
      <c r="Y274" s="230"/>
      <c r="Z274" s="231"/>
      <c r="AA274" s="231"/>
      <c r="AB274" s="231"/>
      <c r="AC274" s="231"/>
      <c r="AD274" s="232"/>
      <c r="AE274" s="224"/>
      <c r="AF274" s="224"/>
    </row>
    <row r="275" spans="1:32" s="222" customFormat="1" ht="18">
      <c r="A275" s="224"/>
      <c r="B275" s="224"/>
      <c r="C275" s="224"/>
      <c r="D275" s="224"/>
      <c r="E275" s="224"/>
      <c r="F275" s="224"/>
      <c r="G275" s="224"/>
      <c r="H275" s="224"/>
      <c r="M275" s="224"/>
      <c r="N275" s="224"/>
      <c r="O275" s="224"/>
      <c r="P275" s="224"/>
      <c r="Q275" s="224"/>
      <c r="R275" s="224"/>
      <c r="S275" s="224"/>
      <c r="T275" s="224"/>
      <c r="U275" s="224"/>
      <c r="V275" s="224"/>
      <c r="W275" s="224"/>
      <c r="X275" s="224"/>
      <c r="AD275" s="232"/>
      <c r="AE275" s="224"/>
      <c r="AF275" s="224"/>
    </row>
    <row r="276" spans="1:32" s="222" customFormat="1" ht="19">
      <c r="A276" s="224"/>
      <c r="B276" s="224" t="s">
        <v>144</v>
      </c>
      <c r="C276" s="224" t="s">
        <v>87</v>
      </c>
      <c r="D276" s="280">
        <v>44656</v>
      </c>
      <c r="E276" s="224">
        <v>89</v>
      </c>
      <c r="F276" s="224"/>
      <c r="G276" s="224"/>
      <c r="H276" s="224"/>
      <c r="I276" s="224">
        <v>200</v>
      </c>
      <c r="J276" s="369">
        <v>150</v>
      </c>
      <c r="K276" s="224">
        <v>5</v>
      </c>
      <c r="L276" s="226">
        <f>(K276*I276)/J276</f>
        <v>6.666666666666667</v>
      </c>
      <c r="M276" s="221"/>
      <c r="N276" s="221"/>
      <c r="O276" s="221"/>
      <c r="P276" s="221"/>
      <c r="Q276" s="221"/>
      <c r="R276" s="221"/>
      <c r="S276" s="221"/>
      <c r="T276" s="221"/>
      <c r="U276" s="221"/>
      <c r="V276" s="221"/>
      <c r="W276" s="221"/>
      <c r="X276" s="221"/>
      <c r="Y276" s="221">
        <v>12</v>
      </c>
      <c r="Z276" s="221">
        <v>0</v>
      </c>
      <c r="AA276" s="221">
        <f>AVERAGE(M278:X278)</f>
        <v>0</v>
      </c>
      <c r="AB276" s="221">
        <f>STDEV(M278:X278)</f>
        <v>0</v>
      </c>
      <c r="AC276" s="221">
        <f>MEDIAN(M278:X278)</f>
        <v>0</v>
      </c>
      <c r="AD276" s="227">
        <f t="shared" ref="AD276" si="241">Z276/Y276</f>
        <v>0</v>
      </c>
      <c r="AE276" s="224"/>
      <c r="AF276" s="224"/>
    </row>
    <row r="277" spans="1:32" s="222" customFormat="1" ht="18">
      <c r="A277" s="224"/>
      <c r="B277" s="224"/>
      <c r="C277" s="224"/>
      <c r="D277" s="224"/>
      <c r="E277" s="224"/>
      <c r="F277" s="224"/>
      <c r="G277" s="224"/>
      <c r="H277" s="224"/>
      <c r="L277" s="228" t="s">
        <v>73</v>
      </c>
      <c r="M277" s="221">
        <v>0</v>
      </c>
      <c r="N277" s="221">
        <v>0</v>
      </c>
      <c r="O277" s="221">
        <v>0</v>
      </c>
      <c r="P277" s="221">
        <v>0</v>
      </c>
      <c r="Q277" s="221">
        <v>0</v>
      </c>
      <c r="R277" s="221">
        <v>0</v>
      </c>
      <c r="S277" s="221">
        <v>0</v>
      </c>
      <c r="T277" s="221">
        <v>0</v>
      </c>
      <c r="U277" s="221">
        <v>0</v>
      </c>
      <c r="V277" s="221">
        <v>0</v>
      </c>
      <c r="W277" s="221">
        <v>0</v>
      </c>
      <c r="X277" s="221">
        <v>0</v>
      </c>
      <c r="Y277" s="230"/>
      <c r="Z277" s="231"/>
      <c r="AA277" s="231"/>
      <c r="AB277" s="231"/>
      <c r="AC277" s="231"/>
      <c r="AD277" s="232"/>
      <c r="AE277" s="224"/>
      <c r="AF277" s="224"/>
    </row>
    <row r="278" spans="1:32" s="222" customFormat="1" ht="18">
      <c r="A278" s="224"/>
      <c r="B278" s="224"/>
      <c r="C278" s="224"/>
      <c r="D278" s="224"/>
      <c r="E278" s="224"/>
      <c r="F278" s="224"/>
      <c r="G278" s="224"/>
      <c r="H278" s="224"/>
      <c r="L278" s="228" t="s">
        <v>74</v>
      </c>
      <c r="M278" s="221">
        <f t="shared" ref="M278:O278" si="242">1000*M277/$L276</f>
        <v>0</v>
      </c>
      <c r="N278" s="221">
        <f t="shared" si="242"/>
        <v>0</v>
      </c>
      <c r="O278" s="221">
        <f t="shared" si="242"/>
        <v>0</v>
      </c>
      <c r="P278" s="221">
        <f>1000*P277/$L276</f>
        <v>0</v>
      </c>
      <c r="Q278" s="221">
        <f t="shared" ref="Q278" si="243">1000*Q277/$L276</f>
        <v>0</v>
      </c>
      <c r="R278" s="221">
        <f>1000*R277/$L276</f>
        <v>0</v>
      </c>
      <c r="S278" s="221">
        <f t="shared" ref="S278:X278" si="244">1000*S277/$L276</f>
        <v>0</v>
      </c>
      <c r="T278" s="221">
        <f t="shared" si="244"/>
        <v>0</v>
      </c>
      <c r="U278" s="221">
        <f t="shared" si="244"/>
        <v>0</v>
      </c>
      <c r="V278" s="221">
        <f t="shared" si="244"/>
        <v>0</v>
      </c>
      <c r="W278" s="221">
        <f t="shared" si="244"/>
        <v>0</v>
      </c>
      <c r="X278" s="221">
        <f t="shared" si="244"/>
        <v>0</v>
      </c>
      <c r="Y278" s="230"/>
      <c r="Z278" s="231"/>
      <c r="AA278" s="231"/>
      <c r="AB278" s="231"/>
      <c r="AC278" s="231"/>
      <c r="AD278" s="232"/>
      <c r="AE278" s="224"/>
      <c r="AF278" s="224"/>
    </row>
    <row r="279" spans="1:32" s="222" customFormat="1" ht="18">
      <c r="A279" s="224"/>
      <c r="B279" s="224"/>
      <c r="C279" s="224"/>
      <c r="D279" s="224"/>
      <c r="E279" s="224"/>
      <c r="F279" s="224"/>
      <c r="G279" s="224"/>
      <c r="H279" s="224"/>
      <c r="M279" s="224"/>
      <c r="N279" s="224"/>
      <c r="O279" s="224"/>
      <c r="P279" s="224"/>
      <c r="Q279" s="224"/>
      <c r="R279" s="224"/>
      <c r="S279" s="224"/>
      <c r="T279" s="224"/>
      <c r="U279" s="224"/>
      <c r="V279" s="224"/>
      <c r="W279" s="224"/>
      <c r="X279" s="224"/>
      <c r="AD279" s="232"/>
      <c r="AE279" s="224"/>
      <c r="AF279" s="224"/>
    </row>
    <row r="280" spans="1:32" s="222" customFormat="1" ht="19">
      <c r="A280" s="224"/>
      <c r="B280" s="224" t="s">
        <v>145</v>
      </c>
      <c r="C280" s="224" t="s">
        <v>87</v>
      </c>
      <c r="D280" s="280">
        <v>44574</v>
      </c>
      <c r="E280" s="224">
        <v>7</v>
      </c>
      <c r="F280" s="224"/>
      <c r="G280" s="224"/>
      <c r="H280" s="224"/>
      <c r="I280" s="224">
        <v>200</v>
      </c>
      <c r="J280" s="369">
        <v>150</v>
      </c>
      <c r="K280" s="224">
        <v>5</v>
      </c>
      <c r="L280" s="226">
        <f>(K280*I280)/J280</f>
        <v>6.666666666666667</v>
      </c>
      <c r="M280" s="221"/>
      <c r="N280" s="221"/>
      <c r="O280" s="221"/>
      <c r="P280" s="221"/>
      <c r="Q280" s="221"/>
      <c r="R280" s="221"/>
      <c r="S280" s="221"/>
      <c r="T280" s="221"/>
      <c r="U280" s="221"/>
      <c r="V280" s="221"/>
      <c r="W280" s="221"/>
      <c r="X280" s="221"/>
      <c r="Y280" s="221">
        <v>12</v>
      </c>
      <c r="Z280" s="221">
        <v>0</v>
      </c>
      <c r="AA280" s="221">
        <f>AVERAGE(M282:X282)</f>
        <v>0</v>
      </c>
      <c r="AB280" s="221">
        <f>STDEV(M282:X282)</f>
        <v>0</v>
      </c>
      <c r="AC280" s="221">
        <f>MEDIAN(M282:X282)</f>
        <v>0</v>
      </c>
      <c r="AD280" s="227">
        <f t="shared" ref="AD280" si="245">Z280/Y280</f>
        <v>0</v>
      </c>
      <c r="AE280" s="224"/>
      <c r="AF280" s="224"/>
    </row>
    <row r="281" spans="1:32" s="222" customFormat="1" ht="18">
      <c r="A281" s="224"/>
      <c r="B281" s="224"/>
      <c r="C281" s="224"/>
      <c r="D281" s="224"/>
      <c r="E281" s="224"/>
      <c r="F281" s="224"/>
      <c r="G281" s="224"/>
      <c r="H281" s="224"/>
      <c r="L281" s="228" t="s">
        <v>73</v>
      </c>
      <c r="M281" s="221">
        <v>0</v>
      </c>
      <c r="N281" s="221">
        <v>0</v>
      </c>
      <c r="O281" s="221">
        <v>0</v>
      </c>
      <c r="P281" s="221">
        <v>0</v>
      </c>
      <c r="Q281" s="221">
        <v>0</v>
      </c>
      <c r="R281" s="221">
        <v>0</v>
      </c>
      <c r="S281" s="221">
        <v>0</v>
      </c>
      <c r="T281" s="221">
        <v>0</v>
      </c>
      <c r="U281" s="221">
        <v>0</v>
      </c>
      <c r="V281" s="221">
        <v>0</v>
      </c>
      <c r="W281" s="221">
        <v>0</v>
      </c>
      <c r="X281" s="221">
        <v>0</v>
      </c>
      <c r="Y281" s="230"/>
      <c r="Z281" s="231"/>
      <c r="AA281" s="231"/>
      <c r="AB281" s="231"/>
      <c r="AC281" s="231"/>
      <c r="AD281" s="232"/>
      <c r="AE281" s="224"/>
      <c r="AF281" s="224"/>
    </row>
    <row r="282" spans="1:32" s="222" customFormat="1" ht="18">
      <c r="A282" s="224"/>
      <c r="B282" s="224"/>
      <c r="C282" s="224"/>
      <c r="D282" s="224"/>
      <c r="E282" s="224"/>
      <c r="F282" s="224"/>
      <c r="G282" s="224"/>
      <c r="H282" s="224"/>
      <c r="L282" s="228" t="s">
        <v>74</v>
      </c>
      <c r="M282" s="221">
        <f t="shared" ref="M282:O282" si="246">1000*M281/$L280</f>
        <v>0</v>
      </c>
      <c r="N282" s="221">
        <f t="shared" si="246"/>
        <v>0</v>
      </c>
      <c r="O282" s="221">
        <f t="shared" si="246"/>
        <v>0</v>
      </c>
      <c r="P282" s="221">
        <f>1000*P281/$L280</f>
        <v>0</v>
      </c>
      <c r="Q282" s="221">
        <f t="shared" ref="Q282" si="247">1000*Q281/$L280</f>
        <v>0</v>
      </c>
      <c r="R282" s="221">
        <f>1000*R281/$L280</f>
        <v>0</v>
      </c>
      <c r="S282" s="221">
        <f t="shared" ref="S282:X282" si="248">1000*S281/$L280</f>
        <v>0</v>
      </c>
      <c r="T282" s="221">
        <f t="shared" si="248"/>
        <v>0</v>
      </c>
      <c r="U282" s="221">
        <f t="shared" si="248"/>
        <v>0</v>
      </c>
      <c r="V282" s="221">
        <f t="shared" si="248"/>
        <v>0</v>
      </c>
      <c r="W282" s="221">
        <f t="shared" si="248"/>
        <v>0</v>
      </c>
      <c r="X282" s="221">
        <f t="shared" si="248"/>
        <v>0</v>
      </c>
      <c r="Y282" s="230"/>
      <c r="Z282" s="231"/>
      <c r="AA282" s="231"/>
      <c r="AB282" s="231"/>
      <c r="AC282" s="231"/>
      <c r="AD282" s="232"/>
      <c r="AE282" s="224"/>
      <c r="AF282" s="224"/>
    </row>
    <row r="283" spans="1:32" s="222" customFormat="1" ht="18">
      <c r="A283" s="224"/>
      <c r="B283" s="224"/>
      <c r="C283" s="224"/>
      <c r="D283" s="224"/>
      <c r="E283" s="224"/>
      <c r="F283" s="224"/>
      <c r="G283" s="224"/>
      <c r="H283" s="224"/>
      <c r="M283" s="224"/>
      <c r="N283" s="224"/>
      <c r="O283" s="224"/>
      <c r="P283" s="224"/>
      <c r="Q283" s="224"/>
      <c r="R283" s="224"/>
      <c r="S283" s="224"/>
      <c r="T283" s="224"/>
      <c r="U283" s="224"/>
      <c r="V283" s="224"/>
      <c r="W283" s="224"/>
      <c r="X283" s="224"/>
      <c r="AD283" s="232"/>
      <c r="AE283" s="224"/>
      <c r="AF283" s="224"/>
    </row>
    <row r="284" spans="1:32" s="222" customFormat="1" ht="18">
      <c r="A284" s="271"/>
      <c r="B284" s="271"/>
      <c r="C284" s="271"/>
      <c r="D284" s="271"/>
      <c r="E284" s="271"/>
      <c r="F284" s="271"/>
      <c r="G284" s="271"/>
      <c r="H284" s="271"/>
      <c r="I284" s="271"/>
      <c r="J284" s="271"/>
      <c r="K284" s="271"/>
      <c r="L284" s="272"/>
      <c r="M284" s="273"/>
      <c r="N284" s="273"/>
      <c r="O284" s="273"/>
      <c r="P284" s="273"/>
      <c r="Q284" s="273"/>
      <c r="R284" s="273"/>
      <c r="S284" s="273"/>
      <c r="T284" s="273"/>
      <c r="U284" s="273"/>
      <c r="V284" s="273"/>
      <c r="W284" s="273"/>
      <c r="X284" s="273"/>
      <c r="Y284" s="273"/>
      <c r="Z284" s="273"/>
      <c r="AA284" s="273"/>
      <c r="AB284" s="273"/>
      <c r="AC284" s="273"/>
      <c r="AD284" s="274"/>
      <c r="AE284" s="224"/>
      <c r="AF284" s="224"/>
    </row>
    <row r="285" spans="1:32" s="222" customFormat="1" ht="18">
      <c r="A285" s="275"/>
      <c r="B285" s="275"/>
      <c r="C285" s="275"/>
      <c r="D285" s="276"/>
      <c r="E285" s="276"/>
      <c r="F285" s="276"/>
      <c r="G285" s="276"/>
      <c r="H285" s="276"/>
      <c r="I285" s="276"/>
      <c r="J285" s="276"/>
      <c r="K285" s="277"/>
      <c r="L285" s="276"/>
      <c r="M285" s="278"/>
      <c r="N285" s="278"/>
      <c r="O285" s="278"/>
      <c r="P285" s="278"/>
      <c r="Q285" s="278"/>
      <c r="R285" s="278"/>
      <c r="S285" s="278"/>
      <c r="T285" s="278"/>
      <c r="U285" s="278"/>
      <c r="V285" s="278"/>
      <c r="W285" s="278"/>
      <c r="X285" s="278"/>
      <c r="Y285" s="278"/>
      <c r="Z285" s="278"/>
      <c r="AA285" s="278"/>
      <c r="AB285" s="278"/>
      <c r="AC285" s="278"/>
      <c r="AD285" s="279"/>
      <c r="AE285" s="224"/>
      <c r="AF285" s="224"/>
    </row>
    <row r="286" spans="1:32" s="222" customFormat="1" ht="18">
      <c r="A286" s="224"/>
      <c r="B286" s="224"/>
      <c r="C286" s="224"/>
      <c r="D286" s="224"/>
      <c r="E286" s="224"/>
      <c r="F286" s="224"/>
      <c r="G286" s="224"/>
      <c r="H286" s="224"/>
      <c r="M286" s="224"/>
      <c r="N286" s="224"/>
      <c r="O286" s="224"/>
      <c r="P286" s="224"/>
      <c r="Q286" s="224"/>
      <c r="R286" s="224"/>
      <c r="S286" s="224"/>
      <c r="T286" s="224"/>
      <c r="U286" s="224"/>
      <c r="V286" s="224"/>
      <c r="W286" s="224"/>
      <c r="X286" s="224"/>
      <c r="AD286" s="232"/>
      <c r="AE286" s="224"/>
      <c r="AF286" s="224"/>
    </row>
    <row r="287" spans="1:32" s="222" customFormat="1" ht="58">
      <c r="A287" s="223" t="s">
        <v>636</v>
      </c>
      <c r="B287" s="224" t="s">
        <v>145</v>
      </c>
      <c r="C287" s="224" t="s">
        <v>87</v>
      </c>
      <c r="D287" s="280">
        <v>44588</v>
      </c>
      <c r="E287" s="224">
        <v>21</v>
      </c>
      <c r="F287" s="224"/>
      <c r="G287" s="224"/>
      <c r="H287" s="224"/>
      <c r="I287" s="224">
        <v>200</v>
      </c>
      <c r="J287" s="369">
        <v>150</v>
      </c>
      <c r="K287" s="224">
        <v>5</v>
      </c>
      <c r="L287" s="226">
        <f>(K287*I287)/J287</f>
        <v>6.666666666666667</v>
      </c>
      <c r="M287" s="221"/>
      <c r="N287" s="221"/>
      <c r="O287" s="221"/>
      <c r="P287" s="221"/>
      <c r="Q287" s="221"/>
      <c r="R287" s="221"/>
      <c r="S287" s="221"/>
      <c r="T287" s="221"/>
      <c r="U287" s="221"/>
      <c r="V287" s="221"/>
      <c r="W287" s="221"/>
      <c r="X287" s="221"/>
      <c r="Y287" s="221">
        <v>12</v>
      </c>
      <c r="Z287" s="221">
        <v>1</v>
      </c>
      <c r="AA287" s="221">
        <f>AVERAGE(M289:X289)</f>
        <v>20.081168413162231</v>
      </c>
      <c r="AB287" s="221">
        <f>STDEV(M289:X289)</f>
        <v>69.563207933888549</v>
      </c>
      <c r="AC287" s="221">
        <f>MEDIAN(M289:X289)</f>
        <v>0</v>
      </c>
      <c r="AD287" s="227">
        <f t="shared" ref="AD287" si="249">Z287/Y287</f>
        <v>8.3333333333333329E-2</v>
      </c>
      <c r="AE287" s="224"/>
      <c r="AF287" s="224"/>
    </row>
    <row r="288" spans="1:32" s="222" customFormat="1" ht="18">
      <c r="A288" s="224"/>
      <c r="B288" s="224"/>
      <c r="C288" s="224"/>
      <c r="D288" s="224"/>
      <c r="E288" s="224"/>
      <c r="F288" s="224"/>
      <c r="G288" s="224"/>
      <c r="H288" s="224"/>
      <c r="L288" s="228" t="s">
        <v>73</v>
      </c>
      <c r="M288" s="221">
        <v>0</v>
      </c>
      <c r="N288" s="221">
        <v>0</v>
      </c>
      <c r="O288" s="221">
        <v>0</v>
      </c>
      <c r="P288" s="221">
        <v>0</v>
      </c>
      <c r="Q288" s="221">
        <v>0</v>
      </c>
      <c r="R288" s="372">
        <v>1.6064934730529785</v>
      </c>
      <c r="S288" s="221">
        <v>0</v>
      </c>
      <c r="T288" s="221">
        <v>0</v>
      </c>
      <c r="U288" s="221">
        <v>0</v>
      </c>
      <c r="V288" s="221">
        <v>0</v>
      </c>
      <c r="W288" s="221">
        <v>0</v>
      </c>
      <c r="X288" s="221">
        <v>0</v>
      </c>
      <c r="Y288" s="230"/>
      <c r="Z288" s="231"/>
      <c r="AA288" s="231"/>
      <c r="AB288" s="231"/>
      <c r="AC288" s="231"/>
      <c r="AD288" s="232"/>
      <c r="AE288" s="224"/>
      <c r="AF288" s="224"/>
    </row>
    <row r="289" spans="1:32" s="222" customFormat="1" ht="18">
      <c r="A289" s="224"/>
      <c r="B289" s="224"/>
      <c r="C289" s="224"/>
      <c r="D289" s="224"/>
      <c r="E289" s="224"/>
      <c r="F289" s="224"/>
      <c r="G289" s="224"/>
      <c r="H289" s="224"/>
      <c r="L289" s="228" t="s">
        <v>74</v>
      </c>
      <c r="M289" s="221">
        <f t="shared" ref="M289:X289" si="250">1000*M288/$L287</f>
        <v>0</v>
      </c>
      <c r="N289" s="221">
        <f t="shared" si="250"/>
        <v>0</v>
      </c>
      <c r="O289" s="221">
        <f t="shared" si="250"/>
        <v>0</v>
      </c>
      <c r="P289" s="221">
        <f t="shared" si="250"/>
        <v>0</v>
      </c>
      <c r="Q289" s="221">
        <f t="shared" si="250"/>
        <v>0</v>
      </c>
      <c r="R289" s="221">
        <f t="shared" si="250"/>
        <v>240.97402095794678</v>
      </c>
      <c r="S289" s="221">
        <f t="shared" si="250"/>
        <v>0</v>
      </c>
      <c r="T289" s="221">
        <f t="shared" si="250"/>
        <v>0</v>
      </c>
      <c r="U289" s="221">
        <f t="shared" si="250"/>
        <v>0</v>
      </c>
      <c r="V289" s="221">
        <f t="shared" si="250"/>
        <v>0</v>
      </c>
      <c r="W289" s="221">
        <f t="shared" si="250"/>
        <v>0</v>
      </c>
      <c r="X289" s="221">
        <f t="shared" si="250"/>
        <v>0</v>
      </c>
      <c r="Y289" s="230"/>
      <c r="Z289" s="231"/>
      <c r="AA289" s="231"/>
      <c r="AB289" s="231"/>
      <c r="AC289" s="231"/>
      <c r="AD289" s="232"/>
      <c r="AE289" s="224"/>
      <c r="AF289" s="224"/>
    </row>
    <row r="290" spans="1:32" s="222" customFormat="1" ht="18">
      <c r="A290" s="224"/>
      <c r="B290" s="224"/>
      <c r="C290" s="224"/>
      <c r="D290" s="224"/>
      <c r="E290" s="224"/>
      <c r="F290" s="224"/>
      <c r="G290" s="224"/>
      <c r="H290" s="224"/>
      <c r="M290" s="224"/>
      <c r="N290" s="224"/>
      <c r="O290" s="224"/>
      <c r="P290" s="224"/>
      <c r="Q290" s="224"/>
      <c r="R290" s="224"/>
      <c r="S290" s="224"/>
      <c r="T290" s="224"/>
      <c r="U290" s="224"/>
      <c r="V290" s="224"/>
      <c r="W290" s="224"/>
      <c r="X290" s="224"/>
      <c r="AD290" s="232"/>
      <c r="AE290" s="224"/>
      <c r="AF290" s="224"/>
    </row>
    <row r="291" spans="1:32" s="222" customFormat="1" ht="19">
      <c r="A291" s="224"/>
      <c r="B291" s="224" t="s">
        <v>145</v>
      </c>
      <c r="C291" s="224" t="s">
        <v>87</v>
      </c>
      <c r="D291" s="280">
        <v>44595</v>
      </c>
      <c r="E291" s="224">
        <v>28</v>
      </c>
      <c r="F291" s="224"/>
      <c r="G291" s="224"/>
      <c r="H291" s="224"/>
      <c r="I291" s="224">
        <v>200</v>
      </c>
      <c r="J291" s="369">
        <v>150</v>
      </c>
      <c r="K291" s="224">
        <v>5</v>
      </c>
      <c r="L291" s="226">
        <f>(K291*I291)/J291</f>
        <v>6.666666666666667</v>
      </c>
      <c r="M291" s="221"/>
      <c r="N291" s="221"/>
      <c r="O291" s="221"/>
      <c r="P291" s="221"/>
      <c r="Q291" s="221"/>
      <c r="R291" s="221"/>
      <c r="S291" s="221"/>
      <c r="T291" s="221"/>
      <c r="U291" s="221"/>
      <c r="V291" s="221"/>
      <c r="W291" s="221"/>
      <c r="X291" s="221"/>
      <c r="Y291" s="221">
        <v>12</v>
      </c>
      <c r="Z291" s="221">
        <v>0</v>
      </c>
      <c r="AA291" s="221">
        <f>AVERAGE(M293:X293)</f>
        <v>0</v>
      </c>
      <c r="AB291" s="221">
        <f>STDEV(M293:X293)</f>
        <v>0</v>
      </c>
      <c r="AC291" s="221">
        <f>MEDIAN(M293:X293)</f>
        <v>0</v>
      </c>
      <c r="AD291" s="227">
        <f t="shared" ref="AD291" si="251">Z291/Y291</f>
        <v>0</v>
      </c>
      <c r="AE291" s="224"/>
      <c r="AF291" s="224"/>
    </row>
    <row r="292" spans="1:32" s="222" customFormat="1" ht="18">
      <c r="A292" s="224"/>
      <c r="B292" s="224"/>
      <c r="C292" s="224"/>
      <c r="D292" s="224"/>
      <c r="E292" s="224"/>
      <c r="F292" s="224"/>
      <c r="G292" s="224"/>
      <c r="H292" s="224"/>
      <c r="L292" s="228" t="s">
        <v>73</v>
      </c>
      <c r="M292" s="221">
        <v>0</v>
      </c>
      <c r="N292" s="221">
        <v>0</v>
      </c>
      <c r="O292" s="221">
        <v>0</v>
      </c>
      <c r="P292" s="221">
        <v>0</v>
      </c>
      <c r="Q292" s="221">
        <v>0</v>
      </c>
      <c r="R292" s="221">
        <v>0</v>
      </c>
      <c r="S292" s="221">
        <v>0</v>
      </c>
      <c r="T292" s="221">
        <v>0</v>
      </c>
      <c r="U292" s="221">
        <v>0</v>
      </c>
      <c r="V292" s="221">
        <v>0</v>
      </c>
      <c r="W292" s="221">
        <v>0</v>
      </c>
      <c r="X292" s="221">
        <v>0</v>
      </c>
      <c r="Y292" s="230"/>
      <c r="Z292" s="231"/>
      <c r="AA292" s="231"/>
      <c r="AB292" s="231"/>
      <c r="AC292" s="231"/>
      <c r="AD292" s="232"/>
      <c r="AE292" s="224"/>
      <c r="AF292" s="224"/>
    </row>
    <row r="293" spans="1:32" s="222" customFormat="1" ht="18">
      <c r="A293" s="224"/>
      <c r="B293" s="224"/>
      <c r="C293" s="224"/>
      <c r="D293" s="224"/>
      <c r="E293" s="224"/>
      <c r="F293" s="224"/>
      <c r="G293" s="224"/>
      <c r="H293" s="224"/>
      <c r="L293" s="228" t="s">
        <v>74</v>
      </c>
      <c r="M293" s="221">
        <f t="shared" ref="M293:X293" si="252">1000*M292/$L291</f>
        <v>0</v>
      </c>
      <c r="N293" s="221">
        <f t="shared" si="252"/>
        <v>0</v>
      </c>
      <c r="O293" s="221">
        <f t="shared" si="252"/>
        <v>0</v>
      </c>
      <c r="P293" s="221">
        <f t="shared" si="252"/>
        <v>0</v>
      </c>
      <c r="Q293" s="221">
        <f t="shared" si="252"/>
        <v>0</v>
      </c>
      <c r="R293" s="221">
        <f t="shared" si="252"/>
        <v>0</v>
      </c>
      <c r="S293" s="221">
        <f t="shared" si="252"/>
        <v>0</v>
      </c>
      <c r="T293" s="221">
        <f t="shared" si="252"/>
        <v>0</v>
      </c>
      <c r="U293" s="221">
        <f t="shared" si="252"/>
        <v>0</v>
      </c>
      <c r="V293" s="221">
        <f t="shared" si="252"/>
        <v>0</v>
      </c>
      <c r="W293" s="221">
        <f t="shared" si="252"/>
        <v>0</v>
      </c>
      <c r="X293" s="221">
        <f t="shared" si="252"/>
        <v>0</v>
      </c>
      <c r="Y293" s="230"/>
      <c r="Z293" s="231"/>
      <c r="AA293" s="231"/>
      <c r="AB293" s="231"/>
      <c r="AC293" s="231"/>
      <c r="AD293" s="232"/>
      <c r="AE293" s="224"/>
      <c r="AF293" s="224"/>
    </row>
    <row r="294" spans="1:32" s="222" customFormat="1" ht="18">
      <c r="A294" s="224"/>
      <c r="B294" s="224"/>
      <c r="C294" s="224"/>
      <c r="D294" s="224"/>
      <c r="E294" s="224"/>
      <c r="F294" s="224"/>
      <c r="G294" s="224"/>
      <c r="H294" s="224"/>
      <c r="M294" s="224"/>
      <c r="N294" s="224"/>
      <c r="O294" s="224"/>
      <c r="P294" s="224"/>
      <c r="Q294" s="224"/>
      <c r="R294" s="224"/>
      <c r="S294" s="224"/>
      <c r="T294" s="224"/>
      <c r="U294" s="224"/>
      <c r="V294" s="224"/>
      <c r="W294" s="224"/>
      <c r="X294" s="224"/>
      <c r="AD294" s="232"/>
      <c r="AE294" s="224"/>
      <c r="AF294" s="224"/>
    </row>
    <row r="295" spans="1:32" s="222" customFormat="1" ht="19">
      <c r="A295" s="224"/>
      <c r="B295" s="224" t="s">
        <v>145</v>
      </c>
      <c r="C295" s="224" t="s">
        <v>87</v>
      </c>
      <c r="D295" s="280">
        <v>44609</v>
      </c>
      <c r="E295" s="224">
        <v>42</v>
      </c>
      <c r="F295" s="224"/>
      <c r="G295" s="224"/>
      <c r="H295" s="224"/>
      <c r="I295" s="224">
        <v>200</v>
      </c>
      <c r="J295" s="369">
        <v>150</v>
      </c>
      <c r="K295" s="224">
        <v>5</v>
      </c>
      <c r="L295" s="226">
        <f>(K295*I295)/J295</f>
        <v>6.666666666666667</v>
      </c>
      <c r="M295" s="221"/>
      <c r="N295" s="221"/>
      <c r="O295" s="221"/>
      <c r="P295" s="221"/>
      <c r="Q295" s="221"/>
      <c r="R295" s="221"/>
      <c r="S295" s="221"/>
      <c r="T295" s="221"/>
      <c r="U295" s="221"/>
      <c r="V295" s="221"/>
      <c r="W295" s="221"/>
      <c r="X295" s="221"/>
      <c r="Y295" s="221">
        <v>12</v>
      </c>
      <c r="Z295" s="221">
        <v>0</v>
      </c>
      <c r="AA295" s="221">
        <f>AVERAGE(M297:X297)</f>
        <v>0</v>
      </c>
      <c r="AB295" s="221">
        <f>STDEV(M297:X297)</f>
        <v>0</v>
      </c>
      <c r="AC295" s="221">
        <f>MEDIAN(M297:X297)</f>
        <v>0</v>
      </c>
      <c r="AD295" s="227">
        <f t="shared" ref="AD295" si="253">Z295/Y295</f>
        <v>0</v>
      </c>
      <c r="AE295" s="224"/>
      <c r="AF295" s="224"/>
    </row>
    <row r="296" spans="1:32" s="222" customFormat="1" ht="18">
      <c r="A296" s="224"/>
      <c r="B296" s="224"/>
      <c r="C296" s="224"/>
      <c r="D296" s="224"/>
      <c r="E296" s="224"/>
      <c r="F296" s="224"/>
      <c r="G296" s="224"/>
      <c r="H296" s="224"/>
      <c r="L296" s="228" t="s">
        <v>73</v>
      </c>
      <c r="M296" s="221">
        <v>0</v>
      </c>
      <c r="N296" s="221">
        <v>0</v>
      </c>
      <c r="O296" s="221">
        <v>0</v>
      </c>
      <c r="P296" s="221">
        <v>0</v>
      </c>
      <c r="Q296" s="221">
        <v>0</v>
      </c>
      <c r="R296" s="221">
        <v>0</v>
      </c>
      <c r="S296" s="221">
        <v>0</v>
      </c>
      <c r="T296" s="221">
        <v>0</v>
      </c>
      <c r="U296" s="221">
        <v>0</v>
      </c>
      <c r="V296" s="221">
        <v>0</v>
      </c>
      <c r="W296" s="221">
        <v>0</v>
      </c>
      <c r="X296" s="221">
        <v>0</v>
      </c>
      <c r="Y296" s="230"/>
      <c r="Z296" s="231"/>
      <c r="AA296" s="231"/>
      <c r="AB296" s="231"/>
      <c r="AC296" s="231"/>
      <c r="AD296" s="232"/>
      <c r="AE296" s="224"/>
      <c r="AF296" s="224"/>
    </row>
    <row r="297" spans="1:32" s="222" customFormat="1" ht="18">
      <c r="A297" s="224"/>
      <c r="B297" s="224"/>
      <c r="C297" s="224"/>
      <c r="D297" s="224"/>
      <c r="E297" s="224"/>
      <c r="F297" s="224"/>
      <c r="G297" s="224"/>
      <c r="H297" s="224"/>
      <c r="L297" s="228" t="s">
        <v>74</v>
      </c>
      <c r="M297" s="221">
        <f t="shared" ref="M297:X297" si="254">1000*M296/$L295</f>
        <v>0</v>
      </c>
      <c r="N297" s="221">
        <f t="shared" si="254"/>
        <v>0</v>
      </c>
      <c r="O297" s="221">
        <f t="shared" si="254"/>
        <v>0</v>
      </c>
      <c r="P297" s="221">
        <f t="shared" si="254"/>
        <v>0</v>
      </c>
      <c r="Q297" s="221">
        <f t="shared" si="254"/>
        <v>0</v>
      </c>
      <c r="R297" s="221">
        <f t="shared" si="254"/>
        <v>0</v>
      </c>
      <c r="S297" s="221">
        <f t="shared" si="254"/>
        <v>0</v>
      </c>
      <c r="T297" s="221">
        <f t="shared" si="254"/>
        <v>0</v>
      </c>
      <c r="U297" s="221">
        <f t="shared" si="254"/>
        <v>0</v>
      </c>
      <c r="V297" s="221">
        <f t="shared" si="254"/>
        <v>0</v>
      </c>
      <c r="W297" s="221">
        <f t="shared" si="254"/>
        <v>0</v>
      </c>
      <c r="X297" s="221">
        <f t="shared" si="254"/>
        <v>0</v>
      </c>
      <c r="Y297" s="230"/>
      <c r="Z297" s="231"/>
      <c r="AA297" s="231"/>
      <c r="AB297" s="231"/>
      <c r="AC297" s="231"/>
      <c r="AD297" s="232"/>
      <c r="AE297" s="224"/>
      <c r="AF297" s="224"/>
    </row>
    <row r="298" spans="1:32" s="222" customFormat="1" ht="18">
      <c r="A298" s="224"/>
      <c r="B298" s="224"/>
      <c r="C298" s="224"/>
      <c r="D298" s="224"/>
      <c r="E298" s="224"/>
      <c r="F298" s="224"/>
      <c r="G298" s="224"/>
      <c r="H298" s="224"/>
      <c r="M298" s="224"/>
      <c r="N298" s="224"/>
      <c r="O298" s="224"/>
      <c r="P298" s="224"/>
      <c r="Q298" s="224"/>
      <c r="R298" s="224"/>
      <c r="S298" s="224"/>
      <c r="T298" s="224"/>
      <c r="U298" s="224"/>
      <c r="V298" s="224"/>
      <c r="W298" s="224"/>
      <c r="X298" s="224"/>
      <c r="AD298" s="232"/>
      <c r="AE298" s="224"/>
      <c r="AF298" s="224"/>
    </row>
    <row r="299" spans="1:32" s="222" customFormat="1" ht="19">
      <c r="A299" s="224"/>
      <c r="B299" s="224" t="s">
        <v>145</v>
      </c>
      <c r="C299" s="224" t="s">
        <v>87</v>
      </c>
      <c r="D299" s="280">
        <v>44616</v>
      </c>
      <c r="E299" s="224">
        <v>49</v>
      </c>
      <c r="F299" s="224"/>
      <c r="G299" s="224"/>
      <c r="H299" s="224"/>
      <c r="I299" s="224">
        <v>200</v>
      </c>
      <c r="J299" s="369">
        <v>150</v>
      </c>
      <c r="K299" s="224">
        <v>5</v>
      </c>
      <c r="L299" s="226">
        <f>(K299*I299)/J299</f>
        <v>6.666666666666667</v>
      </c>
      <c r="M299" s="221"/>
      <c r="N299" s="221"/>
      <c r="O299" s="221"/>
      <c r="P299" s="221"/>
      <c r="Q299" s="221"/>
      <c r="R299" s="221"/>
      <c r="S299" s="221"/>
      <c r="T299" s="221"/>
      <c r="U299" s="221"/>
      <c r="V299" s="221"/>
      <c r="W299" s="221"/>
      <c r="X299" s="221"/>
      <c r="Y299" s="221">
        <v>12</v>
      </c>
      <c r="Z299" s="221">
        <v>0</v>
      </c>
      <c r="AA299" s="221">
        <f>AVERAGE(M301:X301)</f>
        <v>0</v>
      </c>
      <c r="AB299" s="221">
        <f>STDEV(M301:X301)</f>
        <v>0</v>
      </c>
      <c r="AC299" s="221">
        <f>MEDIAN(M301:X301)</f>
        <v>0</v>
      </c>
      <c r="AD299" s="227">
        <f t="shared" ref="AD299" si="255">Z299/Y299</f>
        <v>0</v>
      </c>
      <c r="AE299" s="224"/>
      <c r="AF299" s="224"/>
    </row>
    <row r="300" spans="1:32" s="222" customFormat="1" ht="18">
      <c r="A300" s="224"/>
      <c r="B300" s="224"/>
      <c r="C300" s="224"/>
      <c r="D300" s="224"/>
      <c r="E300" s="224"/>
      <c r="F300" s="224"/>
      <c r="G300" s="224"/>
      <c r="H300" s="224"/>
      <c r="L300" s="228" t="s">
        <v>73</v>
      </c>
      <c r="M300" s="221">
        <v>0</v>
      </c>
      <c r="N300" s="221">
        <v>0</v>
      </c>
      <c r="O300" s="221">
        <v>0</v>
      </c>
      <c r="P300" s="221">
        <v>0</v>
      </c>
      <c r="Q300" s="221">
        <v>0</v>
      </c>
      <c r="R300" s="221">
        <v>0</v>
      </c>
      <c r="S300" s="221">
        <v>0</v>
      </c>
      <c r="T300" s="221">
        <v>0</v>
      </c>
      <c r="U300" s="221">
        <v>0</v>
      </c>
      <c r="V300" s="221">
        <v>0</v>
      </c>
      <c r="W300" s="221">
        <v>0</v>
      </c>
      <c r="X300" s="221">
        <v>0</v>
      </c>
      <c r="Y300" s="230"/>
      <c r="Z300" s="231"/>
      <c r="AA300" s="231"/>
      <c r="AB300" s="231"/>
      <c r="AC300" s="231"/>
      <c r="AD300" s="232"/>
      <c r="AE300" s="224"/>
      <c r="AF300" s="224"/>
    </row>
    <row r="301" spans="1:32" s="222" customFormat="1" ht="18">
      <c r="A301" s="224"/>
      <c r="B301" s="224"/>
      <c r="C301" s="224"/>
      <c r="D301" s="224"/>
      <c r="E301" s="224"/>
      <c r="F301" s="224"/>
      <c r="G301" s="224"/>
      <c r="H301" s="224"/>
      <c r="L301" s="228" t="s">
        <v>74</v>
      </c>
      <c r="M301" s="221">
        <f t="shared" ref="M301:X301" si="256">1000*M300/$L299</f>
        <v>0</v>
      </c>
      <c r="N301" s="221">
        <f t="shared" si="256"/>
        <v>0</v>
      </c>
      <c r="O301" s="221">
        <f t="shared" si="256"/>
        <v>0</v>
      </c>
      <c r="P301" s="221">
        <f t="shared" si="256"/>
        <v>0</v>
      </c>
      <c r="Q301" s="221">
        <f t="shared" si="256"/>
        <v>0</v>
      </c>
      <c r="R301" s="221">
        <f t="shared" si="256"/>
        <v>0</v>
      </c>
      <c r="S301" s="221">
        <f t="shared" si="256"/>
        <v>0</v>
      </c>
      <c r="T301" s="221">
        <f t="shared" si="256"/>
        <v>0</v>
      </c>
      <c r="U301" s="221">
        <f t="shared" si="256"/>
        <v>0</v>
      </c>
      <c r="V301" s="221">
        <f t="shared" si="256"/>
        <v>0</v>
      </c>
      <c r="W301" s="221">
        <f t="shared" si="256"/>
        <v>0</v>
      </c>
      <c r="X301" s="221">
        <f t="shared" si="256"/>
        <v>0</v>
      </c>
      <c r="Y301" s="230"/>
      <c r="Z301" s="231"/>
      <c r="AA301" s="231"/>
      <c r="AB301" s="231"/>
      <c r="AC301" s="231"/>
      <c r="AD301" s="232"/>
      <c r="AE301" s="224"/>
      <c r="AF301" s="224"/>
    </row>
    <row r="302" spans="1:32" s="222" customFormat="1" ht="18">
      <c r="A302" s="224"/>
      <c r="B302" s="224"/>
      <c r="C302" s="224"/>
      <c r="D302" s="224"/>
      <c r="E302" s="224"/>
      <c r="F302" s="224"/>
      <c r="G302" s="224"/>
      <c r="H302" s="224"/>
      <c r="M302" s="224"/>
      <c r="N302" s="224"/>
      <c r="O302" s="224"/>
      <c r="P302" s="224"/>
      <c r="Q302" s="224"/>
      <c r="R302" s="224"/>
      <c r="S302" s="224"/>
      <c r="T302" s="224"/>
      <c r="U302" s="224"/>
      <c r="V302" s="224"/>
      <c r="W302" s="224"/>
      <c r="X302" s="224"/>
      <c r="AD302" s="232"/>
      <c r="AE302" s="224"/>
      <c r="AF302" s="224"/>
    </row>
    <row r="303" spans="1:32" s="222" customFormat="1" ht="19">
      <c r="A303" s="224"/>
      <c r="B303" s="224" t="s">
        <v>145</v>
      </c>
      <c r="C303" s="224" t="s">
        <v>87</v>
      </c>
      <c r="D303" s="280">
        <v>44623</v>
      </c>
      <c r="E303" s="224">
        <v>56</v>
      </c>
      <c r="F303" s="224"/>
      <c r="G303" s="224"/>
      <c r="H303" s="224"/>
      <c r="I303" s="224">
        <v>200</v>
      </c>
      <c r="J303" s="369">
        <v>150</v>
      </c>
      <c r="K303" s="224">
        <v>5</v>
      </c>
      <c r="L303" s="226">
        <f>(K303*I303)/J303</f>
        <v>6.666666666666667</v>
      </c>
      <c r="M303" s="221"/>
      <c r="N303" s="221"/>
      <c r="O303" s="221"/>
      <c r="P303" s="221"/>
      <c r="Q303" s="221"/>
      <c r="R303" s="221"/>
      <c r="S303" s="221"/>
      <c r="T303" s="221"/>
      <c r="U303" s="221"/>
      <c r="V303" s="221"/>
      <c r="W303" s="221"/>
      <c r="X303" s="221"/>
      <c r="Y303" s="221">
        <v>12</v>
      </c>
      <c r="Z303" s="221">
        <v>0</v>
      </c>
      <c r="AA303" s="221">
        <f>AVERAGE(M305:X305)</f>
        <v>0</v>
      </c>
      <c r="AB303" s="221">
        <f>STDEV(M305:X305)</f>
        <v>0</v>
      </c>
      <c r="AC303" s="221">
        <f>MEDIAN(M305:X305)</f>
        <v>0</v>
      </c>
      <c r="AD303" s="227">
        <f t="shared" ref="AD303" si="257">Z303/Y303</f>
        <v>0</v>
      </c>
      <c r="AE303" s="224"/>
      <c r="AF303" s="224"/>
    </row>
    <row r="304" spans="1:32" s="222" customFormat="1" ht="18">
      <c r="A304" s="224"/>
      <c r="B304" s="224"/>
      <c r="C304" s="224"/>
      <c r="D304" s="224"/>
      <c r="E304" s="224"/>
      <c r="F304" s="224"/>
      <c r="G304" s="224"/>
      <c r="H304" s="224"/>
      <c r="L304" s="228" t="s">
        <v>73</v>
      </c>
      <c r="M304" s="221">
        <v>0</v>
      </c>
      <c r="N304" s="221">
        <v>0</v>
      </c>
      <c r="O304" s="221">
        <v>0</v>
      </c>
      <c r="P304" s="221">
        <v>0</v>
      </c>
      <c r="Q304" s="221">
        <v>0</v>
      </c>
      <c r="R304" s="221">
        <v>0</v>
      </c>
      <c r="S304" s="221">
        <v>0</v>
      </c>
      <c r="T304" s="221">
        <v>0</v>
      </c>
      <c r="U304" s="221">
        <v>0</v>
      </c>
      <c r="V304" s="221">
        <v>0</v>
      </c>
      <c r="W304" s="221">
        <v>0</v>
      </c>
      <c r="X304" s="221">
        <v>0</v>
      </c>
      <c r="Y304" s="230"/>
      <c r="Z304" s="231"/>
      <c r="AA304" s="231"/>
      <c r="AB304" s="231"/>
      <c r="AC304" s="231"/>
      <c r="AD304" s="232"/>
      <c r="AE304" s="224"/>
      <c r="AF304" s="224"/>
    </row>
    <row r="305" spans="1:32" s="222" customFormat="1" ht="18">
      <c r="A305" s="224"/>
      <c r="B305" s="224"/>
      <c r="C305" s="224"/>
      <c r="D305" s="224"/>
      <c r="E305" s="224"/>
      <c r="F305" s="224"/>
      <c r="G305" s="224"/>
      <c r="H305" s="224"/>
      <c r="L305" s="228" t="s">
        <v>74</v>
      </c>
      <c r="M305" s="221">
        <f t="shared" ref="M305:X305" si="258">1000*M304/$L303</f>
        <v>0</v>
      </c>
      <c r="N305" s="221">
        <f t="shared" si="258"/>
        <v>0</v>
      </c>
      <c r="O305" s="221">
        <f t="shared" si="258"/>
        <v>0</v>
      </c>
      <c r="P305" s="221">
        <f t="shared" si="258"/>
        <v>0</v>
      </c>
      <c r="Q305" s="221">
        <f t="shared" si="258"/>
        <v>0</v>
      </c>
      <c r="R305" s="221">
        <f t="shared" si="258"/>
        <v>0</v>
      </c>
      <c r="S305" s="221">
        <f t="shared" si="258"/>
        <v>0</v>
      </c>
      <c r="T305" s="221">
        <f t="shared" si="258"/>
        <v>0</v>
      </c>
      <c r="U305" s="221">
        <f t="shared" si="258"/>
        <v>0</v>
      </c>
      <c r="V305" s="221">
        <f t="shared" si="258"/>
        <v>0</v>
      </c>
      <c r="W305" s="221">
        <f t="shared" si="258"/>
        <v>0</v>
      </c>
      <c r="X305" s="221">
        <f t="shared" si="258"/>
        <v>0</v>
      </c>
      <c r="Y305" s="230"/>
      <c r="Z305" s="231"/>
      <c r="AA305" s="231"/>
      <c r="AB305" s="231"/>
      <c r="AC305" s="231"/>
      <c r="AD305" s="232"/>
      <c r="AE305" s="224"/>
      <c r="AF305" s="224"/>
    </row>
    <row r="306" spans="1:32" s="222" customFormat="1" ht="18">
      <c r="A306" s="224"/>
      <c r="B306" s="224"/>
      <c r="C306" s="224"/>
      <c r="D306" s="224"/>
      <c r="E306" s="224"/>
      <c r="F306" s="224"/>
      <c r="G306" s="224"/>
      <c r="H306" s="224"/>
      <c r="M306" s="224"/>
      <c r="N306" s="224"/>
      <c r="O306" s="224"/>
      <c r="P306" s="224"/>
      <c r="Q306" s="224"/>
      <c r="R306" s="224"/>
      <c r="S306" s="224"/>
      <c r="T306" s="224"/>
      <c r="U306" s="224"/>
      <c r="V306" s="224"/>
      <c r="W306" s="224"/>
      <c r="X306" s="224"/>
      <c r="AD306" s="232"/>
      <c r="AE306" s="224"/>
      <c r="AF306" s="224"/>
    </row>
    <row r="307" spans="1:32" s="222" customFormat="1" ht="19">
      <c r="A307" s="224"/>
      <c r="B307" s="224" t="s">
        <v>145</v>
      </c>
      <c r="C307" s="224" t="s">
        <v>87</v>
      </c>
      <c r="D307" s="280">
        <v>44631</v>
      </c>
      <c r="E307" s="224">
        <v>64</v>
      </c>
      <c r="F307" s="224"/>
      <c r="G307" s="224"/>
      <c r="H307" s="224"/>
      <c r="I307" s="224">
        <v>200</v>
      </c>
      <c r="J307" s="369">
        <v>150</v>
      </c>
      <c r="K307" s="224">
        <v>5</v>
      </c>
      <c r="L307" s="226">
        <f>(K307*I307)/J307</f>
        <v>6.666666666666667</v>
      </c>
      <c r="M307" s="221"/>
      <c r="N307" s="221"/>
      <c r="O307" s="221"/>
      <c r="P307" s="221"/>
      <c r="Q307" s="221"/>
      <c r="R307" s="221"/>
      <c r="S307" s="221"/>
      <c r="T307" s="221"/>
      <c r="U307" s="221"/>
      <c r="V307" s="221"/>
      <c r="W307" s="221"/>
      <c r="X307" s="221"/>
      <c r="Y307" s="221">
        <v>12</v>
      </c>
      <c r="Z307" s="221">
        <v>0</v>
      </c>
      <c r="AA307" s="221">
        <f>AVERAGE(M309:X309)</f>
        <v>0</v>
      </c>
      <c r="AB307" s="221">
        <f>STDEV(M309:X309)</f>
        <v>0</v>
      </c>
      <c r="AC307" s="221">
        <f>MEDIAN(M309:X309)</f>
        <v>0</v>
      </c>
      <c r="AD307" s="227">
        <f t="shared" ref="AD307" si="259">Z307/Y307</f>
        <v>0</v>
      </c>
      <c r="AE307" s="224"/>
      <c r="AF307" s="224"/>
    </row>
    <row r="308" spans="1:32" s="222" customFormat="1" ht="18">
      <c r="A308" s="224"/>
      <c r="B308" s="224"/>
      <c r="C308" s="224"/>
      <c r="D308" s="224"/>
      <c r="E308" s="224"/>
      <c r="F308" s="224"/>
      <c r="G308" s="224"/>
      <c r="H308" s="224"/>
      <c r="L308" s="228" t="s">
        <v>73</v>
      </c>
      <c r="M308" s="221">
        <v>0</v>
      </c>
      <c r="N308" s="221">
        <v>0</v>
      </c>
      <c r="O308" s="221">
        <v>0</v>
      </c>
      <c r="P308" s="221">
        <v>0</v>
      </c>
      <c r="Q308" s="221">
        <v>0</v>
      </c>
      <c r="R308" s="221">
        <v>0</v>
      </c>
      <c r="S308" s="221">
        <v>0</v>
      </c>
      <c r="T308" s="221">
        <v>0</v>
      </c>
      <c r="U308" s="221">
        <v>0</v>
      </c>
      <c r="V308" s="221">
        <v>0</v>
      </c>
      <c r="W308" s="221">
        <v>0</v>
      </c>
      <c r="X308" s="221">
        <v>0</v>
      </c>
      <c r="Y308" s="230"/>
      <c r="Z308" s="231"/>
      <c r="AA308" s="231"/>
      <c r="AB308" s="231"/>
      <c r="AC308" s="231"/>
      <c r="AD308" s="232"/>
      <c r="AE308" s="224"/>
      <c r="AF308" s="224"/>
    </row>
    <row r="309" spans="1:32" s="222" customFormat="1" ht="18">
      <c r="A309" s="224"/>
      <c r="B309" s="224"/>
      <c r="C309" s="224"/>
      <c r="D309" s="224"/>
      <c r="E309" s="224"/>
      <c r="F309" s="224"/>
      <c r="G309" s="224"/>
      <c r="H309" s="224"/>
      <c r="L309" s="228" t="s">
        <v>74</v>
      </c>
      <c r="M309" s="221">
        <f t="shared" ref="M309:X309" si="260">1000*M308/$L307</f>
        <v>0</v>
      </c>
      <c r="N309" s="221">
        <f t="shared" si="260"/>
        <v>0</v>
      </c>
      <c r="O309" s="221">
        <f t="shared" si="260"/>
        <v>0</v>
      </c>
      <c r="P309" s="221">
        <f t="shared" si="260"/>
        <v>0</v>
      </c>
      <c r="Q309" s="221">
        <f t="shared" si="260"/>
        <v>0</v>
      </c>
      <c r="R309" s="221">
        <f t="shared" si="260"/>
        <v>0</v>
      </c>
      <c r="S309" s="221">
        <f t="shared" si="260"/>
        <v>0</v>
      </c>
      <c r="T309" s="221">
        <f t="shared" si="260"/>
        <v>0</v>
      </c>
      <c r="U309" s="221">
        <f t="shared" si="260"/>
        <v>0</v>
      </c>
      <c r="V309" s="221">
        <f t="shared" si="260"/>
        <v>0</v>
      </c>
      <c r="W309" s="221">
        <f t="shared" si="260"/>
        <v>0</v>
      </c>
      <c r="X309" s="221">
        <f t="shared" si="260"/>
        <v>0</v>
      </c>
      <c r="Y309" s="230"/>
      <c r="Z309" s="231"/>
      <c r="AA309" s="231"/>
      <c r="AB309" s="231"/>
      <c r="AC309" s="231"/>
      <c r="AD309" s="232"/>
      <c r="AE309" s="224"/>
      <c r="AF309" s="224"/>
    </row>
    <row r="310" spans="1:32" s="222" customFormat="1" ht="18">
      <c r="A310" s="224"/>
      <c r="B310" s="224"/>
      <c r="C310" s="224"/>
      <c r="D310" s="224"/>
      <c r="E310" s="224"/>
      <c r="F310" s="224"/>
      <c r="G310" s="224"/>
      <c r="H310" s="224"/>
      <c r="M310" s="224"/>
      <c r="N310" s="224"/>
      <c r="O310" s="224"/>
      <c r="P310" s="224"/>
      <c r="Q310" s="224"/>
      <c r="R310" s="224"/>
      <c r="S310" s="224"/>
      <c r="T310" s="224"/>
      <c r="U310" s="224"/>
      <c r="V310" s="224"/>
      <c r="W310" s="224"/>
      <c r="X310" s="224"/>
      <c r="AD310" s="232"/>
      <c r="AE310" s="224"/>
      <c r="AF310" s="224"/>
    </row>
    <row r="311" spans="1:32" s="222" customFormat="1" ht="18">
      <c r="A311" s="271"/>
      <c r="B311" s="271"/>
      <c r="C311" s="271"/>
      <c r="D311" s="271"/>
      <c r="E311" s="271"/>
      <c r="F311" s="271"/>
      <c r="G311" s="271"/>
      <c r="H311" s="271"/>
      <c r="I311" s="271"/>
      <c r="J311" s="271"/>
      <c r="K311" s="271"/>
      <c r="L311" s="272"/>
      <c r="M311" s="273"/>
      <c r="N311" s="273"/>
      <c r="O311" s="273"/>
      <c r="P311" s="273"/>
      <c r="Q311" s="273"/>
      <c r="R311" s="273"/>
      <c r="S311" s="273"/>
      <c r="T311" s="273"/>
      <c r="U311" s="273"/>
      <c r="V311" s="273"/>
      <c r="W311" s="273"/>
      <c r="X311" s="273"/>
      <c r="Y311" s="273"/>
      <c r="Z311" s="273"/>
      <c r="AA311" s="273"/>
      <c r="AB311" s="273"/>
      <c r="AC311" s="273"/>
      <c r="AD311" s="274"/>
      <c r="AE311" s="224"/>
      <c r="AF311" s="224"/>
    </row>
    <row r="312" spans="1:32" s="222" customFormat="1" ht="18">
      <c r="A312" s="275"/>
      <c r="B312" s="275"/>
      <c r="C312" s="275"/>
      <c r="D312" s="276"/>
      <c r="E312" s="276"/>
      <c r="F312" s="276"/>
      <c r="G312" s="276"/>
      <c r="H312" s="276"/>
      <c r="I312" s="276"/>
      <c r="J312" s="276"/>
      <c r="K312" s="277"/>
      <c r="L312" s="276"/>
      <c r="M312" s="278"/>
      <c r="N312" s="278"/>
      <c r="O312" s="278"/>
      <c r="P312" s="278"/>
      <c r="Q312" s="278"/>
      <c r="R312" s="278"/>
      <c r="S312" s="278"/>
      <c r="T312" s="278"/>
      <c r="U312" s="278"/>
      <c r="V312" s="278"/>
      <c r="W312" s="278"/>
      <c r="X312" s="278"/>
      <c r="Y312" s="278"/>
      <c r="Z312" s="278"/>
      <c r="AA312" s="278"/>
      <c r="AB312" s="278"/>
      <c r="AC312" s="278"/>
      <c r="AD312" s="279"/>
      <c r="AE312" s="224"/>
      <c r="AF312" s="224"/>
    </row>
    <row r="313" spans="1:32" s="222" customFormat="1" ht="18">
      <c r="A313" s="224"/>
      <c r="B313" s="224"/>
      <c r="C313" s="224"/>
      <c r="D313" s="224"/>
      <c r="E313" s="224"/>
      <c r="F313" s="224"/>
      <c r="G313" s="224"/>
      <c r="H313" s="224"/>
      <c r="M313" s="224"/>
      <c r="N313" s="224"/>
      <c r="O313" s="224"/>
      <c r="P313" s="224"/>
      <c r="Q313" s="224"/>
      <c r="R313" s="224"/>
      <c r="S313" s="224"/>
      <c r="T313" s="224"/>
      <c r="U313" s="224"/>
      <c r="V313" s="224"/>
      <c r="W313" s="224"/>
      <c r="X313" s="224"/>
      <c r="AD313" s="232"/>
      <c r="AE313" s="224"/>
      <c r="AF313" s="224"/>
    </row>
    <row r="314" spans="1:32" s="222" customFormat="1" ht="58">
      <c r="A314" s="223" t="s">
        <v>644</v>
      </c>
      <c r="B314" s="224" t="s">
        <v>145</v>
      </c>
      <c r="C314" s="224" t="s">
        <v>87</v>
      </c>
      <c r="D314" s="280">
        <v>44644</v>
      </c>
      <c r="E314" s="224">
        <v>77</v>
      </c>
      <c r="F314" s="224"/>
      <c r="G314" s="224"/>
      <c r="H314" s="224"/>
      <c r="I314" s="224">
        <v>200</v>
      </c>
      <c r="J314" s="369">
        <v>150</v>
      </c>
      <c r="K314" s="224">
        <v>5</v>
      </c>
      <c r="L314" s="226">
        <f>(K314*I314)/J314</f>
        <v>6.666666666666667</v>
      </c>
      <c r="M314" s="221"/>
      <c r="N314" s="221"/>
      <c r="O314" s="221"/>
      <c r="P314" s="221"/>
      <c r="Q314" s="221"/>
      <c r="R314" s="221"/>
      <c r="S314" s="221"/>
      <c r="T314" s="221"/>
      <c r="U314" s="221"/>
      <c r="V314" s="221"/>
      <c r="W314" s="221"/>
      <c r="X314" s="221"/>
      <c r="Y314" s="221">
        <v>12</v>
      </c>
      <c r="Z314" s="221">
        <v>0</v>
      </c>
      <c r="AA314" s="221">
        <f>AVERAGE(M316:X316)</f>
        <v>0</v>
      </c>
      <c r="AB314" s="221">
        <f>STDEV(M316:X316)</f>
        <v>0</v>
      </c>
      <c r="AC314" s="221">
        <f>MEDIAN(M316:X316)</f>
        <v>0</v>
      </c>
      <c r="AD314" s="227">
        <f t="shared" ref="AD314" si="261">Z314/Y314</f>
        <v>0</v>
      </c>
      <c r="AE314" s="224"/>
      <c r="AF314" s="224"/>
    </row>
    <row r="315" spans="1:32" s="222" customFormat="1" ht="18">
      <c r="A315" s="224"/>
      <c r="B315" s="224"/>
      <c r="C315" s="224"/>
      <c r="D315" s="224"/>
      <c r="E315" s="224"/>
      <c r="F315" s="224"/>
      <c r="G315" s="224"/>
      <c r="H315" s="224"/>
      <c r="L315" s="228" t="s">
        <v>73</v>
      </c>
      <c r="M315" s="221">
        <v>0</v>
      </c>
      <c r="N315" s="221">
        <v>0</v>
      </c>
      <c r="O315" s="221">
        <v>0</v>
      </c>
      <c r="P315" s="221">
        <v>0</v>
      </c>
      <c r="Q315" s="221">
        <v>0</v>
      </c>
      <c r="R315" s="221">
        <v>0</v>
      </c>
      <c r="S315" s="221">
        <v>0</v>
      </c>
      <c r="T315" s="221">
        <v>0</v>
      </c>
      <c r="U315" s="221">
        <v>0</v>
      </c>
      <c r="V315" s="221">
        <v>0</v>
      </c>
      <c r="W315" s="221">
        <v>0</v>
      </c>
      <c r="X315" s="221">
        <v>0</v>
      </c>
      <c r="Y315" s="230"/>
      <c r="Z315" s="231"/>
      <c r="AA315" s="231"/>
      <c r="AB315" s="231"/>
      <c r="AC315" s="231"/>
      <c r="AD315" s="232"/>
      <c r="AE315" s="224"/>
      <c r="AF315" s="224"/>
    </row>
    <row r="316" spans="1:32" s="222" customFormat="1" ht="18">
      <c r="A316" s="224"/>
      <c r="B316" s="224"/>
      <c r="C316" s="224"/>
      <c r="D316" s="224"/>
      <c r="E316" s="224"/>
      <c r="F316" s="224"/>
      <c r="G316" s="224"/>
      <c r="H316" s="224"/>
      <c r="L316" s="228" t="s">
        <v>74</v>
      </c>
      <c r="M316" s="221">
        <f t="shared" ref="M316:X316" si="262">1000*M315/$L314</f>
        <v>0</v>
      </c>
      <c r="N316" s="221">
        <f t="shared" si="262"/>
        <v>0</v>
      </c>
      <c r="O316" s="221">
        <f t="shared" si="262"/>
        <v>0</v>
      </c>
      <c r="P316" s="221">
        <f t="shared" si="262"/>
        <v>0</v>
      </c>
      <c r="Q316" s="221">
        <f t="shared" si="262"/>
        <v>0</v>
      </c>
      <c r="R316" s="221">
        <f t="shared" si="262"/>
        <v>0</v>
      </c>
      <c r="S316" s="221">
        <f t="shared" si="262"/>
        <v>0</v>
      </c>
      <c r="T316" s="221">
        <f t="shared" si="262"/>
        <v>0</v>
      </c>
      <c r="U316" s="221">
        <f t="shared" si="262"/>
        <v>0</v>
      </c>
      <c r="V316" s="221">
        <f t="shared" si="262"/>
        <v>0</v>
      </c>
      <c r="W316" s="221">
        <f t="shared" si="262"/>
        <v>0</v>
      </c>
      <c r="X316" s="221">
        <f t="shared" si="262"/>
        <v>0</v>
      </c>
      <c r="Y316" s="230"/>
      <c r="Z316" s="231"/>
      <c r="AA316" s="231"/>
      <c r="AB316" s="231"/>
      <c r="AC316" s="231"/>
      <c r="AD316" s="232"/>
      <c r="AE316" s="224"/>
      <c r="AF316" s="224"/>
    </row>
    <row r="317" spans="1:32" s="222" customFormat="1" ht="18">
      <c r="A317" s="224"/>
      <c r="B317" s="224"/>
      <c r="C317" s="224"/>
      <c r="D317" s="224"/>
      <c r="E317" s="224"/>
      <c r="F317" s="224"/>
      <c r="G317" s="224"/>
      <c r="H317" s="224"/>
      <c r="M317" s="224"/>
      <c r="N317" s="224"/>
      <c r="O317" s="224"/>
      <c r="P317" s="224"/>
      <c r="Q317" s="224"/>
      <c r="R317" s="224"/>
      <c r="S317" s="224"/>
      <c r="T317" s="224"/>
      <c r="U317" s="224"/>
      <c r="V317" s="224"/>
      <c r="W317" s="224"/>
      <c r="X317" s="224"/>
      <c r="AD317" s="232"/>
      <c r="AE317" s="224"/>
      <c r="AF317" s="224"/>
    </row>
    <row r="318" spans="1:32" s="222" customFormat="1" ht="19">
      <c r="A318" s="224"/>
      <c r="B318" s="224" t="s">
        <v>145</v>
      </c>
      <c r="C318" s="224" t="s">
        <v>87</v>
      </c>
      <c r="D318" s="280">
        <v>44652</v>
      </c>
      <c r="E318" s="224">
        <v>85</v>
      </c>
      <c r="F318" s="224"/>
      <c r="G318" s="224"/>
      <c r="H318" s="224"/>
      <c r="I318" s="224">
        <v>200</v>
      </c>
      <c r="J318" s="369">
        <v>150</v>
      </c>
      <c r="K318" s="224">
        <v>5</v>
      </c>
      <c r="L318" s="226">
        <f>(K318*I318)/J318</f>
        <v>6.666666666666667</v>
      </c>
      <c r="M318" s="221"/>
      <c r="N318" s="221"/>
      <c r="O318" s="221"/>
      <c r="P318" s="221"/>
      <c r="Q318" s="221"/>
      <c r="R318" s="221"/>
      <c r="S318" s="221"/>
      <c r="T318" s="221"/>
      <c r="U318" s="221"/>
      <c r="V318" s="221"/>
      <c r="W318" s="221"/>
      <c r="X318" s="221"/>
      <c r="Y318" s="221">
        <v>12</v>
      </c>
      <c r="Z318" s="221">
        <v>1</v>
      </c>
      <c r="AA318" s="221">
        <f>AVERAGE(M320:X320)</f>
        <v>25.414004921913147</v>
      </c>
      <c r="AB318" s="221">
        <f>STDEV(M320:X320)</f>
        <v>88.036695497118174</v>
      </c>
      <c r="AC318" s="221">
        <f>MEDIAN(M320:X320)</f>
        <v>0</v>
      </c>
      <c r="AD318" s="227">
        <f t="shared" ref="AD318" si="263">Z318/Y318</f>
        <v>8.3333333333333329E-2</v>
      </c>
      <c r="AE318" s="224"/>
      <c r="AF318" s="224"/>
    </row>
    <row r="319" spans="1:32" s="222" customFormat="1" ht="18">
      <c r="A319" s="224"/>
      <c r="B319" s="224"/>
      <c r="C319" s="224"/>
      <c r="D319" s="224"/>
      <c r="E319" s="224"/>
      <c r="F319" s="224"/>
      <c r="G319" s="224"/>
      <c r="H319" s="224"/>
      <c r="L319" s="228" t="s">
        <v>73</v>
      </c>
      <c r="M319" s="221">
        <v>0</v>
      </c>
      <c r="N319" s="221">
        <v>0</v>
      </c>
      <c r="O319" s="221">
        <v>0</v>
      </c>
      <c r="P319" s="221">
        <v>0</v>
      </c>
      <c r="Q319" s="221">
        <v>0</v>
      </c>
      <c r="R319" s="221">
        <v>0</v>
      </c>
      <c r="S319" s="221">
        <v>0</v>
      </c>
      <c r="T319" s="221">
        <v>0</v>
      </c>
      <c r="U319" s="221">
        <v>0</v>
      </c>
      <c r="V319" s="221">
        <v>0</v>
      </c>
      <c r="W319" s="221">
        <v>0</v>
      </c>
      <c r="X319" s="229">
        <v>2.0331203937530518</v>
      </c>
      <c r="Y319" s="230"/>
      <c r="Z319" s="231"/>
      <c r="AA319" s="231"/>
      <c r="AB319" s="231"/>
      <c r="AC319" s="231"/>
      <c r="AD319" s="232"/>
      <c r="AE319" s="224"/>
      <c r="AF319" s="224"/>
    </row>
    <row r="320" spans="1:32" s="222" customFormat="1" ht="18">
      <c r="A320" s="224"/>
      <c r="B320" s="224"/>
      <c r="C320" s="224"/>
      <c r="D320" s="224"/>
      <c r="E320" s="224"/>
      <c r="F320" s="224"/>
      <c r="G320" s="224"/>
      <c r="H320" s="224"/>
      <c r="L320" s="228" t="s">
        <v>74</v>
      </c>
      <c r="M320" s="221">
        <f t="shared" ref="M320:X320" si="264">1000*M319/$L318</f>
        <v>0</v>
      </c>
      <c r="N320" s="221">
        <f t="shared" si="264"/>
        <v>0</v>
      </c>
      <c r="O320" s="221">
        <f t="shared" si="264"/>
        <v>0</v>
      </c>
      <c r="P320" s="221">
        <f t="shared" si="264"/>
        <v>0</v>
      </c>
      <c r="Q320" s="221">
        <f t="shared" si="264"/>
        <v>0</v>
      </c>
      <c r="R320" s="221">
        <f t="shared" si="264"/>
        <v>0</v>
      </c>
      <c r="S320" s="221">
        <f t="shared" si="264"/>
        <v>0</v>
      </c>
      <c r="T320" s="221">
        <f t="shared" si="264"/>
        <v>0</v>
      </c>
      <c r="U320" s="221">
        <f t="shared" si="264"/>
        <v>0</v>
      </c>
      <c r="V320" s="221">
        <f t="shared" si="264"/>
        <v>0</v>
      </c>
      <c r="W320" s="221">
        <f t="shared" si="264"/>
        <v>0</v>
      </c>
      <c r="X320" s="221">
        <f t="shared" si="264"/>
        <v>304.96805906295776</v>
      </c>
      <c r="Y320" s="230"/>
      <c r="Z320" s="231"/>
      <c r="AA320" s="231"/>
      <c r="AB320" s="231"/>
      <c r="AC320" s="231"/>
      <c r="AD320" s="232"/>
      <c r="AE320" s="224"/>
      <c r="AF320" s="224"/>
    </row>
    <row r="321" spans="1:32" s="222" customFormat="1" ht="18">
      <c r="A321" s="224"/>
      <c r="B321" s="224"/>
      <c r="C321" s="224"/>
      <c r="D321" s="224"/>
      <c r="E321" s="224"/>
      <c r="F321" s="224"/>
      <c r="G321" s="224"/>
      <c r="H321" s="224"/>
      <c r="M321" s="224"/>
      <c r="N321" s="224"/>
      <c r="O321" s="224"/>
      <c r="P321" s="224"/>
      <c r="Q321" s="224"/>
      <c r="R321" s="224"/>
      <c r="S321" s="224"/>
      <c r="T321" s="224"/>
      <c r="U321" s="224"/>
      <c r="V321" s="224"/>
      <c r="W321" s="224"/>
      <c r="X321" s="224"/>
      <c r="AD321" s="232"/>
      <c r="AE321" s="224"/>
      <c r="AF321" s="224"/>
    </row>
    <row r="322" spans="1:32" s="222" customFormat="1" ht="19">
      <c r="A322" s="224"/>
      <c r="B322" s="224" t="s">
        <v>147</v>
      </c>
      <c r="C322" s="224" t="s">
        <v>87</v>
      </c>
      <c r="D322" s="280">
        <v>44595</v>
      </c>
      <c r="E322" s="224">
        <v>0</v>
      </c>
      <c r="F322" s="224"/>
      <c r="G322" s="224"/>
      <c r="H322" s="224"/>
      <c r="I322" s="224">
        <v>200</v>
      </c>
      <c r="J322" s="369">
        <v>150</v>
      </c>
      <c r="K322" s="224">
        <v>5</v>
      </c>
      <c r="L322" s="226">
        <f>(K322*I322)/J322</f>
        <v>6.666666666666667</v>
      </c>
      <c r="M322" s="221"/>
      <c r="N322" s="221"/>
      <c r="O322" s="221"/>
      <c r="P322" s="221"/>
      <c r="Q322" s="221"/>
      <c r="R322" s="221"/>
      <c r="S322" s="221"/>
      <c r="T322" s="221"/>
      <c r="U322" s="221"/>
      <c r="V322" s="221"/>
      <c r="W322" s="221"/>
      <c r="X322" s="221"/>
      <c r="Y322" s="221">
        <v>12</v>
      </c>
      <c r="Z322" s="221">
        <v>0</v>
      </c>
      <c r="AA322" s="221">
        <f>AVERAGE(M324:X324)</f>
        <v>0</v>
      </c>
      <c r="AB322" s="221">
        <f>STDEV(M324:X324)</f>
        <v>0</v>
      </c>
      <c r="AC322" s="221">
        <f>MEDIAN(M324:X324)</f>
        <v>0</v>
      </c>
      <c r="AD322" s="227">
        <f t="shared" ref="AD322" si="265">Z322/Y322</f>
        <v>0</v>
      </c>
      <c r="AE322" s="224"/>
      <c r="AF322" s="224"/>
    </row>
    <row r="323" spans="1:32" s="222" customFormat="1" ht="18">
      <c r="A323" s="224"/>
      <c r="B323" s="224"/>
      <c r="C323" s="224"/>
      <c r="D323" s="224"/>
      <c r="E323" s="224"/>
      <c r="F323" s="224"/>
      <c r="G323" s="224"/>
      <c r="H323" s="224"/>
      <c r="L323" s="228" t="s">
        <v>73</v>
      </c>
      <c r="M323" s="221">
        <v>0</v>
      </c>
      <c r="N323" s="221">
        <v>0</v>
      </c>
      <c r="O323" s="221">
        <v>0</v>
      </c>
      <c r="P323" s="221">
        <v>0</v>
      </c>
      <c r="Q323" s="221">
        <v>0</v>
      </c>
      <c r="R323" s="221">
        <v>0</v>
      </c>
      <c r="S323" s="221">
        <v>0</v>
      </c>
      <c r="T323" s="221">
        <v>0</v>
      </c>
      <c r="U323" s="221">
        <v>0</v>
      </c>
      <c r="V323" s="221">
        <v>0</v>
      </c>
      <c r="W323" s="221">
        <v>0</v>
      </c>
      <c r="X323" s="221">
        <v>0</v>
      </c>
      <c r="Y323" s="230"/>
      <c r="Z323" s="231"/>
      <c r="AA323" s="231"/>
      <c r="AB323" s="231"/>
      <c r="AC323" s="231"/>
      <c r="AD323" s="232"/>
      <c r="AE323" s="224"/>
      <c r="AF323" s="224"/>
    </row>
    <row r="324" spans="1:32" s="222" customFormat="1" ht="18">
      <c r="A324" s="224"/>
      <c r="B324" s="224"/>
      <c r="C324" s="224"/>
      <c r="D324" s="224"/>
      <c r="E324" s="224"/>
      <c r="F324" s="224"/>
      <c r="G324" s="224"/>
      <c r="H324" s="224"/>
      <c r="L324" s="228" t="s">
        <v>74</v>
      </c>
      <c r="M324" s="221">
        <f t="shared" ref="M324:X324" si="266">1000*M323/$L322</f>
        <v>0</v>
      </c>
      <c r="N324" s="221">
        <f t="shared" si="266"/>
        <v>0</v>
      </c>
      <c r="O324" s="221">
        <f t="shared" si="266"/>
        <v>0</v>
      </c>
      <c r="P324" s="221">
        <f t="shared" si="266"/>
        <v>0</v>
      </c>
      <c r="Q324" s="221">
        <f t="shared" si="266"/>
        <v>0</v>
      </c>
      <c r="R324" s="221">
        <f t="shared" si="266"/>
        <v>0</v>
      </c>
      <c r="S324" s="221">
        <f t="shared" si="266"/>
        <v>0</v>
      </c>
      <c r="T324" s="221">
        <f t="shared" si="266"/>
        <v>0</v>
      </c>
      <c r="U324" s="221">
        <f t="shared" si="266"/>
        <v>0</v>
      </c>
      <c r="V324" s="221">
        <f t="shared" si="266"/>
        <v>0</v>
      </c>
      <c r="W324" s="221">
        <f t="shared" si="266"/>
        <v>0</v>
      </c>
      <c r="X324" s="221">
        <f t="shared" si="266"/>
        <v>0</v>
      </c>
      <c r="Y324" s="230"/>
      <c r="Z324" s="231"/>
      <c r="AA324" s="231"/>
      <c r="AB324" s="231"/>
      <c r="AC324" s="231"/>
      <c r="AD324" s="232"/>
      <c r="AE324" s="224"/>
      <c r="AF324" s="224"/>
    </row>
    <row r="325" spans="1:32" s="222" customFormat="1" ht="18">
      <c r="A325" s="224"/>
      <c r="B325" s="224"/>
      <c r="C325" s="224"/>
      <c r="D325" s="224"/>
      <c r="E325" s="224"/>
      <c r="F325" s="224"/>
      <c r="G325" s="224"/>
      <c r="H325" s="224"/>
      <c r="M325" s="224"/>
      <c r="N325" s="224"/>
      <c r="O325" s="224"/>
      <c r="P325" s="224"/>
      <c r="Q325" s="224"/>
      <c r="R325" s="224"/>
      <c r="S325" s="224"/>
      <c r="T325" s="224"/>
      <c r="U325" s="224"/>
      <c r="V325" s="224"/>
      <c r="W325" s="224"/>
      <c r="X325" s="224"/>
      <c r="AD325" s="232"/>
      <c r="AE325" s="224"/>
      <c r="AF325" s="224"/>
    </row>
    <row r="326" spans="1:32" s="222" customFormat="1" ht="19">
      <c r="A326" s="224"/>
      <c r="B326" s="224" t="s">
        <v>147</v>
      </c>
      <c r="C326" s="224" t="s">
        <v>87</v>
      </c>
      <c r="D326" s="280">
        <v>44602</v>
      </c>
      <c r="E326" s="224">
        <v>7</v>
      </c>
      <c r="F326" s="224"/>
      <c r="G326" s="224"/>
      <c r="H326" s="224"/>
      <c r="I326" s="224">
        <v>200</v>
      </c>
      <c r="J326" s="369">
        <v>150</v>
      </c>
      <c r="K326" s="224">
        <v>5</v>
      </c>
      <c r="L326" s="226">
        <f>(K326*I326)/J326</f>
        <v>6.666666666666667</v>
      </c>
      <c r="M326" s="221"/>
      <c r="N326" s="221"/>
      <c r="O326" s="221"/>
      <c r="P326" s="221"/>
      <c r="Q326" s="221"/>
      <c r="R326" s="221"/>
      <c r="S326" s="221"/>
      <c r="T326" s="221"/>
      <c r="U326" s="221"/>
      <c r="V326" s="221"/>
      <c r="W326" s="221"/>
      <c r="X326" s="221"/>
      <c r="Y326" s="221">
        <v>12</v>
      </c>
      <c r="Z326" s="221">
        <v>0</v>
      </c>
      <c r="AA326" s="221">
        <f>AVERAGE(M328:X328)</f>
        <v>0</v>
      </c>
      <c r="AB326" s="221">
        <f>STDEV(M328:X328)</f>
        <v>0</v>
      </c>
      <c r="AC326" s="221">
        <f>MEDIAN(M328:X328)</f>
        <v>0</v>
      </c>
      <c r="AD326" s="227">
        <f t="shared" ref="AD326" si="267">Z326/Y326</f>
        <v>0</v>
      </c>
      <c r="AE326" s="224"/>
      <c r="AF326" s="224"/>
    </row>
    <row r="327" spans="1:32" s="222" customFormat="1" ht="18">
      <c r="A327" s="224"/>
      <c r="B327" s="224"/>
      <c r="C327" s="224"/>
      <c r="D327" s="224"/>
      <c r="E327" s="224"/>
      <c r="F327" s="224"/>
      <c r="G327" s="224"/>
      <c r="H327" s="224"/>
      <c r="L327" s="228" t="s">
        <v>73</v>
      </c>
      <c r="M327" s="221">
        <v>0</v>
      </c>
      <c r="N327" s="221">
        <v>0</v>
      </c>
      <c r="O327" s="221">
        <v>0</v>
      </c>
      <c r="P327" s="221">
        <v>0</v>
      </c>
      <c r="Q327" s="221">
        <v>0</v>
      </c>
      <c r="R327" s="221">
        <v>0</v>
      </c>
      <c r="S327" s="221">
        <v>0</v>
      </c>
      <c r="T327" s="221">
        <v>0</v>
      </c>
      <c r="U327" s="221">
        <v>0</v>
      </c>
      <c r="V327" s="221">
        <v>0</v>
      </c>
      <c r="W327" s="221">
        <v>0</v>
      </c>
      <c r="X327" s="221">
        <v>0</v>
      </c>
      <c r="Y327" s="230"/>
      <c r="Z327" s="231"/>
      <c r="AA327" s="231"/>
      <c r="AB327" s="231"/>
      <c r="AC327" s="231"/>
      <c r="AD327" s="232"/>
      <c r="AE327" s="224"/>
      <c r="AF327" s="224"/>
    </row>
    <row r="328" spans="1:32" s="222" customFormat="1" ht="18">
      <c r="A328" s="224"/>
      <c r="B328" s="224"/>
      <c r="C328" s="224"/>
      <c r="D328" s="224"/>
      <c r="E328" s="224"/>
      <c r="F328" s="224"/>
      <c r="G328" s="224"/>
      <c r="H328" s="224"/>
      <c r="L328" s="228" t="s">
        <v>74</v>
      </c>
      <c r="M328" s="221">
        <f t="shared" ref="M328:X328" si="268">1000*M327/$L326</f>
        <v>0</v>
      </c>
      <c r="N328" s="221">
        <f t="shared" si="268"/>
        <v>0</v>
      </c>
      <c r="O328" s="221">
        <f t="shared" si="268"/>
        <v>0</v>
      </c>
      <c r="P328" s="221">
        <f t="shared" si="268"/>
        <v>0</v>
      </c>
      <c r="Q328" s="221">
        <f t="shared" si="268"/>
        <v>0</v>
      </c>
      <c r="R328" s="221">
        <f t="shared" si="268"/>
        <v>0</v>
      </c>
      <c r="S328" s="221">
        <f t="shared" si="268"/>
        <v>0</v>
      </c>
      <c r="T328" s="221">
        <f t="shared" si="268"/>
        <v>0</v>
      </c>
      <c r="U328" s="221">
        <f t="shared" si="268"/>
        <v>0</v>
      </c>
      <c r="V328" s="221">
        <f t="shared" si="268"/>
        <v>0</v>
      </c>
      <c r="W328" s="221">
        <f t="shared" si="268"/>
        <v>0</v>
      </c>
      <c r="X328" s="221">
        <f t="shared" si="268"/>
        <v>0</v>
      </c>
      <c r="Y328" s="230"/>
      <c r="Z328" s="231"/>
      <c r="AA328" s="231"/>
      <c r="AB328" s="231"/>
      <c r="AC328" s="231"/>
      <c r="AD328" s="232"/>
      <c r="AE328" s="224"/>
      <c r="AF328" s="224"/>
    </row>
    <row r="329" spans="1:32" s="222" customFormat="1" ht="18">
      <c r="A329" s="224"/>
      <c r="B329" s="224"/>
      <c r="C329" s="224"/>
      <c r="D329" s="224"/>
      <c r="E329" s="224"/>
      <c r="F329" s="224"/>
      <c r="G329" s="224"/>
      <c r="H329" s="224"/>
      <c r="M329" s="224"/>
      <c r="N329" s="224"/>
      <c r="O329" s="224"/>
      <c r="P329" s="224"/>
      <c r="Q329" s="224"/>
      <c r="R329" s="224"/>
      <c r="S329" s="224"/>
      <c r="T329" s="224"/>
      <c r="U329" s="224"/>
      <c r="V329" s="224"/>
      <c r="W329" s="224"/>
      <c r="X329" s="224"/>
      <c r="AD329" s="232"/>
      <c r="AE329" s="224"/>
      <c r="AF329" s="224"/>
    </row>
    <row r="330" spans="1:32" s="222" customFormat="1" ht="19">
      <c r="A330" s="224"/>
      <c r="B330" s="224" t="s">
        <v>147</v>
      </c>
      <c r="C330" s="224" t="s">
        <v>87</v>
      </c>
      <c r="D330" s="280">
        <v>44609</v>
      </c>
      <c r="E330" s="224">
        <v>14</v>
      </c>
      <c r="F330" s="224"/>
      <c r="G330" s="224"/>
      <c r="H330" s="224"/>
      <c r="I330" s="224">
        <v>200</v>
      </c>
      <c r="J330" s="369">
        <v>150</v>
      </c>
      <c r="K330" s="224">
        <v>5</v>
      </c>
      <c r="L330" s="226">
        <f>(K330*I330)/J330</f>
        <v>6.666666666666667</v>
      </c>
      <c r="M330" s="221"/>
      <c r="N330" s="221"/>
      <c r="O330" s="221"/>
      <c r="P330" s="221"/>
      <c r="Q330" s="221"/>
      <c r="R330" s="221"/>
      <c r="S330" s="221"/>
      <c r="T330" s="221"/>
      <c r="U330" s="221"/>
      <c r="V330" s="221"/>
      <c r="W330" s="221"/>
      <c r="X330" s="221"/>
      <c r="Y330" s="221">
        <v>12</v>
      </c>
      <c r="Z330" s="221">
        <v>0</v>
      </c>
      <c r="AA330" s="221">
        <f>AVERAGE(M332:X332)</f>
        <v>0</v>
      </c>
      <c r="AB330" s="221">
        <f>STDEV(M332:X332)</f>
        <v>0</v>
      </c>
      <c r="AC330" s="221">
        <f>MEDIAN(M332:X332)</f>
        <v>0</v>
      </c>
      <c r="AD330" s="227">
        <f t="shared" ref="AD330" si="269">Z330/Y330</f>
        <v>0</v>
      </c>
      <c r="AE330" s="224"/>
      <c r="AF330" s="224"/>
    </row>
    <row r="331" spans="1:32" s="222" customFormat="1" ht="18">
      <c r="A331" s="224"/>
      <c r="B331" s="224"/>
      <c r="C331" s="224"/>
      <c r="D331" s="224"/>
      <c r="E331" s="224"/>
      <c r="F331" s="224"/>
      <c r="G331" s="224"/>
      <c r="H331" s="224"/>
      <c r="L331" s="228" t="s">
        <v>73</v>
      </c>
      <c r="M331" s="221">
        <v>0</v>
      </c>
      <c r="N331" s="221">
        <v>0</v>
      </c>
      <c r="O331" s="221">
        <v>0</v>
      </c>
      <c r="P331" s="221">
        <v>0</v>
      </c>
      <c r="Q331" s="221">
        <v>0</v>
      </c>
      <c r="R331" s="221">
        <v>0</v>
      </c>
      <c r="S331" s="221">
        <v>0</v>
      </c>
      <c r="T331" s="221">
        <v>0</v>
      </c>
      <c r="U331" s="221">
        <v>0</v>
      </c>
      <c r="V331" s="221">
        <v>0</v>
      </c>
      <c r="W331" s="221">
        <v>0</v>
      </c>
      <c r="X331" s="221">
        <v>0</v>
      </c>
      <c r="Y331" s="230"/>
      <c r="Z331" s="231"/>
      <c r="AA331" s="231"/>
      <c r="AB331" s="231"/>
      <c r="AC331" s="231"/>
      <c r="AD331" s="232"/>
      <c r="AE331" s="224"/>
      <c r="AF331" s="224"/>
    </row>
    <row r="332" spans="1:32" s="222" customFormat="1" ht="18">
      <c r="A332" s="224"/>
      <c r="B332" s="224"/>
      <c r="C332" s="224"/>
      <c r="D332" s="224"/>
      <c r="E332" s="224"/>
      <c r="F332" s="224"/>
      <c r="G332" s="224"/>
      <c r="H332" s="224"/>
      <c r="L332" s="228" t="s">
        <v>74</v>
      </c>
      <c r="M332" s="221">
        <f t="shared" ref="M332:X332" si="270">1000*M331/$L330</f>
        <v>0</v>
      </c>
      <c r="N332" s="221">
        <f t="shared" si="270"/>
        <v>0</v>
      </c>
      <c r="O332" s="221">
        <f t="shared" si="270"/>
        <v>0</v>
      </c>
      <c r="P332" s="221">
        <f t="shared" si="270"/>
        <v>0</v>
      </c>
      <c r="Q332" s="221">
        <f t="shared" si="270"/>
        <v>0</v>
      </c>
      <c r="R332" s="221">
        <f t="shared" si="270"/>
        <v>0</v>
      </c>
      <c r="S332" s="221">
        <f t="shared" si="270"/>
        <v>0</v>
      </c>
      <c r="T332" s="221">
        <f t="shared" si="270"/>
        <v>0</v>
      </c>
      <c r="U332" s="221">
        <f t="shared" si="270"/>
        <v>0</v>
      </c>
      <c r="V332" s="221">
        <f t="shared" si="270"/>
        <v>0</v>
      </c>
      <c r="W332" s="221">
        <f t="shared" si="270"/>
        <v>0</v>
      </c>
      <c r="X332" s="221">
        <f t="shared" si="270"/>
        <v>0</v>
      </c>
      <c r="Y332" s="230"/>
      <c r="Z332" s="231"/>
      <c r="AA332" s="231"/>
      <c r="AB332" s="231"/>
      <c r="AC332" s="231"/>
      <c r="AD332" s="232"/>
      <c r="AE332" s="224"/>
      <c r="AF332" s="224"/>
    </row>
    <row r="333" spans="1:32" s="222" customFormat="1" ht="18">
      <c r="A333" s="224"/>
      <c r="B333" s="224"/>
      <c r="C333" s="224"/>
      <c r="D333" s="224"/>
      <c r="E333" s="224"/>
      <c r="F333" s="224"/>
      <c r="G333" s="224"/>
      <c r="H333" s="224"/>
      <c r="M333" s="224"/>
      <c r="N333" s="224"/>
      <c r="O333" s="224"/>
      <c r="P333" s="224"/>
      <c r="Q333" s="224"/>
      <c r="R333" s="224"/>
      <c r="S333" s="224"/>
      <c r="T333" s="224"/>
      <c r="U333" s="224"/>
      <c r="V333" s="224"/>
      <c r="W333" s="224"/>
      <c r="X333" s="224"/>
      <c r="AD333" s="232"/>
      <c r="AE333" s="224"/>
      <c r="AF333" s="224"/>
    </row>
    <row r="334" spans="1:32" s="222" customFormat="1" ht="18">
      <c r="A334" s="271"/>
      <c r="B334" s="271"/>
      <c r="C334" s="271"/>
      <c r="D334" s="271"/>
      <c r="E334" s="271"/>
      <c r="F334" s="271"/>
      <c r="G334" s="271"/>
      <c r="H334" s="271"/>
      <c r="I334" s="271"/>
      <c r="J334" s="271"/>
      <c r="K334" s="271"/>
      <c r="L334" s="272"/>
      <c r="M334" s="273"/>
      <c r="N334" s="273"/>
      <c r="O334" s="273"/>
      <c r="P334" s="273"/>
      <c r="Q334" s="273"/>
      <c r="R334" s="273"/>
      <c r="S334" s="273"/>
      <c r="T334" s="273"/>
      <c r="U334" s="273"/>
      <c r="V334" s="273"/>
      <c r="W334" s="273"/>
      <c r="X334" s="273"/>
      <c r="Y334" s="273"/>
      <c r="Z334" s="273"/>
      <c r="AA334" s="273"/>
      <c r="AB334" s="273"/>
      <c r="AC334" s="273"/>
      <c r="AD334" s="274"/>
      <c r="AE334" s="224"/>
      <c r="AF334" s="224"/>
    </row>
    <row r="335" spans="1:32" s="222" customFormat="1" ht="18">
      <c r="A335" s="275"/>
      <c r="B335" s="275"/>
      <c r="C335" s="275"/>
      <c r="D335" s="276"/>
      <c r="E335" s="276"/>
      <c r="F335" s="276"/>
      <c r="G335" s="276"/>
      <c r="H335" s="276"/>
      <c r="I335" s="276"/>
      <c r="J335" s="276"/>
      <c r="K335" s="277"/>
      <c r="L335" s="276"/>
      <c r="M335" s="278"/>
      <c r="N335" s="278"/>
      <c r="O335" s="278"/>
      <c r="P335" s="278"/>
      <c r="Q335" s="278"/>
      <c r="R335" s="278"/>
      <c r="S335" s="278"/>
      <c r="T335" s="278"/>
      <c r="U335" s="278"/>
      <c r="V335" s="278"/>
      <c r="W335" s="278"/>
      <c r="X335" s="278"/>
      <c r="Y335" s="278"/>
      <c r="Z335" s="278"/>
      <c r="AA335" s="278"/>
      <c r="AB335" s="278"/>
      <c r="AC335" s="278"/>
      <c r="AD335" s="279"/>
      <c r="AE335" s="224"/>
      <c r="AF335" s="224"/>
    </row>
    <row r="336" spans="1:32" s="222" customFormat="1" ht="18">
      <c r="A336" s="224"/>
      <c r="B336" s="224"/>
      <c r="C336" s="224"/>
      <c r="D336" s="224"/>
      <c r="E336" s="224"/>
      <c r="F336" s="224"/>
      <c r="G336" s="224"/>
      <c r="H336" s="224"/>
      <c r="M336" s="224"/>
      <c r="N336" s="224"/>
      <c r="O336" s="224"/>
      <c r="P336" s="224"/>
      <c r="Q336" s="224"/>
      <c r="R336" s="224"/>
      <c r="S336" s="224"/>
      <c r="T336" s="224"/>
      <c r="U336" s="224"/>
      <c r="V336" s="224"/>
      <c r="W336" s="224"/>
      <c r="X336" s="224"/>
      <c r="AD336" s="232"/>
      <c r="AE336" s="224"/>
      <c r="AF336" s="224"/>
    </row>
    <row r="337" spans="1:32" s="222" customFormat="1" ht="35">
      <c r="A337" s="4" t="s">
        <v>653</v>
      </c>
      <c r="B337" s="224" t="s">
        <v>147</v>
      </c>
      <c r="C337" s="224" t="s">
        <v>87</v>
      </c>
      <c r="D337" s="280">
        <v>44616</v>
      </c>
      <c r="E337" s="224">
        <v>21</v>
      </c>
      <c r="F337" s="224"/>
      <c r="G337" s="224"/>
      <c r="H337" s="224"/>
      <c r="I337" s="224">
        <v>200</v>
      </c>
      <c r="J337" s="369">
        <v>150</v>
      </c>
      <c r="K337" s="224">
        <v>5</v>
      </c>
      <c r="L337" s="226">
        <f>(K337*I337)/J337</f>
        <v>6.666666666666667</v>
      </c>
      <c r="M337" s="221"/>
      <c r="N337" s="221"/>
      <c r="O337" s="221"/>
      <c r="P337" s="221"/>
      <c r="Q337" s="221"/>
      <c r="R337" s="221"/>
      <c r="S337" s="221"/>
      <c r="T337" s="221"/>
      <c r="U337" s="221"/>
      <c r="V337" s="221"/>
      <c r="W337" s="221"/>
      <c r="X337" s="221"/>
      <c r="Y337" s="221">
        <v>12</v>
      </c>
      <c r="Z337" s="221">
        <v>0</v>
      </c>
      <c r="AA337" s="221">
        <f>AVERAGE(M339:X339)</f>
        <v>0</v>
      </c>
      <c r="AB337" s="221">
        <f>STDEV(M339:X339)</f>
        <v>0</v>
      </c>
      <c r="AC337" s="221">
        <f>MEDIAN(M339:X339)</f>
        <v>0</v>
      </c>
      <c r="AD337" s="227">
        <f t="shared" ref="AD337" si="271">Z337/Y337</f>
        <v>0</v>
      </c>
      <c r="AE337" s="224"/>
      <c r="AF337" s="224"/>
    </row>
    <row r="338" spans="1:32" s="222" customFormat="1" ht="18">
      <c r="A338" s="224"/>
      <c r="B338" s="224"/>
      <c r="C338" s="224"/>
      <c r="D338" s="224"/>
      <c r="E338" s="224"/>
      <c r="F338" s="224"/>
      <c r="G338" s="224"/>
      <c r="H338" s="224"/>
      <c r="L338" s="228" t="s">
        <v>73</v>
      </c>
      <c r="M338" s="221">
        <v>0</v>
      </c>
      <c r="N338" s="221">
        <v>0</v>
      </c>
      <c r="O338" s="221">
        <v>0</v>
      </c>
      <c r="P338" s="221">
        <v>0</v>
      </c>
      <c r="Q338" s="221">
        <v>0</v>
      </c>
      <c r="R338" s="221">
        <v>0</v>
      </c>
      <c r="S338" s="221">
        <v>0</v>
      </c>
      <c r="T338" s="221">
        <v>0</v>
      </c>
      <c r="U338" s="221">
        <v>0</v>
      </c>
      <c r="V338" s="221">
        <v>0</v>
      </c>
      <c r="W338" s="221">
        <v>0</v>
      </c>
      <c r="X338" s="221">
        <v>0</v>
      </c>
      <c r="Y338" s="230"/>
      <c r="Z338" s="231"/>
      <c r="AA338" s="231"/>
      <c r="AB338" s="231"/>
      <c r="AC338" s="231"/>
      <c r="AD338" s="232"/>
      <c r="AE338" s="224"/>
      <c r="AF338" s="224"/>
    </row>
    <row r="339" spans="1:32" s="222" customFormat="1" ht="18">
      <c r="A339" s="224"/>
      <c r="B339" s="224"/>
      <c r="C339" s="224"/>
      <c r="D339" s="224"/>
      <c r="E339" s="224"/>
      <c r="F339" s="224"/>
      <c r="G339" s="224"/>
      <c r="H339" s="224"/>
      <c r="L339" s="228" t="s">
        <v>74</v>
      </c>
      <c r="M339" s="221">
        <f t="shared" ref="M339:X339" si="272">1000*M338/$L337</f>
        <v>0</v>
      </c>
      <c r="N339" s="221">
        <f t="shared" si="272"/>
        <v>0</v>
      </c>
      <c r="O339" s="221">
        <f t="shared" si="272"/>
        <v>0</v>
      </c>
      <c r="P339" s="221">
        <f t="shared" si="272"/>
        <v>0</v>
      </c>
      <c r="Q339" s="221">
        <f t="shared" si="272"/>
        <v>0</v>
      </c>
      <c r="R339" s="221">
        <f t="shared" si="272"/>
        <v>0</v>
      </c>
      <c r="S339" s="221">
        <f t="shared" si="272"/>
        <v>0</v>
      </c>
      <c r="T339" s="221">
        <f t="shared" si="272"/>
        <v>0</v>
      </c>
      <c r="U339" s="221">
        <f t="shared" si="272"/>
        <v>0</v>
      </c>
      <c r="V339" s="221">
        <f t="shared" si="272"/>
        <v>0</v>
      </c>
      <c r="W339" s="221">
        <f t="shared" si="272"/>
        <v>0</v>
      </c>
      <c r="X339" s="221">
        <f t="shared" si="272"/>
        <v>0</v>
      </c>
      <c r="Y339" s="230"/>
      <c r="Z339" s="231"/>
      <c r="AA339" s="231"/>
      <c r="AB339" s="231"/>
      <c r="AC339" s="231"/>
      <c r="AD339" s="232"/>
      <c r="AE339" s="224"/>
      <c r="AF339" s="224"/>
    </row>
    <row r="340" spans="1:32" s="222" customFormat="1" ht="18">
      <c r="A340" s="224"/>
      <c r="B340" s="224"/>
      <c r="C340" s="224"/>
      <c r="D340" s="224"/>
      <c r="E340" s="224"/>
      <c r="F340" s="224"/>
      <c r="G340" s="224"/>
      <c r="H340" s="224"/>
      <c r="M340" s="224"/>
      <c r="N340" s="224"/>
      <c r="O340" s="224"/>
      <c r="P340" s="224"/>
      <c r="Q340" s="224"/>
      <c r="R340" s="224"/>
      <c r="S340" s="224"/>
      <c r="T340" s="224"/>
      <c r="U340" s="224"/>
      <c r="V340" s="224"/>
      <c r="W340" s="224"/>
      <c r="X340" s="224"/>
      <c r="AD340" s="232"/>
      <c r="AE340" s="224"/>
      <c r="AF340" s="224"/>
    </row>
    <row r="341" spans="1:32" s="222" customFormat="1" ht="19">
      <c r="A341" s="224"/>
      <c r="B341" s="224" t="s">
        <v>147</v>
      </c>
      <c r="C341" s="224" t="s">
        <v>87</v>
      </c>
      <c r="D341" s="280">
        <v>44623</v>
      </c>
      <c r="E341" s="224">
        <v>28</v>
      </c>
      <c r="F341" s="224"/>
      <c r="G341" s="224"/>
      <c r="H341" s="224"/>
      <c r="I341" s="224">
        <v>200</v>
      </c>
      <c r="J341" s="369">
        <v>150</v>
      </c>
      <c r="K341" s="224">
        <v>5</v>
      </c>
      <c r="L341" s="226">
        <f>(K341*I341)/J341</f>
        <v>6.666666666666667</v>
      </c>
      <c r="M341" s="221"/>
      <c r="N341" s="221"/>
      <c r="O341" s="221"/>
      <c r="P341" s="221"/>
      <c r="Q341" s="221"/>
      <c r="R341" s="221"/>
      <c r="S341" s="221"/>
      <c r="T341" s="221"/>
      <c r="U341" s="221"/>
      <c r="V341" s="221"/>
      <c r="W341" s="221"/>
      <c r="X341" s="221"/>
      <c r="Y341" s="221">
        <v>12</v>
      </c>
      <c r="Z341" s="221">
        <v>0</v>
      </c>
      <c r="AA341" s="221">
        <f>AVERAGE(M343:X343)</f>
        <v>0</v>
      </c>
      <c r="AB341" s="221">
        <f>STDEV(M343:X343)</f>
        <v>0</v>
      </c>
      <c r="AC341" s="221">
        <f>MEDIAN(M343:X343)</f>
        <v>0</v>
      </c>
      <c r="AD341" s="227">
        <f t="shared" ref="AD341" si="273">Z341/Y341</f>
        <v>0</v>
      </c>
      <c r="AE341" s="224"/>
      <c r="AF341" s="224"/>
    </row>
    <row r="342" spans="1:32" s="222" customFormat="1" ht="18">
      <c r="A342" s="224"/>
      <c r="B342" s="224"/>
      <c r="C342" s="224"/>
      <c r="D342" s="224"/>
      <c r="E342" s="224"/>
      <c r="F342" s="224"/>
      <c r="G342" s="224"/>
      <c r="H342" s="224"/>
      <c r="L342" s="228" t="s">
        <v>73</v>
      </c>
      <c r="M342" s="221">
        <v>0</v>
      </c>
      <c r="N342" s="221">
        <v>0</v>
      </c>
      <c r="O342" s="221">
        <v>0</v>
      </c>
      <c r="P342" s="221">
        <v>0</v>
      </c>
      <c r="Q342" s="221">
        <v>0</v>
      </c>
      <c r="R342" s="221">
        <v>0</v>
      </c>
      <c r="S342" s="221">
        <v>0</v>
      </c>
      <c r="T342" s="221">
        <v>0</v>
      </c>
      <c r="U342" s="221">
        <v>0</v>
      </c>
      <c r="V342" s="221">
        <v>0</v>
      </c>
      <c r="W342" s="221">
        <v>0</v>
      </c>
      <c r="X342" s="221">
        <v>0</v>
      </c>
      <c r="Y342" s="230"/>
      <c r="Z342" s="231"/>
      <c r="AA342" s="231"/>
      <c r="AB342" s="231"/>
      <c r="AC342" s="231"/>
      <c r="AD342" s="232"/>
      <c r="AE342" s="224"/>
      <c r="AF342" s="224"/>
    </row>
    <row r="343" spans="1:32" s="222" customFormat="1" ht="18">
      <c r="A343" s="224"/>
      <c r="B343" s="224"/>
      <c r="C343" s="224"/>
      <c r="D343" s="224"/>
      <c r="E343" s="224"/>
      <c r="F343" s="224"/>
      <c r="G343" s="224"/>
      <c r="H343" s="224"/>
      <c r="L343" s="228" t="s">
        <v>74</v>
      </c>
      <c r="M343" s="221">
        <f t="shared" ref="M343:X343" si="274">1000*M342/$L341</f>
        <v>0</v>
      </c>
      <c r="N343" s="221">
        <f t="shared" si="274"/>
        <v>0</v>
      </c>
      <c r="O343" s="221">
        <f t="shared" si="274"/>
        <v>0</v>
      </c>
      <c r="P343" s="221">
        <f t="shared" si="274"/>
        <v>0</v>
      </c>
      <c r="Q343" s="221">
        <f t="shared" si="274"/>
        <v>0</v>
      </c>
      <c r="R343" s="221">
        <f t="shared" si="274"/>
        <v>0</v>
      </c>
      <c r="S343" s="221">
        <f t="shared" si="274"/>
        <v>0</v>
      </c>
      <c r="T343" s="221">
        <f t="shared" si="274"/>
        <v>0</v>
      </c>
      <c r="U343" s="221">
        <f t="shared" si="274"/>
        <v>0</v>
      </c>
      <c r="V343" s="221">
        <f t="shared" si="274"/>
        <v>0</v>
      </c>
      <c r="W343" s="221">
        <f t="shared" si="274"/>
        <v>0</v>
      </c>
      <c r="X343" s="221">
        <f t="shared" si="274"/>
        <v>0</v>
      </c>
      <c r="Y343" s="230"/>
      <c r="Z343" s="231"/>
      <c r="AA343" s="231"/>
      <c r="AB343" s="231"/>
      <c r="AC343" s="231"/>
      <c r="AD343" s="232"/>
      <c r="AE343" s="224"/>
      <c r="AF343" s="224"/>
    </row>
    <row r="344" spans="1:32" s="222" customFormat="1" ht="18">
      <c r="A344" s="224"/>
      <c r="B344" s="224"/>
      <c r="C344" s="224"/>
      <c r="D344" s="224"/>
      <c r="E344" s="224"/>
      <c r="F344" s="224"/>
      <c r="G344" s="224"/>
      <c r="H344" s="224"/>
      <c r="M344" s="224"/>
      <c r="N344" s="224"/>
      <c r="O344" s="224"/>
      <c r="P344" s="224"/>
      <c r="Q344" s="224"/>
      <c r="R344" s="224"/>
      <c r="S344" s="224"/>
      <c r="T344" s="224"/>
      <c r="U344" s="224"/>
      <c r="V344" s="224"/>
      <c r="W344" s="224"/>
      <c r="X344" s="224"/>
      <c r="AD344" s="232"/>
      <c r="AE344" s="224"/>
      <c r="AF344" s="224"/>
    </row>
    <row r="345" spans="1:32" s="222" customFormat="1" ht="19">
      <c r="A345" s="224"/>
      <c r="B345" s="224" t="s">
        <v>147</v>
      </c>
      <c r="C345" s="224" t="s">
        <v>87</v>
      </c>
      <c r="D345" s="280">
        <v>44631</v>
      </c>
      <c r="E345" s="224">
        <v>36</v>
      </c>
      <c r="F345" s="224"/>
      <c r="G345" s="224"/>
      <c r="H345" s="224"/>
      <c r="I345" s="224">
        <v>200</v>
      </c>
      <c r="J345" s="369">
        <v>150</v>
      </c>
      <c r="K345" s="224">
        <v>5</v>
      </c>
      <c r="L345" s="226">
        <f>(K345*I345)/J345</f>
        <v>6.666666666666667</v>
      </c>
      <c r="M345" s="221"/>
      <c r="N345" s="221"/>
      <c r="O345" s="221"/>
      <c r="P345" s="221"/>
      <c r="Q345" s="221"/>
      <c r="R345" s="221"/>
      <c r="S345" s="221"/>
      <c r="T345" s="221"/>
      <c r="U345" s="221"/>
      <c r="V345" s="221"/>
      <c r="W345" s="221"/>
      <c r="X345" s="221"/>
      <c r="Y345" s="221">
        <v>12</v>
      </c>
      <c r="Z345" s="221">
        <v>0</v>
      </c>
      <c r="AA345" s="221">
        <f>AVERAGE(M347:X347)</f>
        <v>0</v>
      </c>
      <c r="AB345" s="221">
        <f>STDEV(M347:X347)</f>
        <v>0</v>
      </c>
      <c r="AC345" s="221">
        <f>MEDIAN(M347:X347)</f>
        <v>0</v>
      </c>
      <c r="AD345" s="227">
        <f t="shared" ref="AD345" si="275">Z345/Y345</f>
        <v>0</v>
      </c>
      <c r="AE345" s="224"/>
      <c r="AF345" s="224"/>
    </row>
    <row r="346" spans="1:32" s="222" customFormat="1" ht="18">
      <c r="A346" s="224"/>
      <c r="B346" s="224"/>
      <c r="C346" s="224"/>
      <c r="D346" s="224"/>
      <c r="E346" s="224"/>
      <c r="F346" s="224"/>
      <c r="G346" s="224"/>
      <c r="H346" s="224"/>
      <c r="L346" s="228" t="s">
        <v>73</v>
      </c>
      <c r="M346" s="221">
        <v>0</v>
      </c>
      <c r="N346" s="221">
        <v>0</v>
      </c>
      <c r="O346" s="221">
        <v>0</v>
      </c>
      <c r="P346" s="221">
        <v>0</v>
      </c>
      <c r="Q346" s="221">
        <v>0</v>
      </c>
      <c r="R346" s="221">
        <v>0</v>
      </c>
      <c r="S346" s="221">
        <v>0</v>
      </c>
      <c r="T346" s="221">
        <v>0</v>
      </c>
      <c r="U346" s="221">
        <v>0</v>
      </c>
      <c r="V346" s="221">
        <v>0</v>
      </c>
      <c r="W346" s="221">
        <v>0</v>
      </c>
      <c r="X346" s="221">
        <v>0</v>
      </c>
      <c r="Y346" s="230"/>
      <c r="Z346" s="231"/>
      <c r="AA346" s="231"/>
      <c r="AB346" s="231"/>
      <c r="AC346" s="231"/>
      <c r="AD346" s="232"/>
      <c r="AE346" s="224"/>
      <c r="AF346" s="224"/>
    </row>
    <row r="347" spans="1:32" s="222" customFormat="1" ht="18">
      <c r="A347" s="224"/>
      <c r="B347" s="224"/>
      <c r="C347" s="224"/>
      <c r="D347" s="224"/>
      <c r="E347" s="224"/>
      <c r="F347" s="224"/>
      <c r="G347" s="224"/>
      <c r="H347" s="224"/>
      <c r="L347" s="228" t="s">
        <v>74</v>
      </c>
      <c r="M347" s="221">
        <f t="shared" ref="M347:X347" si="276">1000*M346/$L345</f>
        <v>0</v>
      </c>
      <c r="N347" s="221">
        <f t="shared" si="276"/>
        <v>0</v>
      </c>
      <c r="O347" s="221">
        <f t="shared" si="276"/>
        <v>0</v>
      </c>
      <c r="P347" s="221">
        <f t="shared" si="276"/>
        <v>0</v>
      </c>
      <c r="Q347" s="221">
        <f t="shared" si="276"/>
        <v>0</v>
      </c>
      <c r="R347" s="221">
        <f t="shared" si="276"/>
        <v>0</v>
      </c>
      <c r="S347" s="221">
        <f t="shared" si="276"/>
        <v>0</v>
      </c>
      <c r="T347" s="221">
        <f t="shared" si="276"/>
        <v>0</v>
      </c>
      <c r="U347" s="221">
        <f t="shared" si="276"/>
        <v>0</v>
      </c>
      <c r="V347" s="221">
        <f t="shared" si="276"/>
        <v>0</v>
      </c>
      <c r="W347" s="221">
        <f t="shared" si="276"/>
        <v>0</v>
      </c>
      <c r="X347" s="221">
        <f t="shared" si="276"/>
        <v>0</v>
      </c>
      <c r="Y347" s="230"/>
      <c r="Z347" s="231"/>
      <c r="AA347" s="231"/>
      <c r="AB347" s="231"/>
      <c r="AC347" s="231"/>
      <c r="AD347" s="232"/>
      <c r="AE347" s="224"/>
      <c r="AF347" s="224"/>
    </row>
    <row r="348" spans="1:32" s="222" customFormat="1" ht="18">
      <c r="A348" s="224"/>
      <c r="B348" s="224"/>
      <c r="C348" s="224"/>
      <c r="D348" s="224"/>
      <c r="E348" s="224"/>
      <c r="F348" s="224"/>
      <c r="G348" s="224"/>
      <c r="H348" s="224"/>
      <c r="M348" s="224"/>
      <c r="N348" s="224"/>
      <c r="O348" s="224"/>
      <c r="P348" s="224"/>
      <c r="Q348" s="224"/>
      <c r="R348" s="224"/>
      <c r="S348" s="224"/>
      <c r="T348" s="224"/>
      <c r="U348" s="224"/>
      <c r="V348" s="224"/>
      <c r="W348" s="224"/>
      <c r="X348" s="224"/>
      <c r="AD348" s="232"/>
      <c r="AE348" s="224"/>
      <c r="AF348" s="224"/>
    </row>
    <row r="349" spans="1:32" s="222" customFormat="1" ht="19">
      <c r="A349" s="224"/>
      <c r="B349" s="224" t="s">
        <v>147</v>
      </c>
      <c r="C349" s="224" t="s">
        <v>87</v>
      </c>
      <c r="D349" s="280">
        <v>44637</v>
      </c>
      <c r="E349" s="224">
        <v>42</v>
      </c>
      <c r="F349" s="224"/>
      <c r="G349" s="224"/>
      <c r="H349" s="224"/>
      <c r="I349" s="224">
        <v>200</v>
      </c>
      <c r="J349" s="369">
        <v>150</v>
      </c>
      <c r="K349" s="224">
        <v>5</v>
      </c>
      <c r="L349" s="226">
        <f>(K349*I349)/J349</f>
        <v>6.666666666666667</v>
      </c>
      <c r="M349" s="221"/>
      <c r="N349" s="221"/>
      <c r="O349" s="221"/>
      <c r="P349" s="221"/>
      <c r="Q349" s="221"/>
      <c r="R349" s="221"/>
      <c r="S349" s="221"/>
      <c r="T349" s="221"/>
      <c r="U349" s="221"/>
      <c r="V349" s="221"/>
      <c r="W349" s="221"/>
      <c r="X349" s="221"/>
      <c r="Y349" s="221">
        <v>12</v>
      </c>
      <c r="Z349" s="221">
        <v>0</v>
      </c>
      <c r="AA349" s="221">
        <f>AVERAGE(M351:X351)</f>
        <v>0</v>
      </c>
      <c r="AB349" s="221">
        <f>STDEV(M351:X351)</f>
        <v>0</v>
      </c>
      <c r="AC349" s="221">
        <f>MEDIAN(M351:X351)</f>
        <v>0</v>
      </c>
      <c r="AD349" s="227">
        <f t="shared" ref="AD349" si="277">Z349/Y349</f>
        <v>0</v>
      </c>
      <c r="AE349" s="224"/>
      <c r="AF349" s="224"/>
    </row>
    <row r="350" spans="1:32" s="222" customFormat="1" ht="18">
      <c r="A350" s="224"/>
      <c r="B350" s="224"/>
      <c r="C350" s="224"/>
      <c r="D350" s="224"/>
      <c r="E350" s="224"/>
      <c r="F350" s="224"/>
      <c r="G350" s="224"/>
      <c r="H350" s="224"/>
      <c r="L350" s="228" t="s">
        <v>73</v>
      </c>
      <c r="M350" s="221">
        <v>0</v>
      </c>
      <c r="N350" s="221">
        <v>0</v>
      </c>
      <c r="O350" s="221">
        <v>0</v>
      </c>
      <c r="P350" s="221">
        <v>0</v>
      </c>
      <c r="Q350" s="221">
        <v>0</v>
      </c>
      <c r="R350" s="221">
        <v>0</v>
      </c>
      <c r="S350" s="221">
        <v>0</v>
      </c>
      <c r="T350" s="221">
        <v>0</v>
      </c>
      <c r="U350" s="221">
        <v>0</v>
      </c>
      <c r="V350" s="221">
        <v>0</v>
      </c>
      <c r="W350" s="221">
        <v>0</v>
      </c>
      <c r="X350" s="221">
        <v>0</v>
      </c>
      <c r="Y350" s="230"/>
      <c r="Z350" s="231"/>
      <c r="AA350" s="231"/>
      <c r="AB350" s="231"/>
      <c r="AC350" s="231"/>
      <c r="AD350" s="232"/>
      <c r="AE350" s="224"/>
      <c r="AF350" s="224"/>
    </row>
    <row r="351" spans="1:32" s="222" customFormat="1" ht="18">
      <c r="A351" s="224"/>
      <c r="B351" s="224"/>
      <c r="C351" s="224"/>
      <c r="D351" s="224"/>
      <c r="E351" s="224"/>
      <c r="F351" s="224"/>
      <c r="G351" s="224"/>
      <c r="H351" s="224"/>
      <c r="L351" s="228" t="s">
        <v>74</v>
      </c>
      <c r="M351" s="221">
        <f t="shared" ref="M351:X351" si="278">1000*M350/$L349</f>
        <v>0</v>
      </c>
      <c r="N351" s="221">
        <f t="shared" si="278"/>
        <v>0</v>
      </c>
      <c r="O351" s="221">
        <f t="shared" si="278"/>
        <v>0</v>
      </c>
      <c r="P351" s="221">
        <f t="shared" si="278"/>
        <v>0</v>
      </c>
      <c r="Q351" s="221">
        <f t="shared" si="278"/>
        <v>0</v>
      </c>
      <c r="R351" s="221">
        <f t="shared" si="278"/>
        <v>0</v>
      </c>
      <c r="S351" s="221">
        <f t="shared" si="278"/>
        <v>0</v>
      </c>
      <c r="T351" s="221">
        <f t="shared" si="278"/>
        <v>0</v>
      </c>
      <c r="U351" s="221">
        <f t="shared" si="278"/>
        <v>0</v>
      </c>
      <c r="V351" s="221">
        <f t="shared" si="278"/>
        <v>0</v>
      </c>
      <c r="W351" s="221">
        <f t="shared" si="278"/>
        <v>0</v>
      </c>
      <c r="X351" s="221">
        <f t="shared" si="278"/>
        <v>0</v>
      </c>
      <c r="Y351" s="230"/>
      <c r="Z351" s="231"/>
      <c r="AA351" s="231"/>
      <c r="AB351" s="231"/>
      <c r="AC351" s="231"/>
      <c r="AD351" s="232"/>
      <c r="AE351" s="224"/>
      <c r="AF351" s="224"/>
    </row>
    <row r="352" spans="1:32" s="222" customFormat="1" ht="18">
      <c r="A352" s="224"/>
      <c r="B352" s="224"/>
      <c r="C352" s="224"/>
      <c r="D352" s="224"/>
      <c r="E352" s="224"/>
      <c r="F352" s="224"/>
      <c r="G352" s="224"/>
      <c r="H352" s="224"/>
      <c r="M352" s="224"/>
      <c r="N352" s="224"/>
      <c r="O352" s="224"/>
      <c r="P352" s="224"/>
      <c r="Q352" s="224"/>
      <c r="R352" s="224"/>
      <c r="S352" s="224"/>
      <c r="T352" s="224"/>
      <c r="U352" s="224"/>
      <c r="V352" s="224"/>
      <c r="W352" s="224"/>
      <c r="X352" s="224"/>
      <c r="AD352" s="232"/>
      <c r="AE352" s="224"/>
      <c r="AF352" s="224"/>
    </row>
    <row r="353" spans="1:32" s="222" customFormat="1" ht="19">
      <c r="A353" s="224"/>
      <c r="B353" s="224" t="s">
        <v>147</v>
      </c>
      <c r="C353" s="224" t="s">
        <v>87</v>
      </c>
      <c r="D353" s="280">
        <v>44644</v>
      </c>
      <c r="E353" s="224">
        <v>49</v>
      </c>
      <c r="F353" s="224"/>
      <c r="G353" s="224"/>
      <c r="H353" s="224"/>
      <c r="I353" s="224">
        <v>200</v>
      </c>
      <c r="J353" s="369">
        <v>150</v>
      </c>
      <c r="K353" s="224">
        <v>5</v>
      </c>
      <c r="L353" s="226">
        <f>(K353*I353)/J353</f>
        <v>6.666666666666667</v>
      </c>
      <c r="M353" s="221"/>
      <c r="N353" s="221"/>
      <c r="O353" s="221"/>
      <c r="P353" s="221"/>
      <c r="Q353" s="221"/>
      <c r="R353" s="221"/>
      <c r="S353" s="221"/>
      <c r="T353" s="221"/>
      <c r="U353" s="221"/>
      <c r="V353" s="221"/>
      <c r="W353" s="221"/>
      <c r="X353" s="221"/>
      <c r="Y353" s="221">
        <v>12</v>
      </c>
      <c r="Z353" s="221">
        <v>0</v>
      </c>
      <c r="AA353" s="221">
        <f>AVERAGE(M355:X355)</f>
        <v>0</v>
      </c>
      <c r="AB353" s="221">
        <f>STDEV(M355:X355)</f>
        <v>0</v>
      </c>
      <c r="AC353" s="221">
        <f>MEDIAN(M355:X355)</f>
        <v>0</v>
      </c>
      <c r="AD353" s="227">
        <f t="shared" ref="AD353" si="279">Z353/Y353</f>
        <v>0</v>
      </c>
      <c r="AE353" s="224"/>
      <c r="AF353" s="224"/>
    </row>
    <row r="354" spans="1:32" s="222" customFormat="1" ht="18">
      <c r="A354" s="224"/>
      <c r="B354" s="224"/>
      <c r="C354" s="224"/>
      <c r="D354" s="373"/>
      <c r="E354" s="224"/>
      <c r="F354" s="224"/>
      <c r="G354" s="224"/>
      <c r="H354" s="224"/>
      <c r="L354" s="228" t="s">
        <v>73</v>
      </c>
      <c r="M354" s="221">
        <v>0</v>
      </c>
      <c r="N354" s="221">
        <v>0</v>
      </c>
      <c r="O354" s="221">
        <v>0</v>
      </c>
      <c r="P354" s="221">
        <v>0</v>
      </c>
      <c r="Q354" s="221">
        <v>0</v>
      </c>
      <c r="R354" s="221">
        <v>0</v>
      </c>
      <c r="S354" s="221">
        <v>0</v>
      </c>
      <c r="T354" s="221">
        <v>0</v>
      </c>
      <c r="U354" s="221">
        <v>0</v>
      </c>
      <c r="V354" s="221">
        <v>0</v>
      </c>
      <c r="W354" s="221">
        <v>0</v>
      </c>
      <c r="X354" s="221">
        <v>0</v>
      </c>
      <c r="Y354" s="230"/>
      <c r="Z354" s="231"/>
      <c r="AA354" s="231"/>
      <c r="AB354" s="231"/>
      <c r="AC354" s="231"/>
      <c r="AD354" s="232"/>
      <c r="AE354" s="224"/>
      <c r="AF354" s="224"/>
    </row>
    <row r="355" spans="1:32" s="222" customFormat="1" ht="18">
      <c r="A355" s="224"/>
      <c r="B355" s="224"/>
      <c r="C355" s="224"/>
      <c r="D355" s="224"/>
      <c r="E355" s="224"/>
      <c r="F355" s="224"/>
      <c r="G355" s="224"/>
      <c r="H355" s="224"/>
      <c r="L355" s="228" t="s">
        <v>74</v>
      </c>
      <c r="M355" s="221">
        <f t="shared" ref="M355:X355" si="280">1000*M354/$L353</f>
        <v>0</v>
      </c>
      <c r="N355" s="221">
        <f t="shared" si="280"/>
        <v>0</v>
      </c>
      <c r="O355" s="221">
        <f t="shared" si="280"/>
        <v>0</v>
      </c>
      <c r="P355" s="221">
        <f t="shared" si="280"/>
        <v>0</v>
      </c>
      <c r="Q355" s="221">
        <f t="shared" si="280"/>
        <v>0</v>
      </c>
      <c r="R355" s="221">
        <f t="shared" si="280"/>
        <v>0</v>
      </c>
      <c r="S355" s="221">
        <f t="shared" si="280"/>
        <v>0</v>
      </c>
      <c r="T355" s="221">
        <f t="shared" si="280"/>
        <v>0</v>
      </c>
      <c r="U355" s="221">
        <f t="shared" si="280"/>
        <v>0</v>
      </c>
      <c r="V355" s="221">
        <f t="shared" si="280"/>
        <v>0</v>
      </c>
      <c r="W355" s="221">
        <f t="shared" si="280"/>
        <v>0</v>
      </c>
      <c r="X355" s="221">
        <f t="shared" si="280"/>
        <v>0</v>
      </c>
      <c r="Y355" s="230"/>
      <c r="Z355" s="231"/>
      <c r="AA355" s="231"/>
      <c r="AB355" s="231"/>
      <c r="AC355" s="231"/>
      <c r="AD355" s="232"/>
      <c r="AE355" s="224"/>
      <c r="AF355" s="224"/>
    </row>
    <row r="356" spans="1:32" s="222" customFormat="1" ht="18">
      <c r="A356" s="224"/>
      <c r="B356" s="224"/>
      <c r="C356" s="224"/>
      <c r="D356" s="224"/>
      <c r="E356" s="224"/>
      <c r="F356" s="224"/>
      <c r="G356" s="224"/>
      <c r="H356" s="224"/>
      <c r="M356" s="224"/>
      <c r="N356" s="224"/>
      <c r="O356" s="224"/>
      <c r="P356" s="224"/>
      <c r="Q356" s="224"/>
      <c r="R356" s="224"/>
      <c r="S356" s="224"/>
      <c r="T356" s="224"/>
      <c r="U356" s="224"/>
      <c r="V356" s="224"/>
      <c r="W356" s="224"/>
      <c r="X356" s="224"/>
      <c r="AD356" s="232"/>
      <c r="AE356" s="224"/>
      <c r="AF356" s="224"/>
    </row>
    <row r="357" spans="1:32" s="222" customFormat="1" ht="19">
      <c r="A357" s="224"/>
      <c r="B357" s="224" t="s">
        <v>147</v>
      </c>
      <c r="C357" s="224" t="s">
        <v>87</v>
      </c>
      <c r="D357" s="280">
        <v>44657</v>
      </c>
      <c r="E357" s="224">
        <v>62</v>
      </c>
      <c r="F357" s="224"/>
      <c r="G357" s="224"/>
      <c r="H357" s="224"/>
      <c r="I357" s="224">
        <v>200</v>
      </c>
      <c r="J357" s="369">
        <v>150</v>
      </c>
      <c r="K357" s="224">
        <v>5</v>
      </c>
      <c r="L357" s="226">
        <f>(K357*I357)/J357</f>
        <v>6.666666666666667</v>
      </c>
      <c r="M357" s="221"/>
      <c r="N357" s="221"/>
      <c r="O357" s="221"/>
      <c r="P357" s="221"/>
      <c r="Q357" s="221"/>
      <c r="R357" s="221"/>
      <c r="S357" s="221"/>
      <c r="T357" s="221"/>
      <c r="U357" s="221"/>
      <c r="V357" s="221"/>
      <c r="W357" s="221"/>
      <c r="X357" s="221"/>
      <c r="Y357" s="221">
        <v>12</v>
      </c>
      <c r="Z357" s="221">
        <v>0</v>
      </c>
      <c r="AA357" s="221">
        <f>AVERAGE(M359:X359)</f>
        <v>0</v>
      </c>
      <c r="AB357" s="221">
        <f>STDEV(M359:X359)</f>
        <v>0</v>
      </c>
      <c r="AC357" s="221">
        <f>MEDIAN(M359:X359)</f>
        <v>0</v>
      </c>
      <c r="AD357" s="227">
        <f t="shared" ref="AD357" si="281">Z357/Y357</f>
        <v>0</v>
      </c>
      <c r="AE357" s="224"/>
      <c r="AF357" s="224"/>
    </row>
    <row r="358" spans="1:32" s="222" customFormat="1" ht="18">
      <c r="A358" s="224"/>
      <c r="B358" s="224"/>
      <c r="C358" s="224"/>
      <c r="D358" s="224"/>
      <c r="E358" s="224"/>
      <c r="F358" s="224"/>
      <c r="G358" s="224"/>
      <c r="H358" s="224"/>
      <c r="L358" s="228" t="s">
        <v>73</v>
      </c>
      <c r="M358" s="221">
        <v>0</v>
      </c>
      <c r="N358" s="221">
        <v>0</v>
      </c>
      <c r="O358" s="221">
        <v>0</v>
      </c>
      <c r="P358" s="221">
        <v>0</v>
      </c>
      <c r="Q358" s="221">
        <v>0</v>
      </c>
      <c r="R358" s="221">
        <v>0</v>
      </c>
      <c r="S358" s="221">
        <v>0</v>
      </c>
      <c r="T358" s="221">
        <v>0</v>
      </c>
      <c r="U358" s="221">
        <v>0</v>
      </c>
      <c r="V358" s="221">
        <v>0</v>
      </c>
      <c r="W358" s="221">
        <v>0</v>
      </c>
      <c r="X358" s="221">
        <v>0</v>
      </c>
      <c r="Y358" s="230"/>
      <c r="Z358" s="231"/>
      <c r="AA358" s="231"/>
      <c r="AB358" s="231"/>
      <c r="AC358" s="231"/>
      <c r="AD358" s="232"/>
      <c r="AE358" s="224"/>
      <c r="AF358" s="224"/>
    </row>
    <row r="359" spans="1:32" s="222" customFormat="1" ht="18">
      <c r="A359" s="224"/>
      <c r="B359" s="224"/>
      <c r="C359" s="224"/>
      <c r="D359" s="224"/>
      <c r="E359" s="224"/>
      <c r="F359" s="224"/>
      <c r="G359" s="224"/>
      <c r="H359" s="224"/>
      <c r="L359" s="228" t="s">
        <v>74</v>
      </c>
      <c r="M359" s="221">
        <f t="shared" ref="M359:X359" si="282">1000*M358/$L357</f>
        <v>0</v>
      </c>
      <c r="N359" s="221">
        <f t="shared" si="282"/>
        <v>0</v>
      </c>
      <c r="O359" s="221">
        <f t="shared" si="282"/>
        <v>0</v>
      </c>
      <c r="P359" s="221">
        <f t="shared" si="282"/>
        <v>0</v>
      </c>
      <c r="Q359" s="221">
        <f t="shared" si="282"/>
        <v>0</v>
      </c>
      <c r="R359" s="221">
        <f t="shared" si="282"/>
        <v>0</v>
      </c>
      <c r="S359" s="221">
        <f t="shared" si="282"/>
        <v>0</v>
      </c>
      <c r="T359" s="221">
        <f t="shared" si="282"/>
        <v>0</v>
      </c>
      <c r="U359" s="221">
        <f t="shared" si="282"/>
        <v>0</v>
      </c>
      <c r="V359" s="221">
        <f t="shared" si="282"/>
        <v>0</v>
      </c>
      <c r="W359" s="221">
        <f t="shared" si="282"/>
        <v>0</v>
      </c>
      <c r="X359" s="221">
        <f t="shared" si="282"/>
        <v>0</v>
      </c>
      <c r="Y359" s="230"/>
      <c r="Z359" s="231"/>
      <c r="AA359" s="231"/>
      <c r="AB359" s="231"/>
      <c r="AC359" s="231"/>
      <c r="AD359" s="232"/>
      <c r="AE359" s="224"/>
      <c r="AF359" s="224"/>
    </row>
    <row r="360" spans="1:32" s="222" customFormat="1" ht="18">
      <c r="A360" s="224"/>
      <c r="B360" s="224"/>
      <c r="C360" s="224"/>
      <c r="D360" s="224"/>
      <c r="E360" s="224"/>
      <c r="F360" s="224"/>
      <c r="G360" s="224"/>
      <c r="H360" s="224"/>
      <c r="M360" s="224"/>
      <c r="N360" s="224"/>
      <c r="O360" s="224"/>
      <c r="P360" s="224"/>
      <c r="Q360" s="224"/>
      <c r="R360" s="224"/>
      <c r="S360" s="224"/>
      <c r="T360" s="224"/>
      <c r="U360" s="224"/>
      <c r="V360" s="224"/>
      <c r="W360" s="224"/>
      <c r="X360" s="224"/>
      <c r="AD360" s="232"/>
      <c r="AE360" s="224"/>
      <c r="AF360" s="224"/>
    </row>
    <row r="361" spans="1:32" s="222" customFormat="1" ht="18">
      <c r="A361" s="271"/>
      <c r="B361" s="271"/>
      <c r="C361" s="271"/>
      <c r="D361" s="271"/>
      <c r="E361" s="271"/>
      <c r="F361" s="271"/>
      <c r="G361" s="271"/>
      <c r="H361" s="271"/>
      <c r="I361" s="271"/>
      <c r="J361" s="271"/>
      <c r="K361" s="271"/>
      <c r="L361" s="272"/>
      <c r="M361" s="273"/>
      <c r="N361" s="273"/>
      <c r="O361" s="273"/>
      <c r="P361" s="273"/>
      <c r="Q361" s="273"/>
      <c r="R361" s="273"/>
      <c r="S361" s="273"/>
      <c r="T361" s="273"/>
      <c r="U361" s="273"/>
      <c r="V361" s="273"/>
      <c r="W361" s="273"/>
      <c r="X361" s="273"/>
      <c r="Y361" s="273"/>
      <c r="Z361" s="273"/>
      <c r="AA361" s="273"/>
      <c r="AB361" s="273"/>
      <c r="AC361" s="273"/>
      <c r="AD361" s="274"/>
      <c r="AE361" s="224"/>
      <c r="AF361" s="224"/>
    </row>
    <row r="362" spans="1:32" s="222" customFormat="1" ht="18">
      <c r="A362" s="275"/>
      <c r="B362" s="275"/>
      <c r="C362" s="275"/>
      <c r="D362" s="276"/>
      <c r="E362" s="276"/>
      <c r="F362" s="276"/>
      <c r="G362" s="276"/>
      <c r="H362" s="276"/>
      <c r="I362" s="276"/>
      <c r="J362" s="276"/>
      <c r="K362" s="277"/>
      <c r="L362" s="276"/>
      <c r="M362" s="278"/>
      <c r="N362" s="278"/>
      <c r="O362" s="278"/>
      <c r="P362" s="278"/>
      <c r="Q362" s="278"/>
      <c r="R362" s="278"/>
      <c r="S362" s="278"/>
      <c r="T362" s="278"/>
      <c r="U362" s="278"/>
      <c r="V362" s="278"/>
      <c r="W362" s="278"/>
      <c r="X362" s="278"/>
      <c r="Y362" s="278"/>
      <c r="Z362" s="278"/>
      <c r="AA362" s="278"/>
      <c r="AB362" s="278"/>
      <c r="AC362" s="278"/>
      <c r="AD362" s="279"/>
      <c r="AE362" s="224"/>
      <c r="AF362" s="224"/>
    </row>
    <row r="363" spans="1:32" s="222" customFormat="1" ht="18">
      <c r="A363" s="224"/>
      <c r="B363" s="224"/>
      <c r="C363" s="224"/>
      <c r="D363" s="224"/>
      <c r="E363" s="224"/>
      <c r="F363" s="224"/>
      <c r="G363" s="224"/>
      <c r="H363" s="224"/>
      <c r="M363" s="224"/>
      <c r="N363" s="224"/>
      <c r="O363" s="224"/>
      <c r="P363" s="224"/>
      <c r="Q363" s="224"/>
      <c r="R363" s="224"/>
      <c r="S363" s="224"/>
      <c r="T363" s="224"/>
      <c r="U363" s="224"/>
      <c r="V363" s="224"/>
      <c r="W363" s="224"/>
      <c r="X363" s="224"/>
      <c r="AD363" s="232"/>
      <c r="AE363" s="224"/>
      <c r="AF363" s="224"/>
    </row>
    <row r="364" spans="1:32" s="222" customFormat="1" ht="58">
      <c r="A364" s="223" t="s">
        <v>662</v>
      </c>
      <c r="B364" s="224" t="s">
        <v>147</v>
      </c>
      <c r="C364" s="224" t="s">
        <v>87</v>
      </c>
      <c r="D364" s="280">
        <v>44665</v>
      </c>
      <c r="E364" s="224">
        <v>70</v>
      </c>
      <c r="F364" s="224"/>
      <c r="G364" s="224"/>
      <c r="H364" s="224"/>
      <c r="I364" s="224">
        <v>200</v>
      </c>
      <c r="J364" s="369">
        <v>150</v>
      </c>
      <c r="K364" s="224">
        <v>5</v>
      </c>
      <c r="L364" s="226">
        <f>(K364*I364)/J364</f>
        <v>6.666666666666667</v>
      </c>
      <c r="M364" s="221"/>
      <c r="N364" s="221"/>
      <c r="O364" s="221"/>
      <c r="P364" s="221"/>
      <c r="Q364" s="221"/>
      <c r="R364" s="221"/>
      <c r="S364" s="221"/>
      <c r="T364" s="221"/>
      <c r="U364" s="221"/>
      <c r="V364" s="221"/>
      <c r="W364" s="221"/>
      <c r="X364" s="221"/>
      <c r="Y364" s="221">
        <v>12</v>
      </c>
      <c r="Z364" s="221">
        <v>0</v>
      </c>
      <c r="AA364" s="221">
        <f>AVERAGE(M366:X366)</f>
        <v>0</v>
      </c>
      <c r="AB364" s="221">
        <f>STDEV(M366:X366)</f>
        <v>0</v>
      </c>
      <c r="AC364" s="221">
        <f>MEDIAN(M366:X366)</f>
        <v>0</v>
      </c>
      <c r="AD364" s="227">
        <f t="shared" ref="AD364" si="283">Z364/Y364</f>
        <v>0</v>
      </c>
      <c r="AE364" s="224"/>
      <c r="AF364" s="224"/>
    </row>
    <row r="365" spans="1:32" s="222" customFormat="1" ht="18">
      <c r="A365" s="224"/>
      <c r="B365" s="224"/>
      <c r="C365" s="224"/>
      <c r="D365" s="224"/>
      <c r="E365" s="224"/>
      <c r="F365" s="224"/>
      <c r="G365" s="224"/>
      <c r="H365" s="224"/>
      <c r="L365" s="228" t="s">
        <v>73</v>
      </c>
      <c r="M365" s="221">
        <v>0</v>
      </c>
      <c r="N365" s="221">
        <v>0</v>
      </c>
      <c r="O365" s="221">
        <v>0</v>
      </c>
      <c r="P365" s="221">
        <v>0</v>
      </c>
      <c r="Q365" s="221">
        <v>0</v>
      </c>
      <c r="R365" s="221">
        <v>0</v>
      </c>
      <c r="S365" s="221">
        <v>0</v>
      </c>
      <c r="T365" s="221">
        <v>0</v>
      </c>
      <c r="U365" s="221">
        <v>0</v>
      </c>
      <c r="V365" s="221">
        <v>0</v>
      </c>
      <c r="W365" s="221">
        <v>0</v>
      </c>
      <c r="X365" s="221">
        <v>0</v>
      </c>
      <c r="Y365" s="230"/>
      <c r="Z365" s="231"/>
      <c r="AA365" s="231"/>
      <c r="AB365" s="231"/>
      <c r="AC365" s="231"/>
      <c r="AD365" s="232"/>
      <c r="AE365" s="224"/>
      <c r="AF365" s="224"/>
    </row>
    <row r="366" spans="1:32" s="222" customFormat="1" ht="18">
      <c r="A366" s="224"/>
      <c r="B366" s="224"/>
      <c r="C366" s="224"/>
      <c r="D366" s="224"/>
      <c r="E366" s="224"/>
      <c r="F366" s="224"/>
      <c r="G366" s="224"/>
      <c r="H366" s="224"/>
      <c r="L366" s="228" t="s">
        <v>74</v>
      </c>
      <c r="M366" s="221">
        <f t="shared" ref="M366:X366" si="284">1000*M365/$L364</f>
        <v>0</v>
      </c>
      <c r="N366" s="221">
        <f t="shared" si="284"/>
        <v>0</v>
      </c>
      <c r="O366" s="221">
        <f t="shared" si="284"/>
        <v>0</v>
      </c>
      <c r="P366" s="221">
        <f t="shared" si="284"/>
        <v>0</v>
      </c>
      <c r="Q366" s="221">
        <f t="shared" si="284"/>
        <v>0</v>
      </c>
      <c r="R366" s="221">
        <f t="shared" si="284"/>
        <v>0</v>
      </c>
      <c r="S366" s="221">
        <f t="shared" si="284"/>
        <v>0</v>
      </c>
      <c r="T366" s="221">
        <f t="shared" si="284"/>
        <v>0</v>
      </c>
      <c r="U366" s="221">
        <f t="shared" si="284"/>
        <v>0</v>
      </c>
      <c r="V366" s="221">
        <f t="shared" si="284"/>
        <v>0</v>
      </c>
      <c r="W366" s="221">
        <f t="shared" si="284"/>
        <v>0</v>
      </c>
      <c r="X366" s="221">
        <f t="shared" si="284"/>
        <v>0</v>
      </c>
      <c r="Y366" s="230"/>
      <c r="Z366" s="231"/>
      <c r="AA366" s="231"/>
      <c r="AB366" s="231"/>
      <c r="AC366" s="231"/>
      <c r="AD366" s="232"/>
      <c r="AE366" s="224"/>
      <c r="AF366" s="224"/>
    </row>
    <row r="367" spans="1:32" s="222" customFormat="1" ht="18">
      <c r="A367" s="224"/>
      <c r="B367" s="224"/>
      <c r="C367" s="224"/>
      <c r="D367" s="224"/>
      <c r="E367" s="224"/>
      <c r="F367" s="224"/>
      <c r="G367" s="224"/>
      <c r="H367" s="224"/>
      <c r="M367" s="224"/>
      <c r="N367" s="224"/>
      <c r="O367" s="224"/>
      <c r="P367" s="224"/>
      <c r="Q367" s="224"/>
      <c r="R367" s="224"/>
      <c r="S367" s="224"/>
      <c r="T367" s="224"/>
      <c r="U367" s="224"/>
      <c r="V367" s="224"/>
      <c r="W367" s="224"/>
      <c r="X367" s="224"/>
      <c r="AD367" s="232"/>
      <c r="AE367" s="224"/>
      <c r="AF367" s="224"/>
    </row>
    <row r="368" spans="1:32" s="222" customFormat="1" ht="19">
      <c r="A368" s="224"/>
      <c r="B368" s="224" t="s">
        <v>147</v>
      </c>
      <c r="C368" s="224" t="s">
        <v>87</v>
      </c>
      <c r="D368" s="280">
        <v>44672</v>
      </c>
      <c r="E368" s="224">
        <v>77</v>
      </c>
      <c r="F368" s="224"/>
      <c r="G368" s="224"/>
      <c r="H368" s="224"/>
      <c r="I368" s="224">
        <v>200</v>
      </c>
      <c r="J368" s="369">
        <v>150</v>
      </c>
      <c r="K368" s="224">
        <v>5</v>
      </c>
      <c r="L368" s="226">
        <f>(K368*I368)/J368</f>
        <v>6.666666666666667</v>
      </c>
      <c r="M368" s="221"/>
      <c r="N368" s="221"/>
      <c r="O368" s="221"/>
      <c r="P368" s="221"/>
      <c r="Q368" s="221"/>
      <c r="R368" s="221"/>
      <c r="S368" s="221"/>
      <c r="T368" s="221"/>
      <c r="U368" s="221"/>
      <c r="V368" s="221"/>
      <c r="W368" s="221"/>
      <c r="X368" s="221"/>
      <c r="Y368" s="221">
        <v>12</v>
      </c>
      <c r="Z368" s="221">
        <v>12</v>
      </c>
      <c r="AA368" s="221">
        <f>AVERAGE(M370:X370)</f>
        <v>1846.0539400577545</v>
      </c>
      <c r="AB368" s="221">
        <f>STDEV(M370:X370)</f>
        <v>447.60658712489186</v>
      </c>
      <c r="AC368" s="221">
        <f>MEDIAN(M370:X370)</f>
        <v>1871.1615800857544</v>
      </c>
      <c r="AD368" s="227">
        <f t="shared" ref="AD368" si="285">Z368/Y368</f>
        <v>1</v>
      </c>
      <c r="AE368" s="224"/>
      <c r="AF368" s="224"/>
    </row>
    <row r="369" spans="1:32" s="222" customFormat="1" ht="18">
      <c r="A369" s="224"/>
      <c r="B369" s="224"/>
      <c r="C369" s="224"/>
      <c r="D369" s="224"/>
      <c r="E369" s="224"/>
      <c r="F369" s="224"/>
      <c r="G369" s="224"/>
      <c r="H369" s="224"/>
      <c r="L369" s="228" t="s">
        <v>73</v>
      </c>
      <c r="M369" s="229">
        <v>14.590018272399902</v>
      </c>
      <c r="N369" s="229">
        <v>10.264447212219238</v>
      </c>
      <c r="O369" s="229">
        <v>14.626774787902832</v>
      </c>
      <c r="P369" s="229">
        <v>15.695326805114746</v>
      </c>
      <c r="Q369" s="229">
        <v>13.657814979553223</v>
      </c>
      <c r="R369" s="229">
        <v>16.103992462158203</v>
      </c>
      <c r="S369" s="229">
        <v>5.5737261772155762</v>
      </c>
      <c r="T369" s="229">
        <v>11.433391571044922</v>
      </c>
      <c r="U369" s="229">
        <v>11.480314254760742</v>
      </c>
      <c r="V369" s="229">
        <v>13.468506813049316</v>
      </c>
      <c r="W369" s="229">
        <v>10.301775932312012</v>
      </c>
      <c r="X369" s="348">
        <v>10.488225936889648</v>
      </c>
      <c r="Y369" s="230"/>
      <c r="Z369" s="231"/>
      <c r="AA369" s="231"/>
      <c r="AB369" s="231"/>
      <c r="AC369" s="231"/>
      <c r="AD369" s="232"/>
      <c r="AE369" s="224"/>
      <c r="AF369" s="224"/>
    </row>
    <row r="370" spans="1:32" s="222" customFormat="1" ht="18">
      <c r="A370" s="224"/>
      <c r="B370" s="224"/>
      <c r="C370" s="224"/>
      <c r="D370" s="224"/>
      <c r="E370" s="224"/>
      <c r="F370" s="224"/>
      <c r="G370" s="224"/>
      <c r="H370" s="224"/>
      <c r="L370" s="228" t="s">
        <v>74</v>
      </c>
      <c r="M370" s="221">
        <f t="shared" ref="M370:X370" si="286">1000*M369/$L368</f>
        <v>2188.5027408599854</v>
      </c>
      <c r="N370" s="221">
        <f t="shared" si="286"/>
        <v>1539.6670818328857</v>
      </c>
      <c r="O370" s="221">
        <f t="shared" si="286"/>
        <v>2194.0162181854248</v>
      </c>
      <c r="P370" s="221">
        <f t="shared" si="286"/>
        <v>2354.2990207672119</v>
      </c>
      <c r="Q370" s="221">
        <f t="shared" si="286"/>
        <v>2048.6722469329834</v>
      </c>
      <c r="R370" s="221">
        <f t="shared" si="286"/>
        <v>2415.5988693237305</v>
      </c>
      <c r="S370" s="221">
        <f t="shared" si="286"/>
        <v>836.05892658233643</v>
      </c>
      <c r="T370" s="221">
        <f t="shared" si="286"/>
        <v>1715.0087356567383</v>
      </c>
      <c r="U370" s="221">
        <f t="shared" si="286"/>
        <v>1722.0471382141113</v>
      </c>
      <c r="V370" s="221">
        <f t="shared" si="286"/>
        <v>2020.2760219573975</v>
      </c>
      <c r="W370" s="221">
        <f t="shared" si="286"/>
        <v>1545.2663898468018</v>
      </c>
      <c r="X370" s="221">
        <f t="shared" si="286"/>
        <v>1573.2338905334473</v>
      </c>
      <c r="Y370" s="230"/>
      <c r="Z370" s="231"/>
      <c r="AA370" s="231"/>
      <c r="AB370" s="231"/>
      <c r="AC370" s="231"/>
      <c r="AD370" s="232"/>
      <c r="AE370" s="224"/>
      <c r="AF370" s="224"/>
    </row>
    <row r="371" spans="1:32" s="222" customFormat="1" ht="18">
      <c r="A371" s="224"/>
      <c r="B371" s="224"/>
      <c r="C371" s="224"/>
      <c r="D371" s="224"/>
      <c r="E371" s="224"/>
      <c r="F371" s="224"/>
      <c r="G371" s="224"/>
      <c r="H371" s="224"/>
      <c r="M371" s="224"/>
      <c r="N371" s="224"/>
      <c r="O371" s="224"/>
      <c r="P371" s="224"/>
      <c r="Q371" s="224"/>
      <c r="R371" s="224"/>
      <c r="S371" s="224"/>
      <c r="T371" s="224"/>
      <c r="U371" s="224"/>
      <c r="V371" s="224"/>
      <c r="W371" s="224"/>
      <c r="X371" s="224"/>
      <c r="AD371" s="232"/>
      <c r="AE371" s="224"/>
      <c r="AF371" s="224"/>
    </row>
    <row r="372" spans="1:32" s="222" customFormat="1" ht="19">
      <c r="A372" s="224"/>
      <c r="B372" s="224" t="s">
        <v>147</v>
      </c>
      <c r="C372" s="224" t="s">
        <v>87</v>
      </c>
      <c r="D372" s="280">
        <v>44677</v>
      </c>
      <c r="E372" s="224">
        <v>82</v>
      </c>
      <c r="F372" s="224"/>
      <c r="G372" s="224"/>
      <c r="H372" s="224"/>
      <c r="I372" s="224">
        <v>200</v>
      </c>
      <c r="J372" s="369">
        <v>150</v>
      </c>
      <c r="K372" s="224">
        <v>5</v>
      </c>
      <c r="L372" s="226">
        <f>(K372*I372)/J372</f>
        <v>6.666666666666667</v>
      </c>
      <c r="M372" s="221"/>
      <c r="N372" s="221"/>
      <c r="O372" s="221"/>
      <c r="P372" s="221"/>
      <c r="Q372" s="221"/>
      <c r="R372" s="221"/>
      <c r="S372" s="221"/>
      <c r="T372" s="221"/>
      <c r="U372" s="221"/>
      <c r="V372" s="221"/>
      <c r="W372" s="221"/>
      <c r="X372" s="221"/>
      <c r="Y372" s="221">
        <v>12</v>
      </c>
      <c r="Z372" s="221">
        <v>12</v>
      </c>
      <c r="AA372" s="221">
        <f>AVERAGE(M374:X374)</f>
        <v>5005.4447174072266</v>
      </c>
      <c r="AB372" s="221">
        <f>STDEV(M374:X374)</f>
        <v>1115.2228288702613</v>
      </c>
      <c r="AC372" s="221">
        <f>MEDIAN(M374:X374)</f>
        <v>4812.7161026000977</v>
      </c>
      <c r="AD372" s="227">
        <f t="shared" ref="AD372" si="287">Z372/Y372</f>
        <v>1</v>
      </c>
      <c r="AE372" s="224"/>
      <c r="AF372" s="224"/>
    </row>
    <row r="373" spans="1:32" s="222" customFormat="1" ht="18">
      <c r="A373" s="224"/>
      <c r="B373" s="224"/>
      <c r="C373" s="224"/>
      <c r="D373" s="224"/>
      <c r="E373" s="224"/>
      <c r="F373" s="224"/>
      <c r="G373" s="224"/>
      <c r="H373" s="224"/>
      <c r="L373" s="228" t="s">
        <v>73</v>
      </c>
      <c r="M373" s="229">
        <v>29.985883712768555</v>
      </c>
      <c r="N373" s="229">
        <v>29.05891227722168</v>
      </c>
      <c r="O373" s="229">
        <v>37.675334930419922</v>
      </c>
      <c r="P373" s="229">
        <v>31.097579956054688</v>
      </c>
      <c r="Q373" s="229">
        <v>24.510456085205078</v>
      </c>
      <c r="R373" s="229">
        <v>25.97181510925293</v>
      </c>
      <c r="S373" s="229">
        <v>47.984024047851562</v>
      </c>
      <c r="T373" s="229">
        <v>33.071968078613281</v>
      </c>
      <c r="U373" s="229">
        <v>34.320610046386719</v>
      </c>
      <c r="V373" s="229">
        <v>25.375310897827148</v>
      </c>
      <c r="W373" s="229">
        <v>44.89801025390625</v>
      </c>
      <c r="X373" s="348">
        <v>36.485671997070312</v>
      </c>
      <c r="Y373" s="230"/>
      <c r="Z373" s="231"/>
      <c r="AA373" s="231"/>
      <c r="AB373" s="231"/>
      <c r="AC373" s="231"/>
      <c r="AD373" s="232"/>
      <c r="AE373" s="224"/>
      <c r="AF373" s="224"/>
    </row>
    <row r="374" spans="1:32" s="222" customFormat="1" ht="18">
      <c r="A374" s="224"/>
      <c r="B374" s="224"/>
      <c r="C374" s="224"/>
      <c r="D374" s="224"/>
      <c r="E374" s="224"/>
      <c r="F374" s="224"/>
      <c r="G374" s="224"/>
      <c r="H374" s="224"/>
      <c r="L374" s="228" t="s">
        <v>74</v>
      </c>
      <c r="M374" s="221">
        <f t="shared" ref="M374:X374" si="288">1000*M373/$L372</f>
        <v>4497.8825569152832</v>
      </c>
      <c r="N374" s="221">
        <f t="shared" si="288"/>
        <v>4358.836841583252</v>
      </c>
      <c r="O374" s="221">
        <f t="shared" si="288"/>
        <v>5651.3002395629883</v>
      </c>
      <c r="P374" s="221">
        <f t="shared" si="288"/>
        <v>4664.6369934082031</v>
      </c>
      <c r="Q374" s="221">
        <f t="shared" si="288"/>
        <v>3676.5684127807617</v>
      </c>
      <c r="R374" s="221">
        <f t="shared" si="288"/>
        <v>3895.7722663879395</v>
      </c>
      <c r="S374" s="221">
        <f t="shared" si="288"/>
        <v>7197.6036071777344</v>
      </c>
      <c r="T374" s="221">
        <f t="shared" si="288"/>
        <v>4960.7952117919922</v>
      </c>
      <c r="U374" s="221">
        <f t="shared" si="288"/>
        <v>5148.0915069580078</v>
      </c>
      <c r="V374" s="221">
        <f t="shared" si="288"/>
        <v>3806.2966346740723</v>
      </c>
      <c r="W374" s="221">
        <f t="shared" si="288"/>
        <v>6734.7015380859375</v>
      </c>
      <c r="X374" s="221">
        <f t="shared" si="288"/>
        <v>5472.8507995605469</v>
      </c>
      <c r="Y374" s="230"/>
      <c r="Z374" s="231"/>
      <c r="AA374" s="231"/>
      <c r="AB374" s="231"/>
      <c r="AC374" s="231"/>
      <c r="AD374" s="232"/>
      <c r="AE374" s="224"/>
      <c r="AF374" s="224"/>
    </row>
    <row r="375" spans="1:32" s="222" customFormat="1" ht="18">
      <c r="A375" s="224"/>
      <c r="B375" s="224"/>
      <c r="C375" s="224"/>
      <c r="D375" s="224"/>
      <c r="E375" s="224"/>
      <c r="F375" s="224"/>
      <c r="G375" s="224"/>
      <c r="H375" s="224"/>
      <c r="M375" s="224"/>
      <c r="N375" s="224"/>
      <c r="O375" s="224"/>
      <c r="P375" s="224"/>
      <c r="Q375" s="224"/>
      <c r="R375" s="224"/>
      <c r="S375" s="224"/>
      <c r="T375" s="224"/>
      <c r="U375" s="224"/>
      <c r="V375" s="224"/>
      <c r="W375" s="224"/>
      <c r="X375" s="224"/>
      <c r="AD375" s="232"/>
      <c r="AE375" s="224"/>
      <c r="AF375" s="224"/>
    </row>
    <row r="376" spans="1:32" s="222" customFormat="1" ht="19">
      <c r="A376" s="224"/>
      <c r="B376" s="224" t="s">
        <v>146</v>
      </c>
      <c r="C376" s="224" t="s">
        <v>87</v>
      </c>
      <c r="D376" s="280">
        <v>44595</v>
      </c>
      <c r="E376" s="224">
        <v>0</v>
      </c>
      <c r="F376" s="224"/>
      <c r="G376" s="224"/>
      <c r="H376" s="224"/>
      <c r="I376" s="224">
        <v>200</v>
      </c>
      <c r="J376" s="369">
        <v>150</v>
      </c>
      <c r="K376" s="224">
        <v>5</v>
      </c>
      <c r="L376" s="226">
        <f>(K376*I376)/J376</f>
        <v>6.666666666666667</v>
      </c>
      <c r="M376" s="221"/>
      <c r="N376" s="221"/>
      <c r="O376" s="221"/>
      <c r="P376" s="221"/>
      <c r="Q376" s="221"/>
      <c r="R376" s="221"/>
      <c r="S376" s="221"/>
      <c r="T376" s="221"/>
      <c r="U376" s="221"/>
      <c r="V376" s="221"/>
      <c r="W376" s="221"/>
      <c r="X376" s="221"/>
      <c r="Y376" s="221">
        <v>12</v>
      </c>
      <c r="Z376" s="221">
        <v>0</v>
      </c>
      <c r="AA376" s="221">
        <f>AVERAGE(M378:X378)</f>
        <v>0</v>
      </c>
      <c r="AB376" s="221">
        <f>STDEV(M378:X378)</f>
        <v>0</v>
      </c>
      <c r="AC376" s="221">
        <f>MEDIAN(M378:X378)</f>
        <v>0</v>
      </c>
      <c r="AD376" s="227">
        <f t="shared" ref="AD376" si="289">Z376/Y376</f>
        <v>0</v>
      </c>
      <c r="AE376" s="224"/>
      <c r="AF376" s="224"/>
    </row>
    <row r="377" spans="1:32" s="222" customFormat="1" ht="18">
      <c r="A377" s="224"/>
      <c r="B377" s="224"/>
      <c r="C377" s="224"/>
      <c r="D377" s="224"/>
      <c r="E377" s="224"/>
      <c r="F377" s="224"/>
      <c r="G377" s="224"/>
      <c r="H377" s="224"/>
      <c r="L377" s="228" t="s">
        <v>73</v>
      </c>
      <c r="M377" s="221">
        <v>0</v>
      </c>
      <c r="N377" s="221">
        <v>0</v>
      </c>
      <c r="O377" s="221">
        <v>0</v>
      </c>
      <c r="P377" s="221">
        <v>0</v>
      </c>
      <c r="Q377" s="221">
        <v>0</v>
      </c>
      <c r="R377" s="221">
        <v>0</v>
      </c>
      <c r="S377" s="221">
        <v>0</v>
      </c>
      <c r="T377" s="221">
        <v>0</v>
      </c>
      <c r="U377" s="221">
        <v>0</v>
      </c>
      <c r="V377" s="221">
        <v>0</v>
      </c>
      <c r="W377" s="221">
        <v>0</v>
      </c>
      <c r="X377" s="221">
        <v>0</v>
      </c>
      <c r="Y377" s="230"/>
      <c r="Z377" s="231"/>
      <c r="AA377" s="231"/>
      <c r="AB377" s="231"/>
      <c r="AC377" s="231"/>
      <c r="AD377" s="232"/>
      <c r="AE377" s="224"/>
      <c r="AF377" s="224"/>
    </row>
    <row r="378" spans="1:32" s="222" customFormat="1" ht="18">
      <c r="A378" s="224"/>
      <c r="B378" s="224"/>
      <c r="C378" s="224"/>
      <c r="D378" s="224"/>
      <c r="E378" s="224"/>
      <c r="F378" s="224"/>
      <c r="G378" s="224"/>
      <c r="H378" s="224"/>
      <c r="L378" s="228" t="s">
        <v>74</v>
      </c>
      <c r="M378" s="221">
        <f t="shared" ref="M378:X378" si="290">1000*M377/$L376</f>
        <v>0</v>
      </c>
      <c r="N378" s="221">
        <f t="shared" si="290"/>
        <v>0</v>
      </c>
      <c r="O378" s="221">
        <f t="shared" si="290"/>
        <v>0</v>
      </c>
      <c r="P378" s="221">
        <f t="shared" si="290"/>
        <v>0</v>
      </c>
      <c r="Q378" s="221">
        <f t="shared" si="290"/>
        <v>0</v>
      </c>
      <c r="R378" s="221">
        <f t="shared" si="290"/>
        <v>0</v>
      </c>
      <c r="S378" s="221">
        <f t="shared" si="290"/>
        <v>0</v>
      </c>
      <c r="T378" s="221">
        <f t="shared" si="290"/>
        <v>0</v>
      </c>
      <c r="U378" s="221">
        <f t="shared" si="290"/>
        <v>0</v>
      </c>
      <c r="V378" s="221">
        <f t="shared" si="290"/>
        <v>0</v>
      </c>
      <c r="W378" s="221">
        <f t="shared" si="290"/>
        <v>0</v>
      </c>
      <c r="X378" s="221">
        <f t="shared" si="290"/>
        <v>0</v>
      </c>
      <c r="Y378" s="230"/>
      <c r="Z378" s="231"/>
      <c r="AA378" s="231"/>
      <c r="AB378" s="231"/>
      <c r="AC378" s="231"/>
      <c r="AD378" s="232"/>
      <c r="AE378" s="224"/>
      <c r="AF378" s="224"/>
    </row>
    <row r="379" spans="1:32" s="222" customFormat="1" ht="18">
      <c r="A379" s="224"/>
      <c r="B379" s="224"/>
      <c r="C379" s="224"/>
      <c r="D379" s="224"/>
      <c r="E379" s="224"/>
      <c r="F379" s="224"/>
      <c r="G379" s="224"/>
      <c r="H379" s="224"/>
      <c r="M379" s="224"/>
      <c r="N379" s="224"/>
      <c r="O379" s="224"/>
      <c r="P379" s="224"/>
      <c r="Q379" s="224"/>
      <c r="R379" s="224"/>
      <c r="S379" s="224"/>
      <c r="T379" s="224"/>
      <c r="U379" s="224"/>
      <c r="V379" s="224"/>
      <c r="W379" s="224"/>
      <c r="X379" s="224"/>
      <c r="AD379" s="232"/>
      <c r="AE379" s="224"/>
      <c r="AF379" s="224"/>
    </row>
    <row r="380" spans="1:32" s="222" customFormat="1" ht="19">
      <c r="A380" s="224"/>
      <c r="B380" s="224" t="s">
        <v>146</v>
      </c>
      <c r="C380" s="224" t="s">
        <v>87</v>
      </c>
      <c r="D380" s="280">
        <v>44609</v>
      </c>
      <c r="E380" s="224">
        <v>14</v>
      </c>
      <c r="F380" s="224"/>
      <c r="G380" s="224"/>
      <c r="H380" s="224"/>
      <c r="I380" s="224">
        <v>200</v>
      </c>
      <c r="J380" s="369">
        <v>150</v>
      </c>
      <c r="K380" s="224">
        <v>5</v>
      </c>
      <c r="L380" s="226">
        <f>(K380*I380)/J380</f>
        <v>6.666666666666667</v>
      </c>
      <c r="M380" s="221"/>
      <c r="N380" s="221"/>
      <c r="O380" s="221"/>
      <c r="P380" s="221"/>
      <c r="Q380" s="221"/>
      <c r="R380" s="221"/>
      <c r="S380" s="221"/>
      <c r="T380" s="221"/>
      <c r="U380" s="221"/>
      <c r="V380" s="221"/>
      <c r="W380" s="221"/>
      <c r="X380" s="221"/>
      <c r="Y380" s="221">
        <v>12</v>
      </c>
      <c r="Z380" s="221">
        <v>2</v>
      </c>
      <c r="AA380" s="221">
        <f>AVERAGE(M382:X382)</f>
        <v>30.874155461788177</v>
      </c>
      <c r="AB380" s="221">
        <f>STDEV(M382:X382)</f>
        <v>72.130453428378999</v>
      </c>
      <c r="AC380" s="221">
        <f>MEDIAN(M382:X382)</f>
        <v>0</v>
      </c>
      <c r="AD380" s="227">
        <f t="shared" ref="AD380" si="291">Z380/Y380</f>
        <v>0.16666666666666666</v>
      </c>
      <c r="AE380" s="224"/>
      <c r="AF380" s="224"/>
    </row>
    <row r="381" spans="1:32" s="222" customFormat="1" ht="18">
      <c r="A381" s="224"/>
      <c r="B381" s="224"/>
      <c r="C381" s="224"/>
      <c r="D381" s="224"/>
      <c r="E381" s="224"/>
      <c r="F381" s="224"/>
      <c r="G381" s="224"/>
      <c r="H381" s="224"/>
      <c r="L381" s="228" t="s">
        <v>73</v>
      </c>
      <c r="M381" s="221">
        <v>0</v>
      </c>
      <c r="N381" s="221">
        <v>0</v>
      </c>
      <c r="O381" s="221">
        <v>0</v>
      </c>
      <c r="P381" s="221">
        <v>0</v>
      </c>
      <c r="Q381" s="221">
        <v>0</v>
      </c>
      <c r="R381" s="229">
        <v>1.2059004306793213</v>
      </c>
      <c r="S381" s="229">
        <v>1.2640320062637329</v>
      </c>
      <c r="T381" s="221">
        <v>0</v>
      </c>
      <c r="U381" s="221">
        <v>0</v>
      </c>
      <c r="V381" s="221">
        <v>0</v>
      </c>
      <c r="W381" s="221">
        <v>0</v>
      </c>
      <c r="X381" s="221">
        <v>0</v>
      </c>
      <c r="Y381" s="230"/>
      <c r="Z381" s="231"/>
      <c r="AA381" s="231"/>
      <c r="AB381" s="231"/>
      <c r="AC381" s="231"/>
      <c r="AD381" s="232"/>
      <c r="AE381" s="224"/>
      <c r="AF381" s="224"/>
    </row>
    <row r="382" spans="1:32" s="222" customFormat="1" ht="18">
      <c r="A382" s="224"/>
      <c r="B382" s="224"/>
      <c r="C382" s="224"/>
      <c r="D382" s="224"/>
      <c r="E382" s="224"/>
      <c r="F382" s="224"/>
      <c r="G382" s="224"/>
      <c r="H382" s="224"/>
      <c r="L382" s="228" t="s">
        <v>74</v>
      </c>
      <c r="M382" s="221">
        <f t="shared" ref="M382:X382" si="292">1000*M381/$L380</f>
        <v>0</v>
      </c>
      <c r="N382" s="221">
        <f t="shared" si="292"/>
        <v>0</v>
      </c>
      <c r="O382" s="221">
        <f t="shared" si="292"/>
        <v>0</v>
      </c>
      <c r="P382" s="221">
        <f t="shared" si="292"/>
        <v>0</v>
      </c>
      <c r="Q382" s="221">
        <f t="shared" si="292"/>
        <v>0</v>
      </c>
      <c r="R382" s="221">
        <f t="shared" si="292"/>
        <v>180.88506460189819</v>
      </c>
      <c r="S382" s="221">
        <f t="shared" si="292"/>
        <v>189.60480093955994</v>
      </c>
      <c r="T382" s="221">
        <f t="shared" si="292"/>
        <v>0</v>
      </c>
      <c r="U382" s="221">
        <f t="shared" si="292"/>
        <v>0</v>
      </c>
      <c r="V382" s="221">
        <f t="shared" si="292"/>
        <v>0</v>
      </c>
      <c r="W382" s="221">
        <f t="shared" si="292"/>
        <v>0</v>
      </c>
      <c r="X382" s="221">
        <f t="shared" si="292"/>
        <v>0</v>
      </c>
      <c r="Y382" s="230"/>
      <c r="Z382" s="231"/>
      <c r="AA382" s="231"/>
      <c r="AB382" s="231"/>
      <c r="AC382" s="231"/>
      <c r="AD382" s="232"/>
      <c r="AE382" s="224"/>
      <c r="AF382" s="224"/>
    </row>
    <row r="383" spans="1:32" s="222" customFormat="1" ht="18">
      <c r="A383" s="224"/>
      <c r="B383" s="224"/>
      <c r="C383" s="224"/>
      <c r="D383" s="224"/>
      <c r="E383" s="224"/>
      <c r="F383" s="224"/>
      <c r="G383" s="224"/>
      <c r="H383" s="224"/>
      <c r="M383" s="224"/>
      <c r="N383" s="224"/>
      <c r="O383" s="224"/>
      <c r="P383" s="224"/>
      <c r="Q383" s="224"/>
      <c r="R383" s="224"/>
      <c r="S383" s="224"/>
      <c r="T383" s="224"/>
      <c r="U383" s="224"/>
      <c r="V383" s="224"/>
      <c r="W383" s="224"/>
      <c r="X383" s="224"/>
      <c r="AD383" s="232"/>
      <c r="AE383" s="224"/>
      <c r="AF383" s="224"/>
    </row>
    <row r="384" spans="1:32" s="222" customFormat="1" ht="19">
      <c r="A384" s="224"/>
      <c r="B384" s="224" t="s">
        <v>146</v>
      </c>
      <c r="C384" s="224" t="s">
        <v>87</v>
      </c>
      <c r="D384" s="280">
        <v>44616</v>
      </c>
      <c r="E384" s="224">
        <v>21</v>
      </c>
      <c r="F384" s="224"/>
      <c r="G384" s="224"/>
      <c r="H384" s="224"/>
      <c r="I384" s="224">
        <v>200</v>
      </c>
      <c r="J384" s="369">
        <v>150</v>
      </c>
      <c r="K384" s="224">
        <v>5</v>
      </c>
      <c r="L384" s="226">
        <f>(K384*I384)/J384</f>
        <v>6.666666666666667</v>
      </c>
      <c r="M384" s="221"/>
      <c r="N384" s="221"/>
      <c r="O384" s="221"/>
      <c r="P384" s="221"/>
      <c r="Q384" s="221"/>
      <c r="R384" s="221"/>
      <c r="S384" s="221"/>
      <c r="T384" s="221"/>
      <c r="U384" s="221"/>
      <c r="V384" s="221"/>
      <c r="W384" s="221"/>
      <c r="X384" s="221"/>
      <c r="Y384" s="221">
        <v>12</v>
      </c>
      <c r="Z384" s="221">
        <v>0</v>
      </c>
      <c r="AA384" s="221">
        <f>AVERAGE(M386:X386)</f>
        <v>0</v>
      </c>
      <c r="AB384" s="221">
        <f>STDEV(M386:X386)</f>
        <v>0</v>
      </c>
      <c r="AC384" s="221">
        <f>MEDIAN(M386:X386)</f>
        <v>0</v>
      </c>
      <c r="AD384" s="227">
        <f t="shared" ref="AD384" si="293">Z384/Y384</f>
        <v>0</v>
      </c>
      <c r="AE384" s="224"/>
      <c r="AF384" s="224"/>
    </row>
    <row r="385" spans="1:32" s="222" customFormat="1" ht="18">
      <c r="A385" s="224"/>
      <c r="B385" s="224"/>
      <c r="C385" s="224"/>
      <c r="D385" s="224"/>
      <c r="E385" s="224"/>
      <c r="F385" s="224"/>
      <c r="G385" s="224"/>
      <c r="H385" s="224"/>
      <c r="L385" s="228" t="s">
        <v>73</v>
      </c>
      <c r="M385" s="221">
        <v>0</v>
      </c>
      <c r="N385" s="221">
        <v>0</v>
      </c>
      <c r="O385" s="221">
        <v>0</v>
      </c>
      <c r="P385" s="221">
        <v>0</v>
      </c>
      <c r="Q385" s="221">
        <v>0</v>
      </c>
      <c r="R385" s="221">
        <v>0</v>
      </c>
      <c r="S385" s="221">
        <v>0</v>
      </c>
      <c r="T385" s="221">
        <v>0</v>
      </c>
      <c r="U385" s="221">
        <v>0</v>
      </c>
      <c r="V385" s="221">
        <v>0</v>
      </c>
      <c r="W385" s="221">
        <v>0</v>
      </c>
      <c r="X385" s="221">
        <v>0</v>
      </c>
      <c r="Y385" s="230"/>
      <c r="Z385" s="231"/>
      <c r="AA385" s="231"/>
      <c r="AB385" s="231"/>
      <c r="AC385" s="231"/>
      <c r="AD385" s="232"/>
      <c r="AE385" s="224"/>
      <c r="AF385" s="224"/>
    </row>
    <row r="386" spans="1:32" s="222" customFormat="1" ht="18">
      <c r="A386" s="224"/>
      <c r="B386" s="224"/>
      <c r="C386" s="224"/>
      <c r="D386" s="224"/>
      <c r="E386" s="224"/>
      <c r="F386" s="224"/>
      <c r="G386" s="224"/>
      <c r="H386" s="224"/>
      <c r="L386" s="228" t="s">
        <v>74</v>
      </c>
      <c r="M386" s="221">
        <f t="shared" ref="M386:X386" si="294">1000*M385/$L384</f>
        <v>0</v>
      </c>
      <c r="N386" s="221">
        <f t="shared" si="294"/>
        <v>0</v>
      </c>
      <c r="O386" s="221">
        <f t="shared" si="294"/>
        <v>0</v>
      </c>
      <c r="P386" s="221">
        <f t="shared" si="294"/>
        <v>0</v>
      </c>
      <c r="Q386" s="221">
        <f t="shared" si="294"/>
        <v>0</v>
      </c>
      <c r="R386" s="221">
        <f t="shared" si="294"/>
        <v>0</v>
      </c>
      <c r="S386" s="221">
        <f t="shared" si="294"/>
        <v>0</v>
      </c>
      <c r="T386" s="221">
        <f t="shared" si="294"/>
        <v>0</v>
      </c>
      <c r="U386" s="221">
        <f t="shared" si="294"/>
        <v>0</v>
      </c>
      <c r="V386" s="221">
        <f t="shared" si="294"/>
        <v>0</v>
      </c>
      <c r="W386" s="221">
        <f t="shared" si="294"/>
        <v>0</v>
      </c>
      <c r="X386" s="221">
        <f t="shared" si="294"/>
        <v>0</v>
      </c>
      <c r="Y386" s="230"/>
      <c r="Z386" s="231"/>
      <c r="AA386" s="231"/>
      <c r="AB386" s="231"/>
      <c r="AC386" s="231"/>
      <c r="AD386" s="232"/>
      <c r="AE386" s="224"/>
      <c r="AF386" s="224"/>
    </row>
    <row r="387" spans="1:32" s="222" customFormat="1" ht="18">
      <c r="A387" s="224"/>
      <c r="B387" s="224"/>
      <c r="C387" s="224"/>
      <c r="D387" s="224"/>
      <c r="E387" s="224"/>
      <c r="F387" s="224"/>
      <c r="G387" s="224"/>
      <c r="H387" s="224"/>
      <c r="M387" s="224"/>
      <c r="N387" s="224"/>
      <c r="O387" s="224"/>
      <c r="P387" s="224"/>
      <c r="Q387" s="224"/>
      <c r="R387" s="224"/>
      <c r="S387" s="224"/>
      <c r="T387" s="224"/>
      <c r="U387" s="224"/>
      <c r="V387" s="224"/>
      <c r="W387" s="224"/>
      <c r="X387" s="224"/>
      <c r="AD387" s="232"/>
      <c r="AE387" s="224"/>
      <c r="AF387" s="224"/>
    </row>
    <row r="388" spans="1:32" s="222" customFormat="1" ht="18">
      <c r="A388" s="271"/>
      <c r="B388" s="271"/>
      <c r="C388" s="271"/>
      <c r="D388" s="271"/>
      <c r="E388" s="271"/>
      <c r="F388" s="271"/>
      <c r="G388" s="271"/>
      <c r="H388" s="271"/>
      <c r="I388" s="271"/>
      <c r="J388" s="271"/>
      <c r="K388" s="271"/>
      <c r="L388" s="272"/>
      <c r="M388" s="273"/>
      <c r="N388" s="273"/>
      <c r="O388" s="273"/>
      <c r="P388" s="273"/>
      <c r="Q388" s="273"/>
      <c r="R388" s="273"/>
      <c r="S388" s="273"/>
      <c r="T388" s="273"/>
      <c r="U388" s="273"/>
      <c r="V388" s="273"/>
      <c r="W388" s="273"/>
      <c r="X388" s="273"/>
      <c r="Y388" s="273"/>
      <c r="Z388" s="273"/>
      <c r="AA388" s="273"/>
      <c r="AB388" s="273"/>
      <c r="AC388" s="273"/>
      <c r="AD388" s="274"/>
      <c r="AE388" s="224"/>
      <c r="AF388" s="224"/>
    </row>
    <row r="389" spans="1:32" s="222" customFormat="1" ht="18">
      <c r="A389" s="275"/>
      <c r="B389" s="275"/>
      <c r="C389" s="275"/>
      <c r="D389" s="276"/>
      <c r="E389" s="276"/>
      <c r="F389" s="276"/>
      <c r="G389" s="276"/>
      <c r="H389" s="276"/>
      <c r="I389" s="276"/>
      <c r="J389" s="276"/>
      <c r="K389" s="277"/>
      <c r="L389" s="276"/>
      <c r="M389" s="278"/>
      <c r="N389" s="278"/>
      <c r="O389" s="278"/>
      <c r="P389" s="278"/>
      <c r="Q389" s="278"/>
      <c r="R389" s="278"/>
      <c r="S389" s="278"/>
      <c r="T389" s="278"/>
      <c r="U389" s="278"/>
      <c r="V389" s="278"/>
      <c r="W389" s="278"/>
      <c r="X389" s="278"/>
      <c r="Y389" s="278"/>
      <c r="Z389" s="278"/>
      <c r="AA389" s="278"/>
      <c r="AB389" s="278"/>
      <c r="AC389" s="278"/>
      <c r="AD389" s="279"/>
      <c r="AE389" s="224"/>
      <c r="AF389" s="224"/>
    </row>
    <row r="390" spans="1:32" s="222" customFormat="1" ht="18">
      <c r="A390" s="224"/>
      <c r="B390" s="224"/>
      <c r="C390" s="224"/>
      <c r="D390" s="224"/>
      <c r="E390" s="224"/>
      <c r="F390" s="224"/>
      <c r="G390" s="224"/>
      <c r="H390" s="224"/>
      <c r="M390" s="224"/>
      <c r="N390" s="224"/>
      <c r="O390" s="224"/>
      <c r="P390" s="224"/>
      <c r="Q390" s="224"/>
      <c r="R390" s="224"/>
      <c r="S390" s="224"/>
      <c r="T390" s="224"/>
      <c r="U390" s="224"/>
      <c r="V390" s="224"/>
      <c r="W390" s="224"/>
      <c r="X390" s="224"/>
      <c r="AD390" s="232"/>
      <c r="AE390" s="224"/>
      <c r="AF390" s="224"/>
    </row>
    <row r="391" spans="1:32" s="222" customFormat="1" ht="58">
      <c r="A391" s="223" t="s">
        <v>676</v>
      </c>
      <c r="B391" s="224" t="s">
        <v>146</v>
      </c>
      <c r="C391" s="224" t="s">
        <v>87</v>
      </c>
      <c r="D391" s="280">
        <v>44623</v>
      </c>
      <c r="E391" s="224">
        <v>28</v>
      </c>
      <c r="F391" s="224"/>
      <c r="G391" s="224"/>
      <c r="H391" s="224"/>
      <c r="I391" s="224">
        <v>200</v>
      </c>
      <c r="J391" s="369">
        <v>150</v>
      </c>
      <c r="K391" s="224">
        <v>5</v>
      </c>
      <c r="L391" s="226">
        <f>(K391*I391)/J391</f>
        <v>6.666666666666667</v>
      </c>
      <c r="M391" s="221"/>
      <c r="N391" s="221"/>
      <c r="O391" s="221"/>
      <c r="P391" s="221"/>
      <c r="Q391" s="221"/>
      <c r="R391" s="221"/>
      <c r="S391" s="221"/>
      <c r="T391" s="221"/>
      <c r="U391" s="221"/>
      <c r="V391" s="221"/>
      <c r="W391" s="221"/>
      <c r="X391" s="221"/>
      <c r="Y391" s="221">
        <v>12</v>
      </c>
      <c r="Z391" s="221">
        <v>0</v>
      </c>
      <c r="AA391" s="221">
        <f>AVERAGE(M393:X393)</f>
        <v>0</v>
      </c>
      <c r="AB391" s="221">
        <f>STDEV(M393:X393)</f>
        <v>0</v>
      </c>
      <c r="AC391" s="221">
        <f>MEDIAN(M393:X393)</f>
        <v>0</v>
      </c>
      <c r="AD391" s="227">
        <f t="shared" ref="AD391" si="295">Z391/Y391</f>
        <v>0</v>
      </c>
      <c r="AE391" s="224"/>
      <c r="AF391" s="224"/>
    </row>
    <row r="392" spans="1:32" s="222" customFormat="1" ht="18">
      <c r="A392" s="224"/>
      <c r="B392" s="224"/>
      <c r="C392" s="224"/>
      <c r="D392" s="224"/>
      <c r="E392" s="224"/>
      <c r="F392" s="224"/>
      <c r="G392" s="224"/>
      <c r="H392" s="224"/>
      <c r="L392" s="228" t="s">
        <v>73</v>
      </c>
      <c r="M392" s="221">
        <v>0</v>
      </c>
      <c r="N392" s="221">
        <v>0</v>
      </c>
      <c r="O392" s="221">
        <v>0</v>
      </c>
      <c r="P392" s="221">
        <v>0</v>
      </c>
      <c r="Q392" s="221">
        <v>0</v>
      </c>
      <c r="R392" s="221">
        <v>0</v>
      </c>
      <c r="S392" s="221">
        <v>0</v>
      </c>
      <c r="T392" s="221">
        <v>0</v>
      </c>
      <c r="U392" s="221">
        <v>0</v>
      </c>
      <c r="V392" s="221">
        <v>0</v>
      </c>
      <c r="W392" s="221">
        <v>0</v>
      </c>
      <c r="X392" s="221">
        <v>0</v>
      </c>
      <c r="Y392" s="230"/>
      <c r="Z392" s="231"/>
      <c r="AA392" s="231"/>
      <c r="AB392" s="231"/>
      <c r="AC392" s="231"/>
      <c r="AD392" s="232"/>
      <c r="AE392" s="224"/>
      <c r="AF392" s="224"/>
    </row>
    <row r="393" spans="1:32" s="222" customFormat="1" ht="18">
      <c r="A393" s="224"/>
      <c r="B393" s="224"/>
      <c r="C393" s="224"/>
      <c r="D393" s="224"/>
      <c r="E393" s="224"/>
      <c r="F393" s="224"/>
      <c r="G393" s="224"/>
      <c r="H393" s="224"/>
      <c r="L393" s="228" t="s">
        <v>74</v>
      </c>
      <c r="M393" s="221">
        <f t="shared" ref="M393:X393" si="296">1000*M392/$L391</f>
        <v>0</v>
      </c>
      <c r="N393" s="221">
        <f t="shared" si="296"/>
        <v>0</v>
      </c>
      <c r="O393" s="221">
        <f t="shared" si="296"/>
        <v>0</v>
      </c>
      <c r="P393" s="221">
        <f t="shared" si="296"/>
        <v>0</v>
      </c>
      <c r="Q393" s="221">
        <f t="shared" si="296"/>
        <v>0</v>
      </c>
      <c r="R393" s="221">
        <f t="shared" si="296"/>
        <v>0</v>
      </c>
      <c r="S393" s="221">
        <f t="shared" si="296"/>
        <v>0</v>
      </c>
      <c r="T393" s="221">
        <f t="shared" si="296"/>
        <v>0</v>
      </c>
      <c r="U393" s="221">
        <f t="shared" si="296"/>
        <v>0</v>
      </c>
      <c r="V393" s="221">
        <f t="shared" si="296"/>
        <v>0</v>
      </c>
      <c r="W393" s="221">
        <f t="shared" si="296"/>
        <v>0</v>
      </c>
      <c r="X393" s="221">
        <f t="shared" si="296"/>
        <v>0</v>
      </c>
      <c r="Y393" s="230"/>
      <c r="Z393" s="231"/>
      <c r="AA393" s="231"/>
      <c r="AB393" s="231"/>
      <c r="AC393" s="231"/>
      <c r="AD393" s="232"/>
      <c r="AE393" s="224"/>
      <c r="AF393" s="224"/>
    </row>
    <row r="394" spans="1:32" s="222" customFormat="1" ht="18">
      <c r="A394" s="224"/>
      <c r="B394" s="224"/>
      <c r="C394" s="224"/>
      <c r="D394" s="224"/>
      <c r="E394" s="224"/>
      <c r="F394" s="224"/>
      <c r="G394" s="224"/>
      <c r="H394" s="224"/>
      <c r="M394" s="224"/>
      <c r="N394" s="224"/>
      <c r="O394" s="224"/>
      <c r="P394" s="224"/>
      <c r="Q394" s="224"/>
      <c r="R394" s="224"/>
      <c r="S394" s="224"/>
      <c r="T394" s="224"/>
      <c r="U394" s="224"/>
      <c r="V394" s="224"/>
      <c r="W394" s="224"/>
      <c r="X394" s="224"/>
      <c r="AD394" s="232"/>
      <c r="AE394" s="224"/>
      <c r="AF394" s="224"/>
    </row>
    <row r="395" spans="1:32" s="222" customFormat="1" ht="19">
      <c r="A395" s="224"/>
      <c r="B395" s="224" t="s">
        <v>146</v>
      </c>
      <c r="C395" s="224" t="s">
        <v>87</v>
      </c>
      <c r="D395" s="280">
        <v>44631</v>
      </c>
      <c r="E395" s="224">
        <v>36</v>
      </c>
      <c r="F395" s="224"/>
      <c r="G395" s="224"/>
      <c r="H395" s="224"/>
      <c r="I395" s="224">
        <v>200</v>
      </c>
      <c r="J395" s="369">
        <v>150</v>
      </c>
      <c r="K395" s="224">
        <v>5</v>
      </c>
      <c r="L395" s="226">
        <f>(K395*I395)/J395</f>
        <v>6.666666666666667</v>
      </c>
      <c r="M395" s="221"/>
      <c r="N395" s="221"/>
      <c r="O395" s="221"/>
      <c r="P395" s="221"/>
      <c r="Q395" s="221"/>
      <c r="R395" s="221"/>
      <c r="S395" s="221"/>
      <c r="T395" s="221"/>
      <c r="U395" s="221"/>
      <c r="V395" s="221"/>
      <c r="W395" s="221"/>
      <c r="X395" s="221"/>
      <c r="Y395" s="221">
        <v>12</v>
      </c>
      <c r="Z395" s="221">
        <v>0</v>
      </c>
      <c r="AA395" s="221">
        <f>AVERAGE(M397:X397)</f>
        <v>0</v>
      </c>
      <c r="AB395" s="221">
        <f>STDEV(M397:X397)</f>
        <v>0</v>
      </c>
      <c r="AC395" s="221">
        <f>MEDIAN(M397:X397)</f>
        <v>0</v>
      </c>
      <c r="AD395" s="227">
        <f t="shared" ref="AD395" si="297">Z395/Y395</f>
        <v>0</v>
      </c>
      <c r="AE395" s="224"/>
      <c r="AF395" s="224"/>
    </row>
    <row r="396" spans="1:32" s="222" customFormat="1" ht="18">
      <c r="A396" s="224"/>
      <c r="B396" s="224"/>
      <c r="C396" s="224"/>
      <c r="D396" s="224"/>
      <c r="E396" s="224"/>
      <c r="F396" s="224"/>
      <c r="G396" s="224"/>
      <c r="H396" s="224"/>
      <c r="L396" s="228" t="s">
        <v>73</v>
      </c>
      <c r="M396" s="221">
        <v>0</v>
      </c>
      <c r="N396" s="221">
        <v>0</v>
      </c>
      <c r="O396" s="221">
        <v>0</v>
      </c>
      <c r="P396" s="221">
        <v>0</v>
      </c>
      <c r="Q396" s="221">
        <v>0</v>
      </c>
      <c r="R396" s="221">
        <v>0</v>
      </c>
      <c r="S396" s="221">
        <v>0</v>
      </c>
      <c r="T396" s="221">
        <v>0</v>
      </c>
      <c r="U396" s="221">
        <v>0</v>
      </c>
      <c r="V396" s="221">
        <v>0</v>
      </c>
      <c r="W396" s="221">
        <v>0</v>
      </c>
      <c r="X396" s="221">
        <v>0</v>
      </c>
      <c r="Y396" s="230"/>
      <c r="Z396" s="231"/>
      <c r="AA396" s="231"/>
      <c r="AB396" s="231"/>
      <c r="AC396" s="231"/>
      <c r="AD396" s="232"/>
      <c r="AE396" s="224"/>
      <c r="AF396" s="224"/>
    </row>
    <row r="397" spans="1:32" s="222" customFormat="1" ht="18">
      <c r="A397" s="224"/>
      <c r="B397" s="224"/>
      <c r="C397" s="224"/>
      <c r="D397" s="224"/>
      <c r="E397" s="224"/>
      <c r="F397" s="224"/>
      <c r="G397" s="224"/>
      <c r="H397" s="224"/>
      <c r="L397" s="228" t="s">
        <v>74</v>
      </c>
      <c r="M397" s="221">
        <f t="shared" ref="M397:X397" si="298">1000*M396/$L395</f>
        <v>0</v>
      </c>
      <c r="N397" s="221">
        <f t="shared" si="298"/>
        <v>0</v>
      </c>
      <c r="O397" s="221">
        <f t="shared" si="298"/>
        <v>0</v>
      </c>
      <c r="P397" s="221">
        <f t="shared" si="298"/>
        <v>0</v>
      </c>
      <c r="Q397" s="221">
        <f t="shared" si="298"/>
        <v>0</v>
      </c>
      <c r="R397" s="221">
        <f t="shared" si="298"/>
        <v>0</v>
      </c>
      <c r="S397" s="221">
        <f t="shared" si="298"/>
        <v>0</v>
      </c>
      <c r="T397" s="221">
        <f t="shared" si="298"/>
        <v>0</v>
      </c>
      <c r="U397" s="221">
        <f t="shared" si="298"/>
        <v>0</v>
      </c>
      <c r="V397" s="221">
        <f t="shared" si="298"/>
        <v>0</v>
      </c>
      <c r="W397" s="221">
        <f t="shared" si="298"/>
        <v>0</v>
      </c>
      <c r="X397" s="221">
        <f t="shared" si="298"/>
        <v>0</v>
      </c>
      <c r="Y397" s="230"/>
      <c r="Z397" s="231"/>
      <c r="AA397" s="231"/>
      <c r="AB397" s="231"/>
      <c r="AC397" s="231"/>
      <c r="AD397" s="232"/>
      <c r="AE397" s="224"/>
      <c r="AF397" s="224"/>
    </row>
    <row r="398" spans="1:32" s="222" customFormat="1" ht="18">
      <c r="A398" s="224"/>
      <c r="B398" s="224"/>
      <c r="C398" s="224"/>
      <c r="D398" s="224"/>
      <c r="E398" s="224"/>
      <c r="F398" s="224"/>
      <c r="G398" s="224"/>
      <c r="H398" s="224"/>
      <c r="M398" s="224"/>
      <c r="N398" s="224"/>
      <c r="O398" s="224"/>
      <c r="P398" s="224"/>
      <c r="Q398" s="224"/>
      <c r="R398" s="224"/>
      <c r="S398" s="224"/>
      <c r="T398" s="224"/>
      <c r="U398" s="224"/>
      <c r="V398" s="224"/>
      <c r="W398" s="224"/>
      <c r="X398" s="224"/>
      <c r="AD398" s="232"/>
      <c r="AE398" s="224"/>
      <c r="AF398" s="224"/>
    </row>
    <row r="399" spans="1:32" s="222" customFormat="1" ht="19">
      <c r="A399" s="224"/>
      <c r="B399" s="224" t="s">
        <v>146</v>
      </c>
      <c r="C399" s="224" t="s">
        <v>87</v>
      </c>
      <c r="D399" s="280">
        <v>44637</v>
      </c>
      <c r="E399" s="224">
        <v>42</v>
      </c>
      <c r="F399" s="224"/>
      <c r="G399" s="224"/>
      <c r="H399" s="224"/>
      <c r="I399" s="224">
        <v>200</v>
      </c>
      <c r="J399" s="369">
        <v>150</v>
      </c>
      <c r="K399" s="224">
        <v>5</v>
      </c>
      <c r="L399" s="226">
        <f>(K399*I399)/J399</f>
        <v>6.666666666666667</v>
      </c>
      <c r="M399" s="221"/>
      <c r="N399" s="221"/>
      <c r="O399" s="221"/>
      <c r="P399" s="221"/>
      <c r="Q399" s="221"/>
      <c r="R399" s="221"/>
      <c r="S399" s="221"/>
      <c r="T399" s="221"/>
      <c r="U399" s="221"/>
      <c r="V399" s="221"/>
      <c r="W399" s="221"/>
      <c r="X399" s="221"/>
      <c r="Y399" s="221">
        <v>12</v>
      </c>
      <c r="Z399" s="221">
        <v>0</v>
      </c>
      <c r="AA399" s="221">
        <f>AVERAGE(M401:X401)</f>
        <v>0</v>
      </c>
      <c r="AB399" s="221">
        <f>STDEV(M401:X401)</f>
        <v>0</v>
      </c>
      <c r="AC399" s="221">
        <f>MEDIAN(M401:X401)</f>
        <v>0</v>
      </c>
      <c r="AD399" s="227">
        <f t="shared" ref="AD399" si="299">Z399/Y399</f>
        <v>0</v>
      </c>
      <c r="AE399" s="224"/>
      <c r="AF399" s="224"/>
    </row>
    <row r="400" spans="1:32" s="222" customFormat="1" ht="18">
      <c r="A400" s="224"/>
      <c r="B400" s="224"/>
      <c r="C400" s="224"/>
      <c r="D400" s="224"/>
      <c r="E400" s="224"/>
      <c r="F400" s="224"/>
      <c r="G400" s="224"/>
      <c r="H400" s="224"/>
      <c r="L400" s="228" t="s">
        <v>73</v>
      </c>
      <c r="M400" s="221">
        <v>0</v>
      </c>
      <c r="N400" s="221">
        <v>0</v>
      </c>
      <c r="O400" s="221">
        <v>0</v>
      </c>
      <c r="P400" s="221">
        <v>0</v>
      </c>
      <c r="Q400" s="221">
        <v>0</v>
      </c>
      <c r="R400" s="221">
        <v>0</v>
      </c>
      <c r="S400" s="221">
        <v>0</v>
      </c>
      <c r="T400" s="221">
        <v>0</v>
      </c>
      <c r="U400" s="221">
        <v>0</v>
      </c>
      <c r="V400" s="221">
        <v>0</v>
      </c>
      <c r="W400" s="221">
        <v>0</v>
      </c>
      <c r="X400" s="221">
        <v>0</v>
      </c>
      <c r="Y400" s="230"/>
      <c r="Z400" s="231"/>
      <c r="AA400" s="231"/>
      <c r="AB400" s="231"/>
      <c r="AC400" s="231"/>
      <c r="AD400" s="232"/>
      <c r="AE400" s="224"/>
      <c r="AF400" s="224"/>
    </row>
    <row r="401" spans="1:32" s="222" customFormat="1" ht="18">
      <c r="A401" s="224"/>
      <c r="B401" s="224"/>
      <c r="C401" s="224"/>
      <c r="D401" s="224"/>
      <c r="E401" s="224"/>
      <c r="F401" s="224"/>
      <c r="G401" s="224"/>
      <c r="H401" s="224"/>
      <c r="L401" s="228" t="s">
        <v>74</v>
      </c>
      <c r="M401" s="221">
        <f t="shared" ref="M401:X401" si="300">1000*M400/$L399</f>
        <v>0</v>
      </c>
      <c r="N401" s="221">
        <f t="shared" si="300"/>
        <v>0</v>
      </c>
      <c r="O401" s="221">
        <f t="shared" si="300"/>
        <v>0</v>
      </c>
      <c r="P401" s="221">
        <f t="shared" si="300"/>
        <v>0</v>
      </c>
      <c r="Q401" s="221">
        <f t="shared" si="300"/>
        <v>0</v>
      </c>
      <c r="R401" s="221">
        <f t="shared" si="300"/>
        <v>0</v>
      </c>
      <c r="S401" s="221">
        <f t="shared" si="300"/>
        <v>0</v>
      </c>
      <c r="T401" s="221">
        <f t="shared" si="300"/>
        <v>0</v>
      </c>
      <c r="U401" s="221">
        <f t="shared" si="300"/>
        <v>0</v>
      </c>
      <c r="V401" s="221">
        <f t="shared" si="300"/>
        <v>0</v>
      </c>
      <c r="W401" s="221">
        <f t="shared" si="300"/>
        <v>0</v>
      </c>
      <c r="X401" s="221">
        <f t="shared" si="300"/>
        <v>0</v>
      </c>
      <c r="Y401" s="230"/>
      <c r="Z401" s="231"/>
      <c r="AA401" s="231"/>
      <c r="AB401" s="231"/>
      <c r="AC401" s="231"/>
      <c r="AD401" s="232"/>
      <c r="AE401" s="224"/>
      <c r="AF401" s="224"/>
    </row>
    <row r="402" spans="1:32" s="222" customFormat="1" ht="18">
      <c r="A402" s="224"/>
      <c r="B402" s="224"/>
      <c r="C402" s="224"/>
      <c r="D402" s="224"/>
      <c r="E402" s="224"/>
      <c r="F402" s="224"/>
      <c r="G402" s="224"/>
      <c r="H402" s="224"/>
      <c r="M402" s="224"/>
      <c r="N402" s="224"/>
      <c r="O402" s="224"/>
      <c r="P402" s="224"/>
      <c r="Q402" s="224"/>
      <c r="R402" s="224"/>
      <c r="S402" s="224"/>
      <c r="T402" s="224"/>
      <c r="U402" s="224"/>
      <c r="V402" s="224"/>
      <c r="W402" s="224"/>
      <c r="X402" s="224"/>
      <c r="AD402" s="232"/>
      <c r="AE402" s="224"/>
      <c r="AF402" s="224"/>
    </row>
    <row r="403" spans="1:32" s="222" customFormat="1" ht="19">
      <c r="A403" s="224"/>
      <c r="B403" s="224" t="s">
        <v>146</v>
      </c>
      <c r="C403" s="224" t="s">
        <v>87</v>
      </c>
      <c r="D403" s="280">
        <v>44644</v>
      </c>
      <c r="E403" s="224">
        <v>49</v>
      </c>
      <c r="F403" s="224"/>
      <c r="G403" s="224"/>
      <c r="H403" s="224"/>
      <c r="I403" s="224">
        <v>200</v>
      </c>
      <c r="J403" s="369">
        <v>150</v>
      </c>
      <c r="K403" s="224">
        <v>5</v>
      </c>
      <c r="L403" s="226">
        <f>(K403*I403)/J403</f>
        <v>6.666666666666667</v>
      </c>
      <c r="M403" s="221"/>
      <c r="N403" s="221"/>
      <c r="O403" s="221"/>
      <c r="P403" s="221"/>
      <c r="Q403" s="221"/>
      <c r="R403" s="221"/>
      <c r="S403" s="221"/>
      <c r="T403" s="221"/>
      <c r="U403" s="221"/>
      <c r="V403" s="221"/>
      <c r="W403" s="221"/>
      <c r="X403" s="221"/>
      <c r="Y403" s="221">
        <v>12</v>
      </c>
      <c r="Z403" s="221">
        <v>0</v>
      </c>
      <c r="AA403" s="221">
        <f>AVERAGE(M405:X405)</f>
        <v>0</v>
      </c>
      <c r="AB403" s="221">
        <f>STDEV(M405:X405)</f>
        <v>0</v>
      </c>
      <c r="AC403" s="221">
        <f>MEDIAN(M405:X405)</f>
        <v>0</v>
      </c>
      <c r="AD403" s="227">
        <f t="shared" ref="AD403" si="301">Z403/Y403</f>
        <v>0</v>
      </c>
      <c r="AE403" s="224"/>
      <c r="AF403" s="224"/>
    </row>
    <row r="404" spans="1:32" s="222" customFormat="1" ht="18">
      <c r="A404" s="224"/>
      <c r="B404" s="224"/>
      <c r="C404" s="224"/>
      <c r="D404" s="224"/>
      <c r="E404" s="224"/>
      <c r="F404" s="224"/>
      <c r="G404" s="224"/>
      <c r="H404" s="224"/>
      <c r="L404" s="228" t="s">
        <v>73</v>
      </c>
      <c r="M404" s="221">
        <v>0</v>
      </c>
      <c r="N404" s="221">
        <v>0</v>
      </c>
      <c r="O404" s="221">
        <v>0</v>
      </c>
      <c r="P404" s="221">
        <v>0</v>
      </c>
      <c r="Q404" s="221">
        <v>0</v>
      </c>
      <c r="R404" s="221">
        <v>0</v>
      </c>
      <c r="S404" s="221">
        <v>0</v>
      </c>
      <c r="T404" s="221">
        <v>0</v>
      </c>
      <c r="U404" s="221">
        <v>0</v>
      </c>
      <c r="V404" s="221">
        <v>0</v>
      </c>
      <c r="W404" s="221">
        <v>0</v>
      </c>
      <c r="X404" s="221">
        <v>0</v>
      </c>
      <c r="Y404" s="230"/>
      <c r="Z404" s="231"/>
      <c r="AA404" s="231"/>
      <c r="AB404" s="231"/>
      <c r="AC404" s="231"/>
      <c r="AD404" s="232"/>
      <c r="AE404" s="224"/>
      <c r="AF404" s="224"/>
    </row>
    <row r="405" spans="1:32" s="222" customFormat="1" ht="18">
      <c r="A405" s="224"/>
      <c r="B405" s="224"/>
      <c r="C405" s="224"/>
      <c r="D405" s="224"/>
      <c r="E405" s="224"/>
      <c r="F405" s="224"/>
      <c r="G405" s="224"/>
      <c r="H405" s="224"/>
      <c r="L405" s="228" t="s">
        <v>74</v>
      </c>
      <c r="M405" s="221">
        <f t="shared" ref="M405:X405" si="302">1000*M404/$L403</f>
        <v>0</v>
      </c>
      <c r="N405" s="221">
        <f t="shared" si="302"/>
        <v>0</v>
      </c>
      <c r="O405" s="221">
        <f t="shared" si="302"/>
        <v>0</v>
      </c>
      <c r="P405" s="221">
        <f t="shared" si="302"/>
        <v>0</v>
      </c>
      <c r="Q405" s="221">
        <f t="shared" si="302"/>
        <v>0</v>
      </c>
      <c r="R405" s="221">
        <f t="shared" si="302"/>
        <v>0</v>
      </c>
      <c r="S405" s="221">
        <f t="shared" si="302"/>
        <v>0</v>
      </c>
      <c r="T405" s="221">
        <f t="shared" si="302"/>
        <v>0</v>
      </c>
      <c r="U405" s="221">
        <f t="shared" si="302"/>
        <v>0</v>
      </c>
      <c r="V405" s="221">
        <f t="shared" si="302"/>
        <v>0</v>
      </c>
      <c r="W405" s="221">
        <f t="shared" si="302"/>
        <v>0</v>
      </c>
      <c r="X405" s="221">
        <f t="shared" si="302"/>
        <v>0</v>
      </c>
      <c r="Y405" s="230"/>
      <c r="Z405" s="231"/>
      <c r="AA405" s="231"/>
      <c r="AB405" s="231"/>
      <c r="AC405" s="231"/>
      <c r="AD405" s="232"/>
      <c r="AE405" s="224"/>
      <c r="AF405" s="224"/>
    </row>
    <row r="406" spans="1:32" s="222" customFormat="1" ht="18">
      <c r="A406" s="224"/>
      <c r="B406" s="224"/>
      <c r="C406" s="224"/>
      <c r="D406" s="224"/>
      <c r="E406" s="224"/>
      <c r="F406" s="224"/>
      <c r="G406" s="224"/>
      <c r="H406" s="224"/>
      <c r="M406" s="224"/>
      <c r="N406" s="224"/>
      <c r="O406" s="224"/>
      <c r="P406" s="224"/>
      <c r="Q406" s="224"/>
      <c r="R406" s="224"/>
      <c r="S406" s="224"/>
      <c r="T406" s="224"/>
      <c r="U406" s="224"/>
      <c r="V406" s="224"/>
      <c r="W406" s="224"/>
      <c r="X406" s="224"/>
      <c r="AD406" s="232"/>
      <c r="AE406" s="224"/>
      <c r="AF406" s="224"/>
    </row>
    <row r="407" spans="1:32" s="222" customFormat="1" ht="19">
      <c r="A407" s="224"/>
      <c r="B407" s="224" t="s">
        <v>146</v>
      </c>
      <c r="C407" s="224" t="s">
        <v>87</v>
      </c>
      <c r="D407" s="280">
        <v>44651</v>
      </c>
      <c r="E407" s="224">
        <v>56</v>
      </c>
      <c r="F407" s="224"/>
      <c r="G407" s="224"/>
      <c r="H407" s="224"/>
      <c r="I407" s="224">
        <v>200</v>
      </c>
      <c r="J407" s="369">
        <v>150</v>
      </c>
      <c r="K407" s="224">
        <v>5</v>
      </c>
      <c r="L407" s="226">
        <f>(K407*I407)/J407</f>
        <v>6.666666666666667</v>
      </c>
      <c r="M407" s="221"/>
      <c r="N407" s="221"/>
      <c r="O407" s="221"/>
      <c r="P407" s="221"/>
      <c r="Q407" s="221"/>
      <c r="R407" s="221"/>
      <c r="S407" s="221"/>
      <c r="T407" s="221"/>
      <c r="U407" s="221"/>
      <c r="V407" s="221"/>
      <c r="W407" s="221"/>
      <c r="X407" s="221"/>
      <c r="Y407" s="221">
        <v>12</v>
      </c>
      <c r="Z407" s="221">
        <v>0</v>
      </c>
      <c r="AA407" s="221">
        <f>AVERAGE(M409:X409)</f>
        <v>0</v>
      </c>
      <c r="AB407" s="221">
        <f>STDEV(M409:X409)</f>
        <v>0</v>
      </c>
      <c r="AC407" s="221">
        <f>MEDIAN(M409:X409)</f>
        <v>0</v>
      </c>
      <c r="AD407" s="227">
        <f t="shared" ref="AD407" si="303">Z407/Y407</f>
        <v>0</v>
      </c>
      <c r="AE407" s="224"/>
      <c r="AF407" s="224"/>
    </row>
    <row r="408" spans="1:32" s="222" customFormat="1" ht="18">
      <c r="A408" s="224"/>
      <c r="B408" s="224"/>
      <c r="C408" s="224"/>
      <c r="D408" s="224"/>
      <c r="E408" s="224"/>
      <c r="F408" s="224"/>
      <c r="G408" s="224"/>
      <c r="H408" s="224"/>
      <c r="L408" s="228" t="s">
        <v>73</v>
      </c>
      <c r="M408" s="221">
        <v>0</v>
      </c>
      <c r="N408" s="221">
        <v>0</v>
      </c>
      <c r="O408" s="221">
        <v>0</v>
      </c>
      <c r="P408" s="221">
        <v>0</v>
      </c>
      <c r="Q408" s="221">
        <v>0</v>
      </c>
      <c r="R408" s="221">
        <v>0</v>
      </c>
      <c r="S408" s="221">
        <v>0</v>
      </c>
      <c r="T408" s="221">
        <v>0</v>
      </c>
      <c r="U408" s="221">
        <v>0</v>
      </c>
      <c r="V408" s="221">
        <v>0</v>
      </c>
      <c r="W408" s="221">
        <v>0</v>
      </c>
      <c r="X408" s="221">
        <v>0</v>
      </c>
      <c r="Y408" s="230"/>
      <c r="Z408" s="231"/>
      <c r="AA408" s="231"/>
      <c r="AB408" s="231"/>
      <c r="AC408" s="231"/>
      <c r="AD408" s="232"/>
      <c r="AE408" s="224"/>
      <c r="AF408" s="224"/>
    </row>
    <row r="409" spans="1:32" s="222" customFormat="1" ht="18">
      <c r="A409" s="224"/>
      <c r="B409" s="224"/>
      <c r="C409" s="224"/>
      <c r="D409" s="224"/>
      <c r="E409" s="224"/>
      <c r="F409" s="224"/>
      <c r="G409" s="224"/>
      <c r="H409" s="224"/>
      <c r="L409" s="228" t="s">
        <v>74</v>
      </c>
      <c r="M409" s="221">
        <f t="shared" ref="M409:X409" si="304">1000*M408/$L407</f>
        <v>0</v>
      </c>
      <c r="N409" s="221">
        <f t="shared" si="304"/>
        <v>0</v>
      </c>
      <c r="O409" s="221">
        <f t="shared" si="304"/>
        <v>0</v>
      </c>
      <c r="P409" s="221">
        <f t="shared" si="304"/>
        <v>0</v>
      </c>
      <c r="Q409" s="221">
        <f t="shared" si="304"/>
        <v>0</v>
      </c>
      <c r="R409" s="221">
        <f t="shared" si="304"/>
        <v>0</v>
      </c>
      <c r="S409" s="221">
        <f t="shared" si="304"/>
        <v>0</v>
      </c>
      <c r="T409" s="221">
        <f t="shared" si="304"/>
        <v>0</v>
      </c>
      <c r="U409" s="221">
        <f t="shared" si="304"/>
        <v>0</v>
      </c>
      <c r="V409" s="221">
        <f t="shared" si="304"/>
        <v>0</v>
      </c>
      <c r="W409" s="221">
        <f t="shared" si="304"/>
        <v>0</v>
      </c>
      <c r="X409" s="221">
        <f t="shared" si="304"/>
        <v>0</v>
      </c>
      <c r="Y409" s="230"/>
      <c r="Z409" s="231"/>
      <c r="AA409" s="231"/>
      <c r="AB409" s="231"/>
      <c r="AC409" s="231"/>
      <c r="AD409" s="232"/>
      <c r="AE409" s="224"/>
      <c r="AF409" s="224"/>
    </row>
    <row r="410" spans="1:32" s="222" customFormat="1" ht="18">
      <c r="A410" s="224"/>
      <c r="B410" s="224"/>
      <c r="C410" s="224"/>
      <c r="D410" s="224"/>
      <c r="E410" s="224"/>
      <c r="F410" s="224"/>
      <c r="G410" s="224"/>
      <c r="H410" s="224"/>
      <c r="M410" s="224"/>
      <c r="N410" s="224"/>
      <c r="O410" s="224"/>
      <c r="P410" s="224"/>
      <c r="Q410" s="224"/>
      <c r="R410" s="224"/>
      <c r="S410" s="224"/>
      <c r="T410" s="224"/>
      <c r="U410" s="224"/>
      <c r="V410" s="224"/>
      <c r="W410" s="224"/>
      <c r="X410" s="224"/>
      <c r="AD410" s="232"/>
      <c r="AE410" s="224"/>
      <c r="AF410" s="224"/>
    </row>
    <row r="411" spans="1:32" s="222" customFormat="1" ht="19">
      <c r="A411" s="224"/>
      <c r="B411" s="224" t="s">
        <v>146</v>
      </c>
      <c r="C411" s="224" t="s">
        <v>87</v>
      </c>
      <c r="D411" s="280">
        <v>44657</v>
      </c>
      <c r="E411" s="224">
        <v>62</v>
      </c>
      <c r="F411" s="224"/>
      <c r="G411" s="224"/>
      <c r="H411" s="224"/>
      <c r="I411" s="224">
        <v>200</v>
      </c>
      <c r="J411" s="369">
        <v>150</v>
      </c>
      <c r="K411" s="224">
        <v>5</v>
      </c>
      <c r="L411" s="226">
        <f>(K411*I411)/J411</f>
        <v>6.666666666666667</v>
      </c>
      <c r="M411" s="221"/>
      <c r="N411" s="221"/>
      <c r="O411" s="221"/>
      <c r="P411" s="221"/>
      <c r="Q411" s="221"/>
      <c r="R411" s="221"/>
      <c r="S411" s="221"/>
      <c r="T411" s="221"/>
      <c r="U411" s="221"/>
      <c r="V411" s="221"/>
      <c r="W411" s="221"/>
      <c r="X411" s="221"/>
      <c r="Y411" s="221">
        <v>12</v>
      </c>
      <c r="Z411" s="221">
        <v>0</v>
      </c>
      <c r="AA411" s="221">
        <f>AVERAGE(M413:X413)</f>
        <v>0</v>
      </c>
      <c r="AB411" s="221">
        <f>STDEV(M413:X413)</f>
        <v>0</v>
      </c>
      <c r="AC411" s="221">
        <f>MEDIAN(M413:X413)</f>
        <v>0</v>
      </c>
      <c r="AD411" s="227">
        <f t="shared" ref="AD411" si="305">Z411/Y411</f>
        <v>0</v>
      </c>
      <c r="AE411" s="224"/>
      <c r="AF411" s="224"/>
    </row>
    <row r="412" spans="1:32" s="222" customFormat="1" ht="18">
      <c r="A412" s="224"/>
      <c r="B412" s="224"/>
      <c r="C412" s="224"/>
      <c r="D412" s="224"/>
      <c r="E412" s="224"/>
      <c r="F412" s="224"/>
      <c r="G412" s="224"/>
      <c r="H412" s="224"/>
      <c r="L412" s="228" t="s">
        <v>73</v>
      </c>
      <c r="M412" s="221">
        <v>0</v>
      </c>
      <c r="N412" s="221">
        <v>0</v>
      </c>
      <c r="O412" s="221">
        <v>0</v>
      </c>
      <c r="P412" s="221">
        <v>0</v>
      </c>
      <c r="Q412" s="221">
        <v>0</v>
      </c>
      <c r="R412" s="221">
        <v>0</v>
      </c>
      <c r="S412" s="221">
        <v>0</v>
      </c>
      <c r="T412" s="221">
        <v>0</v>
      </c>
      <c r="U412" s="221">
        <v>0</v>
      </c>
      <c r="V412" s="221">
        <v>0</v>
      </c>
      <c r="W412" s="221">
        <v>0</v>
      </c>
      <c r="X412" s="221">
        <v>0</v>
      </c>
      <c r="Y412" s="230"/>
      <c r="Z412" s="231"/>
      <c r="AA412" s="231"/>
      <c r="AB412" s="231"/>
      <c r="AC412" s="231"/>
      <c r="AD412" s="232"/>
      <c r="AE412" s="224"/>
      <c r="AF412" s="224"/>
    </row>
    <row r="413" spans="1:32" s="222" customFormat="1" ht="18">
      <c r="A413" s="224"/>
      <c r="B413" s="224"/>
      <c r="C413" s="224"/>
      <c r="D413" s="224"/>
      <c r="E413" s="224"/>
      <c r="F413" s="224"/>
      <c r="G413" s="224"/>
      <c r="H413" s="224"/>
      <c r="L413" s="228" t="s">
        <v>74</v>
      </c>
      <c r="M413" s="221">
        <f t="shared" ref="M413:X413" si="306">1000*M412/$L411</f>
        <v>0</v>
      </c>
      <c r="N413" s="221">
        <f t="shared" si="306"/>
        <v>0</v>
      </c>
      <c r="O413" s="221">
        <f t="shared" si="306"/>
        <v>0</v>
      </c>
      <c r="P413" s="221">
        <f t="shared" si="306"/>
        <v>0</v>
      </c>
      <c r="Q413" s="221">
        <f t="shared" si="306"/>
        <v>0</v>
      </c>
      <c r="R413" s="221">
        <f t="shared" si="306"/>
        <v>0</v>
      </c>
      <c r="S413" s="221">
        <f t="shared" si="306"/>
        <v>0</v>
      </c>
      <c r="T413" s="221">
        <f t="shared" si="306"/>
        <v>0</v>
      </c>
      <c r="U413" s="221">
        <f t="shared" si="306"/>
        <v>0</v>
      </c>
      <c r="V413" s="221">
        <f t="shared" si="306"/>
        <v>0</v>
      </c>
      <c r="W413" s="221">
        <f t="shared" si="306"/>
        <v>0</v>
      </c>
      <c r="X413" s="221">
        <f t="shared" si="306"/>
        <v>0</v>
      </c>
      <c r="Y413" s="230"/>
      <c r="Z413" s="231"/>
      <c r="AA413" s="231"/>
      <c r="AB413" s="231"/>
      <c r="AC413" s="231"/>
      <c r="AD413" s="232"/>
      <c r="AE413" s="224"/>
      <c r="AF413" s="224"/>
    </row>
    <row r="414" spans="1:32" s="222" customFormat="1" ht="18">
      <c r="A414" s="224"/>
      <c r="B414" s="224"/>
      <c r="C414" s="224"/>
      <c r="D414" s="224"/>
      <c r="E414" s="224"/>
      <c r="F414" s="224"/>
      <c r="G414" s="224"/>
      <c r="H414" s="224"/>
      <c r="M414" s="224"/>
      <c r="N414" s="224"/>
      <c r="O414" s="224"/>
      <c r="P414" s="224"/>
      <c r="Q414" s="224"/>
      <c r="R414" s="224"/>
      <c r="S414" s="224"/>
      <c r="T414" s="224"/>
      <c r="U414" s="224"/>
      <c r="V414" s="224"/>
      <c r="W414" s="224"/>
      <c r="X414" s="224"/>
      <c r="AD414" s="232"/>
      <c r="AE414" s="224"/>
      <c r="AF414" s="224"/>
    </row>
    <row r="415" spans="1:32" s="222" customFormat="1" ht="18">
      <c r="A415" s="271"/>
      <c r="B415" s="271"/>
      <c r="C415" s="271"/>
      <c r="D415" s="271"/>
      <c r="E415" s="271"/>
      <c r="F415" s="271"/>
      <c r="G415" s="271"/>
      <c r="H415" s="271"/>
      <c r="I415" s="271"/>
      <c r="J415" s="271"/>
      <c r="K415" s="271"/>
      <c r="L415" s="272"/>
      <c r="M415" s="273"/>
      <c r="N415" s="273"/>
      <c r="O415" s="273"/>
      <c r="P415" s="273"/>
      <c r="Q415" s="273"/>
      <c r="R415" s="273"/>
      <c r="S415" s="273"/>
      <c r="T415" s="273"/>
      <c r="U415" s="273"/>
      <c r="V415" s="273"/>
      <c r="W415" s="273"/>
      <c r="X415" s="273"/>
      <c r="Y415" s="273"/>
      <c r="Z415" s="273"/>
      <c r="AA415" s="273"/>
      <c r="AB415" s="273"/>
      <c r="AC415" s="273"/>
      <c r="AD415" s="274"/>
      <c r="AE415" s="224"/>
      <c r="AF415" s="224"/>
    </row>
    <row r="416" spans="1:32" s="222" customFormat="1" ht="18">
      <c r="A416" s="275"/>
      <c r="B416" s="275"/>
      <c r="C416" s="275"/>
      <c r="D416" s="276"/>
      <c r="E416" s="276"/>
      <c r="F416" s="276"/>
      <c r="G416" s="276"/>
      <c r="H416" s="276"/>
      <c r="I416" s="276"/>
      <c r="J416" s="276"/>
      <c r="K416" s="277"/>
      <c r="L416" s="276"/>
      <c r="M416" s="278"/>
      <c r="N416" s="278"/>
      <c r="O416" s="278"/>
      <c r="P416" s="278"/>
      <c r="Q416" s="278"/>
      <c r="R416" s="278"/>
      <c r="S416" s="278"/>
      <c r="T416" s="278"/>
      <c r="U416" s="278"/>
      <c r="V416" s="278"/>
      <c r="W416" s="278"/>
      <c r="X416" s="278"/>
      <c r="Y416" s="278"/>
      <c r="Z416" s="278"/>
      <c r="AA416" s="278"/>
      <c r="AB416" s="278"/>
      <c r="AC416" s="278"/>
      <c r="AD416" s="279"/>
      <c r="AE416" s="224"/>
      <c r="AF416" s="224"/>
    </row>
    <row r="417" spans="1:32" s="222" customFormat="1" ht="18">
      <c r="A417" s="224"/>
      <c r="B417" s="224"/>
      <c r="C417" s="224"/>
      <c r="D417" s="224"/>
      <c r="E417" s="224"/>
      <c r="F417" s="224"/>
      <c r="G417" s="224"/>
      <c r="H417" s="224"/>
      <c r="M417" s="224"/>
      <c r="N417" s="224"/>
      <c r="O417" s="224"/>
      <c r="P417" s="224"/>
      <c r="Q417" s="224"/>
      <c r="R417" s="224"/>
      <c r="S417" s="224"/>
      <c r="T417" s="224"/>
      <c r="U417" s="224"/>
      <c r="V417" s="224"/>
      <c r="W417" s="224"/>
      <c r="X417" s="224"/>
      <c r="AD417" s="232"/>
      <c r="AE417" s="224"/>
      <c r="AF417" s="224"/>
    </row>
    <row r="418" spans="1:32" s="222" customFormat="1" ht="58">
      <c r="A418" s="223" t="s">
        <v>685</v>
      </c>
      <c r="B418" s="224" t="s">
        <v>146</v>
      </c>
      <c r="C418" s="224" t="s">
        <v>87</v>
      </c>
      <c r="D418" s="280">
        <v>44665</v>
      </c>
      <c r="E418" s="224">
        <v>70</v>
      </c>
      <c r="F418" s="224"/>
      <c r="G418" s="224"/>
      <c r="H418" s="224"/>
      <c r="I418" s="224">
        <v>200</v>
      </c>
      <c r="J418" s="369">
        <v>150</v>
      </c>
      <c r="K418" s="224">
        <v>5</v>
      </c>
      <c r="L418" s="226">
        <f>(K418*I418)/J418</f>
        <v>6.666666666666667</v>
      </c>
      <c r="M418" s="221"/>
      <c r="N418" s="221"/>
      <c r="O418" s="221"/>
      <c r="P418" s="221"/>
      <c r="Q418" s="221"/>
      <c r="R418" s="221"/>
      <c r="S418" s="221"/>
      <c r="T418" s="221"/>
      <c r="U418" s="221"/>
      <c r="V418" s="221"/>
      <c r="W418" s="221"/>
      <c r="X418" s="221"/>
      <c r="Y418" s="221">
        <v>12</v>
      </c>
      <c r="Z418" s="221">
        <v>0</v>
      </c>
      <c r="AA418" s="221">
        <f>AVERAGE(M420:X420)</f>
        <v>0</v>
      </c>
      <c r="AB418" s="221">
        <f>STDEV(M420:X420)</f>
        <v>0</v>
      </c>
      <c r="AC418" s="221">
        <f>MEDIAN(M420:X420)</f>
        <v>0</v>
      </c>
      <c r="AD418" s="227">
        <f t="shared" ref="AD418" si="307">Z418/Y418</f>
        <v>0</v>
      </c>
      <c r="AE418" s="224"/>
      <c r="AF418" s="224"/>
    </row>
    <row r="419" spans="1:32" s="222" customFormat="1" ht="18">
      <c r="A419" s="224"/>
      <c r="B419" s="224"/>
      <c r="C419" s="224"/>
      <c r="D419" s="224"/>
      <c r="E419" s="224"/>
      <c r="F419" s="224"/>
      <c r="G419" s="224"/>
      <c r="H419" s="224"/>
      <c r="L419" s="228" t="s">
        <v>73</v>
      </c>
      <c r="M419" s="221">
        <v>0</v>
      </c>
      <c r="N419" s="221">
        <v>0</v>
      </c>
      <c r="O419" s="221">
        <v>0</v>
      </c>
      <c r="P419" s="221">
        <v>0</v>
      </c>
      <c r="Q419" s="221">
        <v>0</v>
      </c>
      <c r="R419" s="221">
        <v>0</v>
      </c>
      <c r="S419" s="221">
        <v>0</v>
      </c>
      <c r="T419" s="221">
        <v>0</v>
      </c>
      <c r="U419" s="221">
        <v>0</v>
      </c>
      <c r="V419" s="221">
        <v>0</v>
      </c>
      <c r="W419" s="221">
        <v>0</v>
      </c>
      <c r="X419" s="221">
        <v>0</v>
      </c>
      <c r="Y419" s="230"/>
      <c r="Z419" s="231"/>
      <c r="AA419" s="231"/>
      <c r="AB419" s="231"/>
      <c r="AC419" s="231"/>
      <c r="AD419" s="232"/>
      <c r="AE419" s="224"/>
      <c r="AF419" s="224"/>
    </row>
    <row r="420" spans="1:32" s="222" customFormat="1" ht="18">
      <c r="A420" s="224"/>
      <c r="B420" s="224"/>
      <c r="C420" s="224"/>
      <c r="D420" s="224"/>
      <c r="E420" s="224"/>
      <c r="F420" s="224"/>
      <c r="G420" s="224"/>
      <c r="H420" s="224"/>
      <c r="L420" s="228" t="s">
        <v>74</v>
      </c>
      <c r="M420" s="221">
        <f t="shared" ref="M420:X420" si="308">1000*M419/$L418</f>
        <v>0</v>
      </c>
      <c r="N420" s="221">
        <f t="shared" si="308"/>
        <v>0</v>
      </c>
      <c r="O420" s="221">
        <f t="shared" si="308"/>
        <v>0</v>
      </c>
      <c r="P420" s="221">
        <f t="shared" si="308"/>
        <v>0</v>
      </c>
      <c r="Q420" s="221">
        <f t="shared" si="308"/>
        <v>0</v>
      </c>
      <c r="R420" s="221">
        <f t="shared" si="308"/>
        <v>0</v>
      </c>
      <c r="S420" s="221">
        <f t="shared" si="308"/>
        <v>0</v>
      </c>
      <c r="T420" s="221">
        <f t="shared" si="308"/>
        <v>0</v>
      </c>
      <c r="U420" s="221">
        <f t="shared" si="308"/>
        <v>0</v>
      </c>
      <c r="V420" s="221">
        <f t="shared" si="308"/>
        <v>0</v>
      </c>
      <c r="W420" s="221">
        <f t="shared" si="308"/>
        <v>0</v>
      </c>
      <c r="X420" s="221">
        <f t="shared" si="308"/>
        <v>0</v>
      </c>
      <c r="Y420" s="230"/>
      <c r="Z420" s="231"/>
      <c r="AA420" s="231"/>
      <c r="AB420" s="231"/>
      <c r="AC420" s="231"/>
      <c r="AD420" s="232"/>
      <c r="AE420" s="224"/>
      <c r="AF420" s="224"/>
    </row>
    <row r="421" spans="1:32" s="222" customFormat="1" ht="18">
      <c r="A421" s="224"/>
      <c r="B421" s="224"/>
      <c r="C421" s="224"/>
      <c r="D421" s="224"/>
      <c r="E421" s="224"/>
      <c r="F421" s="224"/>
      <c r="G421" s="224"/>
      <c r="H421" s="224"/>
      <c r="M421" s="224"/>
      <c r="N421" s="224"/>
      <c r="O421" s="224"/>
      <c r="P421" s="224"/>
      <c r="Q421" s="224"/>
      <c r="R421" s="224"/>
      <c r="S421" s="224"/>
      <c r="T421" s="224"/>
      <c r="U421" s="224"/>
      <c r="V421" s="224"/>
      <c r="W421" s="224"/>
      <c r="X421" s="224"/>
      <c r="AD421" s="232"/>
      <c r="AE421" s="224"/>
      <c r="AF421" s="224"/>
    </row>
    <row r="422" spans="1:32" s="222" customFormat="1" ht="19">
      <c r="A422" s="224"/>
      <c r="B422" s="224" t="s">
        <v>146</v>
      </c>
      <c r="C422" s="224" t="s">
        <v>87</v>
      </c>
      <c r="D422" s="280">
        <v>44672</v>
      </c>
      <c r="E422" s="224">
        <v>77</v>
      </c>
      <c r="F422" s="224"/>
      <c r="G422" s="224"/>
      <c r="H422" s="224"/>
      <c r="I422" s="224">
        <v>200</v>
      </c>
      <c r="J422" s="369">
        <v>150</v>
      </c>
      <c r="K422" s="224">
        <v>5</v>
      </c>
      <c r="L422" s="226">
        <f>(K422*I422)/J422</f>
        <v>6.666666666666667</v>
      </c>
      <c r="M422" s="221"/>
      <c r="N422" s="221"/>
      <c r="O422" s="221"/>
      <c r="P422" s="221"/>
      <c r="Q422" s="221"/>
      <c r="R422" s="221"/>
      <c r="S422" s="221"/>
      <c r="T422" s="221"/>
      <c r="U422" s="221"/>
      <c r="V422" s="221"/>
      <c r="W422" s="221"/>
      <c r="X422" s="221"/>
      <c r="Y422" s="221">
        <v>12</v>
      </c>
      <c r="Z422" s="221">
        <v>0</v>
      </c>
      <c r="AA422" s="221">
        <f>AVERAGE(M424:X424)</f>
        <v>0</v>
      </c>
      <c r="AB422" s="221">
        <f>STDEV(M424:X424)</f>
        <v>0</v>
      </c>
      <c r="AC422" s="221">
        <f>MEDIAN(M424:X424)</f>
        <v>0</v>
      </c>
      <c r="AD422" s="227">
        <f t="shared" ref="AD422" si="309">Z422/Y422</f>
        <v>0</v>
      </c>
      <c r="AE422" s="224"/>
      <c r="AF422" s="224"/>
    </row>
    <row r="423" spans="1:32" s="222" customFormat="1" ht="18">
      <c r="A423" s="224"/>
      <c r="B423" s="224"/>
      <c r="C423" s="224"/>
      <c r="D423" s="224"/>
      <c r="E423" s="224"/>
      <c r="F423" s="224"/>
      <c r="G423" s="224"/>
      <c r="H423" s="224"/>
      <c r="L423" s="228" t="s">
        <v>73</v>
      </c>
      <c r="M423" s="221">
        <v>0</v>
      </c>
      <c r="N423" s="221">
        <v>0</v>
      </c>
      <c r="O423" s="221">
        <v>0</v>
      </c>
      <c r="P423" s="221">
        <v>0</v>
      </c>
      <c r="Q423" s="221">
        <v>0</v>
      </c>
      <c r="R423" s="221">
        <v>0</v>
      </c>
      <c r="S423" s="221">
        <v>0</v>
      </c>
      <c r="T423" s="221">
        <v>0</v>
      </c>
      <c r="U423" s="221">
        <v>0</v>
      </c>
      <c r="V423" s="221">
        <v>0</v>
      </c>
      <c r="W423" s="221">
        <v>0</v>
      </c>
      <c r="X423" s="221">
        <v>0</v>
      </c>
      <c r="Y423" s="230"/>
      <c r="Z423" s="231"/>
      <c r="AA423" s="231"/>
      <c r="AB423" s="231"/>
      <c r="AC423" s="231"/>
      <c r="AD423" s="232"/>
      <c r="AE423" s="224"/>
      <c r="AF423" s="224"/>
    </row>
    <row r="424" spans="1:32" s="222" customFormat="1" ht="18">
      <c r="A424" s="224"/>
      <c r="B424" s="224"/>
      <c r="C424" s="224"/>
      <c r="D424" s="224"/>
      <c r="E424" s="224"/>
      <c r="F424" s="224"/>
      <c r="G424" s="224"/>
      <c r="H424" s="224"/>
      <c r="L424" s="228" t="s">
        <v>74</v>
      </c>
      <c r="M424" s="221">
        <f t="shared" ref="M424:X424" si="310">1000*M423/$L422</f>
        <v>0</v>
      </c>
      <c r="N424" s="221">
        <f t="shared" si="310"/>
        <v>0</v>
      </c>
      <c r="O424" s="221">
        <f t="shared" si="310"/>
        <v>0</v>
      </c>
      <c r="P424" s="221">
        <f t="shared" si="310"/>
        <v>0</v>
      </c>
      <c r="Q424" s="221">
        <f t="shared" si="310"/>
        <v>0</v>
      </c>
      <c r="R424" s="221">
        <f t="shared" si="310"/>
        <v>0</v>
      </c>
      <c r="S424" s="221">
        <f t="shared" si="310"/>
        <v>0</v>
      </c>
      <c r="T424" s="221">
        <f t="shared" si="310"/>
        <v>0</v>
      </c>
      <c r="U424" s="221">
        <f t="shared" si="310"/>
        <v>0</v>
      </c>
      <c r="V424" s="221">
        <f t="shared" si="310"/>
        <v>0</v>
      </c>
      <c r="W424" s="221">
        <f t="shared" si="310"/>
        <v>0</v>
      </c>
      <c r="X424" s="221">
        <f t="shared" si="310"/>
        <v>0</v>
      </c>
      <c r="Y424" s="230"/>
      <c r="Z424" s="231"/>
      <c r="AA424" s="231"/>
      <c r="AB424" s="231"/>
      <c r="AC424" s="231"/>
      <c r="AD424" s="232"/>
      <c r="AE424" s="224"/>
      <c r="AF424" s="224"/>
    </row>
    <row r="425" spans="1:32" s="222" customFormat="1" ht="18">
      <c r="A425" s="224"/>
      <c r="B425" s="224"/>
      <c r="C425" s="224"/>
      <c r="D425" s="224"/>
      <c r="E425" s="224"/>
      <c r="F425" s="224"/>
      <c r="G425" s="224"/>
      <c r="H425" s="224"/>
      <c r="M425" s="224"/>
      <c r="N425" s="224"/>
      <c r="O425" s="224"/>
      <c r="P425" s="224"/>
      <c r="Q425" s="224"/>
      <c r="R425" s="224"/>
      <c r="S425" s="224"/>
      <c r="T425" s="224"/>
      <c r="U425" s="224"/>
      <c r="V425" s="224"/>
      <c r="W425" s="224"/>
      <c r="X425" s="224"/>
      <c r="AD425" s="232"/>
      <c r="AE425" s="224"/>
      <c r="AF425" s="224"/>
    </row>
    <row r="426" spans="1:32" s="222" customFormat="1" ht="19">
      <c r="A426" s="224"/>
      <c r="B426" s="224" t="s">
        <v>146</v>
      </c>
      <c r="C426" s="224" t="s">
        <v>87</v>
      </c>
      <c r="D426" s="280">
        <v>44678</v>
      </c>
      <c r="E426" s="224">
        <v>83</v>
      </c>
      <c r="F426" s="224"/>
      <c r="G426" s="224"/>
      <c r="H426" s="224"/>
      <c r="I426" s="224">
        <v>200</v>
      </c>
      <c r="J426" s="369">
        <v>150</v>
      </c>
      <c r="K426" s="224">
        <v>5</v>
      </c>
      <c r="L426" s="226">
        <f>(K426*I426)/J426</f>
        <v>6.666666666666667</v>
      </c>
      <c r="M426" s="221"/>
      <c r="N426" s="221"/>
      <c r="O426" s="221"/>
      <c r="P426" s="221"/>
      <c r="Q426" s="221"/>
      <c r="R426" s="221"/>
      <c r="S426" s="221"/>
      <c r="T426" s="221"/>
      <c r="U426" s="221"/>
      <c r="V426" s="221"/>
      <c r="W426" s="221"/>
      <c r="X426" s="221"/>
      <c r="Y426" s="221">
        <v>12</v>
      </c>
      <c r="Z426" s="221">
        <v>0</v>
      </c>
      <c r="AA426" s="221">
        <f>AVERAGE(M428:X428)</f>
        <v>0</v>
      </c>
      <c r="AB426" s="221">
        <f>STDEV(M428:X428)</f>
        <v>0</v>
      </c>
      <c r="AC426" s="221">
        <f>MEDIAN(M428:X428)</f>
        <v>0</v>
      </c>
      <c r="AD426" s="227">
        <f t="shared" ref="AD426" si="311">Z426/Y426</f>
        <v>0</v>
      </c>
      <c r="AE426" s="224"/>
      <c r="AF426" s="224"/>
    </row>
    <row r="427" spans="1:32" s="222" customFormat="1" ht="18">
      <c r="A427" s="224"/>
      <c r="B427" s="224"/>
      <c r="C427" s="224"/>
      <c r="D427" s="224"/>
      <c r="E427" s="224"/>
      <c r="F427" s="224"/>
      <c r="G427" s="224"/>
      <c r="H427" s="224"/>
      <c r="L427" s="228" t="s">
        <v>73</v>
      </c>
      <c r="M427" s="221">
        <v>0</v>
      </c>
      <c r="N427" s="221">
        <v>0</v>
      </c>
      <c r="O427" s="221">
        <v>0</v>
      </c>
      <c r="P427" s="221">
        <v>0</v>
      </c>
      <c r="Q427" s="221">
        <v>0</v>
      </c>
      <c r="R427" s="221">
        <v>0</v>
      </c>
      <c r="S427" s="221">
        <v>0</v>
      </c>
      <c r="T427" s="221">
        <v>0</v>
      </c>
      <c r="U427" s="221">
        <v>0</v>
      </c>
      <c r="V427" s="221">
        <v>0</v>
      </c>
      <c r="W427" s="221">
        <v>0</v>
      </c>
      <c r="X427" s="221">
        <v>0</v>
      </c>
      <c r="Y427" s="230"/>
      <c r="Z427" s="231"/>
      <c r="AA427" s="231"/>
      <c r="AB427" s="231"/>
      <c r="AC427" s="231"/>
      <c r="AD427" s="232"/>
      <c r="AE427" s="224"/>
      <c r="AF427" s="224"/>
    </row>
    <row r="428" spans="1:32" s="222" customFormat="1" ht="18">
      <c r="A428" s="224"/>
      <c r="B428" s="224"/>
      <c r="C428" s="224"/>
      <c r="D428" s="224"/>
      <c r="E428" s="224"/>
      <c r="F428" s="224"/>
      <c r="G428" s="224"/>
      <c r="H428" s="224"/>
      <c r="L428" s="228" t="s">
        <v>74</v>
      </c>
      <c r="M428" s="221">
        <f t="shared" ref="M428:X428" si="312">1000*M427/$L426</f>
        <v>0</v>
      </c>
      <c r="N428" s="221">
        <f t="shared" si="312"/>
        <v>0</v>
      </c>
      <c r="O428" s="221">
        <f t="shared" si="312"/>
        <v>0</v>
      </c>
      <c r="P428" s="221">
        <f t="shared" si="312"/>
        <v>0</v>
      </c>
      <c r="Q428" s="221">
        <f t="shared" si="312"/>
        <v>0</v>
      </c>
      <c r="R428" s="221">
        <f t="shared" si="312"/>
        <v>0</v>
      </c>
      <c r="S428" s="221">
        <f t="shared" si="312"/>
        <v>0</v>
      </c>
      <c r="T428" s="221">
        <f t="shared" si="312"/>
        <v>0</v>
      </c>
      <c r="U428" s="221">
        <f t="shared" si="312"/>
        <v>0</v>
      </c>
      <c r="V428" s="221">
        <f t="shared" si="312"/>
        <v>0</v>
      </c>
      <c r="W428" s="221">
        <f t="shared" si="312"/>
        <v>0</v>
      </c>
      <c r="X428" s="221">
        <f t="shared" si="312"/>
        <v>0</v>
      </c>
      <c r="Y428" s="230"/>
      <c r="Z428" s="231"/>
      <c r="AA428" s="231"/>
      <c r="AB428" s="231"/>
      <c r="AC428" s="231"/>
      <c r="AD428" s="232"/>
      <c r="AE428" s="224"/>
      <c r="AF428" s="224"/>
    </row>
    <row r="429" spans="1:32" s="222" customFormat="1" ht="18">
      <c r="A429" s="224"/>
      <c r="B429" s="224"/>
      <c r="C429" s="224"/>
      <c r="D429" s="224"/>
      <c r="E429" s="224"/>
      <c r="F429" s="224"/>
      <c r="G429" s="224"/>
      <c r="H429" s="224"/>
      <c r="M429" s="224"/>
      <c r="N429" s="224"/>
      <c r="O429" s="224"/>
      <c r="P429" s="224"/>
      <c r="Q429" s="224"/>
      <c r="R429" s="224"/>
      <c r="S429" s="224"/>
      <c r="T429" s="224"/>
      <c r="U429" s="224"/>
      <c r="V429" s="224"/>
      <c r="W429" s="224"/>
      <c r="X429" s="224"/>
      <c r="AD429" s="232"/>
      <c r="AE429" s="224"/>
      <c r="AF429" s="224"/>
    </row>
    <row r="430" spans="1:32" s="222" customFormat="1" ht="19">
      <c r="A430" s="224"/>
      <c r="B430" s="224" t="s">
        <v>148</v>
      </c>
      <c r="C430" s="224" t="s">
        <v>87</v>
      </c>
      <c r="D430" s="280">
        <v>44623</v>
      </c>
      <c r="E430" s="224">
        <v>0</v>
      </c>
      <c r="F430" s="224"/>
      <c r="G430" s="224"/>
      <c r="H430" s="224"/>
      <c r="I430" s="224">
        <v>200</v>
      </c>
      <c r="J430" s="369">
        <v>150</v>
      </c>
      <c r="K430" s="224">
        <v>5</v>
      </c>
      <c r="L430" s="226">
        <f>(K430*I430)/J430</f>
        <v>6.666666666666667</v>
      </c>
      <c r="M430" s="221"/>
      <c r="N430" s="221"/>
      <c r="O430" s="221"/>
      <c r="P430" s="221"/>
      <c r="Q430" s="221"/>
      <c r="R430" s="221"/>
      <c r="S430" s="221"/>
      <c r="T430" s="221"/>
      <c r="U430" s="221"/>
      <c r="V430" s="221"/>
      <c r="W430" s="221"/>
      <c r="X430" s="221"/>
      <c r="Y430" s="221">
        <v>12</v>
      </c>
      <c r="Z430" s="221">
        <v>0</v>
      </c>
      <c r="AA430" s="221">
        <f>AVERAGE(M432:X432)</f>
        <v>0</v>
      </c>
      <c r="AB430" s="221">
        <f>STDEV(M432:X432)</f>
        <v>0</v>
      </c>
      <c r="AC430" s="221">
        <f>MEDIAN(M432:X432)</f>
        <v>0</v>
      </c>
      <c r="AD430" s="227">
        <f t="shared" ref="AD430" si="313">Z430/Y430</f>
        <v>0</v>
      </c>
      <c r="AE430" s="224"/>
      <c r="AF430" s="224"/>
    </row>
    <row r="431" spans="1:32" s="222" customFormat="1" ht="18">
      <c r="A431" s="224"/>
      <c r="B431" s="224"/>
      <c r="C431" s="224"/>
      <c r="D431" s="224"/>
      <c r="E431" s="224"/>
      <c r="F431" s="224"/>
      <c r="G431" s="224"/>
      <c r="H431" s="224"/>
      <c r="L431" s="228" t="s">
        <v>73</v>
      </c>
      <c r="M431" s="221">
        <v>0</v>
      </c>
      <c r="N431" s="221">
        <v>0</v>
      </c>
      <c r="O431" s="221">
        <v>0</v>
      </c>
      <c r="P431" s="221">
        <v>0</v>
      </c>
      <c r="Q431" s="221">
        <v>0</v>
      </c>
      <c r="R431" s="221">
        <v>0</v>
      </c>
      <c r="S431" s="221">
        <v>0</v>
      </c>
      <c r="T431" s="221">
        <v>0</v>
      </c>
      <c r="U431" s="221">
        <v>0</v>
      </c>
      <c r="V431" s="221">
        <v>0</v>
      </c>
      <c r="W431" s="221">
        <v>0</v>
      </c>
      <c r="X431" s="221">
        <v>0</v>
      </c>
      <c r="Y431" s="230"/>
      <c r="Z431" s="231"/>
      <c r="AA431" s="231"/>
      <c r="AB431" s="231"/>
      <c r="AC431" s="231"/>
      <c r="AD431" s="232"/>
      <c r="AE431" s="224"/>
      <c r="AF431" s="224"/>
    </row>
    <row r="432" spans="1:32" s="222" customFormat="1" ht="18">
      <c r="A432" s="224"/>
      <c r="B432" s="224"/>
      <c r="C432" s="224"/>
      <c r="D432" s="224"/>
      <c r="E432" s="224"/>
      <c r="F432" s="224"/>
      <c r="G432" s="224"/>
      <c r="H432" s="224"/>
      <c r="L432" s="228" t="s">
        <v>74</v>
      </c>
      <c r="M432" s="221">
        <f t="shared" ref="M432:X432" si="314">1000*M431/$L430</f>
        <v>0</v>
      </c>
      <c r="N432" s="221">
        <f t="shared" si="314"/>
        <v>0</v>
      </c>
      <c r="O432" s="221">
        <f t="shared" si="314"/>
        <v>0</v>
      </c>
      <c r="P432" s="221">
        <f t="shared" si="314"/>
        <v>0</v>
      </c>
      <c r="Q432" s="221">
        <f t="shared" si="314"/>
        <v>0</v>
      </c>
      <c r="R432" s="221">
        <f t="shared" si="314"/>
        <v>0</v>
      </c>
      <c r="S432" s="221">
        <f t="shared" si="314"/>
        <v>0</v>
      </c>
      <c r="T432" s="221">
        <f t="shared" si="314"/>
        <v>0</v>
      </c>
      <c r="U432" s="221">
        <f t="shared" si="314"/>
        <v>0</v>
      </c>
      <c r="V432" s="221">
        <f t="shared" si="314"/>
        <v>0</v>
      </c>
      <c r="W432" s="221">
        <f t="shared" si="314"/>
        <v>0</v>
      </c>
      <c r="X432" s="221">
        <f t="shared" si="314"/>
        <v>0</v>
      </c>
      <c r="Y432" s="230"/>
      <c r="Z432" s="231"/>
      <c r="AA432" s="231"/>
      <c r="AB432" s="231"/>
      <c r="AC432" s="231"/>
      <c r="AD432" s="232"/>
      <c r="AE432" s="224"/>
      <c r="AF432" s="224"/>
    </row>
    <row r="433" spans="1:32" s="222" customFormat="1" ht="18">
      <c r="A433" s="224"/>
      <c r="B433" s="224"/>
      <c r="C433" s="224"/>
      <c r="D433" s="224"/>
      <c r="E433" s="224"/>
      <c r="F433" s="224"/>
      <c r="G433" s="224"/>
      <c r="H433" s="224"/>
      <c r="M433" s="224"/>
      <c r="N433" s="224"/>
      <c r="O433" s="224"/>
      <c r="P433" s="224"/>
      <c r="Q433" s="224"/>
      <c r="R433" s="224"/>
      <c r="S433" s="224"/>
      <c r="T433" s="224"/>
      <c r="U433" s="224"/>
      <c r="V433" s="224"/>
      <c r="W433" s="224"/>
      <c r="X433" s="224"/>
      <c r="AD433" s="232"/>
      <c r="AE433" s="224"/>
      <c r="AF433" s="224"/>
    </row>
    <row r="434" spans="1:32" s="222" customFormat="1" ht="19">
      <c r="A434" s="224"/>
      <c r="B434" s="224" t="s">
        <v>148</v>
      </c>
      <c r="C434" s="224" t="s">
        <v>87</v>
      </c>
      <c r="D434" s="280">
        <v>44631</v>
      </c>
      <c r="E434" s="224">
        <v>8</v>
      </c>
      <c r="F434" s="224"/>
      <c r="G434" s="224"/>
      <c r="H434" s="224"/>
      <c r="I434" s="224">
        <v>200</v>
      </c>
      <c r="J434" s="369">
        <v>150</v>
      </c>
      <c r="K434" s="224">
        <v>5</v>
      </c>
      <c r="L434" s="226">
        <f>(K434*I434)/J434</f>
        <v>6.666666666666667</v>
      </c>
      <c r="M434" s="221"/>
      <c r="N434" s="221"/>
      <c r="O434" s="221"/>
      <c r="P434" s="221"/>
      <c r="Q434" s="221"/>
      <c r="R434" s="221"/>
      <c r="S434" s="221"/>
      <c r="T434" s="221"/>
      <c r="U434" s="221"/>
      <c r="V434" s="221"/>
      <c r="W434" s="221"/>
      <c r="X434" s="221"/>
      <c r="Y434" s="221">
        <v>12</v>
      </c>
      <c r="Z434" s="221">
        <v>0</v>
      </c>
      <c r="AA434" s="221">
        <f>AVERAGE(M436:X436)</f>
        <v>0</v>
      </c>
      <c r="AB434" s="221">
        <f>STDEV(M436:X436)</f>
        <v>0</v>
      </c>
      <c r="AC434" s="221">
        <f>MEDIAN(M436:X436)</f>
        <v>0</v>
      </c>
      <c r="AD434" s="227">
        <f t="shared" ref="AD434" si="315">Z434/Y434</f>
        <v>0</v>
      </c>
      <c r="AE434" s="224"/>
      <c r="AF434" s="224"/>
    </row>
    <row r="435" spans="1:32" s="222" customFormat="1" ht="18">
      <c r="A435" s="224"/>
      <c r="B435" s="224"/>
      <c r="C435" s="224"/>
      <c r="D435" s="224"/>
      <c r="E435" s="224"/>
      <c r="F435" s="224"/>
      <c r="G435" s="224"/>
      <c r="H435" s="224"/>
      <c r="L435" s="228" t="s">
        <v>73</v>
      </c>
      <c r="M435" s="221">
        <v>0</v>
      </c>
      <c r="N435" s="221">
        <v>0</v>
      </c>
      <c r="O435" s="221">
        <v>0</v>
      </c>
      <c r="P435" s="221">
        <v>0</v>
      </c>
      <c r="Q435" s="221">
        <v>0</v>
      </c>
      <c r="R435" s="221">
        <v>0</v>
      </c>
      <c r="S435" s="221">
        <v>0</v>
      </c>
      <c r="T435" s="221">
        <v>0</v>
      </c>
      <c r="U435" s="221">
        <v>0</v>
      </c>
      <c r="V435" s="221">
        <v>0</v>
      </c>
      <c r="W435" s="221">
        <v>0</v>
      </c>
      <c r="X435" s="221">
        <v>0</v>
      </c>
      <c r="Y435" s="230"/>
      <c r="Z435" s="231"/>
      <c r="AA435" s="231"/>
      <c r="AB435" s="231"/>
      <c r="AC435" s="231"/>
      <c r="AD435" s="232"/>
      <c r="AE435" s="224"/>
      <c r="AF435" s="224"/>
    </row>
    <row r="436" spans="1:32" s="222" customFormat="1" ht="18">
      <c r="A436" s="224"/>
      <c r="B436" s="224"/>
      <c r="C436" s="224"/>
      <c r="D436" s="224"/>
      <c r="E436" s="224"/>
      <c r="F436" s="224"/>
      <c r="G436" s="224"/>
      <c r="H436" s="224"/>
      <c r="L436" s="228" t="s">
        <v>74</v>
      </c>
      <c r="M436" s="221">
        <f t="shared" ref="M436:X436" si="316">1000*M435/$L434</f>
        <v>0</v>
      </c>
      <c r="N436" s="221">
        <f t="shared" si="316"/>
        <v>0</v>
      </c>
      <c r="O436" s="221">
        <f t="shared" si="316"/>
        <v>0</v>
      </c>
      <c r="P436" s="221">
        <f t="shared" si="316"/>
        <v>0</v>
      </c>
      <c r="Q436" s="221">
        <f t="shared" si="316"/>
        <v>0</v>
      </c>
      <c r="R436" s="221">
        <f t="shared" si="316"/>
        <v>0</v>
      </c>
      <c r="S436" s="221">
        <f t="shared" si="316"/>
        <v>0</v>
      </c>
      <c r="T436" s="221">
        <f t="shared" si="316"/>
        <v>0</v>
      </c>
      <c r="U436" s="221">
        <f t="shared" si="316"/>
        <v>0</v>
      </c>
      <c r="V436" s="221">
        <f t="shared" si="316"/>
        <v>0</v>
      </c>
      <c r="W436" s="221">
        <f t="shared" si="316"/>
        <v>0</v>
      </c>
      <c r="X436" s="221">
        <f t="shared" si="316"/>
        <v>0</v>
      </c>
      <c r="Y436" s="230"/>
      <c r="Z436" s="231"/>
      <c r="AA436" s="231"/>
      <c r="AB436" s="231"/>
      <c r="AC436" s="231"/>
      <c r="AD436" s="232"/>
      <c r="AE436" s="224"/>
      <c r="AF436" s="224"/>
    </row>
    <row r="437" spans="1:32" s="222" customFormat="1" ht="18">
      <c r="A437" s="224"/>
      <c r="B437" s="224"/>
      <c r="C437" s="224"/>
      <c r="D437" s="224"/>
      <c r="E437" s="224"/>
      <c r="F437" s="224"/>
      <c r="G437" s="224"/>
      <c r="H437" s="224"/>
      <c r="M437" s="224"/>
      <c r="N437" s="224"/>
      <c r="O437" s="224"/>
      <c r="P437" s="224"/>
      <c r="Q437" s="224"/>
      <c r="R437" s="224"/>
      <c r="S437" s="224"/>
      <c r="T437" s="224"/>
      <c r="U437" s="224"/>
      <c r="V437" s="224"/>
      <c r="W437" s="224"/>
      <c r="X437" s="224"/>
      <c r="AD437" s="232"/>
      <c r="AE437" s="224"/>
      <c r="AF437" s="224"/>
    </row>
    <row r="438" spans="1:32" s="222" customFormat="1" ht="19">
      <c r="A438" s="224"/>
      <c r="B438" s="224" t="s">
        <v>148</v>
      </c>
      <c r="C438" s="224" t="s">
        <v>87</v>
      </c>
      <c r="D438" s="280">
        <v>44637</v>
      </c>
      <c r="E438" s="224">
        <v>14</v>
      </c>
      <c r="F438" s="224"/>
      <c r="G438" s="224"/>
      <c r="H438" s="224"/>
      <c r="I438" s="224">
        <v>200</v>
      </c>
      <c r="J438" s="369">
        <v>150</v>
      </c>
      <c r="K438" s="224">
        <v>5</v>
      </c>
      <c r="L438" s="226">
        <f>(K438*I438)/J438</f>
        <v>6.666666666666667</v>
      </c>
      <c r="M438" s="221"/>
      <c r="N438" s="221"/>
      <c r="O438" s="221"/>
      <c r="P438" s="221"/>
      <c r="Q438" s="221"/>
      <c r="R438" s="221"/>
      <c r="S438" s="221"/>
      <c r="T438" s="221"/>
      <c r="U438" s="221"/>
      <c r="V438" s="221"/>
      <c r="W438" s="221"/>
      <c r="X438" s="221"/>
      <c r="Y438" s="221">
        <v>12</v>
      </c>
      <c r="Z438" s="221">
        <v>0</v>
      </c>
      <c r="AA438" s="221">
        <f>AVERAGE(M440:X440)</f>
        <v>0</v>
      </c>
      <c r="AB438" s="221">
        <f>STDEV(M440:X440)</f>
        <v>0</v>
      </c>
      <c r="AC438" s="221">
        <f>MEDIAN(M440:X440)</f>
        <v>0</v>
      </c>
      <c r="AD438" s="227">
        <f t="shared" ref="AD438" si="317">Z438/Y438</f>
        <v>0</v>
      </c>
      <c r="AE438" s="224"/>
      <c r="AF438" s="224"/>
    </row>
    <row r="439" spans="1:32" s="222" customFormat="1" ht="18">
      <c r="A439" s="224"/>
      <c r="B439" s="224"/>
      <c r="C439" s="224"/>
      <c r="D439" s="224"/>
      <c r="E439" s="224"/>
      <c r="F439" s="224"/>
      <c r="G439" s="224"/>
      <c r="H439" s="224"/>
      <c r="L439" s="228" t="s">
        <v>73</v>
      </c>
      <c r="M439" s="221">
        <v>0</v>
      </c>
      <c r="N439" s="221">
        <v>0</v>
      </c>
      <c r="O439" s="221">
        <v>0</v>
      </c>
      <c r="P439" s="221">
        <v>0</v>
      </c>
      <c r="Q439" s="221">
        <v>0</v>
      </c>
      <c r="R439" s="221">
        <v>0</v>
      </c>
      <c r="S439" s="221">
        <v>0</v>
      </c>
      <c r="T439" s="221">
        <v>0</v>
      </c>
      <c r="U439" s="221">
        <v>0</v>
      </c>
      <c r="V439" s="221">
        <v>0</v>
      </c>
      <c r="W439" s="221">
        <v>0</v>
      </c>
      <c r="X439" s="221">
        <v>0</v>
      </c>
      <c r="Y439" s="230"/>
      <c r="Z439" s="231"/>
      <c r="AA439" s="231"/>
      <c r="AB439" s="231"/>
      <c r="AC439" s="231"/>
      <c r="AD439" s="232"/>
      <c r="AE439" s="224"/>
      <c r="AF439" s="224"/>
    </row>
    <row r="440" spans="1:32" s="222" customFormat="1" ht="18">
      <c r="A440" s="224"/>
      <c r="B440" s="224"/>
      <c r="C440" s="224"/>
      <c r="D440" s="224"/>
      <c r="E440" s="224"/>
      <c r="F440" s="224"/>
      <c r="G440" s="224"/>
      <c r="H440" s="224"/>
      <c r="L440" s="228" t="s">
        <v>74</v>
      </c>
      <c r="M440" s="221">
        <f t="shared" ref="M440:X440" si="318">1000*M439/$L438</f>
        <v>0</v>
      </c>
      <c r="N440" s="221">
        <f t="shared" si="318"/>
        <v>0</v>
      </c>
      <c r="O440" s="221">
        <f t="shared" si="318"/>
        <v>0</v>
      </c>
      <c r="P440" s="221">
        <f t="shared" si="318"/>
        <v>0</v>
      </c>
      <c r="Q440" s="221">
        <f t="shared" si="318"/>
        <v>0</v>
      </c>
      <c r="R440" s="221">
        <f t="shared" si="318"/>
        <v>0</v>
      </c>
      <c r="S440" s="221">
        <f t="shared" si="318"/>
        <v>0</v>
      </c>
      <c r="T440" s="221">
        <f t="shared" si="318"/>
        <v>0</v>
      </c>
      <c r="U440" s="221">
        <f t="shared" si="318"/>
        <v>0</v>
      </c>
      <c r="V440" s="221">
        <f t="shared" si="318"/>
        <v>0</v>
      </c>
      <c r="W440" s="221">
        <f t="shared" si="318"/>
        <v>0</v>
      </c>
      <c r="X440" s="221">
        <f t="shared" si="318"/>
        <v>0</v>
      </c>
      <c r="Y440" s="230"/>
      <c r="Z440" s="231"/>
      <c r="AA440" s="231"/>
      <c r="AB440" s="231"/>
      <c r="AC440" s="231"/>
      <c r="AD440" s="232"/>
      <c r="AE440" s="224"/>
      <c r="AF440" s="224"/>
    </row>
    <row r="441" spans="1:32" s="222" customFormat="1" ht="18">
      <c r="A441" s="224"/>
      <c r="B441" s="224"/>
      <c r="C441" s="224"/>
      <c r="D441" s="224"/>
      <c r="E441" s="224"/>
      <c r="F441" s="224"/>
      <c r="G441" s="224"/>
      <c r="H441" s="224"/>
      <c r="M441" s="224"/>
      <c r="N441" s="224"/>
      <c r="O441" s="224"/>
      <c r="P441" s="224"/>
      <c r="Q441" s="224"/>
      <c r="R441" s="224"/>
      <c r="S441" s="224"/>
      <c r="T441" s="224"/>
      <c r="U441" s="224"/>
      <c r="V441" s="224"/>
      <c r="W441" s="224"/>
      <c r="X441" s="224"/>
      <c r="AD441" s="232"/>
      <c r="AE441" s="224"/>
      <c r="AF441" s="224"/>
    </row>
    <row r="442" spans="1:32" s="222" customFormat="1" ht="18">
      <c r="A442" s="271"/>
      <c r="B442" s="271"/>
      <c r="C442" s="271"/>
      <c r="D442" s="271"/>
      <c r="E442" s="271"/>
      <c r="F442" s="271"/>
      <c r="G442" s="271"/>
      <c r="H442" s="271"/>
      <c r="I442" s="271"/>
      <c r="J442" s="271"/>
      <c r="K442" s="271"/>
      <c r="L442" s="272"/>
      <c r="M442" s="273"/>
      <c r="N442" s="273"/>
      <c r="O442" s="273"/>
      <c r="P442" s="273"/>
      <c r="Q442" s="273"/>
      <c r="R442" s="273"/>
      <c r="S442" s="273"/>
      <c r="T442" s="273"/>
      <c r="U442" s="273"/>
      <c r="V442" s="273"/>
      <c r="W442" s="273"/>
      <c r="X442" s="273"/>
      <c r="Y442" s="273"/>
      <c r="Z442" s="273"/>
      <c r="AA442" s="273"/>
      <c r="AB442" s="273"/>
      <c r="AC442" s="273"/>
      <c r="AD442" s="274"/>
      <c r="AE442" s="224"/>
      <c r="AF442" s="224"/>
    </row>
    <row r="443" spans="1:32" s="222" customFormat="1" ht="18">
      <c r="A443" s="275"/>
      <c r="B443" s="275"/>
      <c r="C443" s="275"/>
      <c r="D443" s="276"/>
      <c r="E443" s="276"/>
      <c r="F443" s="276"/>
      <c r="G443" s="276"/>
      <c r="H443" s="276"/>
      <c r="I443" s="276"/>
      <c r="J443" s="276"/>
      <c r="K443" s="277"/>
      <c r="L443" s="276"/>
      <c r="M443" s="278"/>
      <c r="N443" s="278"/>
      <c r="O443" s="278"/>
      <c r="P443" s="278"/>
      <c r="Q443" s="278"/>
      <c r="R443" s="278"/>
      <c r="S443" s="278"/>
      <c r="T443" s="278"/>
      <c r="U443" s="278"/>
      <c r="V443" s="278"/>
      <c r="W443" s="278"/>
      <c r="X443" s="278"/>
      <c r="Y443" s="278"/>
      <c r="Z443" s="278"/>
      <c r="AA443" s="278"/>
      <c r="AB443" s="278"/>
      <c r="AC443" s="278"/>
      <c r="AD443" s="279"/>
      <c r="AE443" s="224"/>
      <c r="AF443" s="224"/>
    </row>
    <row r="444" spans="1:32" s="222" customFormat="1" ht="18">
      <c r="A444" s="224"/>
      <c r="B444" s="224"/>
      <c r="C444" s="224"/>
      <c r="D444" s="224"/>
      <c r="E444" s="224"/>
      <c r="F444" s="224"/>
      <c r="G444" s="224"/>
      <c r="H444" s="224"/>
      <c r="M444" s="224"/>
      <c r="N444" s="224"/>
      <c r="O444" s="224"/>
      <c r="P444" s="224"/>
      <c r="Q444" s="224"/>
      <c r="R444" s="224"/>
      <c r="S444" s="224"/>
      <c r="T444" s="224"/>
      <c r="U444" s="224"/>
      <c r="V444" s="224"/>
      <c r="W444" s="224"/>
      <c r="X444" s="224"/>
      <c r="AD444" s="232"/>
      <c r="AE444" s="224"/>
      <c r="AF444" s="224"/>
    </row>
    <row r="445" spans="1:32" s="222" customFormat="1" ht="58">
      <c r="A445" s="223" t="s">
        <v>701</v>
      </c>
      <c r="B445" s="224" t="s">
        <v>148</v>
      </c>
      <c r="C445" s="224" t="s">
        <v>87</v>
      </c>
      <c r="D445" s="280">
        <v>44644</v>
      </c>
      <c r="E445" s="224">
        <v>21</v>
      </c>
      <c r="F445" s="224"/>
      <c r="G445" s="224"/>
      <c r="H445" s="224"/>
      <c r="I445" s="224">
        <v>200</v>
      </c>
      <c r="J445" s="369">
        <v>150</v>
      </c>
      <c r="K445" s="224">
        <v>5</v>
      </c>
      <c r="L445" s="226">
        <f>(K445*I445)/J445</f>
        <v>6.666666666666667</v>
      </c>
      <c r="M445" s="221"/>
      <c r="N445" s="221"/>
      <c r="O445" s="221"/>
      <c r="P445" s="221"/>
      <c r="Q445" s="221"/>
      <c r="R445" s="221"/>
      <c r="S445" s="221"/>
      <c r="T445" s="221"/>
      <c r="U445" s="221"/>
      <c r="V445" s="221"/>
      <c r="W445" s="221"/>
      <c r="X445" s="221"/>
      <c r="Y445" s="221">
        <v>12</v>
      </c>
      <c r="Z445" s="221">
        <v>0</v>
      </c>
      <c r="AA445" s="221">
        <f>AVERAGE(M447:X447)</f>
        <v>0</v>
      </c>
      <c r="AB445" s="221">
        <f>STDEV(M447:X447)</f>
        <v>0</v>
      </c>
      <c r="AC445" s="221">
        <f>MEDIAN(M447:X447)</f>
        <v>0</v>
      </c>
      <c r="AD445" s="227">
        <f t="shared" ref="AD445" si="319">Z445/Y445</f>
        <v>0</v>
      </c>
      <c r="AE445" s="224"/>
      <c r="AF445" s="224"/>
    </row>
    <row r="446" spans="1:32" s="222" customFormat="1" ht="18">
      <c r="A446" s="224"/>
      <c r="B446" s="224"/>
      <c r="C446" s="224"/>
      <c r="D446" s="224"/>
      <c r="E446" s="224"/>
      <c r="F446" s="224"/>
      <c r="G446" s="224"/>
      <c r="H446" s="224"/>
      <c r="L446" s="228" t="s">
        <v>73</v>
      </c>
      <c r="M446" s="221">
        <v>0</v>
      </c>
      <c r="N446" s="221">
        <v>0</v>
      </c>
      <c r="O446" s="221">
        <v>0</v>
      </c>
      <c r="P446" s="221">
        <v>0</v>
      </c>
      <c r="Q446" s="221">
        <v>0</v>
      </c>
      <c r="R446" s="221">
        <v>0</v>
      </c>
      <c r="S446" s="221">
        <v>0</v>
      </c>
      <c r="T446" s="221">
        <v>0</v>
      </c>
      <c r="U446" s="221">
        <v>0</v>
      </c>
      <c r="V446" s="221">
        <v>0</v>
      </c>
      <c r="W446" s="221">
        <v>0</v>
      </c>
      <c r="X446" s="221">
        <v>0</v>
      </c>
      <c r="Y446" s="230"/>
      <c r="Z446" s="231"/>
      <c r="AA446" s="231"/>
      <c r="AB446" s="231"/>
      <c r="AC446" s="231"/>
      <c r="AD446" s="232"/>
      <c r="AE446" s="224"/>
      <c r="AF446" s="224"/>
    </row>
    <row r="447" spans="1:32" s="222" customFormat="1" ht="18">
      <c r="A447" s="224"/>
      <c r="B447" s="224"/>
      <c r="C447" s="224"/>
      <c r="D447" s="224"/>
      <c r="E447" s="224"/>
      <c r="F447" s="224"/>
      <c r="G447" s="224"/>
      <c r="H447" s="224"/>
      <c r="L447" s="228" t="s">
        <v>74</v>
      </c>
      <c r="M447" s="221">
        <f t="shared" ref="M447:X447" si="320">1000*M446/$L445</f>
        <v>0</v>
      </c>
      <c r="N447" s="221">
        <f t="shared" si="320"/>
        <v>0</v>
      </c>
      <c r="O447" s="221">
        <f t="shared" si="320"/>
        <v>0</v>
      </c>
      <c r="P447" s="221">
        <f t="shared" si="320"/>
        <v>0</v>
      </c>
      <c r="Q447" s="221">
        <f t="shared" si="320"/>
        <v>0</v>
      </c>
      <c r="R447" s="221">
        <f t="shared" si="320"/>
        <v>0</v>
      </c>
      <c r="S447" s="221">
        <f t="shared" si="320"/>
        <v>0</v>
      </c>
      <c r="T447" s="221">
        <f t="shared" si="320"/>
        <v>0</v>
      </c>
      <c r="U447" s="221">
        <f t="shared" si="320"/>
        <v>0</v>
      </c>
      <c r="V447" s="221">
        <f t="shared" si="320"/>
        <v>0</v>
      </c>
      <c r="W447" s="221">
        <f t="shared" si="320"/>
        <v>0</v>
      </c>
      <c r="X447" s="221">
        <f t="shared" si="320"/>
        <v>0</v>
      </c>
      <c r="Y447" s="230"/>
      <c r="Z447" s="231"/>
      <c r="AA447" s="231"/>
      <c r="AB447" s="231"/>
      <c r="AC447" s="231"/>
      <c r="AD447" s="232"/>
      <c r="AE447" s="224"/>
      <c r="AF447" s="224"/>
    </row>
    <row r="448" spans="1:32" s="222" customFormat="1" ht="18">
      <c r="A448" s="224"/>
      <c r="B448" s="224"/>
      <c r="C448" s="224"/>
      <c r="D448" s="224"/>
      <c r="E448" s="224"/>
      <c r="F448" s="224"/>
      <c r="G448" s="224"/>
      <c r="H448" s="224"/>
      <c r="M448" s="224"/>
      <c r="N448" s="224"/>
      <c r="O448" s="224"/>
      <c r="P448" s="224"/>
      <c r="Q448" s="224"/>
      <c r="R448" s="224"/>
      <c r="S448" s="224"/>
      <c r="T448" s="224"/>
      <c r="U448" s="224"/>
      <c r="V448" s="224"/>
      <c r="W448" s="224"/>
      <c r="X448" s="224"/>
      <c r="AD448" s="232"/>
      <c r="AE448" s="224"/>
      <c r="AF448" s="224"/>
    </row>
    <row r="449" spans="1:32" s="222" customFormat="1" ht="19">
      <c r="A449" s="224"/>
      <c r="B449" s="224" t="s">
        <v>148</v>
      </c>
      <c r="C449" s="224" t="s">
        <v>87</v>
      </c>
      <c r="D449" s="280">
        <v>44651</v>
      </c>
      <c r="E449" s="224">
        <v>28</v>
      </c>
      <c r="F449" s="224"/>
      <c r="G449" s="224"/>
      <c r="H449" s="224"/>
      <c r="I449" s="224">
        <v>200</v>
      </c>
      <c r="J449" s="369">
        <v>150</v>
      </c>
      <c r="K449" s="224">
        <v>5</v>
      </c>
      <c r="L449" s="226">
        <f>(K449*I449)/J449</f>
        <v>6.666666666666667</v>
      </c>
      <c r="M449" s="221"/>
      <c r="N449" s="221"/>
      <c r="O449" s="221"/>
      <c r="P449" s="221"/>
      <c r="Q449" s="221"/>
      <c r="R449" s="221"/>
      <c r="S449" s="221"/>
      <c r="T449" s="221"/>
      <c r="U449" s="221"/>
      <c r="V449" s="221"/>
      <c r="W449" s="221"/>
      <c r="X449" s="221"/>
      <c r="Y449" s="221">
        <v>12</v>
      </c>
      <c r="Z449" s="221">
        <v>0</v>
      </c>
      <c r="AA449" s="221">
        <f>AVERAGE(M451:X451)</f>
        <v>0</v>
      </c>
      <c r="AB449" s="221">
        <f>STDEV(M451:X451)</f>
        <v>0</v>
      </c>
      <c r="AC449" s="221">
        <f>MEDIAN(M451:X451)</f>
        <v>0</v>
      </c>
      <c r="AD449" s="227">
        <f t="shared" ref="AD449" si="321">Z449/Y449</f>
        <v>0</v>
      </c>
      <c r="AE449" s="224"/>
      <c r="AF449" s="224"/>
    </row>
    <row r="450" spans="1:32" s="222" customFormat="1" ht="18">
      <c r="A450" s="224"/>
      <c r="B450" s="224"/>
      <c r="C450" s="224"/>
      <c r="D450" s="224"/>
      <c r="E450" s="224"/>
      <c r="F450" s="224"/>
      <c r="G450" s="224"/>
      <c r="H450" s="224"/>
      <c r="L450" s="228" t="s">
        <v>73</v>
      </c>
      <c r="M450" s="221">
        <v>0</v>
      </c>
      <c r="N450" s="221">
        <v>0</v>
      </c>
      <c r="O450" s="221">
        <v>0</v>
      </c>
      <c r="P450" s="221">
        <v>0</v>
      </c>
      <c r="Q450" s="221">
        <v>0</v>
      </c>
      <c r="R450" s="221">
        <v>0</v>
      </c>
      <c r="S450" s="221">
        <v>0</v>
      </c>
      <c r="T450" s="221">
        <v>0</v>
      </c>
      <c r="U450" s="221">
        <v>0</v>
      </c>
      <c r="V450" s="221">
        <v>0</v>
      </c>
      <c r="W450" s="221">
        <v>0</v>
      </c>
      <c r="X450" s="221">
        <v>0</v>
      </c>
      <c r="Y450" s="230"/>
      <c r="Z450" s="231"/>
      <c r="AA450" s="231"/>
      <c r="AB450" s="231"/>
      <c r="AC450" s="231"/>
      <c r="AD450" s="232"/>
      <c r="AE450" s="224"/>
      <c r="AF450" s="224"/>
    </row>
    <row r="451" spans="1:32" s="222" customFormat="1" ht="18">
      <c r="A451" s="224"/>
      <c r="B451" s="224"/>
      <c r="C451" s="224"/>
      <c r="D451" s="224"/>
      <c r="E451" s="224"/>
      <c r="F451" s="224"/>
      <c r="G451" s="224"/>
      <c r="H451" s="224"/>
      <c r="L451" s="228" t="s">
        <v>74</v>
      </c>
      <c r="M451" s="221">
        <f t="shared" ref="M451:X451" si="322">1000*M450/$L449</f>
        <v>0</v>
      </c>
      <c r="N451" s="221">
        <f t="shared" si="322"/>
        <v>0</v>
      </c>
      <c r="O451" s="221">
        <f t="shared" si="322"/>
        <v>0</v>
      </c>
      <c r="P451" s="221">
        <f t="shared" si="322"/>
        <v>0</v>
      </c>
      <c r="Q451" s="221">
        <f t="shared" si="322"/>
        <v>0</v>
      </c>
      <c r="R451" s="221">
        <f t="shared" si="322"/>
        <v>0</v>
      </c>
      <c r="S451" s="221">
        <f t="shared" si="322"/>
        <v>0</v>
      </c>
      <c r="T451" s="221">
        <f t="shared" si="322"/>
        <v>0</v>
      </c>
      <c r="U451" s="221">
        <f t="shared" si="322"/>
        <v>0</v>
      </c>
      <c r="V451" s="221">
        <f t="shared" si="322"/>
        <v>0</v>
      </c>
      <c r="W451" s="221">
        <f t="shared" si="322"/>
        <v>0</v>
      </c>
      <c r="X451" s="221">
        <f t="shared" si="322"/>
        <v>0</v>
      </c>
      <c r="Y451" s="230"/>
      <c r="Z451" s="231"/>
      <c r="AA451" s="231"/>
      <c r="AB451" s="231"/>
      <c r="AC451" s="231"/>
      <c r="AD451" s="232"/>
      <c r="AE451" s="224"/>
      <c r="AF451" s="224"/>
    </row>
    <row r="452" spans="1:32" s="222" customFormat="1" ht="18">
      <c r="A452" s="224"/>
      <c r="B452" s="224"/>
      <c r="C452" s="224"/>
      <c r="D452" s="224"/>
      <c r="E452" s="224"/>
      <c r="F452" s="224"/>
      <c r="G452" s="224"/>
      <c r="H452" s="224"/>
      <c r="M452" s="224"/>
      <c r="N452" s="224"/>
      <c r="O452" s="224"/>
      <c r="P452" s="224"/>
      <c r="Q452" s="224"/>
      <c r="R452" s="224"/>
      <c r="S452" s="224"/>
      <c r="T452" s="224"/>
      <c r="U452" s="224"/>
      <c r="V452" s="224"/>
      <c r="W452" s="224"/>
      <c r="X452" s="224"/>
      <c r="AD452" s="232"/>
      <c r="AE452" s="224"/>
      <c r="AF452" s="224"/>
    </row>
    <row r="453" spans="1:32" s="222" customFormat="1" ht="19">
      <c r="A453" s="224"/>
      <c r="B453" s="224" t="s">
        <v>148</v>
      </c>
      <c r="C453" s="224" t="s">
        <v>87</v>
      </c>
      <c r="D453" s="280">
        <v>44657</v>
      </c>
      <c r="E453" s="224">
        <v>34</v>
      </c>
      <c r="F453" s="224"/>
      <c r="G453" s="224"/>
      <c r="H453" s="224"/>
      <c r="I453" s="224">
        <v>200</v>
      </c>
      <c r="J453" s="369">
        <v>150</v>
      </c>
      <c r="K453" s="224">
        <v>5</v>
      </c>
      <c r="L453" s="226">
        <f>(K453*I453)/J453</f>
        <v>6.666666666666667</v>
      </c>
      <c r="M453" s="221"/>
      <c r="N453" s="221"/>
      <c r="O453" s="221"/>
      <c r="P453" s="221"/>
      <c r="Q453" s="221"/>
      <c r="R453" s="221"/>
      <c r="S453" s="221"/>
      <c r="T453" s="221"/>
      <c r="U453" s="221"/>
      <c r="V453" s="221"/>
      <c r="W453" s="221"/>
      <c r="X453" s="221"/>
      <c r="Y453" s="221">
        <v>12</v>
      </c>
      <c r="Z453" s="221">
        <v>0</v>
      </c>
      <c r="AA453" s="221">
        <f>AVERAGE(M455:X455)</f>
        <v>0</v>
      </c>
      <c r="AB453" s="221">
        <f>STDEV(M455:X455)</f>
        <v>0</v>
      </c>
      <c r="AC453" s="221">
        <f>MEDIAN(M455:X455)</f>
        <v>0</v>
      </c>
      <c r="AD453" s="227">
        <f t="shared" ref="AD453" si="323">Z453/Y453</f>
        <v>0</v>
      </c>
      <c r="AE453" s="224"/>
      <c r="AF453" s="224"/>
    </row>
    <row r="454" spans="1:32" s="222" customFormat="1" ht="18">
      <c r="A454" s="224"/>
      <c r="B454" s="224"/>
      <c r="C454" s="224"/>
      <c r="D454" s="224"/>
      <c r="E454" s="224"/>
      <c r="F454" s="224"/>
      <c r="G454" s="224"/>
      <c r="H454" s="224"/>
      <c r="L454" s="228" t="s">
        <v>73</v>
      </c>
      <c r="M454" s="221">
        <v>0</v>
      </c>
      <c r="N454" s="221">
        <v>0</v>
      </c>
      <c r="O454" s="221">
        <v>0</v>
      </c>
      <c r="P454" s="221">
        <v>0</v>
      </c>
      <c r="Q454" s="221">
        <v>0</v>
      </c>
      <c r="R454" s="221">
        <v>0</v>
      </c>
      <c r="S454" s="221">
        <v>0</v>
      </c>
      <c r="T454" s="221">
        <v>0</v>
      </c>
      <c r="U454" s="221">
        <v>0</v>
      </c>
      <c r="V454" s="221">
        <v>0</v>
      </c>
      <c r="W454" s="221">
        <v>0</v>
      </c>
      <c r="X454" s="221">
        <v>0</v>
      </c>
      <c r="Y454" s="230"/>
      <c r="Z454" s="231"/>
      <c r="AA454" s="231"/>
      <c r="AB454" s="231"/>
      <c r="AC454" s="231"/>
      <c r="AD454" s="232"/>
      <c r="AE454" s="224"/>
      <c r="AF454" s="224"/>
    </row>
    <row r="455" spans="1:32" s="222" customFormat="1" ht="18">
      <c r="A455" s="224"/>
      <c r="B455" s="224"/>
      <c r="C455" s="224"/>
      <c r="D455" s="224"/>
      <c r="E455" s="224"/>
      <c r="F455" s="224"/>
      <c r="G455" s="224"/>
      <c r="H455" s="224"/>
      <c r="L455" s="228" t="s">
        <v>74</v>
      </c>
      <c r="M455" s="221">
        <f t="shared" ref="M455:X455" si="324">1000*M454/$L453</f>
        <v>0</v>
      </c>
      <c r="N455" s="221">
        <f t="shared" si="324"/>
        <v>0</v>
      </c>
      <c r="O455" s="221">
        <f t="shared" si="324"/>
        <v>0</v>
      </c>
      <c r="P455" s="221">
        <f t="shared" si="324"/>
        <v>0</v>
      </c>
      <c r="Q455" s="221">
        <f t="shared" si="324"/>
        <v>0</v>
      </c>
      <c r="R455" s="221">
        <f t="shared" si="324"/>
        <v>0</v>
      </c>
      <c r="S455" s="221">
        <f t="shared" si="324"/>
        <v>0</v>
      </c>
      <c r="T455" s="221">
        <f t="shared" si="324"/>
        <v>0</v>
      </c>
      <c r="U455" s="221">
        <f t="shared" si="324"/>
        <v>0</v>
      </c>
      <c r="V455" s="221">
        <f t="shared" si="324"/>
        <v>0</v>
      </c>
      <c r="W455" s="221">
        <f t="shared" si="324"/>
        <v>0</v>
      </c>
      <c r="X455" s="221">
        <f t="shared" si="324"/>
        <v>0</v>
      </c>
      <c r="Y455" s="230"/>
      <c r="Z455" s="231"/>
      <c r="AA455" s="231"/>
      <c r="AB455" s="231"/>
      <c r="AC455" s="231"/>
      <c r="AD455" s="232"/>
      <c r="AE455" s="224"/>
      <c r="AF455" s="224"/>
    </row>
    <row r="456" spans="1:32" s="222" customFormat="1" ht="18">
      <c r="A456" s="224"/>
      <c r="B456" s="224"/>
      <c r="C456" s="224"/>
      <c r="D456" s="224"/>
      <c r="E456" s="224"/>
      <c r="F456" s="224"/>
      <c r="G456" s="224"/>
      <c r="H456" s="224"/>
      <c r="M456" s="224"/>
      <c r="N456" s="224"/>
      <c r="O456" s="224"/>
      <c r="P456" s="224"/>
      <c r="Q456" s="224"/>
      <c r="R456" s="224"/>
      <c r="S456" s="224"/>
      <c r="T456" s="224"/>
      <c r="U456" s="224"/>
      <c r="V456" s="224"/>
      <c r="W456" s="224"/>
      <c r="X456" s="224"/>
      <c r="AD456" s="232"/>
      <c r="AE456" s="224"/>
      <c r="AF456" s="224"/>
    </row>
    <row r="457" spans="1:32" s="222" customFormat="1" ht="19">
      <c r="A457" s="224"/>
      <c r="B457" s="224" t="s">
        <v>148</v>
      </c>
      <c r="C457" s="224" t="s">
        <v>87</v>
      </c>
      <c r="D457" s="280">
        <v>44665</v>
      </c>
      <c r="E457" s="224">
        <v>42</v>
      </c>
      <c r="F457" s="224"/>
      <c r="G457" s="224"/>
      <c r="H457" s="224"/>
      <c r="I457" s="224">
        <v>200</v>
      </c>
      <c r="J457" s="369">
        <v>150</v>
      </c>
      <c r="K457" s="224">
        <v>5</v>
      </c>
      <c r="L457" s="226">
        <f>(K457*I457)/J457</f>
        <v>6.666666666666667</v>
      </c>
      <c r="M457" s="221"/>
      <c r="N457" s="221"/>
      <c r="O457" s="221"/>
      <c r="P457" s="221"/>
      <c r="Q457" s="221"/>
      <c r="R457" s="221"/>
      <c r="S457" s="221"/>
      <c r="T457" s="221"/>
      <c r="U457" s="221"/>
      <c r="V457" s="221"/>
      <c r="W457" s="221"/>
      <c r="X457" s="221"/>
      <c r="Y457" s="221">
        <v>12</v>
      </c>
      <c r="Z457" s="221">
        <v>0</v>
      </c>
      <c r="AA457" s="221">
        <f>AVERAGE(M459:X459)</f>
        <v>0</v>
      </c>
      <c r="AB457" s="221">
        <f>STDEV(M459:X459)</f>
        <v>0</v>
      </c>
      <c r="AC457" s="221">
        <f>MEDIAN(M459:X459)</f>
        <v>0</v>
      </c>
      <c r="AD457" s="227">
        <f t="shared" ref="AD457" si="325">Z457/Y457</f>
        <v>0</v>
      </c>
      <c r="AE457" s="224"/>
      <c r="AF457" s="224"/>
    </row>
    <row r="458" spans="1:32" s="222" customFormat="1" ht="18">
      <c r="A458" s="224"/>
      <c r="B458" s="224"/>
      <c r="C458" s="224"/>
      <c r="D458" s="224"/>
      <c r="E458" s="224"/>
      <c r="F458" s="224"/>
      <c r="G458" s="224"/>
      <c r="H458" s="224"/>
      <c r="L458" s="228" t="s">
        <v>73</v>
      </c>
      <c r="M458" s="221">
        <v>0</v>
      </c>
      <c r="N458" s="221">
        <v>0</v>
      </c>
      <c r="O458" s="221">
        <v>0</v>
      </c>
      <c r="P458" s="221">
        <v>0</v>
      </c>
      <c r="Q458" s="221">
        <v>0</v>
      </c>
      <c r="R458" s="221">
        <v>0</v>
      </c>
      <c r="S458" s="221">
        <v>0</v>
      </c>
      <c r="T458" s="221">
        <v>0</v>
      </c>
      <c r="U458" s="221">
        <v>0</v>
      </c>
      <c r="V458" s="221">
        <v>0</v>
      </c>
      <c r="W458" s="221">
        <v>0</v>
      </c>
      <c r="X458" s="221">
        <v>0</v>
      </c>
      <c r="Y458" s="230"/>
      <c r="Z458" s="231"/>
      <c r="AA458" s="231"/>
      <c r="AB458" s="231"/>
      <c r="AC458" s="231"/>
      <c r="AD458" s="232"/>
      <c r="AE458" s="224"/>
      <c r="AF458" s="224"/>
    </row>
    <row r="459" spans="1:32" s="222" customFormat="1" ht="18">
      <c r="A459" s="224"/>
      <c r="B459" s="224"/>
      <c r="C459" s="224"/>
      <c r="D459" s="224"/>
      <c r="E459" s="224"/>
      <c r="F459" s="224"/>
      <c r="G459" s="224"/>
      <c r="H459" s="224"/>
      <c r="L459" s="228" t="s">
        <v>74</v>
      </c>
      <c r="M459" s="221">
        <f t="shared" ref="M459:X459" si="326">1000*M458/$L457</f>
        <v>0</v>
      </c>
      <c r="N459" s="221">
        <f t="shared" si="326"/>
        <v>0</v>
      </c>
      <c r="O459" s="221">
        <f t="shared" si="326"/>
        <v>0</v>
      </c>
      <c r="P459" s="221">
        <f t="shared" si="326"/>
        <v>0</v>
      </c>
      <c r="Q459" s="221">
        <f t="shared" si="326"/>
        <v>0</v>
      </c>
      <c r="R459" s="221">
        <f t="shared" si="326"/>
        <v>0</v>
      </c>
      <c r="S459" s="221">
        <f t="shared" si="326"/>
        <v>0</v>
      </c>
      <c r="T459" s="221">
        <f t="shared" si="326"/>
        <v>0</v>
      </c>
      <c r="U459" s="221">
        <f t="shared" si="326"/>
        <v>0</v>
      </c>
      <c r="V459" s="221">
        <f t="shared" si="326"/>
        <v>0</v>
      </c>
      <c r="W459" s="221">
        <f t="shared" si="326"/>
        <v>0</v>
      </c>
      <c r="X459" s="221">
        <f t="shared" si="326"/>
        <v>0</v>
      </c>
      <c r="Y459" s="230"/>
      <c r="Z459" s="231"/>
      <c r="AA459" s="231"/>
      <c r="AB459" s="231"/>
      <c r="AC459" s="231"/>
      <c r="AD459" s="232"/>
      <c r="AE459" s="224"/>
      <c r="AF459" s="224"/>
    </row>
    <row r="460" spans="1:32" s="222" customFormat="1" ht="18">
      <c r="A460" s="224"/>
      <c r="B460" s="224"/>
      <c r="C460" s="224"/>
      <c r="D460" s="224"/>
      <c r="E460" s="224"/>
      <c r="F460" s="224"/>
      <c r="G460" s="224"/>
      <c r="H460" s="224"/>
      <c r="M460" s="224"/>
      <c r="N460" s="224"/>
      <c r="O460" s="224"/>
      <c r="P460" s="224"/>
      <c r="Q460" s="224"/>
      <c r="R460" s="224"/>
      <c r="S460" s="224"/>
      <c r="T460" s="224"/>
      <c r="U460" s="224"/>
      <c r="V460" s="224"/>
      <c r="W460" s="224"/>
      <c r="X460" s="224"/>
      <c r="AD460" s="232"/>
      <c r="AE460" s="224"/>
      <c r="AF460" s="224"/>
    </row>
    <row r="461" spans="1:32" s="222" customFormat="1" ht="19">
      <c r="A461" s="224"/>
      <c r="B461" s="224" t="s">
        <v>148</v>
      </c>
      <c r="C461" s="224" t="s">
        <v>87</v>
      </c>
      <c r="D461" s="280">
        <v>44672</v>
      </c>
      <c r="E461" s="224">
        <v>49</v>
      </c>
      <c r="F461" s="224"/>
      <c r="G461" s="224"/>
      <c r="H461" s="224"/>
      <c r="I461" s="224">
        <v>200</v>
      </c>
      <c r="J461" s="369">
        <v>150</v>
      </c>
      <c r="K461" s="224">
        <v>5</v>
      </c>
      <c r="L461" s="226">
        <f>(K461*I461)/J461</f>
        <v>6.666666666666667</v>
      </c>
      <c r="M461" s="221"/>
      <c r="N461" s="221"/>
      <c r="O461" s="221"/>
      <c r="P461" s="221"/>
      <c r="Q461" s="221"/>
      <c r="R461" s="221"/>
      <c r="S461" s="221"/>
      <c r="T461" s="221"/>
      <c r="U461" s="221"/>
      <c r="V461" s="221"/>
      <c r="W461" s="221"/>
      <c r="X461" s="221"/>
      <c r="Y461" s="221">
        <v>12</v>
      </c>
      <c r="Z461" s="221">
        <v>0</v>
      </c>
      <c r="AA461" s="221">
        <f>AVERAGE(M463:X463)</f>
        <v>0</v>
      </c>
      <c r="AB461" s="221">
        <f>STDEV(M463:X463)</f>
        <v>0</v>
      </c>
      <c r="AC461" s="221">
        <f>MEDIAN(M463:X463)</f>
        <v>0</v>
      </c>
      <c r="AD461" s="227">
        <f t="shared" ref="AD461" si="327">Z461/Y461</f>
        <v>0</v>
      </c>
      <c r="AE461" s="224"/>
      <c r="AF461" s="224"/>
    </row>
    <row r="462" spans="1:32" s="222" customFormat="1" ht="18">
      <c r="A462" s="224"/>
      <c r="B462" s="224"/>
      <c r="C462" s="224"/>
      <c r="D462" s="224"/>
      <c r="E462" s="224"/>
      <c r="F462" s="224"/>
      <c r="G462" s="224"/>
      <c r="H462" s="224"/>
      <c r="L462" s="228" t="s">
        <v>73</v>
      </c>
      <c r="M462" s="221">
        <v>0</v>
      </c>
      <c r="N462" s="221">
        <v>0</v>
      </c>
      <c r="O462" s="221">
        <v>0</v>
      </c>
      <c r="P462" s="221">
        <v>0</v>
      </c>
      <c r="Q462" s="221">
        <v>0</v>
      </c>
      <c r="R462" s="221">
        <v>0</v>
      </c>
      <c r="S462" s="221">
        <v>0</v>
      </c>
      <c r="T462" s="221">
        <v>0</v>
      </c>
      <c r="U462" s="221">
        <v>0</v>
      </c>
      <c r="V462" s="221">
        <v>0</v>
      </c>
      <c r="W462" s="221">
        <v>0</v>
      </c>
      <c r="X462" s="221">
        <v>0</v>
      </c>
      <c r="Y462" s="230"/>
      <c r="Z462" s="231"/>
      <c r="AA462" s="231"/>
      <c r="AB462" s="231"/>
      <c r="AC462" s="231"/>
      <c r="AD462" s="232"/>
      <c r="AE462" s="224"/>
      <c r="AF462" s="224"/>
    </row>
    <row r="463" spans="1:32" s="222" customFormat="1" ht="18">
      <c r="A463" s="224"/>
      <c r="B463" s="224"/>
      <c r="C463" s="224"/>
      <c r="D463" s="224"/>
      <c r="E463" s="224"/>
      <c r="F463" s="224"/>
      <c r="G463" s="224"/>
      <c r="H463" s="224"/>
      <c r="L463" s="228" t="s">
        <v>74</v>
      </c>
      <c r="M463" s="221">
        <f t="shared" ref="M463:X463" si="328">1000*M462/$L461</f>
        <v>0</v>
      </c>
      <c r="N463" s="221">
        <f t="shared" si="328"/>
        <v>0</v>
      </c>
      <c r="O463" s="221">
        <f t="shared" si="328"/>
        <v>0</v>
      </c>
      <c r="P463" s="221">
        <f t="shared" si="328"/>
        <v>0</v>
      </c>
      <c r="Q463" s="221">
        <f t="shared" si="328"/>
        <v>0</v>
      </c>
      <c r="R463" s="221">
        <f t="shared" si="328"/>
        <v>0</v>
      </c>
      <c r="S463" s="221">
        <f t="shared" si="328"/>
        <v>0</v>
      </c>
      <c r="T463" s="221">
        <f t="shared" si="328"/>
        <v>0</v>
      </c>
      <c r="U463" s="221">
        <f t="shared" si="328"/>
        <v>0</v>
      </c>
      <c r="V463" s="221">
        <f t="shared" si="328"/>
        <v>0</v>
      </c>
      <c r="W463" s="221">
        <f t="shared" si="328"/>
        <v>0</v>
      </c>
      <c r="X463" s="221">
        <f t="shared" si="328"/>
        <v>0</v>
      </c>
      <c r="Y463" s="230"/>
      <c r="Z463" s="231"/>
      <c r="AA463" s="231"/>
      <c r="AB463" s="231"/>
      <c r="AC463" s="231"/>
      <c r="AD463" s="232"/>
      <c r="AE463" s="224"/>
      <c r="AF463" s="224"/>
    </row>
    <row r="464" spans="1:32" s="222" customFormat="1" ht="18">
      <c r="A464" s="224"/>
      <c r="B464" s="224"/>
      <c r="C464" s="224"/>
      <c r="D464" s="224"/>
      <c r="E464" s="224"/>
      <c r="F464" s="224"/>
      <c r="G464" s="224"/>
      <c r="H464" s="224"/>
      <c r="M464" s="224"/>
      <c r="N464" s="224"/>
      <c r="O464" s="224"/>
      <c r="P464" s="224"/>
      <c r="Q464" s="224"/>
      <c r="R464" s="224"/>
      <c r="S464" s="224"/>
      <c r="T464" s="224"/>
      <c r="U464" s="224"/>
      <c r="V464" s="224"/>
      <c r="W464" s="224"/>
      <c r="X464" s="224"/>
      <c r="AD464" s="232"/>
      <c r="AE464" s="224"/>
      <c r="AF464" s="224"/>
    </row>
    <row r="465" spans="1:32" s="222" customFormat="1" ht="19">
      <c r="A465" s="224"/>
      <c r="B465" s="224" t="s">
        <v>148</v>
      </c>
      <c r="C465" s="224" t="s">
        <v>87</v>
      </c>
      <c r="D465" s="280">
        <v>44679</v>
      </c>
      <c r="E465" s="224">
        <v>56</v>
      </c>
      <c r="F465" s="224"/>
      <c r="G465" s="224"/>
      <c r="H465" s="224"/>
      <c r="I465" s="224">
        <v>200</v>
      </c>
      <c r="J465" s="369">
        <v>150</v>
      </c>
      <c r="K465" s="224">
        <v>5</v>
      </c>
      <c r="L465" s="226">
        <f>(K465*I465)/J465</f>
        <v>6.666666666666667</v>
      </c>
      <c r="M465" s="221"/>
      <c r="N465" s="221"/>
      <c r="O465" s="221"/>
      <c r="P465" s="221"/>
      <c r="Q465" s="221"/>
      <c r="R465" s="221"/>
      <c r="S465" s="221"/>
      <c r="T465" s="221"/>
      <c r="U465" s="221"/>
      <c r="V465" s="221"/>
      <c r="W465" s="221"/>
      <c r="X465" s="221"/>
      <c r="Y465" s="221">
        <v>12</v>
      </c>
      <c r="Z465" s="221">
        <v>0</v>
      </c>
      <c r="AA465" s="221">
        <f>AVERAGE(M467:X467)</f>
        <v>0</v>
      </c>
      <c r="AB465" s="221">
        <f>STDEV(M467:X467)</f>
        <v>0</v>
      </c>
      <c r="AC465" s="221">
        <f>MEDIAN(M467:X467)</f>
        <v>0</v>
      </c>
      <c r="AD465" s="227">
        <f t="shared" ref="AD465" si="329">Z465/Y465</f>
        <v>0</v>
      </c>
      <c r="AE465" s="224"/>
      <c r="AF465" s="224"/>
    </row>
    <row r="466" spans="1:32" s="222" customFormat="1" ht="18">
      <c r="A466" s="224"/>
      <c r="B466" s="224"/>
      <c r="C466" s="224"/>
      <c r="D466" s="224"/>
      <c r="E466" s="224"/>
      <c r="F466" s="224"/>
      <c r="G466" s="224"/>
      <c r="H466" s="224"/>
      <c r="L466" s="228" t="s">
        <v>73</v>
      </c>
      <c r="M466" s="221">
        <v>0</v>
      </c>
      <c r="N466" s="221">
        <v>0</v>
      </c>
      <c r="O466" s="221">
        <v>0</v>
      </c>
      <c r="P466" s="221">
        <v>0</v>
      </c>
      <c r="Q466" s="221">
        <v>0</v>
      </c>
      <c r="R466" s="221">
        <v>0</v>
      </c>
      <c r="S466" s="221">
        <v>0</v>
      </c>
      <c r="T466" s="221">
        <v>0</v>
      </c>
      <c r="U466" s="221">
        <v>0</v>
      </c>
      <c r="V466" s="221">
        <v>0</v>
      </c>
      <c r="W466" s="221">
        <v>0</v>
      </c>
      <c r="X466" s="221">
        <v>0</v>
      </c>
      <c r="Y466" s="230"/>
      <c r="Z466" s="231"/>
      <c r="AA466" s="231"/>
      <c r="AB466" s="231"/>
      <c r="AC466" s="231"/>
      <c r="AD466" s="232"/>
      <c r="AE466" s="224"/>
      <c r="AF466" s="224"/>
    </row>
    <row r="467" spans="1:32" s="222" customFormat="1" ht="18">
      <c r="A467" s="224"/>
      <c r="B467" s="224"/>
      <c r="C467" s="224"/>
      <c r="D467" s="224"/>
      <c r="E467" s="224"/>
      <c r="F467" s="224"/>
      <c r="G467" s="224"/>
      <c r="H467" s="224"/>
      <c r="L467" s="228" t="s">
        <v>74</v>
      </c>
      <c r="M467" s="221">
        <f t="shared" ref="M467:X467" si="330">1000*M466/$L465</f>
        <v>0</v>
      </c>
      <c r="N467" s="221">
        <f t="shared" si="330"/>
        <v>0</v>
      </c>
      <c r="O467" s="221">
        <f t="shared" si="330"/>
        <v>0</v>
      </c>
      <c r="P467" s="221">
        <f t="shared" si="330"/>
        <v>0</v>
      </c>
      <c r="Q467" s="221">
        <f t="shared" si="330"/>
        <v>0</v>
      </c>
      <c r="R467" s="221">
        <f t="shared" si="330"/>
        <v>0</v>
      </c>
      <c r="S467" s="221">
        <f t="shared" si="330"/>
        <v>0</v>
      </c>
      <c r="T467" s="221">
        <f t="shared" si="330"/>
        <v>0</v>
      </c>
      <c r="U467" s="221">
        <f t="shared" si="330"/>
        <v>0</v>
      </c>
      <c r="V467" s="221">
        <f t="shared" si="330"/>
        <v>0</v>
      </c>
      <c r="W467" s="221">
        <f t="shared" si="330"/>
        <v>0</v>
      </c>
      <c r="X467" s="221">
        <f t="shared" si="330"/>
        <v>0</v>
      </c>
      <c r="Y467" s="230"/>
      <c r="Z467" s="231"/>
      <c r="AA467" s="231"/>
      <c r="AB467" s="231"/>
      <c r="AC467" s="231"/>
      <c r="AD467" s="232"/>
      <c r="AE467" s="224"/>
      <c r="AF467" s="224"/>
    </row>
    <row r="468" spans="1:32" s="222" customFormat="1" ht="18">
      <c r="A468" s="224"/>
      <c r="B468" s="224"/>
      <c r="C468" s="224"/>
      <c r="D468" s="224"/>
      <c r="E468" s="224"/>
      <c r="F468" s="224"/>
      <c r="G468" s="224"/>
      <c r="H468" s="224"/>
      <c r="M468" s="224"/>
      <c r="N468" s="224"/>
      <c r="O468" s="224"/>
      <c r="P468" s="224"/>
      <c r="Q468" s="224"/>
      <c r="R468" s="224"/>
      <c r="S468" s="224"/>
      <c r="T468" s="224"/>
      <c r="U468" s="224"/>
      <c r="V468" s="224"/>
      <c r="W468" s="224"/>
      <c r="X468" s="224"/>
      <c r="AD468" s="232"/>
      <c r="AE468" s="224"/>
      <c r="AF468" s="224"/>
    </row>
    <row r="469" spans="1:32" s="222" customFormat="1" ht="18">
      <c r="A469" s="271"/>
      <c r="B469" s="271"/>
      <c r="C469" s="271"/>
      <c r="D469" s="271"/>
      <c r="E469" s="271"/>
      <c r="F469" s="271"/>
      <c r="G469" s="271"/>
      <c r="H469" s="271"/>
      <c r="I469" s="271"/>
      <c r="J469" s="271"/>
      <c r="K469" s="271"/>
      <c r="L469" s="272"/>
      <c r="M469" s="273"/>
      <c r="N469" s="273"/>
      <c r="O469" s="273"/>
      <c r="P469" s="273"/>
      <c r="Q469" s="273"/>
      <c r="R469" s="273"/>
      <c r="S469" s="273"/>
      <c r="T469" s="273"/>
      <c r="U469" s="273"/>
      <c r="V469" s="273"/>
      <c r="W469" s="273"/>
      <c r="X469" s="273"/>
      <c r="Y469" s="273"/>
      <c r="Z469" s="273"/>
      <c r="AA469" s="273"/>
      <c r="AB469" s="273"/>
      <c r="AC469" s="273"/>
      <c r="AD469" s="274"/>
      <c r="AE469" s="224"/>
      <c r="AF469" s="224"/>
    </row>
    <row r="470" spans="1:32" s="222" customFormat="1" ht="18">
      <c r="A470" s="275"/>
      <c r="B470" s="275"/>
      <c r="C470" s="275"/>
      <c r="D470" s="276"/>
      <c r="E470" s="276"/>
      <c r="F470" s="276"/>
      <c r="G470" s="276"/>
      <c r="H470" s="276"/>
      <c r="I470" s="276"/>
      <c r="J470" s="276"/>
      <c r="K470" s="277"/>
      <c r="L470" s="276"/>
      <c r="M470" s="278"/>
      <c r="N470" s="278"/>
      <c r="O470" s="278"/>
      <c r="P470" s="278"/>
      <c r="Q470" s="278"/>
      <c r="R470" s="278"/>
      <c r="S470" s="278"/>
      <c r="T470" s="278"/>
      <c r="U470" s="278"/>
      <c r="V470" s="278"/>
      <c r="W470" s="278"/>
      <c r="X470" s="278"/>
      <c r="Y470" s="278"/>
      <c r="Z470" s="278"/>
      <c r="AA470" s="278"/>
      <c r="AB470" s="278"/>
      <c r="AC470" s="278"/>
      <c r="AD470" s="279"/>
      <c r="AE470" s="224"/>
      <c r="AF470" s="224"/>
    </row>
    <row r="471" spans="1:32" s="222" customFormat="1" ht="18">
      <c r="A471" s="224"/>
      <c r="B471" s="224"/>
      <c r="C471" s="224"/>
      <c r="D471" s="224"/>
      <c r="E471" s="224"/>
      <c r="F471" s="224"/>
      <c r="G471" s="224"/>
      <c r="H471" s="224"/>
      <c r="M471" s="224"/>
      <c r="N471" s="224"/>
      <c r="O471" s="224"/>
      <c r="P471" s="224"/>
      <c r="Q471" s="224"/>
      <c r="R471" s="224"/>
      <c r="S471" s="224"/>
      <c r="T471" s="224"/>
      <c r="U471" s="224"/>
      <c r="V471" s="224"/>
      <c r="W471" s="224"/>
      <c r="X471" s="224"/>
      <c r="AD471" s="232"/>
      <c r="AE471" s="224"/>
      <c r="AF471" s="224"/>
    </row>
    <row r="472" spans="1:32" s="222" customFormat="1" ht="58">
      <c r="A472" s="223" t="s">
        <v>694</v>
      </c>
      <c r="B472" s="224" t="s">
        <v>148</v>
      </c>
      <c r="C472" s="224" t="s">
        <v>87</v>
      </c>
      <c r="D472" s="280">
        <v>44686</v>
      </c>
      <c r="E472" s="224">
        <v>63</v>
      </c>
      <c r="F472" s="224"/>
      <c r="G472" s="224"/>
      <c r="H472" s="224"/>
      <c r="I472" s="224">
        <v>200</v>
      </c>
      <c r="J472" s="369">
        <v>150</v>
      </c>
      <c r="K472" s="224">
        <v>5</v>
      </c>
      <c r="L472" s="226">
        <f>(K472*I472)/J472</f>
        <v>6.666666666666667</v>
      </c>
      <c r="M472" s="221"/>
      <c r="N472" s="221"/>
      <c r="O472" s="221"/>
      <c r="P472" s="221"/>
      <c r="Q472" s="221"/>
      <c r="R472" s="221"/>
      <c r="S472" s="221"/>
      <c r="T472" s="221"/>
      <c r="U472" s="221"/>
      <c r="V472" s="221"/>
      <c r="W472" s="221"/>
      <c r="X472" s="221"/>
      <c r="Y472" s="221">
        <v>12</v>
      </c>
      <c r="Z472" s="221">
        <v>0</v>
      </c>
      <c r="AA472" s="221">
        <f>AVERAGE(M474:X474)</f>
        <v>0</v>
      </c>
      <c r="AB472" s="221">
        <f>STDEV(M474:X474)</f>
        <v>0</v>
      </c>
      <c r="AC472" s="221">
        <f>MEDIAN(M474:X474)</f>
        <v>0</v>
      </c>
      <c r="AD472" s="227">
        <f t="shared" ref="AD472" si="331">Z472/Y472</f>
        <v>0</v>
      </c>
      <c r="AE472" s="224"/>
      <c r="AF472" s="224"/>
    </row>
    <row r="473" spans="1:32" s="222" customFormat="1" ht="18">
      <c r="A473" s="224"/>
      <c r="B473" s="224"/>
      <c r="C473" s="224"/>
      <c r="D473" s="224"/>
      <c r="E473" s="224"/>
      <c r="F473" s="224"/>
      <c r="G473" s="224"/>
      <c r="H473" s="224"/>
      <c r="L473" s="228" t="s">
        <v>73</v>
      </c>
      <c r="M473" s="221">
        <v>0</v>
      </c>
      <c r="N473" s="221">
        <v>0</v>
      </c>
      <c r="O473" s="221">
        <v>0</v>
      </c>
      <c r="P473" s="221">
        <v>0</v>
      </c>
      <c r="Q473" s="221">
        <v>0</v>
      </c>
      <c r="R473" s="221">
        <v>0</v>
      </c>
      <c r="S473" s="221">
        <v>0</v>
      </c>
      <c r="T473" s="221">
        <v>0</v>
      </c>
      <c r="U473" s="221">
        <v>0</v>
      </c>
      <c r="V473" s="221">
        <v>0</v>
      </c>
      <c r="W473" s="221">
        <v>0</v>
      </c>
      <c r="X473" s="221">
        <v>0</v>
      </c>
      <c r="Y473" s="230"/>
      <c r="Z473" s="231"/>
      <c r="AA473" s="231"/>
      <c r="AB473" s="231"/>
      <c r="AC473" s="231"/>
      <c r="AD473" s="232"/>
      <c r="AE473" s="224"/>
      <c r="AF473" s="224"/>
    </row>
    <row r="474" spans="1:32" s="222" customFormat="1" ht="18">
      <c r="A474" s="224"/>
      <c r="B474" s="224"/>
      <c r="C474" s="224"/>
      <c r="D474" s="224"/>
      <c r="E474" s="224"/>
      <c r="F474" s="224"/>
      <c r="G474" s="224"/>
      <c r="H474" s="224"/>
      <c r="L474" s="228" t="s">
        <v>74</v>
      </c>
      <c r="M474" s="221">
        <f t="shared" ref="M474:X474" si="332">1000*M473/$L472</f>
        <v>0</v>
      </c>
      <c r="N474" s="221">
        <f t="shared" si="332"/>
        <v>0</v>
      </c>
      <c r="O474" s="221">
        <f t="shared" si="332"/>
        <v>0</v>
      </c>
      <c r="P474" s="221">
        <f t="shared" si="332"/>
        <v>0</v>
      </c>
      <c r="Q474" s="221">
        <f t="shared" si="332"/>
        <v>0</v>
      </c>
      <c r="R474" s="221">
        <f t="shared" si="332"/>
        <v>0</v>
      </c>
      <c r="S474" s="221">
        <f t="shared" si="332"/>
        <v>0</v>
      </c>
      <c r="T474" s="221">
        <f t="shared" si="332"/>
        <v>0</v>
      </c>
      <c r="U474" s="221">
        <f t="shared" si="332"/>
        <v>0</v>
      </c>
      <c r="V474" s="221">
        <f t="shared" si="332"/>
        <v>0</v>
      </c>
      <c r="W474" s="221">
        <f t="shared" si="332"/>
        <v>0</v>
      </c>
      <c r="X474" s="221">
        <f t="shared" si="332"/>
        <v>0</v>
      </c>
      <c r="Y474" s="230"/>
      <c r="Z474" s="231"/>
      <c r="AA474" s="231"/>
      <c r="AB474" s="231"/>
      <c r="AC474" s="231"/>
      <c r="AD474" s="232"/>
      <c r="AE474" s="224"/>
      <c r="AF474" s="224"/>
    </row>
    <row r="475" spans="1:32" s="222" customFormat="1" ht="18">
      <c r="A475" s="224"/>
      <c r="B475" s="224"/>
      <c r="C475" s="224"/>
      <c r="D475" s="224"/>
      <c r="E475" s="224"/>
      <c r="F475" s="224"/>
      <c r="G475" s="224"/>
      <c r="H475" s="224"/>
      <c r="M475" s="224"/>
      <c r="N475" s="224"/>
      <c r="O475" s="224"/>
      <c r="P475" s="224"/>
      <c r="Q475" s="224"/>
      <c r="R475" s="224"/>
      <c r="S475" s="224"/>
      <c r="T475" s="224"/>
      <c r="U475" s="224"/>
      <c r="V475" s="224"/>
      <c r="W475" s="224"/>
      <c r="X475" s="224"/>
      <c r="AD475" s="232"/>
      <c r="AE475" s="224"/>
      <c r="AF475" s="224"/>
    </row>
    <row r="476" spans="1:32" s="222" customFormat="1" ht="19">
      <c r="A476" s="224"/>
      <c r="B476" s="224" t="s">
        <v>148</v>
      </c>
      <c r="C476" s="224" t="s">
        <v>87</v>
      </c>
      <c r="D476" s="280">
        <v>44693</v>
      </c>
      <c r="E476" s="224">
        <v>70</v>
      </c>
      <c r="F476" s="224"/>
      <c r="G476" s="224"/>
      <c r="H476" s="224"/>
      <c r="I476" s="224">
        <v>200</v>
      </c>
      <c r="J476" s="369">
        <v>150</v>
      </c>
      <c r="K476" s="224">
        <v>5</v>
      </c>
      <c r="L476" s="226">
        <f>(K476*I476)/J476</f>
        <v>6.666666666666667</v>
      </c>
      <c r="M476" s="221"/>
      <c r="N476" s="221"/>
      <c r="O476" s="221"/>
      <c r="P476" s="221"/>
      <c r="Q476" s="221"/>
      <c r="R476" s="221"/>
      <c r="S476" s="221"/>
      <c r="T476" s="221"/>
      <c r="U476" s="221"/>
      <c r="V476" s="221"/>
      <c r="W476" s="221"/>
      <c r="X476" s="221"/>
      <c r="Y476" s="221">
        <v>12</v>
      </c>
      <c r="Z476" s="221">
        <v>0</v>
      </c>
      <c r="AA476" s="221">
        <f>AVERAGE(M478:X478)</f>
        <v>0</v>
      </c>
      <c r="AB476" s="221">
        <f>STDEV(M478:X478)</f>
        <v>0</v>
      </c>
      <c r="AC476" s="221">
        <f>MEDIAN(M478:X478)</f>
        <v>0</v>
      </c>
      <c r="AD476" s="227">
        <f t="shared" ref="AD476" si="333">Z476/Y476</f>
        <v>0</v>
      </c>
      <c r="AE476" s="224"/>
      <c r="AF476" s="224"/>
    </row>
    <row r="477" spans="1:32" s="222" customFormat="1" ht="18">
      <c r="A477" s="224"/>
      <c r="B477" s="224"/>
      <c r="C477" s="224"/>
      <c r="D477" s="224"/>
      <c r="E477" s="224"/>
      <c r="F477" s="224"/>
      <c r="G477" s="224"/>
      <c r="H477" s="224"/>
      <c r="L477" s="228" t="s">
        <v>73</v>
      </c>
      <c r="M477" s="221">
        <v>0</v>
      </c>
      <c r="N477" s="221">
        <v>0</v>
      </c>
      <c r="O477" s="221">
        <v>0</v>
      </c>
      <c r="P477" s="221">
        <v>0</v>
      </c>
      <c r="Q477" s="221">
        <v>0</v>
      </c>
      <c r="R477" s="221">
        <v>0</v>
      </c>
      <c r="S477" s="221">
        <v>0</v>
      </c>
      <c r="T477" s="221">
        <v>0</v>
      </c>
      <c r="U477" s="221">
        <v>0</v>
      </c>
      <c r="V477" s="221">
        <v>0</v>
      </c>
      <c r="W477" s="221">
        <v>0</v>
      </c>
      <c r="X477" s="221">
        <v>0</v>
      </c>
      <c r="Y477" s="230"/>
      <c r="Z477" s="231"/>
      <c r="AA477" s="231"/>
      <c r="AB477" s="231"/>
      <c r="AC477" s="231"/>
      <c r="AD477" s="232"/>
      <c r="AE477" s="224"/>
      <c r="AF477" s="224"/>
    </row>
    <row r="478" spans="1:32" s="222" customFormat="1" ht="18">
      <c r="A478" s="224"/>
      <c r="B478" s="224"/>
      <c r="C478" s="224"/>
      <c r="D478" s="224"/>
      <c r="E478" s="224"/>
      <c r="F478" s="224"/>
      <c r="G478" s="224"/>
      <c r="H478" s="224"/>
      <c r="L478" s="228" t="s">
        <v>74</v>
      </c>
      <c r="M478" s="221">
        <f t="shared" ref="M478:X478" si="334">1000*M477/$L476</f>
        <v>0</v>
      </c>
      <c r="N478" s="221">
        <f t="shared" si="334"/>
        <v>0</v>
      </c>
      <c r="O478" s="221">
        <f t="shared" si="334"/>
        <v>0</v>
      </c>
      <c r="P478" s="221">
        <f t="shared" si="334"/>
        <v>0</v>
      </c>
      <c r="Q478" s="221">
        <f t="shared" si="334"/>
        <v>0</v>
      </c>
      <c r="R478" s="221">
        <f t="shared" si="334"/>
        <v>0</v>
      </c>
      <c r="S478" s="221">
        <f t="shared" si="334"/>
        <v>0</v>
      </c>
      <c r="T478" s="221">
        <f t="shared" si="334"/>
        <v>0</v>
      </c>
      <c r="U478" s="221">
        <f t="shared" si="334"/>
        <v>0</v>
      </c>
      <c r="V478" s="221">
        <f t="shared" si="334"/>
        <v>0</v>
      </c>
      <c r="W478" s="221">
        <f t="shared" si="334"/>
        <v>0</v>
      </c>
      <c r="X478" s="221">
        <f t="shared" si="334"/>
        <v>0</v>
      </c>
      <c r="Y478" s="230"/>
      <c r="Z478" s="231"/>
      <c r="AA478" s="231"/>
      <c r="AB478" s="231"/>
      <c r="AC478" s="231"/>
      <c r="AD478" s="232"/>
      <c r="AE478" s="224"/>
      <c r="AF478" s="224"/>
    </row>
    <row r="479" spans="1:32" s="222" customFormat="1" ht="18">
      <c r="A479" s="224"/>
      <c r="B479" s="224"/>
      <c r="C479" s="224"/>
      <c r="D479" s="224"/>
      <c r="E479" s="224"/>
      <c r="F479" s="224"/>
      <c r="G479" s="224"/>
      <c r="H479" s="224"/>
      <c r="M479" s="224"/>
      <c r="N479" s="224"/>
      <c r="O479" s="224"/>
      <c r="P479" s="224"/>
      <c r="Q479" s="224"/>
      <c r="R479" s="224"/>
      <c r="S479" s="224"/>
      <c r="T479" s="224"/>
      <c r="U479" s="224"/>
      <c r="V479" s="224"/>
      <c r="W479" s="224"/>
      <c r="X479" s="224"/>
      <c r="AD479" s="232"/>
      <c r="AE479" s="224"/>
      <c r="AF479" s="224"/>
    </row>
    <row r="480" spans="1:32" s="222" customFormat="1" ht="19">
      <c r="A480" s="224"/>
      <c r="B480" s="224" t="s">
        <v>148</v>
      </c>
      <c r="C480" s="224" t="s">
        <v>87</v>
      </c>
      <c r="D480" s="280">
        <v>44700</v>
      </c>
      <c r="E480" s="224">
        <v>77</v>
      </c>
      <c r="F480" s="224"/>
      <c r="G480" s="224"/>
      <c r="H480" s="224"/>
      <c r="I480" s="224">
        <v>200</v>
      </c>
      <c r="J480" s="369">
        <v>150</v>
      </c>
      <c r="K480" s="224">
        <v>5</v>
      </c>
      <c r="L480" s="226">
        <f>(K480*I480)/J480</f>
        <v>6.666666666666667</v>
      </c>
      <c r="M480" s="221"/>
      <c r="N480" s="221"/>
      <c r="O480" s="221"/>
      <c r="P480" s="221"/>
      <c r="Q480" s="221"/>
      <c r="R480" s="221"/>
      <c r="S480" s="221"/>
      <c r="T480" s="221"/>
      <c r="U480" s="221"/>
      <c r="V480" s="221"/>
      <c r="W480" s="221"/>
      <c r="X480" s="221"/>
      <c r="Y480" s="221">
        <v>12</v>
      </c>
      <c r="Z480" s="221">
        <v>0</v>
      </c>
      <c r="AA480" s="221">
        <f>AVERAGE(M482:X482)</f>
        <v>0</v>
      </c>
      <c r="AB480" s="221">
        <f>STDEV(M482:X482)</f>
        <v>0</v>
      </c>
      <c r="AC480" s="221">
        <f>MEDIAN(M482:X482)</f>
        <v>0</v>
      </c>
      <c r="AD480" s="227">
        <f t="shared" ref="AD480" si="335">Z480/Y480</f>
        <v>0</v>
      </c>
      <c r="AE480" s="224"/>
      <c r="AF480" s="224"/>
    </row>
    <row r="481" spans="1:32" s="222" customFormat="1" ht="18">
      <c r="A481" s="224"/>
      <c r="B481" s="224"/>
      <c r="C481" s="224"/>
      <c r="D481" s="224"/>
      <c r="E481" s="224"/>
      <c r="F481" s="224"/>
      <c r="G481" s="224"/>
      <c r="H481" s="224"/>
      <c r="L481" s="228" t="s">
        <v>73</v>
      </c>
      <c r="M481" s="221">
        <v>0</v>
      </c>
      <c r="N481" s="221">
        <v>0</v>
      </c>
      <c r="O481" s="221">
        <v>0</v>
      </c>
      <c r="P481" s="221">
        <v>0</v>
      </c>
      <c r="Q481" s="221">
        <v>0</v>
      </c>
      <c r="R481" s="221">
        <v>0</v>
      </c>
      <c r="S481" s="221">
        <v>0</v>
      </c>
      <c r="T481" s="221">
        <v>0</v>
      </c>
      <c r="U481" s="221">
        <v>0</v>
      </c>
      <c r="V481" s="221">
        <v>0</v>
      </c>
      <c r="W481" s="221">
        <v>0</v>
      </c>
      <c r="X481" s="221">
        <v>0</v>
      </c>
      <c r="Y481" s="230"/>
      <c r="Z481" s="231"/>
      <c r="AA481" s="231"/>
      <c r="AB481" s="231"/>
      <c r="AC481" s="231"/>
      <c r="AD481" s="232"/>
      <c r="AE481" s="224"/>
      <c r="AF481" s="224"/>
    </row>
    <row r="482" spans="1:32" s="222" customFormat="1" ht="18">
      <c r="A482" s="224"/>
      <c r="B482" s="224"/>
      <c r="C482" s="224"/>
      <c r="D482" s="224"/>
      <c r="E482" s="224"/>
      <c r="F482" s="224"/>
      <c r="G482" s="224"/>
      <c r="H482" s="224"/>
      <c r="L482" s="228" t="s">
        <v>74</v>
      </c>
      <c r="M482" s="221">
        <f t="shared" ref="M482:X482" si="336">1000*M481/$L480</f>
        <v>0</v>
      </c>
      <c r="N482" s="221">
        <f t="shared" si="336"/>
        <v>0</v>
      </c>
      <c r="O482" s="221">
        <f t="shared" si="336"/>
        <v>0</v>
      </c>
      <c r="P482" s="221">
        <f t="shared" si="336"/>
        <v>0</v>
      </c>
      <c r="Q482" s="221">
        <f t="shared" si="336"/>
        <v>0</v>
      </c>
      <c r="R482" s="221">
        <f t="shared" si="336"/>
        <v>0</v>
      </c>
      <c r="S482" s="221">
        <f t="shared" si="336"/>
        <v>0</v>
      </c>
      <c r="T482" s="221">
        <f t="shared" si="336"/>
        <v>0</v>
      </c>
      <c r="U482" s="221">
        <f t="shared" si="336"/>
        <v>0</v>
      </c>
      <c r="V482" s="221">
        <f t="shared" si="336"/>
        <v>0</v>
      </c>
      <c r="W482" s="221">
        <f t="shared" si="336"/>
        <v>0</v>
      </c>
      <c r="X482" s="221">
        <f t="shared" si="336"/>
        <v>0</v>
      </c>
      <c r="Y482" s="230"/>
      <c r="Z482" s="231"/>
      <c r="AA482" s="231"/>
      <c r="AB482" s="231"/>
      <c r="AC482" s="231"/>
      <c r="AD482" s="232"/>
      <c r="AE482" s="224"/>
      <c r="AF482" s="224"/>
    </row>
    <row r="483" spans="1:32" s="222" customFormat="1" ht="18">
      <c r="A483" s="224"/>
      <c r="B483" s="224"/>
      <c r="C483" s="224"/>
      <c r="D483" s="224"/>
      <c r="E483" s="224"/>
      <c r="F483" s="224"/>
      <c r="G483" s="224"/>
      <c r="H483" s="224"/>
      <c r="M483" s="224"/>
      <c r="N483" s="224"/>
      <c r="O483" s="224"/>
      <c r="P483" s="224"/>
      <c r="Q483" s="224"/>
      <c r="R483" s="224"/>
      <c r="S483" s="224"/>
      <c r="T483" s="224"/>
      <c r="U483" s="224"/>
      <c r="V483" s="224"/>
      <c r="W483" s="224"/>
      <c r="X483" s="224"/>
      <c r="AD483" s="232"/>
      <c r="AE483" s="224"/>
      <c r="AF483" s="224"/>
    </row>
    <row r="484" spans="1:32" s="222" customFormat="1" ht="19">
      <c r="A484" s="224"/>
      <c r="B484" s="224" t="s">
        <v>148</v>
      </c>
      <c r="C484" s="224" t="s">
        <v>87</v>
      </c>
      <c r="D484" s="280">
        <v>44705</v>
      </c>
      <c r="E484" s="224">
        <v>82</v>
      </c>
      <c r="F484" s="224"/>
      <c r="G484" s="224"/>
      <c r="H484" s="224"/>
      <c r="I484" s="224">
        <v>200</v>
      </c>
      <c r="J484" s="369">
        <v>150</v>
      </c>
      <c r="K484" s="224">
        <v>5</v>
      </c>
      <c r="L484" s="226">
        <f>(K484*I484)/J484</f>
        <v>6.666666666666667</v>
      </c>
      <c r="M484" s="221"/>
      <c r="N484" s="221"/>
      <c r="O484" s="221"/>
      <c r="P484" s="221"/>
      <c r="Q484" s="221"/>
      <c r="R484" s="221"/>
      <c r="S484" s="221"/>
      <c r="T484" s="221"/>
      <c r="U484" s="221"/>
      <c r="V484" s="221"/>
      <c r="W484" s="221"/>
      <c r="X484" s="221"/>
      <c r="Y484" s="221">
        <v>12</v>
      </c>
      <c r="Z484" s="221">
        <v>0</v>
      </c>
      <c r="AA484" s="221">
        <f>AVERAGE(M486:X486)</f>
        <v>0</v>
      </c>
      <c r="AB484" s="221">
        <f>STDEV(M486:X486)</f>
        <v>0</v>
      </c>
      <c r="AC484" s="221">
        <f>MEDIAN(M486:X486)</f>
        <v>0</v>
      </c>
      <c r="AD484" s="227">
        <f t="shared" ref="AD484" si="337">Z484/Y484</f>
        <v>0</v>
      </c>
      <c r="AE484" s="224"/>
      <c r="AF484" s="224"/>
    </row>
    <row r="485" spans="1:32" s="222" customFormat="1" ht="18">
      <c r="A485" s="224"/>
      <c r="B485" s="224"/>
      <c r="C485" s="224"/>
      <c r="D485" s="224"/>
      <c r="E485" s="224"/>
      <c r="F485" s="224"/>
      <c r="G485" s="224"/>
      <c r="H485" s="224"/>
      <c r="L485" s="228" t="s">
        <v>73</v>
      </c>
      <c r="M485" s="221">
        <v>0</v>
      </c>
      <c r="N485" s="221">
        <v>0</v>
      </c>
      <c r="O485" s="221">
        <v>0</v>
      </c>
      <c r="P485" s="221">
        <v>0</v>
      </c>
      <c r="Q485" s="221">
        <v>0</v>
      </c>
      <c r="R485" s="221">
        <v>0</v>
      </c>
      <c r="S485" s="221">
        <v>0</v>
      </c>
      <c r="T485" s="221">
        <v>0</v>
      </c>
      <c r="U485" s="221">
        <v>0</v>
      </c>
      <c r="V485" s="221">
        <v>0</v>
      </c>
      <c r="W485" s="221">
        <v>0</v>
      </c>
      <c r="X485" s="221">
        <v>0</v>
      </c>
      <c r="Y485" s="230"/>
      <c r="Z485" s="231"/>
      <c r="AA485" s="231"/>
      <c r="AB485" s="231"/>
      <c r="AC485" s="231"/>
      <c r="AD485" s="232"/>
      <c r="AE485" s="224"/>
      <c r="AF485" s="224"/>
    </row>
    <row r="486" spans="1:32" s="222" customFormat="1" ht="18">
      <c r="A486" s="224"/>
      <c r="B486" s="224"/>
      <c r="C486" s="224"/>
      <c r="D486" s="224"/>
      <c r="E486" s="224"/>
      <c r="F486" s="224"/>
      <c r="G486" s="224"/>
      <c r="H486" s="224"/>
      <c r="L486" s="228" t="s">
        <v>74</v>
      </c>
      <c r="M486" s="221">
        <f t="shared" ref="M486:X486" si="338">1000*M485/$L484</f>
        <v>0</v>
      </c>
      <c r="N486" s="221">
        <f t="shared" si="338"/>
        <v>0</v>
      </c>
      <c r="O486" s="221">
        <f t="shared" si="338"/>
        <v>0</v>
      </c>
      <c r="P486" s="221">
        <f t="shared" si="338"/>
        <v>0</v>
      </c>
      <c r="Q486" s="221">
        <f t="shared" si="338"/>
        <v>0</v>
      </c>
      <c r="R486" s="221">
        <f t="shared" si="338"/>
        <v>0</v>
      </c>
      <c r="S486" s="221">
        <f t="shared" si="338"/>
        <v>0</v>
      </c>
      <c r="T486" s="221">
        <f t="shared" si="338"/>
        <v>0</v>
      </c>
      <c r="U486" s="221">
        <f t="shared" si="338"/>
        <v>0</v>
      </c>
      <c r="V486" s="221">
        <f t="shared" si="338"/>
        <v>0</v>
      </c>
      <c r="W486" s="221">
        <f t="shared" si="338"/>
        <v>0</v>
      </c>
      <c r="X486" s="221">
        <f t="shared" si="338"/>
        <v>0</v>
      </c>
      <c r="Y486" s="230"/>
      <c r="Z486" s="231"/>
      <c r="AA486" s="231"/>
      <c r="AB486" s="231"/>
      <c r="AC486" s="231"/>
      <c r="AD486" s="232"/>
      <c r="AE486" s="224"/>
      <c r="AF486" s="224"/>
    </row>
    <row r="487" spans="1:32" s="222" customFormat="1" ht="18">
      <c r="A487" s="224"/>
      <c r="B487" s="224"/>
      <c r="C487" s="224"/>
      <c r="D487" s="224"/>
      <c r="E487" s="224"/>
      <c r="F487" s="224"/>
      <c r="G487" s="224"/>
      <c r="H487" s="224"/>
      <c r="M487" s="224"/>
      <c r="N487" s="224"/>
      <c r="O487" s="224"/>
      <c r="P487" s="224"/>
      <c r="Q487" s="224"/>
      <c r="R487" s="224"/>
      <c r="S487" s="224"/>
      <c r="T487" s="224"/>
      <c r="U487" s="224"/>
      <c r="V487" s="224"/>
      <c r="W487" s="224"/>
      <c r="X487" s="224"/>
      <c r="AD487" s="232"/>
      <c r="AE487" s="224"/>
      <c r="AF487" s="224"/>
    </row>
    <row r="488" spans="1:32" s="222" customFormat="1" ht="18">
      <c r="A488" s="271"/>
      <c r="B488" s="271"/>
      <c r="C488" s="271"/>
      <c r="D488" s="271"/>
      <c r="E488" s="271"/>
      <c r="F488" s="271"/>
      <c r="G488" s="271"/>
      <c r="H488" s="271"/>
      <c r="I488" s="271"/>
      <c r="J488" s="271"/>
      <c r="K488" s="271"/>
      <c r="L488" s="272"/>
      <c r="M488" s="273"/>
      <c r="N488" s="273"/>
      <c r="O488" s="273"/>
      <c r="P488" s="273"/>
      <c r="Q488" s="273"/>
      <c r="R488" s="273"/>
      <c r="S488" s="273"/>
      <c r="T488" s="273"/>
      <c r="U488" s="273"/>
      <c r="V488" s="273"/>
      <c r="W488" s="273"/>
      <c r="X488" s="273"/>
      <c r="Y488" s="273"/>
      <c r="Z488" s="273"/>
      <c r="AA488" s="273"/>
      <c r="AB488" s="273"/>
      <c r="AC488" s="273"/>
      <c r="AD488" s="274"/>
      <c r="AE488" s="224"/>
      <c r="AF488" s="224"/>
    </row>
    <row r="489" spans="1:32" s="222" customFormat="1" ht="18">
      <c r="A489" s="275"/>
      <c r="B489" s="275"/>
      <c r="C489" s="275"/>
      <c r="D489" s="276"/>
      <c r="E489" s="276"/>
      <c r="F489" s="276"/>
      <c r="G489" s="276"/>
      <c r="H489" s="276"/>
      <c r="I489" s="276"/>
      <c r="J489" s="276"/>
      <c r="K489" s="277"/>
      <c r="L489" s="276"/>
      <c r="M489" s="278"/>
      <c r="N489" s="278"/>
      <c r="O489" s="278"/>
      <c r="P489" s="278"/>
      <c r="Q489" s="278"/>
      <c r="R489" s="278"/>
      <c r="S489" s="278"/>
      <c r="T489" s="278"/>
      <c r="U489" s="278"/>
      <c r="V489" s="278"/>
      <c r="W489" s="278"/>
      <c r="X489" s="278"/>
      <c r="Y489" s="278"/>
      <c r="Z489" s="278"/>
      <c r="AA489" s="278"/>
      <c r="AB489" s="278"/>
      <c r="AC489" s="278"/>
      <c r="AD489" s="279"/>
      <c r="AE489" s="224"/>
      <c r="AF489" s="224"/>
    </row>
    <row r="490" spans="1:32" s="222" customFormat="1" ht="18">
      <c r="A490" s="224"/>
      <c r="B490" s="224"/>
      <c r="C490" s="224"/>
      <c r="D490" s="224"/>
      <c r="E490" s="224"/>
      <c r="F490" s="224"/>
      <c r="G490" s="224"/>
      <c r="H490" s="224"/>
      <c r="M490" s="224"/>
      <c r="N490" s="224"/>
      <c r="O490" s="224"/>
      <c r="P490" s="224"/>
      <c r="Q490" s="224"/>
      <c r="R490" s="224"/>
      <c r="S490" s="224"/>
      <c r="T490" s="224"/>
      <c r="U490" s="224"/>
      <c r="V490" s="224"/>
      <c r="W490" s="224"/>
      <c r="X490" s="224"/>
      <c r="AD490" s="232"/>
      <c r="AE490" s="224"/>
      <c r="AF490" s="224"/>
    </row>
    <row r="491" spans="1:32" s="222" customFormat="1" ht="19">
      <c r="A491" s="224" t="s">
        <v>714</v>
      </c>
      <c r="B491" s="224" t="s">
        <v>94</v>
      </c>
      <c r="C491" s="224" t="s">
        <v>87</v>
      </c>
      <c r="D491" s="280">
        <v>44224</v>
      </c>
      <c r="E491" s="224">
        <v>21</v>
      </c>
      <c r="F491" s="224"/>
      <c r="G491" s="224"/>
      <c r="H491" s="224"/>
      <c r="I491" s="224">
        <v>200</v>
      </c>
      <c r="J491" s="224">
        <v>100</v>
      </c>
      <c r="K491" s="224">
        <v>5</v>
      </c>
      <c r="L491" s="226">
        <f>(K491*I491)/J491</f>
        <v>10</v>
      </c>
      <c r="M491" s="221"/>
      <c r="N491" s="221"/>
      <c r="O491" s="221"/>
      <c r="P491" s="221"/>
      <c r="Q491" s="221"/>
      <c r="R491" s="221"/>
      <c r="S491" s="221"/>
      <c r="T491" s="221"/>
      <c r="U491" s="221"/>
      <c r="V491" s="221"/>
      <c r="W491" s="221"/>
      <c r="X491" s="221"/>
      <c r="Y491" s="221">
        <v>12</v>
      </c>
      <c r="Z491" s="221">
        <v>2</v>
      </c>
      <c r="AA491" s="221">
        <f>AVERAGE(M493:X493)</f>
        <v>43.262264132499695</v>
      </c>
      <c r="AB491" s="221">
        <f>STDEV(M493:X493)</f>
        <v>108.63436258695153</v>
      </c>
      <c r="AC491" s="221">
        <f>MEDIAN(M493:X493)</f>
        <v>0</v>
      </c>
      <c r="AD491" s="227">
        <f t="shared" ref="AD491" si="339">Z491/Y491</f>
        <v>0.16666666666666666</v>
      </c>
      <c r="AE491" s="224"/>
      <c r="AF491" s="224"/>
    </row>
    <row r="492" spans="1:32" s="222" customFormat="1" ht="18">
      <c r="A492" s="224"/>
      <c r="B492" s="224"/>
      <c r="C492" s="224"/>
      <c r="D492" s="224"/>
      <c r="E492" s="224"/>
      <c r="F492" s="224"/>
      <c r="G492" s="224"/>
      <c r="H492" s="224"/>
      <c r="L492" s="228" t="s">
        <v>73</v>
      </c>
      <c r="M492">
        <v>0</v>
      </c>
      <c r="N492">
        <v>0</v>
      </c>
      <c r="O492" s="229">
        <v>1.659833550453186</v>
      </c>
      <c r="P492">
        <v>0</v>
      </c>
      <c r="Q492">
        <v>0</v>
      </c>
      <c r="R492">
        <v>0</v>
      </c>
      <c r="S492" s="229">
        <v>3.5316381454467773</v>
      </c>
      <c r="T492">
        <v>0</v>
      </c>
      <c r="U492">
        <v>0</v>
      </c>
      <c r="V492">
        <v>0</v>
      </c>
      <c r="W492">
        <v>0</v>
      </c>
      <c r="X492" s="35">
        <v>0</v>
      </c>
      <c r="Y492" s="230"/>
      <c r="Z492" s="231"/>
      <c r="AA492" s="231"/>
      <c r="AB492" s="231"/>
      <c r="AC492" s="231"/>
      <c r="AD492" s="232"/>
      <c r="AE492" s="224"/>
      <c r="AF492" s="224"/>
    </row>
    <row r="493" spans="1:32" s="222" customFormat="1" ht="18">
      <c r="A493" s="224"/>
      <c r="B493" s="224"/>
      <c r="C493" s="224"/>
      <c r="D493" s="224"/>
      <c r="E493" s="224"/>
      <c r="F493" s="224"/>
      <c r="G493" s="224"/>
      <c r="H493" s="224"/>
      <c r="L493" s="228" t="s">
        <v>74</v>
      </c>
      <c r="M493" s="221">
        <f t="shared" ref="M493:X493" si="340">1000*M492/$L491</f>
        <v>0</v>
      </c>
      <c r="N493" s="221">
        <f t="shared" si="340"/>
        <v>0</v>
      </c>
      <c r="O493" s="221">
        <f t="shared" si="340"/>
        <v>165.9833550453186</v>
      </c>
      <c r="P493" s="221">
        <f t="shared" si="340"/>
        <v>0</v>
      </c>
      <c r="Q493" s="221">
        <f t="shared" si="340"/>
        <v>0</v>
      </c>
      <c r="R493" s="221">
        <f t="shared" si="340"/>
        <v>0</v>
      </c>
      <c r="S493" s="221">
        <f t="shared" si="340"/>
        <v>353.16381454467773</v>
      </c>
      <c r="T493" s="221">
        <f t="shared" si="340"/>
        <v>0</v>
      </c>
      <c r="U493" s="221">
        <f t="shared" si="340"/>
        <v>0</v>
      </c>
      <c r="V493" s="221">
        <f t="shared" si="340"/>
        <v>0</v>
      </c>
      <c r="W493" s="221">
        <f t="shared" si="340"/>
        <v>0</v>
      </c>
      <c r="X493" s="221">
        <f t="shared" si="340"/>
        <v>0</v>
      </c>
      <c r="Y493" s="230"/>
      <c r="Z493" s="231"/>
      <c r="AA493" s="231"/>
      <c r="AB493" s="231"/>
      <c r="AC493" s="231"/>
      <c r="AD493" s="232"/>
      <c r="AE493" s="224"/>
      <c r="AF493" s="224"/>
    </row>
    <row r="494" spans="1:32" s="222" customFormat="1" ht="18">
      <c r="A494" s="224"/>
      <c r="B494" s="224"/>
      <c r="C494" s="224"/>
      <c r="D494" s="224"/>
      <c r="E494" s="224"/>
      <c r="F494" s="224"/>
      <c r="G494" s="224"/>
      <c r="H494" s="224"/>
      <c r="M494" s="224"/>
      <c r="N494" s="224"/>
      <c r="O494" s="224"/>
      <c r="P494" s="224"/>
      <c r="Q494" s="224"/>
      <c r="R494" s="224"/>
      <c r="S494" s="224"/>
      <c r="T494" s="224"/>
      <c r="U494" s="224"/>
      <c r="V494" s="224"/>
      <c r="W494" s="224"/>
      <c r="X494" s="224"/>
      <c r="AD494" s="232"/>
      <c r="AE494" s="224"/>
      <c r="AF494" s="224"/>
    </row>
    <row r="495" spans="1:32" s="222" customFormat="1" ht="19">
      <c r="A495" s="224"/>
      <c r="B495" s="224" t="s">
        <v>143</v>
      </c>
      <c r="C495" s="224" t="s">
        <v>87</v>
      </c>
      <c r="D495" s="280">
        <v>44567</v>
      </c>
      <c r="E495" s="224">
        <v>0</v>
      </c>
      <c r="F495" s="224"/>
      <c r="G495" s="224"/>
      <c r="H495" s="224"/>
      <c r="I495" s="224">
        <v>200</v>
      </c>
      <c r="J495" s="224">
        <v>100</v>
      </c>
      <c r="K495" s="224">
        <v>5</v>
      </c>
      <c r="L495" s="226">
        <f>(K495*I495)/J495</f>
        <v>10</v>
      </c>
      <c r="M495" s="221"/>
      <c r="N495" s="221"/>
      <c r="O495" s="221"/>
      <c r="P495" s="221"/>
      <c r="Q495" s="221"/>
      <c r="R495" s="221"/>
      <c r="S495" s="221"/>
      <c r="T495" s="221"/>
      <c r="U495" s="221"/>
      <c r="V495" s="221"/>
      <c r="W495" s="221"/>
      <c r="X495" s="221"/>
      <c r="Y495" s="221">
        <v>12</v>
      </c>
      <c r="Z495" s="221">
        <v>0</v>
      </c>
      <c r="AA495" s="221">
        <f>AVERAGE(M497:X497)</f>
        <v>0</v>
      </c>
      <c r="AB495" s="221">
        <f>STDEV(M497:X497)</f>
        <v>0</v>
      </c>
      <c r="AC495" s="221">
        <f>MEDIAN(M497:X497)</f>
        <v>0</v>
      </c>
      <c r="AD495" s="227">
        <f t="shared" ref="AD495" si="341">Z495/Y495</f>
        <v>0</v>
      </c>
      <c r="AE495" s="224"/>
      <c r="AF495" s="224"/>
    </row>
    <row r="496" spans="1:32" s="222" customFormat="1" ht="18">
      <c r="A496" s="224"/>
      <c r="B496" s="224"/>
      <c r="C496" s="224"/>
      <c r="D496" s="224"/>
      <c r="E496" s="224"/>
      <c r="F496" s="224"/>
      <c r="G496" s="224"/>
      <c r="H496" s="224"/>
      <c r="L496" s="228" t="s">
        <v>73</v>
      </c>
      <c r="M496" s="221">
        <v>0</v>
      </c>
      <c r="N496" s="221">
        <v>0</v>
      </c>
      <c r="O496" s="221">
        <v>0</v>
      </c>
      <c r="P496" s="221">
        <v>0</v>
      </c>
      <c r="Q496" s="221">
        <v>0</v>
      </c>
      <c r="R496" s="221">
        <v>0</v>
      </c>
      <c r="S496" s="221">
        <v>0</v>
      </c>
      <c r="T496" s="221">
        <v>0</v>
      </c>
      <c r="U496" s="221">
        <v>0</v>
      </c>
      <c r="V496" s="221">
        <v>0</v>
      </c>
      <c r="W496" s="221">
        <v>0</v>
      </c>
      <c r="X496" s="221">
        <v>0</v>
      </c>
      <c r="Y496" s="230"/>
      <c r="Z496" s="231"/>
      <c r="AA496" s="231"/>
      <c r="AB496" s="231"/>
      <c r="AC496" s="231"/>
      <c r="AD496" s="232"/>
      <c r="AE496" s="224"/>
      <c r="AF496" s="224"/>
    </row>
    <row r="497" spans="1:32" s="222" customFormat="1" ht="18">
      <c r="A497" s="224"/>
      <c r="B497" s="224"/>
      <c r="C497" s="224"/>
      <c r="D497" s="224"/>
      <c r="E497" s="224"/>
      <c r="F497" s="224"/>
      <c r="G497" s="224"/>
      <c r="H497" s="224"/>
      <c r="L497" s="228" t="s">
        <v>74</v>
      </c>
      <c r="M497" s="221">
        <f t="shared" ref="M497:X497" si="342">1000*M496/$L495</f>
        <v>0</v>
      </c>
      <c r="N497" s="221">
        <f t="shared" si="342"/>
        <v>0</v>
      </c>
      <c r="O497" s="221">
        <f t="shared" si="342"/>
        <v>0</v>
      </c>
      <c r="P497" s="221">
        <f t="shared" si="342"/>
        <v>0</v>
      </c>
      <c r="Q497" s="221">
        <f t="shared" si="342"/>
        <v>0</v>
      </c>
      <c r="R497" s="221">
        <f t="shared" si="342"/>
        <v>0</v>
      </c>
      <c r="S497" s="221">
        <f t="shared" si="342"/>
        <v>0</v>
      </c>
      <c r="T497" s="221">
        <f t="shared" si="342"/>
        <v>0</v>
      </c>
      <c r="U497" s="221">
        <f t="shared" si="342"/>
        <v>0</v>
      </c>
      <c r="V497" s="221">
        <f t="shared" si="342"/>
        <v>0</v>
      </c>
      <c r="W497" s="221">
        <f t="shared" si="342"/>
        <v>0</v>
      </c>
      <c r="X497" s="221">
        <f t="shared" si="342"/>
        <v>0</v>
      </c>
      <c r="Y497" s="230"/>
      <c r="Z497" s="231"/>
      <c r="AA497" s="231"/>
      <c r="AB497" s="231"/>
      <c r="AC497" s="231"/>
      <c r="AD497" s="232"/>
      <c r="AE497" s="224"/>
      <c r="AF497" s="224"/>
    </row>
    <row r="498" spans="1:32" s="222" customFormat="1" ht="18">
      <c r="A498" s="224"/>
      <c r="B498" s="224"/>
      <c r="C498" s="224"/>
      <c r="D498" s="224"/>
      <c r="E498" s="224"/>
      <c r="F498" s="224"/>
      <c r="G498" s="224"/>
      <c r="H498" s="224"/>
      <c r="M498" s="224"/>
      <c r="N498" s="224"/>
      <c r="O498" s="224"/>
      <c r="P498" s="224"/>
      <c r="Q498" s="224"/>
      <c r="R498" s="224"/>
      <c r="S498" s="224"/>
      <c r="T498" s="224"/>
      <c r="U498" s="224"/>
      <c r="V498" s="224"/>
      <c r="W498" s="224"/>
      <c r="X498" s="224"/>
      <c r="AD498" s="232"/>
      <c r="AE498" s="224"/>
      <c r="AF498" s="224"/>
    </row>
    <row r="499" spans="1:32" s="222" customFormat="1" ht="19">
      <c r="A499" s="224"/>
      <c r="B499" s="224" t="s">
        <v>143</v>
      </c>
      <c r="C499" s="224" t="s">
        <v>87</v>
      </c>
      <c r="D499" s="280">
        <v>44574</v>
      </c>
      <c r="E499" s="224">
        <v>7</v>
      </c>
      <c r="F499" s="224"/>
      <c r="G499" s="224"/>
      <c r="H499" s="224"/>
      <c r="I499" s="224">
        <v>200</v>
      </c>
      <c r="J499" s="224">
        <v>100</v>
      </c>
      <c r="K499" s="224">
        <v>5</v>
      </c>
      <c r="L499" s="226">
        <f>(K499*I499)/J499</f>
        <v>10</v>
      </c>
      <c r="M499" s="221"/>
      <c r="N499" s="221"/>
      <c r="O499" s="221"/>
      <c r="P499" s="221"/>
      <c r="Q499" s="221"/>
      <c r="R499" s="221"/>
      <c r="S499" s="221"/>
      <c r="T499" s="221"/>
      <c r="U499" s="221"/>
      <c r="V499" s="221"/>
      <c r="W499" s="221"/>
      <c r="X499" s="221"/>
      <c r="Y499" s="221">
        <v>12</v>
      </c>
      <c r="Z499" s="221">
        <v>0</v>
      </c>
      <c r="AA499" s="221">
        <f>AVERAGE(M501:X501)</f>
        <v>0</v>
      </c>
      <c r="AB499" s="221">
        <f>STDEV(M501:X501)</f>
        <v>0</v>
      </c>
      <c r="AC499" s="221">
        <f>MEDIAN(M501:X501)</f>
        <v>0</v>
      </c>
      <c r="AD499" s="227">
        <f t="shared" ref="AD499" si="343">Z499/Y499</f>
        <v>0</v>
      </c>
      <c r="AE499" s="224"/>
      <c r="AF499" s="224"/>
    </row>
    <row r="500" spans="1:32" s="222" customFormat="1" ht="18">
      <c r="A500" s="224"/>
      <c r="B500" s="224"/>
      <c r="C500" s="224"/>
      <c r="D500" s="224"/>
      <c r="E500" s="224"/>
      <c r="F500" s="224"/>
      <c r="G500" s="224"/>
      <c r="H500" s="224"/>
      <c r="L500" s="228" t="s">
        <v>73</v>
      </c>
      <c r="M500" s="221">
        <v>0</v>
      </c>
      <c r="N500" s="221">
        <v>0</v>
      </c>
      <c r="O500" s="221">
        <v>0</v>
      </c>
      <c r="P500" s="221">
        <v>0</v>
      </c>
      <c r="Q500" s="221">
        <v>0</v>
      </c>
      <c r="R500" s="221">
        <v>0</v>
      </c>
      <c r="S500" s="221">
        <v>0</v>
      </c>
      <c r="T500" s="221">
        <v>0</v>
      </c>
      <c r="U500" s="221">
        <v>0</v>
      </c>
      <c r="V500" s="221">
        <v>0</v>
      </c>
      <c r="W500" s="221">
        <v>0</v>
      </c>
      <c r="X500" s="221">
        <v>0</v>
      </c>
      <c r="Y500" s="230"/>
      <c r="Z500" s="231"/>
      <c r="AA500" s="231"/>
      <c r="AB500" s="231"/>
      <c r="AC500" s="231"/>
      <c r="AD500" s="232"/>
      <c r="AE500" s="224"/>
      <c r="AF500" s="224"/>
    </row>
    <row r="501" spans="1:32" s="222" customFormat="1" ht="18">
      <c r="A501" s="224"/>
      <c r="B501" s="224"/>
      <c r="C501" s="224"/>
      <c r="D501" s="224"/>
      <c r="E501" s="224"/>
      <c r="F501" s="224"/>
      <c r="G501" s="224"/>
      <c r="H501" s="224"/>
      <c r="L501" s="228" t="s">
        <v>74</v>
      </c>
      <c r="M501" s="221">
        <f t="shared" ref="M501:X501" si="344">1000*M500/$L499</f>
        <v>0</v>
      </c>
      <c r="N501" s="221">
        <f t="shared" si="344"/>
        <v>0</v>
      </c>
      <c r="O501" s="221">
        <f t="shared" si="344"/>
        <v>0</v>
      </c>
      <c r="P501" s="221">
        <f t="shared" si="344"/>
        <v>0</v>
      </c>
      <c r="Q501" s="221">
        <f t="shared" si="344"/>
        <v>0</v>
      </c>
      <c r="R501" s="221">
        <f t="shared" si="344"/>
        <v>0</v>
      </c>
      <c r="S501" s="221">
        <f t="shared" si="344"/>
        <v>0</v>
      </c>
      <c r="T501" s="221">
        <f t="shared" si="344"/>
        <v>0</v>
      </c>
      <c r="U501" s="221">
        <f t="shared" si="344"/>
        <v>0</v>
      </c>
      <c r="V501" s="221">
        <f t="shared" si="344"/>
        <v>0</v>
      </c>
      <c r="W501" s="221">
        <f t="shared" si="344"/>
        <v>0</v>
      </c>
      <c r="X501" s="221">
        <f t="shared" si="344"/>
        <v>0</v>
      </c>
      <c r="Y501" s="230"/>
      <c r="Z501" s="231"/>
      <c r="AA501" s="231"/>
      <c r="AB501" s="231"/>
      <c r="AC501" s="231"/>
      <c r="AD501" s="232"/>
      <c r="AE501" s="224"/>
      <c r="AF501" s="224"/>
    </row>
    <row r="502" spans="1:32" s="222" customFormat="1" ht="18">
      <c r="A502" s="224"/>
      <c r="B502" s="224"/>
      <c r="C502" s="224"/>
      <c r="D502" s="224"/>
      <c r="E502" s="224"/>
      <c r="F502" s="224"/>
      <c r="G502" s="224"/>
      <c r="H502" s="224"/>
      <c r="M502" s="224"/>
      <c r="N502" s="224"/>
      <c r="O502" s="224"/>
      <c r="P502" s="224"/>
      <c r="Q502" s="224"/>
      <c r="R502" s="224"/>
      <c r="S502" s="224"/>
      <c r="T502" s="224"/>
      <c r="U502" s="224"/>
      <c r="V502" s="224"/>
      <c r="W502" s="224"/>
      <c r="X502" s="224"/>
      <c r="AD502" s="232"/>
      <c r="AE502" s="224"/>
      <c r="AF502" s="224"/>
    </row>
    <row r="503" spans="1:32" s="222" customFormat="1" ht="18">
      <c r="A503" s="271"/>
      <c r="B503" s="271"/>
      <c r="C503" s="271"/>
      <c r="D503" s="271"/>
      <c r="E503" s="271"/>
      <c r="F503" s="271"/>
      <c r="G503" s="271"/>
      <c r="H503" s="271"/>
      <c r="I503" s="271"/>
      <c r="J503" s="271"/>
      <c r="K503" s="271"/>
      <c r="L503" s="272"/>
      <c r="M503" s="273"/>
      <c r="N503" s="273"/>
      <c r="O503" s="273"/>
      <c r="P503" s="273"/>
      <c r="Q503" s="273"/>
      <c r="R503" s="273"/>
      <c r="S503" s="273"/>
      <c r="T503" s="273"/>
      <c r="U503" s="273"/>
      <c r="V503" s="273"/>
      <c r="W503" s="273"/>
      <c r="X503" s="273"/>
      <c r="Y503" s="273"/>
      <c r="Z503" s="273"/>
      <c r="AA503" s="273"/>
      <c r="AB503" s="273"/>
      <c r="AC503" s="273"/>
      <c r="AD503" s="274"/>
      <c r="AE503" s="224"/>
      <c r="AF503" s="224"/>
    </row>
    <row r="504" spans="1:32" s="222" customFormat="1" ht="18">
      <c r="A504" s="275"/>
      <c r="B504" s="275"/>
      <c r="C504" s="275"/>
      <c r="D504" s="276"/>
      <c r="E504" s="276"/>
      <c r="F504" s="276"/>
      <c r="G504" s="276"/>
      <c r="H504" s="276"/>
      <c r="I504" s="276"/>
      <c r="J504" s="276"/>
      <c r="K504" s="277"/>
      <c r="L504" s="276"/>
      <c r="M504" s="278"/>
      <c r="N504" s="278"/>
      <c r="O504" s="278"/>
      <c r="P504" s="278"/>
      <c r="Q504" s="278"/>
      <c r="R504" s="278"/>
      <c r="S504" s="278"/>
      <c r="T504" s="278"/>
      <c r="U504" s="278"/>
      <c r="V504" s="278"/>
      <c r="W504" s="278"/>
      <c r="X504" s="278"/>
      <c r="Y504" s="278"/>
      <c r="Z504" s="278"/>
      <c r="AA504" s="278"/>
      <c r="AB504" s="278"/>
      <c r="AC504" s="278"/>
      <c r="AD504" s="279"/>
      <c r="AE504" s="224"/>
      <c r="AF504" s="224"/>
    </row>
    <row r="505" spans="1:32" s="222" customFormat="1" ht="18">
      <c r="A505" s="224"/>
      <c r="B505" s="224"/>
      <c r="C505" s="224"/>
      <c r="D505" s="224"/>
      <c r="E505" s="224"/>
      <c r="F505" s="224"/>
      <c r="G505" s="224"/>
      <c r="H505" s="224"/>
      <c r="M505" s="224"/>
      <c r="N505" s="224"/>
      <c r="O505" s="224"/>
      <c r="P505" s="224"/>
      <c r="Q505" s="224"/>
      <c r="R505" s="224"/>
      <c r="S505" s="224"/>
      <c r="T505" s="224"/>
      <c r="U505" s="224"/>
      <c r="V505" s="224"/>
      <c r="W505" s="224"/>
      <c r="X505" s="224"/>
      <c r="AD505" s="232"/>
      <c r="AE505" s="224"/>
      <c r="AF505" s="224"/>
    </row>
    <row r="506" spans="1:32" s="222" customFormat="1" ht="19">
      <c r="A506" s="224" t="s">
        <v>718</v>
      </c>
      <c r="B506" s="224" t="s">
        <v>143</v>
      </c>
      <c r="C506" s="224" t="s">
        <v>87</v>
      </c>
      <c r="D506" s="280">
        <v>44581</v>
      </c>
      <c r="E506" s="224">
        <v>14</v>
      </c>
      <c r="F506" s="224"/>
      <c r="G506" s="224"/>
      <c r="H506" s="224"/>
      <c r="I506" s="224">
        <v>200</v>
      </c>
      <c r="J506" s="224">
        <v>100</v>
      </c>
      <c r="K506" s="224">
        <v>5</v>
      </c>
      <c r="L506" s="226">
        <f>(K506*I506)/J506</f>
        <v>10</v>
      </c>
      <c r="M506" s="221"/>
      <c r="N506" s="221"/>
      <c r="O506" s="221"/>
      <c r="P506" s="221"/>
      <c r="Q506" s="221"/>
      <c r="R506" s="221"/>
      <c r="S506" s="221"/>
      <c r="T506" s="221"/>
      <c r="U506" s="221"/>
      <c r="V506" s="221"/>
      <c r="W506" s="221"/>
      <c r="X506" s="221"/>
      <c r="Y506" s="221">
        <v>12</v>
      </c>
      <c r="Z506" s="221">
        <v>0</v>
      </c>
      <c r="AA506" s="221">
        <f>AVERAGE(M508:X508)</f>
        <v>0</v>
      </c>
      <c r="AB506" s="221">
        <f>STDEV(M508:X508)</f>
        <v>0</v>
      </c>
      <c r="AC506" s="221">
        <f>MEDIAN(M508:X508)</f>
        <v>0</v>
      </c>
      <c r="AD506" s="227">
        <f t="shared" ref="AD506" si="345">Z506/Y506</f>
        <v>0</v>
      </c>
      <c r="AE506" s="224"/>
      <c r="AF506" s="224"/>
    </row>
    <row r="507" spans="1:32" s="222" customFormat="1" ht="18">
      <c r="A507" s="224"/>
      <c r="B507" s="224"/>
      <c r="C507" s="224"/>
      <c r="D507" s="224"/>
      <c r="E507" s="224"/>
      <c r="F507" s="224"/>
      <c r="G507" s="224"/>
      <c r="H507" s="224"/>
      <c r="L507" s="228" t="s">
        <v>73</v>
      </c>
      <c r="M507" s="221">
        <v>0</v>
      </c>
      <c r="N507" s="221">
        <v>0</v>
      </c>
      <c r="O507" s="221">
        <v>0</v>
      </c>
      <c r="P507" s="221">
        <v>0</v>
      </c>
      <c r="Q507" s="221">
        <v>0</v>
      </c>
      <c r="R507" s="221">
        <v>0</v>
      </c>
      <c r="S507" s="221">
        <v>0</v>
      </c>
      <c r="T507" s="221">
        <v>0</v>
      </c>
      <c r="U507" s="221">
        <v>0</v>
      </c>
      <c r="V507" s="221">
        <v>0</v>
      </c>
      <c r="W507" s="221">
        <v>0</v>
      </c>
      <c r="X507" s="221">
        <v>0</v>
      </c>
      <c r="Y507" s="230"/>
      <c r="Z507" s="231"/>
      <c r="AA507" s="231"/>
      <c r="AB507" s="231"/>
      <c r="AC507" s="231"/>
      <c r="AD507" s="232"/>
      <c r="AE507" s="224"/>
      <c r="AF507" s="224"/>
    </row>
    <row r="508" spans="1:32" s="222" customFormat="1" ht="18">
      <c r="A508" s="224"/>
      <c r="B508" s="224"/>
      <c r="C508" s="224"/>
      <c r="D508" s="224"/>
      <c r="E508" s="224"/>
      <c r="F508" s="224"/>
      <c r="G508" s="224"/>
      <c r="H508" s="224"/>
      <c r="L508" s="228" t="s">
        <v>74</v>
      </c>
      <c r="M508" s="221">
        <f t="shared" ref="M508:X508" si="346">1000*M507/$L506</f>
        <v>0</v>
      </c>
      <c r="N508" s="221">
        <f t="shared" si="346"/>
        <v>0</v>
      </c>
      <c r="O508" s="221">
        <f t="shared" si="346"/>
        <v>0</v>
      </c>
      <c r="P508" s="221">
        <f t="shared" si="346"/>
        <v>0</v>
      </c>
      <c r="Q508" s="221">
        <f t="shared" si="346"/>
        <v>0</v>
      </c>
      <c r="R508" s="221">
        <f t="shared" si="346"/>
        <v>0</v>
      </c>
      <c r="S508" s="221">
        <f t="shared" si="346"/>
        <v>0</v>
      </c>
      <c r="T508" s="221">
        <f t="shared" si="346"/>
        <v>0</v>
      </c>
      <c r="U508" s="221">
        <f t="shared" si="346"/>
        <v>0</v>
      </c>
      <c r="V508" s="221">
        <f t="shared" si="346"/>
        <v>0</v>
      </c>
      <c r="W508" s="221">
        <f t="shared" si="346"/>
        <v>0</v>
      </c>
      <c r="X508" s="221">
        <f t="shared" si="346"/>
        <v>0</v>
      </c>
      <c r="Y508" s="230"/>
      <c r="Z508" s="231"/>
      <c r="AA508" s="231"/>
      <c r="AB508" s="231"/>
      <c r="AC508" s="231"/>
      <c r="AD508" s="232"/>
      <c r="AE508" s="224"/>
      <c r="AF508" s="224"/>
    </row>
    <row r="509" spans="1:32" s="222" customFormat="1" ht="18">
      <c r="A509" s="224"/>
      <c r="B509" s="224"/>
      <c r="C509" s="224"/>
      <c r="D509" s="224"/>
      <c r="E509" s="224"/>
      <c r="F509" s="224"/>
      <c r="G509" s="224"/>
      <c r="H509" s="224"/>
      <c r="M509" s="224"/>
      <c r="N509" s="224"/>
      <c r="O509" s="224"/>
      <c r="P509" s="224"/>
      <c r="Q509" s="224"/>
      <c r="R509" s="224"/>
      <c r="S509" s="224"/>
      <c r="T509" s="224"/>
      <c r="U509" s="224"/>
      <c r="V509" s="224"/>
      <c r="W509" s="224"/>
      <c r="X509" s="224"/>
      <c r="AD509" s="232"/>
      <c r="AE509" s="224"/>
      <c r="AF509" s="224"/>
    </row>
    <row r="510" spans="1:32" s="222" customFormat="1" ht="19">
      <c r="A510" s="224"/>
      <c r="B510" s="224" t="s">
        <v>143</v>
      </c>
      <c r="C510" s="224" t="s">
        <v>87</v>
      </c>
      <c r="D510" s="280">
        <v>44588</v>
      </c>
      <c r="E510" s="224">
        <v>21</v>
      </c>
      <c r="F510" s="224"/>
      <c r="G510" s="224"/>
      <c r="H510" s="224"/>
      <c r="I510" s="224">
        <v>200</v>
      </c>
      <c r="J510" s="224">
        <v>100</v>
      </c>
      <c r="K510" s="224">
        <v>5</v>
      </c>
      <c r="L510" s="226">
        <f>(K510*I510)/J510</f>
        <v>10</v>
      </c>
      <c r="M510" s="221"/>
      <c r="N510" s="221"/>
      <c r="O510" s="221"/>
      <c r="P510" s="221"/>
      <c r="Q510" s="221"/>
      <c r="R510" s="221"/>
      <c r="S510" s="221"/>
      <c r="T510" s="221"/>
      <c r="U510" s="221"/>
      <c r="V510" s="221"/>
      <c r="W510" s="221"/>
      <c r="X510" s="221"/>
      <c r="Y510" s="221">
        <v>12</v>
      </c>
      <c r="Z510" s="221">
        <v>0</v>
      </c>
      <c r="AA510" s="221">
        <f>AVERAGE(M512:X512)</f>
        <v>0</v>
      </c>
      <c r="AB510" s="221">
        <f>STDEV(M512:X512)</f>
        <v>0</v>
      </c>
      <c r="AC510" s="221">
        <f>MEDIAN(M512:X512)</f>
        <v>0</v>
      </c>
      <c r="AD510" s="227">
        <f t="shared" ref="AD510" si="347">Z510/Y510</f>
        <v>0</v>
      </c>
      <c r="AE510" s="224"/>
      <c r="AF510" s="224"/>
    </row>
    <row r="511" spans="1:32" s="222" customFormat="1" ht="18">
      <c r="A511" s="224"/>
      <c r="B511" s="224"/>
      <c r="C511" s="224"/>
      <c r="D511" s="224"/>
      <c r="E511" s="224"/>
      <c r="F511" s="224"/>
      <c r="G511" s="224"/>
      <c r="H511" s="224"/>
      <c r="L511" s="228" t="s">
        <v>73</v>
      </c>
      <c r="M511" s="221">
        <v>0</v>
      </c>
      <c r="N511" s="221">
        <v>0</v>
      </c>
      <c r="O511" s="221">
        <v>0</v>
      </c>
      <c r="P511" s="221">
        <v>0</v>
      </c>
      <c r="Q511" s="221">
        <v>0</v>
      </c>
      <c r="R511" s="221">
        <v>0</v>
      </c>
      <c r="S511" s="221">
        <v>0</v>
      </c>
      <c r="T511" s="221">
        <v>0</v>
      </c>
      <c r="U511" s="221">
        <v>0</v>
      </c>
      <c r="V511" s="221">
        <v>0</v>
      </c>
      <c r="W511" s="221">
        <v>0</v>
      </c>
      <c r="X511" s="221">
        <v>0</v>
      </c>
      <c r="Y511" s="230"/>
      <c r="Z511" s="231"/>
      <c r="AA511" s="231"/>
      <c r="AB511" s="231"/>
      <c r="AC511" s="231"/>
      <c r="AD511" s="232"/>
      <c r="AE511" s="224"/>
      <c r="AF511" s="224"/>
    </row>
    <row r="512" spans="1:32" s="222" customFormat="1" ht="18">
      <c r="A512" s="224"/>
      <c r="B512" s="224"/>
      <c r="C512" s="224"/>
      <c r="D512" s="224"/>
      <c r="E512" s="224"/>
      <c r="F512" s="224"/>
      <c r="G512" s="224"/>
      <c r="H512" s="224"/>
      <c r="L512" s="228" t="s">
        <v>74</v>
      </c>
      <c r="M512" s="221">
        <f t="shared" ref="M512:X512" si="348">1000*M511/$L510</f>
        <v>0</v>
      </c>
      <c r="N512" s="221">
        <f t="shared" si="348"/>
        <v>0</v>
      </c>
      <c r="O512" s="221">
        <f t="shared" si="348"/>
        <v>0</v>
      </c>
      <c r="P512" s="221">
        <f t="shared" si="348"/>
        <v>0</v>
      </c>
      <c r="Q512" s="221">
        <f t="shared" si="348"/>
        <v>0</v>
      </c>
      <c r="R512" s="221">
        <f t="shared" si="348"/>
        <v>0</v>
      </c>
      <c r="S512" s="221">
        <f t="shared" si="348"/>
        <v>0</v>
      </c>
      <c r="T512" s="221">
        <f t="shared" si="348"/>
        <v>0</v>
      </c>
      <c r="U512" s="221">
        <f t="shared" si="348"/>
        <v>0</v>
      </c>
      <c r="V512" s="221">
        <f t="shared" si="348"/>
        <v>0</v>
      </c>
      <c r="W512" s="221">
        <f t="shared" si="348"/>
        <v>0</v>
      </c>
      <c r="X512" s="221">
        <f t="shared" si="348"/>
        <v>0</v>
      </c>
      <c r="Y512" s="230"/>
      <c r="Z512" s="231"/>
      <c r="AA512" s="231"/>
      <c r="AB512" s="231"/>
      <c r="AC512" s="231"/>
      <c r="AD512" s="232"/>
      <c r="AE512" s="224"/>
      <c r="AF512" s="224"/>
    </row>
    <row r="513" spans="1:32" s="222" customFormat="1" ht="18">
      <c r="A513" s="224"/>
      <c r="B513" s="224"/>
      <c r="C513" s="224"/>
      <c r="D513" s="224"/>
      <c r="E513" s="224"/>
      <c r="F513" s="224"/>
      <c r="G513" s="224"/>
      <c r="H513" s="224"/>
      <c r="M513" s="224"/>
      <c r="N513" s="224"/>
      <c r="O513" s="224"/>
      <c r="P513" s="224"/>
      <c r="Q513" s="224"/>
      <c r="R513" s="224"/>
      <c r="S513" s="224"/>
      <c r="T513" s="224"/>
      <c r="U513" s="224"/>
      <c r="V513" s="224"/>
      <c r="W513" s="224"/>
      <c r="X513" s="224"/>
      <c r="AD513" s="232"/>
      <c r="AE513" s="224"/>
      <c r="AF513" s="224"/>
    </row>
    <row r="514" spans="1:32" s="222" customFormat="1" ht="19">
      <c r="A514" s="224"/>
      <c r="B514" s="224" t="s">
        <v>143</v>
      </c>
      <c r="C514" s="224" t="s">
        <v>87</v>
      </c>
      <c r="D514" s="280">
        <v>44595</v>
      </c>
      <c r="E514" s="224">
        <v>28</v>
      </c>
      <c r="F514" s="224"/>
      <c r="G514" s="224"/>
      <c r="H514" s="224"/>
      <c r="I514" s="224">
        <v>200</v>
      </c>
      <c r="J514" s="224">
        <v>100</v>
      </c>
      <c r="K514" s="224">
        <v>5</v>
      </c>
      <c r="L514" s="226">
        <f>(K514*I514)/J514</f>
        <v>10</v>
      </c>
      <c r="M514" s="221"/>
      <c r="N514" s="221"/>
      <c r="O514" s="221"/>
      <c r="P514" s="221"/>
      <c r="Q514" s="221"/>
      <c r="R514" s="221"/>
      <c r="S514" s="221"/>
      <c r="T514" s="221"/>
      <c r="U514" s="221"/>
      <c r="V514" s="221"/>
      <c r="W514" s="221"/>
      <c r="X514" s="221"/>
      <c r="Y514" s="221">
        <v>12</v>
      </c>
      <c r="Z514" s="221">
        <v>2</v>
      </c>
      <c r="AA514" s="221">
        <f>AVERAGE(M516:X516)</f>
        <v>54.614714781443276</v>
      </c>
      <c r="AB514" s="221">
        <f>STDEV(M516:X516)</f>
        <v>127.91532651196965</v>
      </c>
      <c r="AC514" s="221">
        <f>MEDIAN(M516:X516)</f>
        <v>0</v>
      </c>
      <c r="AD514" s="227">
        <f t="shared" ref="AD514" si="349">Z514/Y514</f>
        <v>0.16666666666666666</v>
      </c>
      <c r="AE514" s="224"/>
      <c r="AF514" s="224"/>
    </row>
    <row r="515" spans="1:32" s="222" customFormat="1" ht="18">
      <c r="A515" s="224"/>
      <c r="B515" s="224"/>
      <c r="C515" s="224"/>
      <c r="D515" s="224"/>
      <c r="E515" s="224"/>
      <c r="F515" s="224"/>
      <c r="G515" s="224"/>
      <c r="H515" s="224"/>
      <c r="L515" s="228" t="s">
        <v>73</v>
      </c>
      <c r="M515" s="229">
        <v>3.5026719570159912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 s="348">
        <v>3.0510938167572021</v>
      </c>
      <c r="Y515" s="230"/>
      <c r="Z515" s="231"/>
      <c r="AA515" s="231"/>
      <c r="AB515" s="231"/>
      <c r="AC515" s="231"/>
      <c r="AD515" s="232"/>
      <c r="AE515" s="224"/>
      <c r="AF515" s="224"/>
    </row>
    <row r="516" spans="1:32" s="222" customFormat="1" ht="18">
      <c r="A516" s="224"/>
      <c r="B516" s="224"/>
      <c r="C516" s="224"/>
      <c r="D516" s="224"/>
      <c r="E516" s="224"/>
      <c r="F516" s="224"/>
      <c r="G516" s="224"/>
      <c r="H516" s="224"/>
      <c r="L516" s="228" t="s">
        <v>74</v>
      </c>
      <c r="M516" s="221">
        <f t="shared" ref="M516:X516" si="350">1000*M515/$L514</f>
        <v>350.26719570159912</v>
      </c>
      <c r="N516" s="221">
        <f t="shared" si="350"/>
        <v>0</v>
      </c>
      <c r="O516" s="221">
        <f t="shared" si="350"/>
        <v>0</v>
      </c>
      <c r="P516" s="221">
        <f t="shared" si="350"/>
        <v>0</v>
      </c>
      <c r="Q516" s="221">
        <f t="shared" si="350"/>
        <v>0</v>
      </c>
      <c r="R516" s="221">
        <f t="shared" si="350"/>
        <v>0</v>
      </c>
      <c r="S516" s="221">
        <f t="shared" si="350"/>
        <v>0</v>
      </c>
      <c r="T516" s="221">
        <f t="shared" si="350"/>
        <v>0</v>
      </c>
      <c r="U516" s="221">
        <f t="shared" si="350"/>
        <v>0</v>
      </c>
      <c r="V516" s="221">
        <f t="shared" si="350"/>
        <v>0</v>
      </c>
      <c r="W516" s="221">
        <f t="shared" si="350"/>
        <v>0</v>
      </c>
      <c r="X516" s="221">
        <f t="shared" si="350"/>
        <v>305.10938167572021</v>
      </c>
      <c r="Y516" s="230"/>
      <c r="Z516" s="231"/>
      <c r="AA516" s="231"/>
      <c r="AB516" s="231"/>
      <c r="AC516" s="231"/>
      <c r="AD516" s="232"/>
      <c r="AE516" s="224"/>
      <c r="AF516" s="224"/>
    </row>
    <row r="517" spans="1:32" s="222" customFormat="1" ht="18">
      <c r="A517" s="224"/>
      <c r="B517" s="224"/>
      <c r="C517" s="224"/>
      <c r="D517" s="224"/>
      <c r="E517" s="224"/>
      <c r="F517" s="224"/>
      <c r="G517" s="224"/>
      <c r="H517" s="224"/>
      <c r="M517" s="224"/>
      <c r="N517" s="224"/>
      <c r="O517" s="224"/>
      <c r="P517" s="224"/>
      <c r="Q517" s="224"/>
      <c r="R517" s="224"/>
      <c r="S517" s="224"/>
      <c r="T517" s="224"/>
      <c r="U517" s="224"/>
      <c r="V517" s="224"/>
      <c r="W517" s="224"/>
      <c r="X517" s="224"/>
      <c r="AD517" s="232"/>
      <c r="AE517" s="224"/>
      <c r="AF517" s="224"/>
    </row>
    <row r="518" spans="1:32" s="222" customFormat="1" ht="19">
      <c r="A518" s="224"/>
      <c r="B518" s="224" t="s">
        <v>143</v>
      </c>
      <c r="C518" s="224" t="s">
        <v>87</v>
      </c>
      <c r="D518" s="280">
        <v>44602</v>
      </c>
      <c r="E518" s="224">
        <v>35</v>
      </c>
      <c r="F518" s="224"/>
      <c r="G518" s="224"/>
      <c r="H518" s="224"/>
      <c r="I518" s="224">
        <v>200</v>
      </c>
      <c r="J518" s="224">
        <v>100</v>
      </c>
      <c r="K518" s="224">
        <v>5</v>
      </c>
      <c r="L518" s="226">
        <f>(K518*I518)/J518</f>
        <v>10</v>
      </c>
      <c r="M518" s="221"/>
      <c r="N518" s="221"/>
      <c r="O518" s="221"/>
      <c r="P518" s="221"/>
      <c r="Q518" s="221"/>
      <c r="R518" s="221"/>
      <c r="S518" s="221"/>
      <c r="T518" s="221"/>
      <c r="U518" s="221"/>
      <c r="V518" s="221"/>
      <c r="W518" s="221"/>
      <c r="X518" s="221"/>
      <c r="Y518" s="221">
        <v>12</v>
      </c>
      <c r="Z518" s="221">
        <v>0</v>
      </c>
      <c r="AA518" s="221">
        <f>AVERAGE(M520:X520)</f>
        <v>0</v>
      </c>
      <c r="AB518" s="221">
        <f>STDEV(M520:X520)</f>
        <v>0</v>
      </c>
      <c r="AC518" s="221">
        <f>MEDIAN(M520:X520)</f>
        <v>0</v>
      </c>
      <c r="AD518" s="227">
        <f t="shared" ref="AD518" si="351">Z518/Y518</f>
        <v>0</v>
      </c>
      <c r="AE518" s="224"/>
      <c r="AF518" s="224"/>
    </row>
    <row r="519" spans="1:32" s="222" customFormat="1" ht="18">
      <c r="A519" s="224"/>
      <c r="B519" s="224"/>
      <c r="C519" s="224"/>
      <c r="D519" s="224"/>
      <c r="E519" s="224"/>
      <c r="F519" s="224"/>
      <c r="G519" s="224"/>
      <c r="H519" s="224"/>
      <c r="L519" s="228" t="s">
        <v>73</v>
      </c>
      <c r="M519" s="221">
        <v>0</v>
      </c>
      <c r="N519" s="221">
        <v>0</v>
      </c>
      <c r="O519" s="221">
        <v>0</v>
      </c>
      <c r="P519" s="221">
        <v>0</v>
      </c>
      <c r="Q519" s="221">
        <v>0</v>
      </c>
      <c r="R519" s="221">
        <v>0</v>
      </c>
      <c r="S519" s="221">
        <v>0</v>
      </c>
      <c r="T519" s="221">
        <v>0</v>
      </c>
      <c r="U519" s="221">
        <v>0</v>
      </c>
      <c r="V519" s="221">
        <v>0</v>
      </c>
      <c r="W519" s="221">
        <v>0</v>
      </c>
      <c r="X519" s="221">
        <v>0</v>
      </c>
      <c r="Y519" s="230"/>
      <c r="Z519" s="231"/>
      <c r="AA519" s="231"/>
      <c r="AB519" s="231"/>
      <c r="AC519" s="231"/>
      <c r="AD519" s="232"/>
      <c r="AE519" s="224"/>
      <c r="AF519" s="224"/>
    </row>
    <row r="520" spans="1:32" s="222" customFormat="1" ht="18">
      <c r="A520" s="224"/>
      <c r="B520" s="224"/>
      <c r="C520" s="224"/>
      <c r="D520" s="224"/>
      <c r="E520" s="224"/>
      <c r="F520" s="224"/>
      <c r="G520" s="224"/>
      <c r="H520" s="224"/>
      <c r="L520" s="228" t="s">
        <v>74</v>
      </c>
      <c r="M520" s="221">
        <f t="shared" ref="M520:X520" si="352">1000*M519/$L518</f>
        <v>0</v>
      </c>
      <c r="N520" s="221">
        <f t="shared" si="352"/>
        <v>0</v>
      </c>
      <c r="O520" s="221">
        <f t="shared" si="352"/>
        <v>0</v>
      </c>
      <c r="P520" s="221">
        <f t="shared" si="352"/>
        <v>0</v>
      </c>
      <c r="Q520" s="221">
        <f t="shared" si="352"/>
        <v>0</v>
      </c>
      <c r="R520" s="221">
        <f t="shared" si="352"/>
        <v>0</v>
      </c>
      <c r="S520" s="221">
        <f t="shared" si="352"/>
        <v>0</v>
      </c>
      <c r="T520" s="221">
        <f t="shared" si="352"/>
        <v>0</v>
      </c>
      <c r="U520" s="221">
        <f t="shared" si="352"/>
        <v>0</v>
      </c>
      <c r="V520" s="221">
        <f t="shared" si="352"/>
        <v>0</v>
      </c>
      <c r="W520" s="221">
        <f t="shared" si="352"/>
        <v>0</v>
      </c>
      <c r="X520" s="221">
        <f t="shared" si="352"/>
        <v>0</v>
      </c>
      <c r="Y520" s="230"/>
      <c r="Z520" s="231"/>
      <c r="AA520" s="231"/>
      <c r="AB520" s="231"/>
      <c r="AC520" s="231"/>
      <c r="AD520" s="232"/>
      <c r="AE520" s="224"/>
      <c r="AF520" s="224"/>
    </row>
    <row r="521" spans="1:32" s="222" customFormat="1" ht="18">
      <c r="A521" s="224"/>
      <c r="B521" s="224"/>
      <c r="C521" s="224"/>
      <c r="D521" s="224"/>
      <c r="E521" s="224"/>
      <c r="F521" s="224"/>
      <c r="G521" s="224"/>
      <c r="H521" s="224"/>
      <c r="M521" s="224"/>
      <c r="N521" s="224"/>
      <c r="O521" s="224"/>
      <c r="P521" s="224"/>
      <c r="Q521" s="224"/>
      <c r="R521" s="224"/>
      <c r="S521" s="224"/>
      <c r="T521" s="224"/>
      <c r="U521" s="224"/>
      <c r="V521" s="224"/>
      <c r="W521" s="224"/>
      <c r="X521" s="224"/>
      <c r="AD521" s="232"/>
      <c r="AE521" s="224"/>
      <c r="AF521" s="224"/>
    </row>
    <row r="522" spans="1:32" s="222" customFormat="1" ht="19">
      <c r="A522" s="224"/>
      <c r="B522" s="224" t="s">
        <v>143</v>
      </c>
      <c r="C522" s="224" t="s">
        <v>87</v>
      </c>
      <c r="D522" s="280">
        <v>44609</v>
      </c>
      <c r="E522" s="224">
        <v>42</v>
      </c>
      <c r="F522" s="224"/>
      <c r="G522" s="224"/>
      <c r="H522" s="224"/>
      <c r="I522" s="224">
        <v>200</v>
      </c>
      <c r="J522" s="224">
        <v>100</v>
      </c>
      <c r="K522" s="224">
        <v>5</v>
      </c>
      <c r="L522" s="226">
        <f>(K522*I522)/J522</f>
        <v>10</v>
      </c>
      <c r="M522" s="221"/>
      <c r="N522" s="221"/>
      <c r="O522" s="221"/>
      <c r="P522" s="221"/>
      <c r="Q522" s="221"/>
      <c r="R522" s="221"/>
      <c r="S522" s="221"/>
      <c r="T522" s="221"/>
      <c r="U522" s="221"/>
      <c r="V522" s="221"/>
      <c r="W522" s="221"/>
      <c r="X522" s="221"/>
      <c r="Y522" s="221">
        <v>12</v>
      </c>
      <c r="Z522" s="221">
        <v>0</v>
      </c>
      <c r="AA522" s="221">
        <f>AVERAGE(M524:X524)</f>
        <v>0</v>
      </c>
      <c r="AB522" s="221">
        <f>STDEV(M524:X524)</f>
        <v>0</v>
      </c>
      <c r="AC522" s="221">
        <f>MEDIAN(M524:X524)</f>
        <v>0</v>
      </c>
      <c r="AD522" s="227">
        <f t="shared" ref="AD522" si="353">Z522/Y522</f>
        <v>0</v>
      </c>
      <c r="AE522" s="224"/>
      <c r="AF522" s="224"/>
    </row>
    <row r="523" spans="1:32" s="222" customFormat="1" ht="18">
      <c r="A523" s="224"/>
      <c r="B523" s="224"/>
      <c r="C523" s="224"/>
      <c r="D523" s="224"/>
      <c r="E523" s="224"/>
      <c r="F523" s="224"/>
      <c r="G523" s="224"/>
      <c r="H523" s="224"/>
      <c r="L523" s="228" t="s">
        <v>73</v>
      </c>
      <c r="M523" s="221">
        <v>0</v>
      </c>
      <c r="N523" s="221">
        <v>0</v>
      </c>
      <c r="O523" s="221">
        <v>0</v>
      </c>
      <c r="P523" s="221">
        <v>0</v>
      </c>
      <c r="Q523" s="221">
        <v>0</v>
      </c>
      <c r="R523" s="221">
        <v>0</v>
      </c>
      <c r="S523" s="221">
        <v>0</v>
      </c>
      <c r="T523" s="221">
        <v>0</v>
      </c>
      <c r="U523" s="221">
        <v>0</v>
      </c>
      <c r="V523" s="221">
        <v>0</v>
      </c>
      <c r="W523" s="221">
        <v>0</v>
      </c>
      <c r="X523" s="221">
        <v>0</v>
      </c>
      <c r="Y523" s="230"/>
      <c r="Z523" s="231"/>
      <c r="AA523" s="231"/>
      <c r="AB523" s="231"/>
      <c r="AC523" s="231"/>
      <c r="AD523" s="232"/>
      <c r="AE523" s="224"/>
      <c r="AF523" s="224"/>
    </row>
    <row r="524" spans="1:32" s="222" customFormat="1" ht="18">
      <c r="A524" s="224"/>
      <c r="B524" s="224"/>
      <c r="C524" s="224"/>
      <c r="D524" s="224"/>
      <c r="E524" s="224"/>
      <c r="F524" s="224"/>
      <c r="G524" s="224"/>
      <c r="H524" s="224"/>
      <c r="L524" s="228" t="s">
        <v>74</v>
      </c>
      <c r="M524" s="221">
        <f t="shared" ref="M524:X524" si="354">1000*M523/$L522</f>
        <v>0</v>
      </c>
      <c r="N524" s="221">
        <f t="shared" si="354"/>
        <v>0</v>
      </c>
      <c r="O524" s="221">
        <f t="shared" si="354"/>
        <v>0</v>
      </c>
      <c r="P524" s="221">
        <f t="shared" si="354"/>
        <v>0</v>
      </c>
      <c r="Q524" s="221">
        <f t="shared" si="354"/>
        <v>0</v>
      </c>
      <c r="R524" s="221">
        <f t="shared" si="354"/>
        <v>0</v>
      </c>
      <c r="S524" s="221">
        <f t="shared" si="354"/>
        <v>0</v>
      </c>
      <c r="T524" s="221">
        <f t="shared" si="354"/>
        <v>0</v>
      </c>
      <c r="U524" s="221">
        <f t="shared" si="354"/>
        <v>0</v>
      </c>
      <c r="V524" s="221">
        <f t="shared" si="354"/>
        <v>0</v>
      </c>
      <c r="W524" s="221">
        <f t="shared" si="354"/>
        <v>0</v>
      </c>
      <c r="X524" s="221">
        <f t="shared" si="354"/>
        <v>0</v>
      </c>
      <c r="Y524" s="230"/>
      <c r="Z524" s="231"/>
      <c r="AA524" s="231"/>
      <c r="AB524" s="231"/>
      <c r="AC524" s="231"/>
      <c r="AD524" s="232"/>
      <c r="AE524" s="224"/>
      <c r="AF524" s="224"/>
    </row>
    <row r="525" spans="1:32" s="222" customFormat="1" ht="18">
      <c r="A525" s="224"/>
      <c r="B525" s="224"/>
      <c r="C525" s="224"/>
      <c r="D525" s="224"/>
      <c r="E525" s="224"/>
      <c r="F525" s="224"/>
      <c r="G525" s="224"/>
      <c r="H525" s="224"/>
      <c r="M525" s="224"/>
      <c r="N525" s="224"/>
      <c r="O525" s="224"/>
      <c r="P525" s="224"/>
      <c r="Q525" s="224"/>
      <c r="R525" s="224"/>
      <c r="S525" s="224"/>
      <c r="T525" s="224"/>
      <c r="U525" s="224"/>
      <c r="V525" s="224"/>
      <c r="W525" s="224"/>
      <c r="X525" s="224"/>
      <c r="AD525" s="232"/>
      <c r="AE525" s="224"/>
      <c r="AF525" s="224"/>
    </row>
    <row r="526" spans="1:32" s="222" customFormat="1" ht="19">
      <c r="A526" s="224"/>
      <c r="B526" s="224" t="s">
        <v>143</v>
      </c>
      <c r="C526" s="224" t="s">
        <v>87</v>
      </c>
      <c r="D526" s="280">
        <v>44616</v>
      </c>
      <c r="E526" s="224">
        <v>49</v>
      </c>
      <c r="F526" s="224"/>
      <c r="G526" s="224"/>
      <c r="H526" s="224"/>
      <c r="I526" s="224">
        <v>200</v>
      </c>
      <c r="J526" s="224">
        <v>100</v>
      </c>
      <c r="K526" s="224">
        <v>5</v>
      </c>
      <c r="L526" s="226">
        <f>(K526*I526)/J526</f>
        <v>10</v>
      </c>
      <c r="M526" s="221"/>
      <c r="N526" s="221"/>
      <c r="O526" s="221"/>
      <c r="P526" s="221"/>
      <c r="Q526" s="221"/>
      <c r="R526" s="221"/>
      <c r="S526" s="221"/>
      <c r="T526" s="221"/>
      <c r="U526" s="221"/>
      <c r="V526" s="221"/>
      <c r="W526" s="221"/>
      <c r="X526" s="221"/>
      <c r="Y526" s="221">
        <v>12</v>
      </c>
      <c r="Z526" s="221">
        <v>0</v>
      </c>
      <c r="AA526" s="221">
        <f>AVERAGE(M528:X528)</f>
        <v>0</v>
      </c>
      <c r="AB526" s="221">
        <f>STDEV(M528:X528)</f>
        <v>0</v>
      </c>
      <c r="AC526" s="221">
        <f>MEDIAN(M528:X528)</f>
        <v>0</v>
      </c>
      <c r="AD526" s="227">
        <f t="shared" ref="AD526" si="355">Z526/Y526</f>
        <v>0</v>
      </c>
      <c r="AE526" s="224"/>
      <c r="AF526" s="224"/>
    </row>
    <row r="527" spans="1:32" s="222" customFormat="1" ht="18">
      <c r="A527" s="224"/>
      <c r="B527" s="224"/>
      <c r="C527" s="224"/>
      <c r="D527" s="224"/>
      <c r="E527" s="224"/>
      <c r="F527" s="224"/>
      <c r="G527" s="224"/>
      <c r="H527" s="224"/>
      <c r="L527" s="228" t="s">
        <v>73</v>
      </c>
      <c r="M527" s="221">
        <v>0</v>
      </c>
      <c r="N527" s="221">
        <v>0</v>
      </c>
      <c r="O527" s="221">
        <v>0</v>
      </c>
      <c r="P527" s="221">
        <v>0</v>
      </c>
      <c r="Q527" s="221">
        <v>0</v>
      </c>
      <c r="R527" s="221">
        <v>0</v>
      </c>
      <c r="S527" s="221">
        <v>0</v>
      </c>
      <c r="T527" s="221">
        <v>0</v>
      </c>
      <c r="U527" s="221">
        <v>0</v>
      </c>
      <c r="V527" s="221">
        <v>0</v>
      </c>
      <c r="W527" s="221">
        <v>0</v>
      </c>
      <c r="X527" s="221">
        <v>0</v>
      </c>
      <c r="Y527" s="230"/>
      <c r="Z527" s="231"/>
      <c r="AA527" s="231"/>
      <c r="AB527" s="231"/>
      <c r="AC527" s="231"/>
      <c r="AD527" s="232"/>
      <c r="AE527" s="224"/>
      <c r="AF527" s="224"/>
    </row>
    <row r="528" spans="1:32" s="222" customFormat="1" ht="18">
      <c r="A528" s="224"/>
      <c r="B528" s="224"/>
      <c r="C528" s="224"/>
      <c r="D528" s="224"/>
      <c r="E528" s="224"/>
      <c r="F528" s="224"/>
      <c r="G528" s="224"/>
      <c r="H528" s="224"/>
      <c r="L528" s="228" t="s">
        <v>74</v>
      </c>
      <c r="M528" s="221">
        <f t="shared" ref="M528:X528" si="356">1000*M527/$L526</f>
        <v>0</v>
      </c>
      <c r="N528" s="221">
        <f t="shared" si="356"/>
        <v>0</v>
      </c>
      <c r="O528" s="221">
        <f t="shared" si="356"/>
        <v>0</v>
      </c>
      <c r="P528" s="221">
        <f t="shared" si="356"/>
        <v>0</v>
      </c>
      <c r="Q528" s="221">
        <f t="shared" si="356"/>
        <v>0</v>
      </c>
      <c r="R528" s="221">
        <f t="shared" si="356"/>
        <v>0</v>
      </c>
      <c r="S528" s="221">
        <f t="shared" si="356"/>
        <v>0</v>
      </c>
      <c r="T528" s="221">
        <f t="shared" si="356"/>
        <v>0</v>
      </c>
      <c r="U528" s="221">
        <f t="shared" si="356"/>
        <v>0</v>
      </c>
      <c r="V528" s="221">
        <f t="shared" si="356"/>
        <v>0</v>
      </c>
      <c r="W528" s="221">
        <f t="shared" si="356"/>
        <v>0</v>
      </c>
      <c r="X528" s="221">
        <f t="shared" si="356"/>
        <v>0</v>
      </c>
      <c r="Y528" s="230"/>
      <c r="Z528" s="231"/>
      <c r="AA528" s="231"/>
      <c r="AB528" s="231"/>
      <c r="AC528" s="231"/>
      <c r="AD528" s="232"/>
      <c r="AE528" s="224"/>
      <c r="AF528" s="224"/>
    </row>
    <row r="529" spans="1:32" s="222" customFormat="1" ht="18">
      <c r="A529" s="224"/>
      <c r="B529" s="224"/>
      <c r="C529" s="224"/>
      <c r="D529" s="224"/>
      <c r="E529" s="224"/>
      <c r="F529" s="224"/>
      <c r="G529" s="224"/>
      <c r="H529" s="224"/>
      <c r="M529" s="224"/>
      <c r="N529" s="224"/>
      <c r="O529" s="224"/>
      <c r="P529" s="224"/>
      <c r="Q529" s="224"/>
      <c r="R529" s="224"/>
      <c r="S529" s="224"/>
      <c r="T529" s="224"/>
      <c r="U529" s="224"/>
      <c r="V529" s="224"/>
      <c r="W529" s="224"/>
      <c r="X529" s="224"/>
      <c r="AD529" s="232"/>
      <c r="AE529" s="224"/>
      <c r="AF529" s="224"/>
    </row>
    <row r="530" spans="1:32" s="222" customFormat="1" ht="18">
      <c r="A530" s="271"/>
      <c r="B530" s="271"/>
      <c r="C530" s="271"/>
      <c r="D530" s="271"/>
      <c r="E530" s="271"/>
      <c r="F530" s="271"/>
      <c r="G530" s="271"/>
      <c r="H530" s="271"/>
      <c r="I530" s="271"/>
      <c r="J530" s="271"/>
      <c r="K530" s="271"/>
      <c r="L530" s="272"/>
      <c r="M530" s="273"/>
      <c r="N530" s="273"/>
      <c r="O530" s="273"/>
      <c r="P530" s="273"/>
      <c r="Q530" s="273"/>
      <c r="R530" s="273"/>
      <c r="S530" s="273"/>
      <c r="T530" s="273"/>
      <c r="U530" s="273"/>
      <c r="V530" s="273"/>
      <c r="W530" s="273"/>
      <c r="X530" s="273"/>
      <c r="Y530" s="273"/>
      <c r="Z530" s="273"/>
      <c r="AA530" s="273"/>
      <c r="AB530" s="273"/>
      <c r="AC530" s="273"/>
      <c r="AD530" s="274"/>
      <c r="AE530" s="224"/>
      <c r="AF530" s="224"/>
    </row>
    <row r="531" spans="1:32" s="222" customFormat="1" ht="18">
      <c r="A531" s="275"/>
      <c r="B531" s="275"/>
      <c r="C531" s="275"/>
      <c r="D531" s="276"/>
      <c r="E531" s="276"/>
      <c r="F531" s="276"/>
      <c r="G531" s="276"/>
      <c r="H531" s="276"/>
      <c r="I531" s="276"/>
      <c r="J531" s="276"/>
      <c r="K531" s="277"/>
      <c r="L531" s="276"/>
      <c r="M531" s="278"/>
      <c r="N531" s="278"/>
      <c r="O531" s="278"/>
      <c r="P531" s="278"/>
      <c r="Q531" s="278"/>
      <c r="R531" s="278"/>
      <c r="S531" s="278"/>
      <c r="T531" s="278"/>
      <c r="U531" s="278"/>
      <c r="V531" s="278"/>
      <c r="W531" s="278"/>
      <c r="X531" s="278"/>
      <c r="Y531" s="278"/>
      <c r="Z531" s="278"/>
      <c r="AA531" s="278"/>
      <c r="AB531" s="278"/>
      <c r="AC531" s="278"/>
      <c r="AD531" s="279"/>
      <c r="AE531" s="224"/>
      <c r="AF531" s="224"/>
    </row>
    <row r="532" spans="1:32" s="222" customFormat="1" ht="18">
      <c r="A532" s="224"/>
      <c r="B532" s="224"/>
      <c r="C532" s="224"/>
      <c r="D532" s="224"/>
      <c r="E532" s="224"/>
      <c r="F532" s="224"/>
      <c r="G532" s="224"/>
      <c r="H532" s="224"/>
      <c r="M532" s="224"/>
      <c r="N532" s="224"/>
      <c r="O532" s="224"/>
      <c r="P532" s="224"/>
      <c r="Q532" s="224"/>
      <c r="R532" s="224"/>
      <c r="S532" s="224"/>
      <c r="T532" s="224"/>
      <c r="U532" s="224"/>
      <c r="V532" s="224"/>
      <c r="W532" s="224"/>
      <c r="X532" s="224"/>
      <c r="AD532" s="232"/>
      <c r="AE532" s="224"/>
      <c r="AF532" s="224"/>
    </row>
    <row r="533" spans="1:32" s="222" customFormat="1" ht="19">
      <c r="A533" s="224" t="s">
        <v>720</v>
      </c>
      <c r="B533" s="224" t="s">
        <v>143</v>
      </c>
      <c r="C533" s="224" t="s">
        <v>87</v>
      </c>
      <c r="D533" s="280">
        <v>44623</v>
      </c>
      <c r="E533" s="224">
        <v>56</v>
      </c>
      <c r="F533" s="224"/>
      <c r="G533" s="224"/>
      <c r="H533" s="224"/>
      <c r="I533" s="224">
        <v>200</v>
      </c>
      <c r="J533" s="224">
        <v>100</v>
      </c>
      <c r="K533" s="224">
        <v>5</v>
      </c>
      <c r="L533" s="226">
        <f>(K533*I533)/J533</f>
        <v>10</v>
      </c>
      <c r="M533" s="221"/>
      <c r="N533" s="221"/>
      <c r="O533" s="221"/>
      <c r="P533" s="221"/>
      <c r="Q533" s="221"/>
      <c r="R533" s="221"/>
      <c r="S533" s="221"/>
      <c r="T533" s="221"/>
      <c r="U533" s="221"/>
      <c r="V533" s="221"/>
      <c r="W533" s="221"/>
      <c r="X533" s="221"/>
      <c r="Y533" s="221">
        <v>12</v>
      </c>
      <c r="Z533" s="221">
        <v>0</v>
      </c>
      <c r="AA533" s="221">
        <f>AVERAGE(M535:X535)</f>
        <v>0</v>
      </c>
      <c r="AB533" s="221">
        <f>STDEV(M535:X535)</f>
        <v>0</v>
      </c>
      <c r="AC533" s="221">
        <f>MEDIAN(M535:X535)</f>
        <v>0</v>
      </c>
      <c r="AD533" s="227">
        <f t="shared" ref="AD533" si="357">Z533/Y533</f>
        <v>0</v>
      </c>
      <c r="AE533" s="224"/>
      <c r="AF533" s="224"/>
    </row>
    <row r="534" spans="1:32" s="222" customFormat="1" ht="18">
      <c r="A534" s="224"/>
      <c r="B534" s="224"/>
      <c r="C534" s="224"/>
      <c r="D534" s="224"/>
      <c r="E534" s="224"/>
      <c r="F534" s="224"/>
      <c r="G534" s="224"/>
      <c r="H534" s="224"/>
      <c r="L534" s="228" t="s">
        <v>73</v>
      </c>
      <c r="M534" s="221">
        <v>0</v>
      </c>
      <c r="N534" s="221">
        <v>0</v>
      </c>
      <c r="O534" s="221">
        <v>0</v>
      </c>
      <c r="P534" s="221">
        <v>0</v>
      </c>
      <c r="Q534" s="221">
        <v>0</v>
      </c>
      <c r="R534" s="221">
        <v>0</v>
      </c>
      <c r="S534" s="221">
        <v>0</v>
      </c>
      <c r="T534" s="221">
        <v>0</v>
      </c>
      <c r="U534" s="221">
        <v>0</v>
      </c>
      <c r="V534" s="221">
        <v>0</v>
      </c>
      <c r="W534" s="221">
        <v>0</v>
      </c>
      <c r="X534" s="221">
        <v>0</v>
      </c>
      <c r="Y534" s="230"/>
      <c r="Z534" s="231"/>
      <c r="AA534" s="231"/>
      <c r="AB534" s="231"/>
      <c r="AC534" s="231"/>
      <c r="AD534" s="232"/>
      <c r="AE534" s="224"/>
      <c r="AF534" s="224"/>
    </row>
    <row r="535" spans="1:32" s="222" customFormat="1" ht="18">
      <c r="A535" s="224"/>
      <c r="B535" s="224"/>
      <c r="C535" s="224"/>
      <c r="D535" s="224"/>
      <c r="E535" s="224"/>
      <c r="F535" s="224"/>
      <c r="G535" s="224"/>
      <c r="H535" s="224"/>
      <c r="L535" s="228" t="s">
        <v>74</v>
      </c>
      <c r="M535" s="221">
        <f t="shared" ref="M535:X535" si="358">1000*M534/$L533</f>
        <v>0</v>
      </c>
      <c r="N535" s="221">
        <f t="shared" si="358"/>
        <v>0</v>
      </c>
      <c r="O535" s="221">
        <f t="shared" si="358"/>
        <v>0</v>
      </c>
      <c r="P535" s="221">
        <f t="shared" si="358"/>
        <v>0</v>
      </c>
      <c r="Q535" s="221">
        <f t="shared" si="358"/>
        <v>0</v>
      </c>
      <c r="R535" s="221">
        <f t="shared" si="358"/>
        <v>0</v>
      </c>
      <c r="S535" s="221">
        <f t="shared" si="358"/>
        <v>0</v>
      </c>
      <c r="T535" s="221">
        <f t="shared" si="358"/>
        <v>0</v>
      </c>
      <c r="U535" s="221">
        <f t="shared" si="358"/>
        <v>0</v>
      </c>
      <c r="V535" s="221">
        <f t="shared" si="358"/>
        <v>0</v>
      </c>
      <c r="W535" s="221">
        <f t="shared" si="358"/>
        <v>0</v>
      </c>
      <c r="X535" s="221">
        <f t="shared" si="358"/>
        <v>0</v>
      </c>
      <c r="Y535" s="230"/>
      <c r="Z535" s="231"/>
      <c r="AA535" s="231"/>
      <c r="AB535" s="231"/>
      <c r="AC535" s="231"/>
      <c r="AD535" s="232"/>
      <c r="AE535" s="224"/>
      <c r="AF535" s="224"/>
    </row>
    <row r="536" spans="1:32" s="222" customFormat="1" ht="18">
      <c r="A536" s="224"/>
      <c r="B536" s="224"/>
      <c r="C536" s="224"/>
      <c r="D536" s="224"/>
      <c r="E536" s="224"/>
      <c r="F536" s="224"/>
      <c r="G536" s="224"/>
      <c r="H536" s="224"/>
      <c r="M536" s="224"/>
      <c r="N536" s="224"/>
      <c r="O536" s="224"/>
      <c r="P536" s="224"/>
      <c r="Q536" s="224"/>
      <c r="R536" s="224"/>
      <c r="S536" s="224"/>
      <c r="T536" s="224"/>
      <c r="U536" s="224"/>
      <c r="V536" s="224"/>
      <c r="W536" s="224"/>
      <c r="X536" s="224"/>
      <c r="AD536" s="232"/>
      <c r="AE536" s="224"/>
      <c r="AF536" s="224"/>
    </row>
    <row r="537" spans="1:32" s="222" customFormat="1" ht="19">
      <c r="A537" s="224"/>
      <c r="B537" s="224" t="s">
        <v>143</v>
      </c>
      <c r="C537" s="224" t="s">
        <v>87</v>
      </c>
      <c r="D537" s="280">
        <v>44631</v>
      </c>
      <c r="E537" s="224">
        <v>64</v>
      </c>
      <c r="F537" s="224"/>
      <c r="G537" s="224"/>
      <c r="H537" s="224"/>
      <c r="I537" s="224">
        <v>200</v>
      </c>
      <c r="J537" s="224">
        <v>100</v>
      </c>
      <c r="K537" s="224">
        <v>5</v>
      </c>
      <c r="L537" s="226">
        <f>(K537*I537)/J537</f>
        <v>10</v>
      </c>
      <c r="M537" s="221"/>
      <c r="N537" s="221"/>
      <c r="O537" s="221"/>
      <c r="P537" s="221"/>
      <c r="Q537" s="221"/>
      <c r="R537" s="221"/>
      <c r="S537" s="221"/>
      <c r="T537" s="221"/>
      <c r="U537" s="221"/>
      <c r="V537" s="221"/>
      <c r="W537" s="221"/>
      <c r="X537" s="221"/>
      <c r="Y537" s="221">
        <v>12</v>
      </c>
      <c r="Z537" s="221">
        <v>0</v>
      </c>
      <c r="AA537" s="221">
        <f>AVERAGE(M539:X539)</f>
        <v>0</v>
      </c>
      <c r="AB537" s="221">
        <f>STDEV(M539:X539)</f>
        <v>0</v>
      </c>
      <c r="AC537" s="221">
        <f>MEDIAN(M539:X539)</f>
        <v>0</v>
      </c>
      <c r="AD537" s="227">
        <f t="shared" ref="AD537" si="359">Z537/Y537</f>
        <v>0</v>
      </c>
      <c r="AE537" s="224"/>
      <c r="AF537" s="224"/>
    </row>
    <row r="538" spans="1:32" s="222" customFormat="1" ht="18">
      <c r="A538" s="224"/>
      <c r="B538" s="224"/>
      <c r="C538" s="224"/>
      <c r="D538" s="224"/>
      <c r="E538" s="224"/>
      <c r="F538" s="224"/>
      <c r="G538" s="224"/>
      <c r="H538" s="224"/>
      <c r="L538" s="228" t="s">
        <v>73</v>
      </c>
      <c r="M538" s="221">
        <v>0</v>
      </c>
      <c r="N538" s="221">
        <v>0</v>
      </c>
      <c r="O538" s="221">
        <v>0</v>
      </c>
      <c r="P538" s="221">
        <v>0</v>
      </c>
      <c r="Q538" s="221">
        <v>0</v>
      </c>
      <c r="R538" s="221">
        <v>0</v>
      </c>
      <c r="S538" s="221">
        <v>0</v>
      </c>
      <c r="T538" s="221">
        <v>0</v>
      </c>
      <c r="U538" s="221">
        <v>0</v>
      </c>
      <c r="V538" s="221">
        <v>0</v>
      </c>
      <c r="W538" s="221">
        <v>0</v>
      </c>
      <c r="X538" s="221">
        <v>0</v>
      </c>
      <c r="Y538" s="230"/>
      <c r="Z538" s="231"/>
      <c r="AA538" s="231"/>
      <c r="AB538" s="231"/>
      <c r="AC538" s="231"/>
      <c r="AD538" s="232"/>
      <c r="AE538" s="224"/>
      <c r="AF538" s="224"/>
    </row>
    <row r="539" spans="1:32" s="222" customFormat="1" ht="18">
      <c r="A539" s="224"/>
      <c r="B539" s="224"/>
      <c r="C539" s="224"/>
      <c r="D539" s="224"/>
      <c r="E539" s="224"/>
      <c r="F539" s="224"/>
      <c r="G539" s="224"/>
      <c r="H539" s="224"/>
      <c r="L539" s="228" t="s">
        <v>74</v>
      </c>
      <c r="M539" s="221">
        <f t="shared" ref="M539:X539" si="360">1000*M538/$L537</f>
        <v>0</v>
      </c>
      <c r="N539" s="221">
        <f t="shared" si="360"/>
        <v>0</v>
      </c>
      <c r="O539" s="221">
        <f t="shared" si="360"/>
        <v>0</v>
      </c>
      <c r="P539" s="221">
        <f t="shared" si="360"/>
        <v>0</v>
      </c>
      <c r="Q539" s="221">
        <f t="shared" si="360"/>
        <v>0</v>
      </c>
      <c r="R539" s="221">
        <f t="shared" si="360"/>
        <v>0</v>
      </c>
      <c r="S539" s="221">
        <f t="shared" si="360"/>
        <v>0</v>
      </c>
      <c r="T539" s="221">
        <f t="shared" si="360"/>
        <v>0</v>
      </c>
      <c r="U539" s="221">
        <f t="shared" si="360"/>
        <v>0</v>
      </c>
      <c r="V539" s="221">
        <f t="shared" si="360"/>
        <v>0</v>
      </c>
      <c r="W539" s="221">
        <f t="shared" si="360"/>
        <v>0</v>
      </c>
      <c r="X539" s="221">
        <f t="shared" si="360"/>
        <v>0</v>
      </c>
      <c r="Y539" s="230"/>
      <c r="Z539" s="231"/>
      <c r="AA539" s="231"/>
      <c r="AB539" s="231"/>
      <c r="AC539" s="231"/>
      <c r="AD539" s="232"/>
      <c r="AE539" s="224"/>
      <c r="AF539" s="224"/>
    </row>
    <row r="540" spans="1:32" s="222" customFormat="1" ht="18">
      <c r="A540" s="224"/>
      <c r="B540" s="224"/>
      <c r="C540" s="224"/>
      <c r="D540" s="224"/>
      <c r="E540" s="224"/>
      <c r="F540" s="224"/>
      <c r="G540" s="224"/>
      <c r="H540" s="224"/>
      <c r="M540" s="224"/>
      <c r="N540" s="224"/>
      <c r="O540" s="224"/>
      <c r="P540" s="224"/>
      <c r="Q540" s="224"/>
      <c r="R540" s="224"/>
      <c r="S540" s="224"/>
      <c r="T540" s="224"/>
      <c r="U540" s="224"/>
      <c r="V540" s="224"/>
      <c r="W540" s="224"/>
      <c r="X540" s="224"/>
      <c r="AD540" s="232"/>
      <c r="AE540" s="224"/>
      <c r="AF540" s="224"/>
    </row>
    <row r="541" spans="1:32" s="222" customFormat="1" ht="19">
      <c r="A541" s="224"/>
      <c r="B541" s="224" t="s">
        <v>143</v>
      </c>
      <c r="C541" s="224" t="s">
        <v>87</v>
      </c>
      <c r="D541" s="280">
        <v>44655</v>
      </c>
      <c r="E541" s="224">
        <v>88</v>
      </c>
      <c r="F541" s="224"/>
      <c r="G541" s="224"/>
      <c r="H541" s="224"/>
      <c r="I541" s="224">
        <v>200</v>
      </c>
      <c r="J541" s="224">
        <v>100</v>
      </c>
      <c r="K541" s="224">
        <v>5</v>
      </c>
      <c r="L541" s="226">
        <f>(K541*I541)/J541</f>
        <v>10</v>
      </c>
      <c r="M541" s="221"/>
      <c r="N541" s="221"/>
      <c r="O541" s="221"/>
      <c r="P541" s="221"/>
      <c r="Q541" s="221"/>
      <c r="R541" s="221"/>
      <c r="S541" s="221"/>
      <c r="T541" s="221"/>
      <c r="U541" s="221"/>
      <c r="V541" s="221"/>
      <c r="W541" s="221"/>
      <c r="X541" s="221"/>
      <c r="Y541" s="221">
        <v>12</v>
      </c>
      <c r="Z541" s="221">
        <v>0</v>
      </c>
      <c r="AA541" s="221">
        <f>AVERAGE(M543:X543)</f>
        <v>0</v>
      </c>
      <c r="AB541" s="221">
        <f>STDEV(M543:X543)</f>
        <v>0</v>
      </c>
      <c r="AC541" s="221">
        <f>MEDIAN(M543:X543)</f>
        <v>0</v>
      </c>
      <c r="AD541" s="227">
        <f t="shared" ref="AD541" si="361">Z541/Y541</f>
        <v>0</v>
      </c>
      <c r="AE541" s="224"/>
      <c r="AF541" s="224"/>
    </row>
    <row r="542" spans="1:32" s="222" customFormat="1" ht="18">
      <c r="A542" s="224"/>
      <c r="B542" s="224"/>
      <c r="C542" s="224"/>
      <c r="D542" s="224"/>
      <c r="E542" s="224"/>
      <c r="F542" s="224"/>
      <c r="G542" s="224"/>
      <c r="H542" s="224"/>
      <c r="L542" s="228" t="s">
        <v>73</v>
      </c>
      <c r="M542" s="221">
        <v>0</v>
      </c>
      <c r="N542" s="221">
        <v>0</v>
      </c>
      <c r="O542" s="221">
        <v>0</v>
      </c>
      <c r="P542" s="221">
        <v>0</v>
      </c>
      <c r="Q542" s="221">
        <v>0</v>
      </c>
      <c r="R542" s="221">
        <v>0</v>
      </c>
      <c r="S542" s="221">
        <v>0</v>
      </c>
      <c r="T542" s="221">
        <v>0</v>
      </c>
      <c r="U542" s="221">
        <v>0</v>
      </c>
      <c r="V542" s="221">
        <v>0</v>
      </c>
      <c r="W542" s="221">
        <v>0</v>
      </c>
      <c r="X542" s="221">
        <v>0</v>
      </c>
      <c r="Y542" s="230"/>
      <c r="Z542" s="231"/>
      <c r="AA542" s="231"/>
      <c r="AB542" s="231"/>
      <c r="AC542" s="231"/>
      <c r="AD542" s="232"/>
      <c r="AE542" s="224"/>
      <c r="AF542" s="224"/>
    </row>
    <row r="543" spans="1:32" s="222" customFormat="1" ht="18">
      <c r="A543" s="224"/>
      <c r="B543" s="224"/>
      <c r="C543" s="224"/>
      <c r="D543" s="224"/>
      <c r="E543" s="224"/>
      <c r="F543" s="224"/>
      <c r="G543" s="224"/>
      <c r="H543" s="224"/>
      <c r="L543" s="228" t="s">
        <v>74</v>
      </c>
      <c r="M543" s="221">
        <f t="shared" ref="M543:X543" si="362">1000*M542/$L541</f>
        <v>0</v>
      </c>
      <c r="N543" s="221">
        <f t="shared" si="362"/>
        <v>0</v>
      </c>
      <c r="O543" s="221">
        <f t="shared" si="362"/>
        <v>0</v>
      </c>
      <c r="P543" s="221">
        <f t="shared" si="362"/>
        <v>0</v>
      </c>
      <c r="Q543" s="221">
        <f t="shared" si="362"/>
        <v>0</v>
      </c>
      <c r="R543" s="221">
        <f t="shared" si="362"/>
        <v>0</v>
      </c>
      <c r="S543" s="221">
        <f t="shared" si="362"/>
        <v>0</v>
      </c>
      <c r="T543" s="221">
        <f t="shared" si="362"/>
        <v>0</v>
      </c>
      <c r="U543" s="221">
        <f t="shared" si="362"/>
        <v>0</v>
      </c>
      <c r="V543" s="221">
        <f t="shared" si="362"/>
        <v>0</v>
      </c>
      <c r="W543" s="221">
        <f t="shared" si="362"/>
        <v>0</v>
      </c>
      <c r="X543" s="221">
        <f t="shared" si="362"/>
        <v>0</v>
      </c>
      <c r="Y543" s="230"/>
      <c r="Z543" s="231"/>
      <c r="AA543" s="231"/>
      <c r="AB543" s="231"/>
      <c r="AC543" s="231"/>
      <c r="AD543" s="232"/>
      <c r="AE543" s="224"/>
      <c r="AF543" s="224"/>
    </row>
    <row r="544" spans="1:32" s="222" customFormat="1" ht="18">
      <c r="A544" s="224"/>
      <c r="B544" s="224"/>
      <c r="C544" s="224"/>
      <c r="D544" s="224"/>
      <c r="E544" s="224"/>
      <c r="F544" s="224"/>
      <c r="G544" s="224"/>
      <c r="H544" s="224"/>
      <c r="M544" s="224"/>
      <c r="N544" s="224"/>
      <c r="O544" s="224"/>
      <c r="P544" s="224"/>
      <c r="Q544" s="224"/>
      <c r="R544" s="224"/>
      <c r="S544" s="224"/>
      <c r="T544" s="224"/>
      <c r="U544" s="224"/>
      <c r="V544" s="224"/>
      <c r="W544" s="224"/>
      <c r="X544" s="224"/>
      <c r="AD544" s="232"/>
      <c r="AE544" s="224"/>
      <c r="AF544" s="224"/>
    </row>
    <row r="545" spans="1:32" s="222" customFormat="1" ht="19">
      <c r="A545" s="224"/>
      <c r="B545" s="224" t="s">
        <v>145</v>
      </c>
      <c r="C545" s="224" t="s">
        <v>87</v>
      </c>
      <c r="D545" s="280">
        <v>44574</v>
      </c>
      <c r="E545" s="224">
        <v>7</v>
      </c>
      <c r="F545" s="224"/>
      <c r="G545" s="224"/>
      <c r="H545" s="224"/>
      <c r="I545" s="224">
        <v>200</v>
      </c>
      <c r="J545" s="224">
        <v>100</v>
      </c>
      <c r="K545" s="224">
        <v>5</v>
      </c>
      <c r="L545" s="226">
        <f>(K545*I545)/J545</f>
        <v>10</v>
      </c>
      <c r="M545" s="221"/>
      <c r="N545" s="221"/>
      <c r="O545" s="221"/>
      <c r="P545" s="221"/>
      <c r="Q545" s="221"/>
      <c r="R545" s="221"/>
      <c r="S545" s="221"/>
      <c r="T545" s="221"/>
      <c r="U545" s="221"/>
      <c r="V545" s="221"/>
      <c r="W545" s="221"/>
      <c r="X545" s="221"/>
      <c r="Y545" s="221">
        <v>12</v>
      </c>
      <c r="Z545" s="221">
        <v>0</v>
      </c>
      <c r="AA545" s="221">
        <f>AVERAGE(M547:X547)</f>
        <v>0</v>
      </c>
      <c r="AB545" s="221">
        <f>STDEV(M547:X547)</f>
        <v>0</v>
      </c>
      <c r="AC545" s="221">
        <f>MEDIAN(M547:X547)</f>
        <v>0</v>
      </c>
      <c r="AD545" s="227">
        <f t="shared" ref="AD545" si="363">Z545/Y545</f>
        <v>0</v>
      </c>
      <c r="AE545" s="224"/>
      <c r="AF545" s="224"/>
    </row>
    <row r="546" spans="1:32" s="222" customFormat="1" ht="18">
      <c r="A546" s="224"/>
      <c r="B546" s="224"/>
      <c r="C546" s="224"/>
      <c r="D546" s="224"/>
      <c r="E546" s="224"/>
      <c r="F546" s="224"/>
      <c r="G546" s="224"/>
      <c r="H546" s="224"/>
      <c r="L546" s="228" t="s">
        <v>73</v>
      </c>
      <c r="M546" s="221">
        <v>0</v>
      </c>
      <c r="N546" s="221">
        <v>0</v>
      </c>
      <c r="O546" s="221">
        <v>0</v>
      </c>
      <c r="P546" s="221">
        <v>0</v>
      </c>
      <c r="Q546" s="221">
        <v>0</v>
      </c>
      <c r="R546" s="221">
        <v>0</v>
      </c>
      <c r="S546" s="221">
        <v>0</v>
      </c>
      <c r="T546" s="221">
        <v>0</v>
      </c>
      <c r="U546" s="221">
        <v>0</v>
      </c>
      <c r="V546" s="221">
        <v>0</v>
      </c>
      <c r="W546" s="221">
        <v>0</v>
      </c>
      <c r="X546" s="221">
        <v>0</v>
      </c>
      <c r="Y546" s="230"/>
      <c r="Z546" s="231"/>
      <c r="AA546" s="231"/>
      <c r="AB546" s="231"/>
      <c r="AC546" s="231"/>
      <c r="AD546" s="232"/>
      <c r="AE546" s="224"/>
      <c r="AF546" s="224"/>
    </row>
    <row r="547" spans="1:32" s="222" customFormat="1" ht="18">
      <c r="A547" s="224"/>
      <c r="B547" s="224"/>
      <c r="C547" s="224"/>
      <c r="D547" s="224"/>
      <c r="E547" s="224"/>
      <c r="F547" s="224"/>
      <c r="G547" s="224"/>
      <c r="H547" s="224"/>
      <c r="L547" s="228" t="s">
        <v>74</v>
      </c>
      <c r="M547" s="221">
        <f t="shared" ref="M547:X547" si="364">1000*M546/$L545</f>
        <v>0</v>
      </c>
      <c r="N547" s="221">
        <f t="shared" si="364"/>
        <v>0</v>
      </c>
      <c r="O547" s="221">
        <f t="shared" si="364"/>
        <v>0</v>
      </c>
      <c r="P547" s="221">
        <f t="shared" si="364"/>
        <v>0</v>
      </c>
      <c r="Q547" s="221">
        <f t="shared" si="364"/>
        <v>0</v>
      </c>
      <c r="R547" s="221">
        <f t="shared" si="364"/>
        <v>0</v>
      </c>
      <c r="S547" s="221">
        <f t="shared" si="364"/>
        <v>0</v>
      </c>
      <c r="T547" s="221">
        <f t="shared" si="364"/>
        <v>0</v>
      </c>
      <c r="U547" s="221">
        <f t="shared" si="364"/>
        <v>0</v>
      </c>
      <c r="V547" s="221">
        <f t="shared" si="364"/>
        <v>0</v>
      </c>
      <c r="W547" s="221">
        <f t="shared" si="364"/>
        <v>0</v>
      </c>
      <c r="X547" s="221">
        <f t="shared" si="364"/>
        <v>0</v>
      </c>
      <c r="Y547" s="230"/>
      <c r="Z547" s="231"/>
      <c r="AA547" s="231"/>
      <c r="AB547" s="231"/>
      <c r="AC547" s="231"/>
      <c r="AD547" s="232"/>
      <c r="AE547" s="224"/>
      <c r="AF547" s="224"/>
    </row>
    <row r="548" spans="1:32" s="222" customFormat="1" ht="18">
      <c r="A548" s="224"/>
      <c r="B548" s="224"/>
      <c r="C548" s="224"/>
      <c r="D548" s="224"/>
      <c r="E548" s="224"/>
      <c r="F548" s="224"/>
      <c r="G548" s="224"/>
      <c r="H548" s="224"/>
      <c r="M548" s="224"/>
      <c r="N548" s="224"/>
      <c r="O548" s="224"/>
      <c r="P548" s="224"/>
      <c r="Q548" s="224"/>
      <c r="R548" s="224"/>
      <c r="S548" s="224"/>
      <c r="T548" s="224"/>
      <c r="U548" s="224"/>
      <c r="V548" s="224"/>
      <c r="W548" s="224"/>
      <c r="X548" s="224"/>
      <c r="AD548" s="232"/>
      <c r="AE548" s="224"/>
      <c r="AF548" s="224"/>
    </row>
    <row r="549" spans="1:32" s="222" customFormat="1" ht="19">
      <c r="A549" s="224"/>
      <c r="B549" s="224" t="s">
        <v>145</v>
      </c>
      <c r="C549" s="224" t="s">
        <v>87</v>
      </c>
      <c r="D549" s="280">
        <v>44588</v>
      </c>
      <c r="E549" s="224">
        <v>21</v>
      </c>
      <c r="F549" s="224"/>
      <c r="G549" s="224"/>
      <c r="H549" s="224"/>
      <c r="I549" s="224">
        <v>200</v>
      </c>
      <c r="J549" s="224">
        <v>100</v>
      </c>
      <c r="K549" s="224">
        <v>5</v>
      </c>
      <c r="L549" s="226">
        <f>(K549*I549)/J549</f>
        <v>10</v>
      </c>
      <c r="M549" s="221"/>
      <c r="N549" s="221"/>
      <c r="O549" s="221"/>
      <c r="P549" s="221"/>
      <c r="Q549" s="221"/>
      <c r="R549" s="221"/>
      <c r="S549" s="221"/>
      <c r="T549" s="221"/>
      <c r="U549" s="221"/>
      <c r="V549" s="221"/>
      <c r="W549" s="221"/>
      <c r="X549" s="221"/>
      <c r="Y549" s="221">
        <v>12</v>
      </c>
      <c r="Z549" s="221">
        <v>0</v>
      </c>
      <c r="AA549" s="221">
        <f>AVERAGE(M551:X551)</f>
        <v>0</v>
      </c>
      <c r="AB549" s="221">
        <f>STDEV(M551:X551)</f>
        <v>0</v>
      </c>
      <c r="AC549" s="221">
        <f>MEDIAN(M551:X551)</f>
        <v>0</v>
      </c>
      <c r="AD549" s="227">
        <f t="shared" ref="AD549" si="365">Z549/Y549</f>
        <v>0</v>
      </c>
      <c r="AE549" s="224"/>
      <c r="AF549" s="224"/>
    </row>
    <row r="550" spans="1:32" s="222" customFormat="1" ht="18">
      <c r="A550" s="224"/>
      <c r="B550" s="224"/>
      <c r="C550" s="224"/>
      <c r="D550" s="224"/>
      <c r="E550" s="224"/>
      <c r="F550" s="224"/>
      <c r="G550" s="224"/>
      <c r="H550" s="224"/>
      <c r="L550" s="228" t="s">
        <v>73</v>
      </c>
      <c r="M550" s="221">
        <v>0</v>
      </c>
      <c r="N550" s="221">
        <v>0</v>
      </c>
      <c r="O550" s="221">
        <v>0</v>
      </c>
      <c r="P550" s="221">
        <v>0</v>
      </c>
      <c r="Q550" s="221">
        <v>0</v>
      </c>
      <c r="R550" s="221">
        <v>0</v>
      </c>
      <c r="S550" s="221">
        <v>0</v>
      </c>
      <c r="T550" s="221">
        <v>0</v>
      </c>
      <c r="U550" s="221">
        <v>0</v>
      </c>
      <c r="V550" s="221">
        <v>0</v>
      </c>
      <c r="W550" s="221">
        <v>0</v>
      </c>
      <c r="X550" s="221">
        <v>0</v>
      </c>
      <c r="Y550" s="230"/>
      <c r="Z550" s="231"/>
      <c r="AA550" s="231"/>
      <c r="AB550" s="231"/>
      <c r="AC550" s="231"/>
      <c r="AD550" s="232"/>
      <c r="AE550" s="224"/>
      <c r="AF550" s="224"/>
    </row>
    <row r="551" spans="1:32" s="222" customFormat="1" ht="18">
      <c r="A551" s="224"/>
      <c r="B551" s="224"/>
      <c r="C551" s="224"/>
      <c r="D551" s="224"/>
      <c r="E551" s="224"/>
      <c r="F551" s="224"/>
      <c r="G551" s="224"/>
      <c r="H551" s="224"/>
      <c r="L551" s="228" t="s">
        <v>74</v>
      </c>
      <c r="M551" s="221">
        <f t="shared" ref="M551:X551" si="366">1000*M550/$L549</f>
        <v>0</v>
      </c>
      <c r="N551" s="221">
        <f t="shared" si="366"/>
        <v>0</v>
      </c>
      <c r="O551" s="221">
        <f t="shared" si="366"/>
        <v>0</v>
      </c>
      <c r="P551" s="221">
        <f t="shared" si="366"/>
        <v>0</v>
      </c>
      <c r="Q551" s="221">
        <f t="shared" si="366"/>
        <v>0</v>
      </c>
      <c r="R551" s="221">
        <f t="shared" si="366"/>
        <v>0</v>
      </c>
      <c r="S551" s="221">
        <f t="shared" si="366"/>
        <v>0</v>
      </c>
      <c r="T551" s="221">
        <f t="shared" si="366"/>
        <v>0</v>
      </c>
      <c r="U551" s="221">
        <f t="shared" si="366"/>
        <v>0</v>
      </c>
      <c r="V551" s="221">
        <f t="shared" si="366"/>
        <v>0</v>
      </c>
      <c r="W551" s="221">
        <f t="shared" si="366"/>
        <v>0</v>
      </c>
      <c r="X551" s="221">
        <f t="shared" si="366"/>
        <v>0</v>
      </c>
      <c r="Y551" s="230"/>
      <c r="Z551" s="231"/>
      <c r="AA551" s="231"/>
      <c r="AB551" s="231"/>
      <c r="AC551" s="231"/>
      <c r="AD551" s="232"/>
      <c r="AE551" s="224"/>
      <c r="AF551" s="224"/>
    </row>
    <row r="552" spans="1:32" s="222" customFormat="1" ht="18">
      <c r="A552" s="224"/>
      <c r="B552" s="224"/>
      <c r="C552" s="224"/>
      <c r="D552" s="224"/>
      <c r="E552" s="224"/>
      <c r="F552" s="224"/>
      <c r="G552" s="224"/>
      <c r="H552" s="224"/>
      <c r="M552" s="224"/>
      <c r="N552" s="224"/>
      <c r="O552" s="224"/>
      <c r="P552" s="224"/>
      <c r="Q552" s="224"/>
      <c r="R552" s="224"/>
      <c r="S552" s="224"/>
      <c r="T552" s="224"/>
      <c r="U552" s="224"/>
      <c r="V552" s="224"/>
      <c r="W552" s="224"/>
      <c r="X552" s="224"/>
      <c r="AD552" s="232"/>
      <c r="AE552" s="224"/>
      <c r="AF552" s="224"/>
    </row>
    <row r="553" spans="1:32" s="222" customFormat="1" ht="19">
      <c r="A553" s="224"/>
      <c r="B553" s="224" t="s">
        <v>145</v>
      </c>
      <c r="C553" s="224" t="s">
        <v>87</v>
      </c>
      <c r="D553" s="280">
        <v>44595</v>
      </c>
      <c r="E553" s="224">
        <v>28</v>
      </c>
      <c r="F553" s="224"/>
      <c r="G553" s="224"/>
      <c r="H553" s="224"/>
      <c r="I553" s="224">
        <v>200</v>
      </c>
      <c r="J553" s="224">
        <v>100</v>
      </c>
      <c r="K553" s="224">
        <v>5</v>
      </c>
      <c r="L553" s="226">
        <f>(K553*I553)/J553</f>
        <v>10</v>
      </c>
      <c r="M553" s="221"/>
      <c r="N553" s="221"/>
      <c r="O553" s="221"/>
      <c r="P553" s="221"/>
      <c r="Q553" s="221"/>
      <c r="R553" s="221"/>
      <c r="S553" s="221"/>
      <c r="T553" s="221"/>
      <c r="U553" s="221"/>
      <c r="V553" s="221"/>
      <c r="W553" s="221"/>
      <c r="X553" s="221"/>
      <c r="Y553" s="221">
        <v>12</v>
      </c>
      <c r="Z553" s="221">
        <v>0</v>
      </c>
      <c r="AA553" s="221">
        <f>AVERAGE(M555:X555)</f>
        <v>0</v>
      </c>
      <c r="AB553" s="221">
        <f>STDEV(M555:X555)</f>
        <v>0</v>
      </c>
      <c r="AC553" s="221">
        <f>MEDIAN(M555:X555)</f>
        <v>0</v>
      </c>
      <c r="AD553" s="227">
        <f t="shared" ref="AD553" si="367">Z553/Y553</f>
        <v>0</v>
      </c>
      <c r="AE553" s="224"/>
      <c r="AF553" s="224"/>
    </row>
    <row r="554" spans="1:32" s="222" customFormat="1" ht="18">
      <c r="A554" s="224"/>
      <c r="B554" s="224"/>
      <c r="C554" s="224"/>
      <c r="D554" s="224"/>
      <c r="E554" s="224"/>
      <c r="F554" s="224"/>
      <c r="G554" s="224"/>
      <c r="H554" s="224"/>
      <c r="L554" s="228" t="s">
        <v>73</v>
      </c>
      <c r="M554" s="221">
        <v>0</v>
      </c>
      <c r="N554" s="221">
        <v>0</v>
      </c>
      <c r="O554" s="221">
        <v>0</v>
      </c>
      <c r="P554" s="221">
        <v>0</v>
      </c>
      <c r="Q554" s="221">
        <v>0</v>
      </c>
      <c r="R554" s="221">
        <v>0</v>
      </c>
      <c r="S554" s="221">
        <v>0</v>
      </c>
      <c r="T554" s="221">
        <v>0</v>
      </c>
      <c r="U554" s="221">
        <v>0</v>
      </c>
      <c r="V554" s="221">
        <v>0</v>
      </c>
      <c r="W554" s="221">
        <v>0</v>
      </c>
      <c r="X554" s="221">
        <v>0</v>
      </c>
      <c r="Y554" s="230"/>
      <c r="Z554" s="231"/>
      <c r="AA554" s="231"/>
      <c r="AB554" s="231"/>
      <c r="AC554" s="231"/>
      <c r="AD554" s="232"/>
      <c r="AE554" s="224"/>
      <c r="AF554" s="224"/>
    </row>
    <row r="555" spans="1:32" s="222" customFormat="1" ht="18">
      <c r="A555" s="224"/>
      <c r="B555" s="224"/>
      <c r="C555" s="224"/>
      <c r="D555" s="224"/>
      <c r="E555" s="224"/>
      <c r="F555" s="224"/>
      <c r="G555" s="224"/>
      <c r="H555" s="224"/>
      <c r="L555" s="228" t="s">
        <v>74</v>
      </c>
      <c r="M555" s="221">
        <f t="shared" ref="M555:X555" si="368">1000*M554/$L553</f>
        <v>0</v>
      </c>
      <c r="N555" s="221">
        <f t="shared" si="368"/>
        <v>0</v>
      </c>
      <c r="O555" s="221">
        <f t="shared" si="368"/>
        <v>0</v>
      </c>
      <c r="P555" s="221">
        <f t="shared" si="368"/>
        <v>0</v>
      </c>
      <c r="Q555" s="221">
        <f t="shared" si="368"/>
        <v>0</v>
      </c>
      <c r="R555" s="221">
        <f t="shared" si="368"/>
        <v>0</v>
      </c>
      <c r="S555" s="221">
        <f t="shared" si="368"/>
        <v>0</v>
      </c>
      <c r="T555" s="221">
        <f t="shared" si="368"/>
        <v>0</v>
      </c>
      <c r="U555" s="221">
        <f t="shared" si="368"/>
        <v>0</v>
      </c>
      <c r="V555" s="221">
        <f t="shared" si="368"/>
        <v>0</v>
      </c>
      <c r="W555" s="221">
        <f t="shared" si="368"/>
        <v>0</v>
      </c>
      <c r="X555" s="221">
        <f t="shared" si="368"/>
        <v>0</v>
      </c>
      <c r="Y555" s="230"/>
      <c r="Z555" s="231"/>
      <c r="AA555" s="231"/>
      <c r="AB555" s="231"/>
      <c r="AC555" s="231"/>
      <c r="AD555" s="232"/>
      <c r="AE555" s="224"/>
      <c r="AF555" s="224"/>
    </row>
    <row r="556" spans="1:32" s="222" customFormat="1" ht="18">
      <c r="A556" s="224"/>
      <c r="B556" s="224"/>
      <c r="C556" s="224"/>
      <c r="D556" s="224"/>
      <c r="E556" s="224"/>
      <c r="F556" s="224"/>
      <c r="G556" s="224"/>
      <c r="H556" s="224"/>
      <c r="M556" s="224"/>
      <c r="N556" s="224"/>
      <c r="O556" s="224"/>
      <c r="P556" s="224"/>
      <c r="Q556" s="224"/>
      <c r="R556" s="224"/>
      <c r="S556" s="224"/>
      <c r="T556" s="224"/>
      <c r="U556" s="224"/>
      <c r="V556" s="224"/>
      <c r="W556" s="224"/>
      <c r="X556" s="224"/>
      <c r="AD556" s="232"/>
      <c r="AE556" s="224"/>
      <c r="AF556" s="224"/>
    </row>
    <row r="557" spans="1:32" s="222" customFormat="1" ht="18">
      <c r="A557" s="271"/>
      <c r="B557" s="271"/>
      <c r="C557" s="271"/>
      <c r="D557" s="271"/>
      <c r="E557" s="271"/>
      <c r="F557" s="271"/>
      <c r="G557" s="271"/>
      <c r="H557" s="271"/>
      <c r="I557" s="271"/>
      <c r="J557" s="271"/>
      <c r="K557" s="271"/>
      <c r="L557" s="272"/>
      <c r="M557" s="273"/>
      <c r="N557" s="273"/>
      <c r="O557" s="273"/>
      <c r="P557" s="273"/>
      <c r="Q557" s="273"/>
      <c r="R557" s="273"/>
      <c r="S557" s="273"/>
      <c r="T557" s="273"/>
      <c r="U557" s="273"/>
      <c r="V557" s="273"/>
      <c r="W557" s="273"/>
      <c r="X557" s="273"/>
      <c r="Y557" s="273"/>
      <c r="Z557" s="273"/>
      <c r="AA557" s="273"/>
      <c r="AB557" s="273"/>
      <c r="AC557" s="273"/>
      <c r="AD557" s="274"/>
      <c r="AE557" s="224"/>
      <c r="AF557" s="224"/>
    </row>
    <row r="558" spans="1:32" s="222" customFormat="1" ht="18">
      <c r="A558" s="275"/>
      <c r="B558" s="275"/>
      <c r="C558" s="275"/>
      <c r="D558" s="276"/>
      <c r="E558" s="276"/>
      <c r="F558" s="276"/>
      <c r="G558" s="276"/>
      <c r="H558" s="276"/>
      <c r="I558" s="276"/>
      <c r="J558" s="276"/>
      <c r="K558" s="277"/>
      <c r="L558" s="276"/>
      <c r="M558" s="278"/>
      <c r="N558" s="278"/>
      <c r="O558" s="278"/>
      <c r="P558" s="278"/>
      <c r="Q558" s="278"/>
      <c r="R558" s="278"/>
      <c r="S558" s="278"/>
      <c r="T558" s="278"/>
      <c r="U558" s="278"/>
      <c r="V558" s="278"/>
      <c r="W558" s="278"/>
      <c r="X558" s="278"/>
      <c r="Y558" s="278"/>
      <c r="Z558" s="278"/>
      <c r="AA558" s="278"/>
      <c r="AB558" s="278"/>
      <c r="AC558" s="278"/>
      <c r="AD558" s="279"/>
      <c r="AE558" s="224"/>
      <c r="AF558" s="224"/>
    </row>
    <row r="559" spans="1:32" s="222" customFormat="1" ht="18">
      <c r="A559" s="224"/>
      <c r="B559" s="224"/>
      <c r="C559" s="224"/>
      <c r="D559" s="224"/>
      <c r="E559" s="224"/>
      <c r="F559" s="224"/>
      <c r="G559" s="224"/>
      <c r="H559" s="224"/>
      <c r="M559" s="224"/>
      <c r="N559" s="224"/>
      <c r="O559" s="224"/>
      <c r="P559" s="224"/>
      <c r="Q559" s="224"/>
      <c r="R559" s="224"/>
      <c r="S559" s="224"/>
      <c r="T559" s="224"/>
      <c r="U559" s="224"/>
      <c r="V559" s="224"/>
      <c r="W559" s="224"/>
      <c r="X559" s="224"/>
      <c r="AD559" s="232"/>
      <c r="AE559" s="224"/>
      <c r="AF559" s="224"/>
    </row>
    <row r="560" spans="1:32" s="222" customFormat="1" ht="19">
      <c r="A560" s="224" t="s">
        <v>725</v>
      </c>
      <c r="B560" s="224" t="s">
        <v>145</v>
      </c>
      <c r="C560" s="224" t="s">
        <v>87</v>
      </c>
      <c r="D560" s="280">
        <v>44609</v>
      </c>
      <c r="E560" s="224">
        <v>42</v>
      </c>
      <c r="F560" s="224"/>
      <c r="G560" s="224"/>
      <c r="H560" s="224"/>
      <c r="I560" s="224">
        <v>200</v>
      </c>
      <c r="J560" s="224">
        <v>100</v>
      </c>
      <c r="K560" s="224">
        <v>5</v>
      </c>
      <c r="L560" s="226">
        <f>(K560*I560)/J560</f>
        <v>10</v>
      </c>
      <c r="M560" s="221"/>
      <c r="N560" s="221"/>
      <c r="O560" s="221"/>
      <c r="P560" s="221"/>
      <c r="Q560" s="221"/>
      <c r="R560" s="221"/>
      <c r="S560" s="221"/>
      <c r="T560" s="221"/>
      <c r="U560" s="221"/>
      <c r="V560" s="221"/>
      <c r="W560" s="221"/>
      <c r="X560" s="221"/>
      <c r="Y560" s="221">
        <v>12</v>
      </c>
      <c r="Z560" s="221">
        <v>0</v>
      </c>
      <c r="AA560" s="221">
        <f>AVERAGE(M562:X562)</f>
        <v>0</v>
      </c>
      <c r="AB560" s="221">
        <f>STDEV(M562:X562)</f>
        <v>0</v>
      </c>
      <c r="AC560" s="221">
        <f>MEDIAN(M562:X562)</f>
        <v>0</v>
      </c>
      <c r="AD560" s="227">
        <f t="shared" ref="AD560" si="369">Z560/Y560</f>
        <v>0</v>
      </c>
      <c r="AE560" s="224"/>
      <c r="AF560" s="224"/>
    </row>
    <row r="561" spans="1:32" s="222" customFormat="1" ht="18">
      <c r="A561" s="224"/>
      <c r="B561" s="224"/>
      <c r="C561" s="224"/>
      <c r="D561" s="224"/>
      <c r="E561" s="224"/>
      <c r="F561" s="224"/>
      <c r="G561" s="224"/>
      <c r="H561" s="224"/>
      <c r="L561" s="228" t="s">
        <v>73</v>
      </c>
      <c r="M561" s="221">
        <v>0</v>
      </c>
      <c r="N561" s="221">
        <v>0</v>
      </c>
      <c r="O561" s="221">
        <v>0</v>
      </c>
      <c r="P561" s="221">
        <v>0</v>
      </c>
      <c r="Q561" s="221">
        <v>0</v>
      </c>
      <c r="R561" s="221">
        <v>0</v>
      </c>
      <c r="S561" s="221"/>
      <c r="T561" s="221"/>
      <c r="U561" s="221"/>
      <c r="V561" s="221"/>
      <c r="W561" s="221"/>
      <c r="X561" s="221"/>
      <c r="Y561" s="230"/>
      <c r="Z561" s="231"/>
      <c r="AA561" s="231"/>
      <c r="AB561" s="231"/>
      <c r="AC561" s="231"/>
      <c r="AD561" s="232"/>
      <c r="AE561" s="224"/>
      <c r="AF561" s="224"/>
    </row>
    <row r="562" spans="1:32" s="222" customFormat="1" ht="18">
      <c r="A562" s="224"/>
      <c r="B562" s="224"/>
      <c r="C562" s="224"/>
      <c r="D562" s="224"/>
      <c r="E562" s="224"/>
      <c r="F562" s="224"/>
      <c r="G562" s="224"/>
      <c r="H562" s="224"/>
      <c r="L562" s="228" t="s">
        <v>74</v>
      </c>
      <c r="M562" s="221">
        <f t="shared" ref="M562:X562" si="370">1000*M561/$L560</f>
        <v>0</v>
      </c>
      <c r="N562" s="221">
        <f t="shared" si="370"/>
        <v>0</v>
      </c>
      <c r="O562" s="221">
        <f t="shared" si="370"/>
        <v>0</v>
      </c>
      <c r="P562" s="221">
        <f t="shared" si="370"/>
        <v>0</v>
      </c>
      <c r="Q562" s="221">
        <f t="shared" si="370"/>
        <v>0</v>
      </c>
      <c r="R562" s="221">
        <f t="shared" si="370"/>
        <v>0</v>
      </c>
      <c r="S562" s="221">
        <f t="shared" si="370"/>
        <v>0</v>
      </c>
      <c r="T562" s="221">
        <f t="shared" si="370"/>
        <v>0</v>
      </c>
      <c r="U562" s="221">
        <f t="shared" si="370"/>
        <v>0</v>
      </c>
      <c r="V562" s="221">
        <f t="shared" si="370"/>
        <v>0</v>
      </c>
      <c r="W562" s="221">
        <f t="shared" si="370"/>
        <v>0</v>
      </c>
      <c r="X562" s="221">
        <f t="shared" si="370"/>
        <v>0</v>
      </c>
      <c r="Y562" s="230"/>
      <c r="Z562" s="231"/>
      <c r="AA562" s="231"/>
      <c r="AB562" s="231"/>
      <c r="AC562" s="231"/>
      <c r="AD562" s="232"/>
      <c r="AE562" s="224"/>
      <c r="AF562" s="224"/>
    </row>
    <row r="563" spans="1:32" s="222" customFormat="1" ht="18">
      <c r="A563" s="224"/>
      <c r="B563" s="224"/>
      <c r="C563" s="224"/>
      <c r="D563" s="224"/>
      <c r="E563" s="224"/>
      <c r="F563" s="224"/>
      <c r="G563" s="224"/>
      <c r="H563" s="224"/>
      <c r="M563" s="224"/>
      <c r="N563" s="224"/>
      <c r="O563" s="224"/>
      <c r="P563" s="224"/>
      <c r="Q563" s="224"/>
      <c r="R563" s="224"/>
      <c r="S563" s="224"/>
      <c r="T563" s="224"/>
      <c r="U563" s="224"/>
      <c r="V563" s="224"/>
      <c r="W563" s="224"/>
      <c r="X563" s="224"/>
      <c r="AD563" s="232"/>
      <c r="AE563" s="224"/>
      <c r="AF563" s="224"/>
    </row>
    <row r="564" spans="1:32" s="222" customFormat="1" ht="19">
      <c r="A564" s="224"/>
      <c r="B564" s="224" t="s">
        <v>145</v>
      </c>
      <c r="C564" s="224" t="s">
        <v>87</v>
      </c>
      <c r="D564" s="280">
        <v>44616</v>
      </c>
      <c r="E564" s="224">
        <v>49</v>
      </c>
      <c r="F564" s="224"/>
      <c r="G564" s="224"/>
      <c r="H564" s="224"/>
      <c r="I564" s="224">
        <v>200</v>
      </c>
      <c r="J564" s="224">
        <v>100</v>
      </c>
      <c r="K564" s="224">
        <v>5</v>
      </c>
      <c r="L564" s="226">
        <f>(K564*I564)/J564</f>
        <v>10</v>
      </c>
      <c r="M564" s="221"/>
      <c r="N564" s="221"/>
      <c r="O564" s="221"/>
      <c r="P564" s="221"/>
      <c r="Q564" s="221"/>
      <c r="R564" s="221"/>
      <c r="S564" s="221"/>
      <c r="T564" s="221"/>
      <c r="U564" s="221"/>
      <c r="V564" s="221"/>
      <c r="W564" s="221"/>
      <c r="X564" s="221"/>
      <c r="Y564" s="221">
        <v>12</v>
      </c>
      <c r="Z564" s="221">
        <v>0</v>
      </c>
      <c r="AA564" s="221">
        <f>AVERAGE(M566:X566)</f>
        <v>0</v>
      </c>
      <c r="AB564" s="221">
        <f>STDEV(M566:X566)</f>
        <v>0</v>
      </c>
      <c r="AC564" s="221">
        <f>MEDIAN(M566:X566)</f>
        <v>0</v>
      </c>
      <c r="AD564" s="227">
        <f t="shared" ref="AD564" si="371">Z564/Y564</f>
        <v>0</v>
      </c>
      <c r="AE564" s="224"/>
      <c r="AF564" s="224"/>
    </row>
    <row r="565" spans="1:32" s="222" customFormat="1" ht="18">
      <c r="A565" s="224"/>
      <c r="B565" s="224"/>
      <c r="C565" s="224"/>
      <c r="D565" s="224"/>
      <c r="E565" s="224"/>
      <c r="F565" s="224"/>
      <c r="G565" s="224"/>
      <c r="H565" s="224"/>
      <c r="L565" s="228" t="s">
        <v>73</v>
      </c>
      <c r="M565" s="221">
        <v>0</v>
      </c>
      <c r="N565" s="221">
        <v>0</v>
      </c>
      <c r="O565" s="221">
        <v>0</v>
      </c>
      <c r="P565" s="221">
        <v>0</v>
      </c>
      <c r="Q565" s="221">
        <v>0</v>
      </c>
      <c r="R565" s="221">
        <v>0</v>
      </c>
      <c r="S565" s="221"/>
      <c r="T565" s="221"/>
      <c r="U565" s="221"/>
      <c r="V565" s="221"/>
      <c r="W565" s="221"/>
      <c r="X565" s="221"/>
      <c r="Y565" s="230"/>
      <c r="Z565" s="231"/>
      <c r="AA565" s="231"/>
      <c r="AB565" s="231"/>
      <c r="AC565" s="231"/>
      <c r="AD565" s="232"/>
      <c r="AE565" s="224"/>
      <c r="AF565" s="224"/>
    </row>
    <row r="566" spans="1:32" s="222" customFormat="1" ht="18">
      <c r="A566" s="224"/>
      <c r="B566" s="224"/>
      <c r="C566" s="224"/>
      <c r="D566" s="224"/>
      <c r="E566" s="224"/>
      <c r="F566" s="224"/>
      <c r="G566" s="224"/>
      <c r="H566" s="224"/>
      <c r="L566" s="228" t="s">
        <v>74</v>
      </c>
      <c r="M566" s="221">
        <f t="shared" ref="M566:X566" si="372">1000*M565/$L564</f>
        <v>0</v>
      </c>
      <c r="N566" s="221">
        <f t="shared" si="372"/>
        <v>0</v>
      </c>
      <c r="O566" s="221">
        <f t="shared" si="372"/>
        <v>0</v>
      </c>
      <c r="P566" s="221">
        <f t="shared" si="372"/>
        <v>0</v>
      </c>
      <c r="Q566" s="221">
        <f t="shared" si="372"/>
        <v>0</v>
      </c>
      <c r="R566" s="221">
        <f t="shared" si="372"/>
        <v>0</v>
      </c>
      <c r="S566" s="221">
        <f t="shared" si="372"/>
        <v>0</v>
      </c>
      <c r="T566" s="221">
        <f t="shared" si="372"/>
        <v>0</v>
      </c>
      <c r="U566" s="221">
        <f t="shared" si="372"/>
        <v>0</v>
      </c>
      <c r="V566" s="221">
        <f t="shared" si="372"/>
        <v>0</v>
      </c>
      <c r="W566" s="221">
        <f t="shared" si="372"/>
        <v>0</v>
      </c>
      <c r="X566" s="221">
        <f t="shared" si="372"/>
        <v>0</v>
      </c>
      <c r="Y566" s="230"/>
      <c r="Z566" s="231"/>
      <c r="AA566" s="231"/>
      <c r="AB566" s="231"/>
      <c r="AC566" s="231"/>
      <c r="AD566" s="232"/>
      <c r="AE566" s="224"/>
      <c r="AF566" s="224"/>
    </row>
    <row r="567" spans="1:32" s="222" customFormat="1" ht="18">
      <c r="A567" s="224"/>
      <c r="B567" s="224"/>
      <c r="C567" s="224"/>
      <c r="D567" s="224"/>
      <c r="E567" s="224"/>
      <c r="F567" s="224"/>
      <c r="G567" s="224"/>
      <c r="H567" s="224"/>
      <c r="M567" s="224"/>
      <c r="N567" s="224"/>
      <c r="O567" s="224"/>
      <c r="P567" s="224"/>
      <c r="Q567" s="224"/>
      <c r="R567" s="224"/>
      <c r="S567" s="224"/>
      <c r="T567" s="224"/>
      <c r="U567" s="224"/>
      <c r="V567" s="224"/>
      <c r="W567" s="224"/>
      <c r="X567" s="224"/>
      <c r="AD567" s="232"/>
      <c r="AE567" s="224"/>
      <c r="AF567" s="224"/>
    </row>
    <row r="568" spans="1:32" s="222" customFormat="1" ht="19">
      <c r="A568" s="224"/>
      <c r="B568" s="224" t="s">
        <v>145</v>
      </c>
      <c r="C568" s="224" t="s">
        <v>87</v>
      </c>
      <c r="D568" s="280">
        <v>44623</v>
      </c>
      <c r="E568" s="224">
        <v>56</v>
      </c>
      <c r="F568" s="224"/>
      <c r="G568" s="224"/>
      <c r="H568" s="224"/>
      <c r="I568" s="224">
        <v>200</v>
      </c>
      <c r="J568" s="224">
        <v>100</v>
      </c>
      <c r="K568" s="224">
        <v>5</v>
      </c>
      <c r="L568" s="226">
        <f>(K568*I568)/J568</f>
        <v>10</v>
      </c>
      <c r="M568" s="221"/>
      <c r="N568" s="221"/>
      <c r="O568" s="221"/>
      <c r="P568" s="221"/>
      <c r="Q568" s="221"/>
      <c r="R568" s="221"/>
      <c r="S568" s="221"/>
      <c r="T568" s="221"/>
      <c r="U568" s="221"/>
      <c r="V568" s="221"/>
      <c r="W568" s="221"/>
      <c r="X568" s="221"/>
      <c r="Y568" s="221">
        <v>12</v>
      </c>
      <c r="Z568" s="221">
        <v>0</v>
      </c>
      <c r="AA568" s="221">
        <f>AVERAGE(M570:X570)</f>
        <v>0</v>
      </c>
      <c r="AB568" s="221">
        <f>STDEV(M570:X570)</f>
        <v>0</v>
      </c>
      <c r="AC568" s="221">
        <f>MEDIAN(M570:X570)</f>
        <v>0</v>
      </c>
      <c r="AD568" s="227">
        <f t="shared" ref="AD568" si="373">Z568/Y568</f>
        <v>0</v>
      </c>
      <c r="AE568" s="224"/>
      <c r="AF568" s="224"/>
    </row>
    <row r="569" spans="1:32" s="222" customFormat="1" ht="18">
      <c r="A569" s="224"/>
      <c r="B569" s="224"/>
      <c r="C569" s="224"/>
      <c r="D569" s="224"/>
      <c r="E569" s="224"/>
      <c r="F569" s="224"/>
      <c r="G569" s="224"/>
      <c r="H569" s="224"/>
      <c r="L569" s="228" t="s">
        <v>73</v>
      </c>
      <c r="M569" s="221">
        <v>0</v>
      </c>
      <c r="N569" s="221">
        <v>0</v>
      </c>
      <c r="O569" s="221">
        <v>0</v>
      </c>
      <c r="P569" s="221">
        <v>0</v>
      </c>
      <c r="Q569" s="221">
        <v>0</v>
      </c>
      <c r="R569" s="221">
        <v>0</v>
      </c>
      <c r="S569" s="221"/>
      <c r="T569" s="221"/>
      <c r="U569" s="221"/>
      <c r="V569" s="221"/>
      <c r="W569" s="221"/>
      <c r="X569" s="221"/>
      <c r="Y569" s="230"/>
      <c r="Z569" s="231"/>
      <c r="AA569" s="231"/>
      <c r="AB569" s="231"/>
      <c r="AC569" s="231"/>
      <c r="AD569" s="232"/>
      <c r="AE569" s="224"/>
      <c r="AF569" s="224"/>
    </row>
    <row r="570" spans="1:32" s="222" customFormat="1" ht="18">
      <c r="A570" s="224"/>
      <c r="B570" s="224"/>
      <c r="C570" s="224"/>
      <c r="D570" s="224"/>
      <c r="E570" s="224"/>
      <c r="F570" s="224"/>
      <c r="G570" s="224"/>
      <c r="H570" s="224"/>
      <c r="L570" s="228" t="s">
        <v>74</v>
      </c>
      <c r="M570" s="221">
        <f t="shared" ref="M570:X570" si="374">1000*M569/$L568</f>
        <v>0</v>
      </c>
      <c r="N570" s="221">
        <f t="shared" si="374"/>
        <v>0</v>
      </c>
      <c r="O570" s="221">
        <f t="shared" si="374"/>
        <v>0</v>
      </c>
      <c r="P570" s="221">
        <f t="shared" si="374"/>
        <v>0</v>
      </c>
      <c r="Q570" s="221">
        <f t="shared" si="374"/>
        <v>0</v>
      </c>
      <c r="R570" s="221">
        <f t="shared" si="374"/>
        <v>0</v>
      </c>
      <c r="S570" s="221">
        <f t="shared" si="374"/>
        <v>0</v>
      </c>
      <c r="T570" s="221">
        <f t="shared" si="374"/>
        <v>0</v>
      </c>
      <c r="U570" s="221">
        <f t="shared" si="374"/>
        <v>0</v>
      </c>
      <c r="V570" s="221">
        <f t="shared" si="374"/>
        <v>0</v>
      </c>
      <c r="W570" s="221">
        <f t="shared" si="374"/>
        <v>0</v>
      </c>
      <c r="X570" s="221">
        <f t="shared" si="374"/>
        <v>0</v>
      </c>
      <c r="Y570" s="230"/>
      <c r="Z570" s="231"/>
      <c r="AA570" s="231"/>
      <c r="AB570" s="231"/>
      <c r="AC570" s="231"/>
      <c r="AD570" s="232"/>
      <c r="AE570" s="224"/>
      <c r="AF570" s="224"/>
    </row>
    <row r="571" spans="1:32" s="222" customFormat="1" ht="18">
      <c r="A571" s="224"/>
      <c r="B571" s="224"/>
      <c r="C571" s="224"/>
      <c r="D571" s="224"/>
      <c r="E571" s="224"/>
      <c r="F571" s="224"/>
      <c r="G571" s="224"/>
      <c r="H571" s="224"/>
      <c r="M571" s="224"/>
      <c r="N571" s="224"/>
      <c r="O571" s="224"/>
      <c r="P571" s="224"/>
      <c r="Q571" s="224"/>
      <c r="R571" s="224"/>
      <c r="S571" s="224"/>
      <c r="T571" s="224"/>
      <c r="U571" s="224"/>
      <c r="V571" s="224"/>
      <c r="W571" s="224"/>
      <c r="X571" s="224"/>
      <c r="AD571" s="232"/>
      <c r="AE571" s="224"/>
      <c r="AF571" s="224"/>
    </row>
    <row r="572" spans="1:32" s="222" customFormat="1" ht="19">
      <c r="A572" s="224"/>
      <c r="B572" s="224" t="s">
        <v>145</v>
      </c>
      <c r="C572" s="224" t="s">
        <v>87</v>
      </c>
      <c r="D572" s="280">
        <v>44631</v>
      </c>
      <c r="E572" s="224">
        <v>64</v>
      </c>
      <c r="F572" s="224"/>
      <c r="G572" s="224"/>
      <c r="H572" s="224"/>
      <c r="I572" s="224">
        <v>200</v>
      </c>
      <c r="J572" s="224">
        <v>100</v>
      </c>
      <c r="K572" s="224">
        <v>5</v>
      </c>
      <c r="L572" s="226">
        <f>(K572*I572)/J572</f>
        <v>10</v>
      </c>
      <c r="M572" s="221"/>
      <c r="N572" s="221"/>
      <c r="O572" s="221"/>
      <c r="P572" s="221"/>
      <c r="Q572" s="221"/>
      <c r="R572" s="221"/>
      <c r="S572" s="221"/>
      <c r="T572" s="221"/>
      <c r="U572" s="221"/>
      <c r="V572" s="221"/>
      <c r="W572" s="221"/>
      <c r="X572" s="221"/>
      <c r="Y572" s="221">
        <v>12</v>
      </c>
      <c r="Z572" s="221">
        <v>0</v>
      </c>
      <c r="AA572" s="221">
        <f>AVERAGE(M574:X574)</f>
        <v>0</v>
      </c>
      <c r="AB572" s="221">
        <f>STDEV(M574:X574)</f>
        <v>0</v>
      </c>
      <c r="AC572" s="221">
        <f>MEDIAN(M574:X574)</f>
        <v>0</v>
      </c>
      <c r="AD572" s="227">
        <f t="shared" ref="AD572" si="375">Z572/Y572</f>
        <v>0</v>
      </c>
      <c r="AE572" s="224"/>
      <c r="AF572" s="224"/>
    </row>
    <row r="573" spans="1:32" s="222" customFormat="1" ht="18">
      <c r="A573" s="224"/>
      <c r="B573" s="224"/>
      <c r="C573" s="224"/>
      <c r="D573" s="224"/>
      <c r="E573" s="224"/>
      <c r="F573" s="224"/>
      <c r="G573" s="224"/>
      <c r="H573" s="224"/>
      <c r="L573" s="228" t="s">
        <v>73</v>
      </c>
      <c r="M573" s="221">
        <v>0</v>
      </c>
      <c r="N573" s="221">
        <v>0</v>
      </c>
      <c r="O573" s="221">
        <v>0</v>
      </c>
      <c r="P573" s="221">
        <v>0</v>
      </c>
      <c r="Q573" s="221">
        <v>0</v>
      </c>
      <c r="R573" s="221">
        <v>0</v>
      </c>
      <c r="S573" s="221"/>
      <c r="T573" s="221"/>
      <c r="U573" s="221"/>
      <c r="V573" s="221"/>
      <c r="W573" s="221"/>
      <c r="X573" s="221"/>
      <c r="Y573" s="230"/>
      <c r="Z573" s="231"/>
      <c r="AA573" s="231"/>
      <c r="AB573" s="231"/>
      <c r="AC573" s="231"/>
      <c r="AD573" s="232"/>
      <c r="AE573" s="224"/>
      <c r="AF573" s="224"/>
    </row>
    <row r="574" spans="1:32" s="222" customFormat="1" ht="18">
      <c r="A574" s="224"/>
      <c r="B574" s="224"/>
      <c r="C574" s="224"/>
      <c r="D574" s="224"/>
      <c r="E574" s="224"/>
      <c r="F574" s="224"/>
      <c r="G574" s="224"/>
      <c r="H574" s="224"/>
      <c r="L574" s="228" t="s">
        <v>74</v>
      </c>
      <c r="M574" s="221">
        <f t="shared" ref="M574:X574" si="376">1000*M573/$L572</f>
        <v>0</v>
      </c>
      <c r="N574" s="221">
        <f t="shared" si="376"/>
        <v>0</v>
      </c>
      <c r="O574" s="221">
        <f t="shared" si="376"/>
        <v>0</v>
      </c>
      <c r="P574" s="221">
        <f t="shared" si="376"/>
        <v>0</v>
      </c>
      <c r="Q574" s="221">
        <f t="shared" si="376"/>
        <v>0</v>
      </c>
      <c r="R574" s="221">
        <f t="shared" si="376"/>
        <v>0</v>
      </c>
      <c r="S574" s="221">
        <f t="shared" si="376"/>
        <v>0</v>
      </c>
      <c r="T574" s="221">
        <f t="shared" si="376"/>
        <v>0</v>
      </c>
      <c r="U574" s="221">
        <f t="shared" si="376"/>
        <v>0</v>
      </c>
      <c r="V574" s="221">
        <f t="shared" si="376"/>
        <v>0</v>
      </c>
      <c r="W574" s="221">
        <f t="shared" si="376"/>
        <v>0</v>
      </c>
      <c r="X574" s="221">
        <f t="shared" si="376"/>
        <v>0</v>
      </c>
      <c r="Y574" s="230"/>
      <c r="Z574" s="231"/>
      <c r="AA574" s="231"/>
      <c r="AB574" s="231"/>
      <c r="AC574" s="231"/>
      <c r="AD574" s="232"/>
      <c r="AE574" s="224"/>
      <c r="AF574" s="224"/>
    </row>
    <row r="575" spans="1:32" s="222" customFormat="1" ht="18">
      <c r="A575" s="224"/>
      <c r="B575" s="224"/>
      <c r="C575" s="224"/>
      <c r="D575" s="224"/>
      <c r="E575" s="224"/>
      <c r="F575" s="224"/>
      <c r="G575" s="224"/>
      <c r="H575" s="224"/>
      <c r="M575" s="224"/>
      <c r="N575" s="224"/>
      <c r="O575" s="224"/>
      <c r="P575" s="224"/>
      <c r="Q575" s="224"/>
      <c r="R575" s="224"/>
      <c r="S575" s="224"/>
      <c r="T575" s="224"/>
      <c r="U575" s="224"/>
      <c r="V575" s="224"/>
      <c r="W575" s="224"/>
      <c r="X575" s="224"/>
      <c r="AD575" s="232"/>
      <c r="AE575" s="224"/>
      <c r="AF575" s="224"/>
    </row>
    <row r="576" spans="1:32" s="222" customFormat="1" ht="19">
      <c r="A576" s="224"/>
      <c r="B576" s="224" t="s">
        <v>145</v>
      </c>
      <c r="C576" s="224" t="s">
        <v>87</v>
      </c>
      <c r="D576" s="280">
        <v>44644</v>
      </c>
      <c r="E576" s="224">
        <v>77</v>
      </c>
      <c r="F576" s="224"/>
      <c r="G576" s="224"/>
      <c r="H576" s="224"/>
      <c r="I576" s="224">
        <v>200</v>
      </c>
      <c r="J576" s="224">
        <v>100</v>
      </c>
      <c r="K576" s="224">
        <v>5</v>
      </c>
      <c r="L576" s="226">
        <f>(K576*I576)/J576</f>
        <v>10</v>
      </c>
      <c r="M576" s="221"/>
      <c r="N576" s="221"/>
      <c r="O576" s="221"/>
      <c r="P576" s="221"/>
      <c r="Q576" s="221"/>
      <c r="R576" s="221"/>
      <c r="S576" s="221"/>
      <c r="T576" s="221"/>
      <c r="U576" s="221"/>
      <c r="V576" s="221"/>
      <c r="W576" s="221"/>
      <c r="X576" s="221"/>
      <c r="Y576" s="221">
        <v>12</v>
      </c>
      <c r="Z576" s="221">
        <v>0</v>
      </c>
      <c r="AA576" s="221">
        <f>AVERAGE(M578:X578)</f>
        <v>0</v>
      </c>
      <c r="AB576" s="221">
        <f>STDEV(M578:X578)</f>
        <v>0</v>
      </c>
      <c r="AC576" s="221">
        <f>MEDIAN(M578:X578)</f>
        <v>0</v>
      </c>
      <c r="AD576" s="227">
        <f t="shared" ref="AD576" si="377">Z576/Y576</f>
        <v>0</v>
      </c>
      <c r="AE576" s="224"/>
      <c r="AF576" s="224"/>
    </row>
    <row r="577" spans="1:32" s="222" customFormat="1" ht="18">
      <c r="A577" s="224"/>
      <c r="B577" s="224"/>
      <c r="C577" s="224"/>
      <c r="D577" s="224"/>
      <c r="E577" s="224"/>
      <c r="F577" s="224"/>
      <c r="G577" s="224"/>
      <c r="H577" s="224"/>
      <c r="L577" s="228" t="s">
        <v>73</v>
      </c>
      <c r="M577" s="221">
        <v>0</v>
      </c>
      <c r="N577" s="221">
        <v>0</v>
      </c>
      <c r="O577" s="221">
        <v>0</v>
      </c>
      <c r="P577" s="221">
        <v>0</v>
      </c>
      <c r="Q577" s="221">
        <v>0</v>
      </c>
      <c r="R577" s="221">
        <v>0</v>
      </c>
      <c r="S577" s="221"/>
      <c r="T577" s="221"/>
      <c r="U577" s="221"/>
      <c r="V577" s="221"/>
      <c r="W577" s="221"/>
      <c r="X577" s="221"/>
      <c r="Y577" s="230"/>
      <c r="Z577" s="231"/>
      <c r="AA577" s="231"/>
      <c r="AB577" s="231"/>
      <c r="AC577" s="231"/>
      <c r="AD577" s="232"/>
      <c r="AE577" s="224"/>
      <c r="AF577" s="224"/>
    </row>
    <row r="578" spans="1:32" s="222" customFormat="1" ht="18">
      <c r="A578" s="224"/>
      <c r="B578" s="224"/>
      <c r="C578" s="224"/>
      <c r="D578" s="224"/>
      <c r="E578" s="224"/>
      <c r="F578" s="224"/>
      <c r="G578" s="224"/>
      <c r="H578" s="224"/>
      <c r="L578" s="228" t="s">
        <v>74</v>
      </c>
      <c r="M578" s="221">
        <f t="shared" ref="M578:X578" si="378">1000*M577/$L576</f>
        <v>0</v>
      </c>
      <c r="N578" s="221">
        <f t="shared" si="378"/>
        <v>0</v>
      </c>
      <c r="O578" s="221">
        <f t="shared" si="378"/>
        <v>0</v>
      </c>
      <c r="P578" s="221">
        <f t="shared" si="378"/>
        <v>0</v>
      </c>
      <c r="Q578" s="221">
        <f t="shared" si="378"/>
        <v>0</v>
      </c>
      <c r="R578" s="221">
        <f t="shared" si="378"/>
        <v>0</v>
      </c>
      <c r="S578" s="221">
        <f t="shared" si="378"/>
        <v>0</v>
      </c>
      <c r="T578" s="221">
        <f t="shared" si="378"/>
        <v>0</v>
      </c>
      <c r="U578" s="221">
        <f t="shared" si="378"/>
        <v>0</v>
      </c>
      <c r="V578" s="221">
        <f t="shared" si="378"/>
        <v>0</v>
      </c>
      <c r="W578" s="221">
        <f t="shared" si="378"/>
        <v>0</v>
      </c>
      <c r="X578" s="221">
        <f t="shared" si="378"/>
        <v>0</v>
      </c>
      <c r="Y578" s="230"/>
      <c r="Z578" s="231"/>
      <c r="AA578" s="231"/>
      <c r="AB578" s="231"/>
      <c r="AC578" s="231"/>
      <c r="AD578" s="232"/>
      <c r="AE578" s="224"/>
      <c r="AF578" s="224"/>
    </row>
    <row r="579" spans="1:32" s="222" customFormat="1" ht="18">
      <c r="A579" s="224"/>
      <c r="B579" s="224"/>
      <c r="C579" s="224"/>
      <c r="D579" s="224"/>
      <c r="E579" s="224"/>
      <c r="F579" s="224"/>
      <c r="G579" s="224"/>
      <c r="H579" s="224"/>
      <c r="M579" s="224"/>
      <c r="N579" s="224"/>
      <c r="O579" s="224"/>
      <c r="P579" s="224"/>
      <c r="Q579" s="224"/>
      <c r="R579" s="224"/>
      <c r="S579" s="224"/>
      <c r="T579" s="224"/>
      <c r="U579" s="224"/>
      <c r="V579" s="224"/>
      <c r="W579" s="224"/>
      <c r="X579" s="224"/>
      <c r="AD579" s="232"/>
      <c r="AE579" s="224"/>
      <c r="AF579" s="224"/>
    </row>
    <row r="580" spans="1:32" s="222" customFormat="1" ht="19">
      <c r="A580" s="224"/>
      <c r="B580" s="224" t="s">
        <v>145</v>
      </c>
      <c r="C580" s="224" t="s">
        <v>87</v>
      </c>
      <c r="D580" s="280">
        <v>44652</v>
      </c>
      <c r="E580" s="224">
        <v>85</v>
      </c>
      <c r="F580" s="224"/>
      <c r="G580" s="224"/>
      <c r="H580" s="224"/>
      <c r="I580" s="224">
        <v>200</v>
      </c>
      <c r="J580" s="224">
        <v>100</v>
      </c>
      <c r="K580" s="224">
        <v>5</v>
      </c>
      <c r="L580" s="226">
        <f>(K580*I580)/J580</f>
        <v>10</v>
      </c>
      <c r="M580" s="221"/>
      <c r="N580" s="221"/>
      <c r="O580" s="221"/>
      <c r="P580" s="221"/>
      <c r="Q580" s="221"/>
      <c r="R580" s="221"/>
      <c r="S580" s="221"/>
      <c r="T580" s="221"/>
      <c r="U580" s="221"/>
      <c r="V580" s="221"/>
      <c r="W580" s="221"/>
      <c r="X580" s="221"/>
      <c r="Y580" s="221">
        <v>12</v>
      </c>
      <c r="Z580" s="221">
        <v>0</v>
      </c>
      <c r="AA580" s="221">
        <f>AVERAGE(M582:X582)</f>
        <v>0</v>
      </c>
      <c r="AB580" s="221">
        <f>STDEV(M582:X582)</f>
        <v>0</v>
      </c>
      <c r="AC580" s="221">
        <f>MEDIAN(M582:X582)</f>
        <v>0</v>
      </c>
      <c r="AD580" s="227">
        <f t="shared" ref="AD580" si="379">Z580/Y580</f>
        <v>0</v>
      </c>
      <c r="AE580" s="224"/>
      <c r="AF580" s="224"/>
    </row>
    <row r="581" spans="1:32" s="222" customFormat="1" ht="18">
      <c r="A581" s="224"/>
      <c r="B581" s="224"/>
      <c r="C581" s="224"/>
      <c r="D581" s="224"/>
      <c r="E581" s="224"/>
      <c r="F581" s="224"/>
      <c r="G581" s="224"/>
      <c r="H581" s="224"/>
      <c r="L581" s="228" t="s">
        <v>73</v>
      </c>
      <c r="M581" s="221">
        <v>0</v>
      </c>
      <c r="N581" s="221">
        <v>0</v>
      </c>
      <c r="O581" s="221">
        <v>0</v>
      </c>
      <c r="P581" s="221">
        <v>0</v>
      </c>
      <c r="Q581" s="221">
        <v>0</v>
      </c>
      <c r="R581" s="221">
        <v>0</v>
      </c>
      <c r="S581" s="221"/>
      <c r="T581" s="221"/>
      <c r="U581" s="221"/>
      <c r="V581" s="221"/>
      <c r="W581" s="221"/>
      <c r="X581" s="221"/>
      <c r="Y581" s="230"/>
      <c r="Z581" s="231"/>
      <c r="AA581" s="231"/>
      <c r="AB581" s="231"/>
      <c r="AC581" s="231"/>
      <c r="AD581" s="232"/>
      <c r="AE581" s="224"/>
      <c r="AF581" s="224"/>
    </row>
    <row r="582" spans="1:32" s="222" customFormat="1" ht="18">
      <c r="A582" s="224"/>
      <c r="B582" s="224"/>
      <c r="C582" s="224"/>
      <c r="D582" s="224"/>
      <c r="E582" s="224"/>
      <c r="F582" s="224"/>
      <c r="G582" s="224"/>
      <c r="H582" s="224"/>
      <c r="L582" s="228" t="s">
        <v>74</v>
      </c>
      <c r="M582" s="221">
        <f t="shared" ref="M582:X582" si="380">1000*M581/$L580</f>
        <v>0</v>
      </c>
      <c r="N582" s="221">
        <f t="shared" si="380"/>
        <v>0</v>
      </c>
      <c r="O582" s="221">
        <f t="shared" si="380"/>
        <v>0</v>
      </c>
      <c r="P582" s="221">
        <f t="shared" si="380"/>
        <v>0</v>
      </c>
      <c r="Q582" s="221">
        <f t="shared" si="380"/>
        <v>0</v>
      </c>
      <c r="R582" s="221">
        <f t="shared" si="380"/>
        <v>0</v>
      </c>
      <c r="S582" s="221">
        <f t="shared" si="380"/>
        <v>0</v>
      </c>
      <c r="T582" s="221">
        <f t="shared" si="380"/>
        <v>0</v>
      </c>
      <c r="U582" s="221">
        <f t="shared" si="380"/>
        <v>0</v>
      </c>
      <c r="V582" s="221">
        <f t="shared" si="380"/>
        <v>0</v>
      </c>
      <c r="W582" s="221">
        <f t="shared" si="380"/>
        <v>0</v>
      </c>
      <c r="X582" s="221">
        <f t="shared" si="380"/>
        <v>0</v>
      </c>
      <c r="Y582" s="230"/>
      <c r="Z582" s="231"/>
      <c r="AA582" s="231"/>
      <c r="AB582" s="231"/>
      <c r="AC582" s="231"/>
      <c r="AD582" s="232"/>
      <c r="AE582" s="224"/>
      <c r="AF582" s="224"/>
    </row>
    <row r="583" spans="1:32" s="222" customFormat="1" ht="18">
      <c r="A583" s="224"/>
      <c r="B583" s="224"/>
      <c r="C583" s="224"/>
      <c r="D583" s="224"/>
      <c r="E583" s="224"/>
      <c r="F583" s="224"/>
      <c r="G583" s="224"/>
      <c r="H583" s="224"/>
      <c r="M583" s="224"/>
      <c r="N583" s="224"/>
      <c r="O583" s="224"/>
      <c r="P583" s="224"/>
      <c r="Q583" s="224"/>
      <c r="R583" s="224"/>
      <c r="S583" s="224"/>
      <c r="T583" s="224"/>
      <c r="U583" s="224"/>
      <c r="V583" s="224"/>
      <c r="W583" s="224"/>
      <c r="X583" s="224"/>
      <c r="AD583" s="232"/>
      <c r="AE583" s="224"/>
      <c r="AF583" s="224"/>
    </row>
    <row r="584" spans="1:32" s="222" customFormat="1" ht="18">
      <c r="A584" s="271"/>
      <c r="B584" s="271"/>
      <c r="C584" s="271"/>
      <c r="D584" s="271"/>
      <c r="E584" s="271"/>
      <c r="F584" s="271"/>
      <c r="G584" s="271"/>
      <c r="H584" s="271"/>
      <c r="I584" s="271"/>
      <c r="J584" s="271"/>
      <c r="K584" s="271"/>
      <c r="L584" s="272"/>
      <c r="M584" s="273"/>
      <c r="N584" s="273"/>
      <c r="O584" s="273"/>
      <c r="P584" s="273"/>
      <c r="Q584" s="273"/>
      <c r="R584" s="273"/>
      <c r="S584" s="273"/>
      <c r="T584" s="273"/>
      <c r="U584" s="273"/>
      <c r="V584" s="273"/>
      <c r="W584" s="273"/>
      <c r="X584" s="273"/>
      <c r="Y584" s="273"/>
      <c r="Z584" s="273"/>
      <c r="AA584" s="273"/>
      <c r="AB584" s="273"/>
      <c r="AC584" s="273"/>
      <c r="AD584" s="274"/>
      <c r="AE584" s="224"/>
      <c r="AF584" s="224"/>
    </row>
    <row r="585" spans="1:32" s="222" customFormat="1" ht="18">
      <c r="A585" s="275"/>
      <c r="B585" s="275"/>
      <c r="C585" s="275"/>
      <c r="D585" s="276"/>
      <c r="E585" s="276"/>
      <c r="F585" s="276"/>
      <c r="G585" s="276"/>
      <c r="H585" s="276"/>
      <c r="I585" s="276"/>
      <c r="J585" s="276"/>
      <c r="K585" s="277"/>
      <c r="L585" s="276"/>
      <c r="M585" s="278"/>
      <c r="N585" s="278"/>
      <c r="O585" s="278"/>
      <c r="P585" s="278"/>
      <c r="Q585" s="278"/>
      <c r="R585" s="278"/>
      <c r="S585" s="278"/>
      <c r="T585" s="278"/>
      <c r="U585" s="278"/>
      <c r="V585" s="278"/>
      <c r="W585" s="278"/>
      <c r="X585" s="278"/>
      <c r="Y585" s="278"/>
      <c r="Z585" s="278"/>
      <c r="AA585" s="278"/>
      <c r="AB585" s="278"/>
      <c r="AC585" s="278"/>
      <c r="AD585" s="279"/>
      <c r="AE585" s="224"/>
      <c r="AF585" s="224"/>
    </row>
    <row r="586" spans="1:32" s="222" customFormat="1" ht="18">
      <c r="A586" s="224"/>
      <c r="B586" s="224"/>
      <c r="C586" s="224"/>
      <c r="D586" s="224"/>
      <c r="E586" s="224"/>
      <c r="F586" s="224"/>
      <c r="G586" s="224"/>
      <c r="H586" s="224"/>
      <c r="M586" s="224"/>
      <c r="N586" s="224"/>
      <c r="O586" s="224"/>
      <c r="P586" s="224"/>
      <c r="Q586" s="224"/>
      <c r="R586" s="224"/>
      <c r="S586" s="224"/>
      <c r="T586" s="224"/>
      <c r="U586" s="224"/>
      <c r="V586" s="224"/>
      <c r="W586" s="224"/>
      <c r="X586" s="224"/>
      <c r="AD586" s="232"/>
      <c r="AE586" s="224"/>
      <c r="AF586" s="224"/>
    </row>
    <row r="587" spans="1:32" s="222" customFormat="1" ht="19">
      <c r="A587" s="224" t="s">
        <v>728</v>
      </c>
      <c r="B587" s="224" t="s">
        <v>146</v>
      </c>
      <c r="C587" s="224" t="s">
        <v>87</v>
      </c>
      <c r="D587" s="280">
        <v>44595</v>
      </c>
      <c r="E587" s="224">
        <v>0</v>
      </c>
      <c r="F587" s="224"/>
      <c r="G587" s="224"/>
      <c r="H587" s="224"/>
      <c r="I587" s="224">
        <v>200</v>
      </c>
      <c r="J587" s="224">
        <v>100</v>
      </c>
      <c r="K587" s="224">
        <v>5</v>
      </c>
      <c r="L587" s="226">
        <f>(K587*I587)/J587</f>
        <v>10</v>
      </c>
      <c r="M587" s="221"/>
      <c r="N587" s="221"/>
      <c r="O587" s="221"/>
      <c r="P587" s="221"/>
      <c r="Q587" s="221"/>
      <c r="R587" s="221"/>
      <c r="S587" s="221"/>
      <c r="T587" s="221"/>
      <c r="U587" s="221"/>
      <c r="V587" s="221"/>
      <c r="W587" s="221"/>
      <c r="X587" s="221"/>
      <c r="Y587" s="221">
        <v>12</v>
      </c>
      <c r="Z587" s="221">
        <v>0</v>
      </c>
      <c r="AA587" s="221">
        <f>AVERAGE(M589:X589)</f>
        <v>0</v>
      </c>
      <c r="AB587" s="221">
        <f>STDEV(M589:X589)</f>
        <v>0</v>
      </c>
      <c r="AC587" s="221">
        <f>MEDIAN(M589:X589)</f>
        <v>0</v>
      </c>
      <c r="AD587" s="227">
        <f t="shared" ref="AD587" si="381">Z587/Y587</f>
        <v>0</v>
      </c>
      <c r="AE587" s="224"/>
      <c r="AF587" s="224"/>
    </row>
    <row r="588" spans="1:32" s="222" customFormat="1" ht="18">
      <c r="A588" s="224"/>
      <c r="B588" s="224"/>
      <c r="C588" s="224"/>
      <c r="D588" s="224"/>
      <c r="E588" s="224"/>
      <c r="F588" s="224"/>
      <c r="G588" s="224"/>
      <c r="H588" s="224"/>
      <c r="L588" s="228" t="s">
        <v>73</v>
      </c>
      <c r="M588" s="221">
        <v>0</v>
      </c>
      <c r="N588" s="221">
        <v>0</v>
      </c>
      <c r="O588" s="221">
        <v>0</v>
      </c>
      <c r="P588" s="221">
        <v>0</v>
      </c>
      <c r="Q588" s="221">
        <v>0</v>
      </c>
      <c r="R588" s="221">
        <v>0</v>
      </c>
      <c r="S588" s="221">
        <v>0</v>
      </c>
      <c r="T588" s="221">
        <v>0</v>
      </c>
      <c r="U588" s="221">
        <v>0</v>
      </c>
      <c r="V588" s="221">
        <v>0</v>
      </c>
      <c r="W588" s="221">
        <v>0</v>
      </c>
      <c r="X588" s="221">
        <v>0</v>
      </c>
      <c r="Y588" s="230"/>
      <c r="Z588" s="231"/>
      <c r="AA588" s="231"/>
      <c r="AB588" s="231"/>
      <c r="AC588" s="231"/>
      <c r="AD588" s="232"/>
      <c r="AE588" s="224"/>
      <c r="AF588" s="224"/>
    </row>
    <row r="589" spans="1:32" s="222" customFormat="1" ht="18">
      <c r="A589" s="224"/>
      <c r="B589" s="224"/>
      <c r="C589" s="224"/>
      <c r="D589" s="224"/>
      <c r="E589" s="224"/>
      <c r="F589" s="224"/>
      <c r="G589" s="224"/>
      <c r="H589" s="224"/>
      <c r="L589" s="228" t="s">
        <v>74</v>
      </c>
      <c r="M589" s="221">
        <f t="shared" ref="M589:X589" si="382">1000*M588/$L587</f>
        <v>0</v>
      </c>
      <c r="N589" s="221">
        <f t="shared" si="382"/>
        <v>0</v>
      </c>
      <c r="O589" s="221">
        <f t="shared" si="382"/>
        <v>0</v>
      </c>
      <c r="P589" s="221">
        <f t="shared" si="382"/>
        <v>0</v>
      </c>
      <c r="Q589" s="221">
        <f t="shared" si="382"/>
        <v>0</v>
      </c>
      <c r="R589" s="221">
        <f t="shared" si="382"/>
        <v>0</v>
      </c>
      <c r="S589" s="221">
        <f t="shared" si="382"/>
        <v>0</v>
      </c>
      <c r="T589" s="221">
        <f t="shared" si="382"/>
        <v>0</v>
      </c>
      <c r="U589" s="221">
        <f t="shared" si="382"/>
        <v>0</v>
      </c>
      <c r="V589" s="221">
        <f t="shared" si="382"/>
        <v>0</v>
      </c>
      <c r="W589" s="221">
        <f t="shared" si="382"/>
        <v>0</v>
      </c>
      <c r="X589" s="221">
        <f t="shared" si="382"/>
        <v>0</v>
      </c>
      <c r="Y589" s="230"/>
      <c r="Z589" s="231"/>
      <c r="AA589" s="231"/>
      <c r="AB589" s="231"/>
      <c r="AC589" s="231"/>
      <c r="AD589" s="232"/>
      <c r="AE589" s="224"/>
      <c r="AF589" s="224"/>
    </row>
    <row r="590" spans="1:32" s="222" customFormat="1" ht="18">
      <c r="A590" s="224"/>
      <c r="B590" s="224"/>
      <c r="C590" s="224"/>
      <c r="D590" s="224"/>
      <c r="E590" s="224"/>
      <c r="F590" s="224"/>
      <c r="G590" s="224"/>
      <c r="H590" s="224"/>
      <c r="M590" s="224"/>
      <c r="N590" s="224"/>
      <c r="O590" s="224"/>
      <c r="P590" s="224"/>
      <c r="Q590" s="224"/>
      <c r="R590" s="224"/>
      <c r="S590" s="224"/>
      <c r="T590" s="224"/>
      <c r="U590" s="224"/>
      <c r="V590" s="224"/>
      <c r="W590" s="224"/>
      <c r="X590" s="224"/>
      <c r="AD590" s="232"/>
      <c r="AE590" s="224"/>
      <c r="AF590" s="224"/>
    </row>
    <row r="591" spans="1:32" s="222" customFormat="1" ht="19">
      <c r="A591" s="224"/>
      <c r="B591" s="224" t="s">
        <v>146</v>
      </c>
      <c r="C591" s="224" t="s">
        <v>87</v>
      </c>
      <c r="D591" s="280">
        <v>44609</v>
      </c>
      <c r="E591" s="224">
        <v>14</v>
      </c>
      <c r="F591" s="224"/>
      <c r="G591" s="224"/>
      <c r="H591" s="224"/>
      <c r="I591" s="224">
        <v>200</v>
      </c>
      <c r="J591" s="224">
        <v>100</v>
      </c>
      <c r="K591" s="224">
        <v>5</v>
      </c>
      <c r="L591" s="226">
        <f>(K591*I591)/J591</f>
        <v>10</v>
      </c>
      <c r="M591" s="221"/>
      <c r="N591" s="221"/>
      <c r="O591" s="221"/>
      <c r="P591" s="221"/>
      <c r="Q591" s="221"/>
      <c r="R591" s="221"/>
      <c r="S591" s="221"/>
      <c r="T591" s="221"/>
      <c r="U591" s="221"/>
      <c r="V591" s="221"/>
      <c r="W591" s="221"/>
      <c r="X591" s="221"/>
      <c r="Y591" s="221">
        <v>12</v>
      </c>
      <c r="Z591" s="221">
        <v>0</v>
      </c>
      <c r="AA591" s="221">
        <f>AVERAGE(M593:X593)</f>
        <v>0</v>
      </c>
      <c r="AB591" s="221">
        <f>STDEV(M593:X593)</f>
        <v>0</v>
      </c>
      <c r="AC591" s="221">
        <f>MEDIAN(M593:X593)</f>
        <v>0</v>
      </c>
      <c r="AD591" s="227">
        <f t="shared" ref="AD591" si="383">Z591/Y591</f>
        <v>0</v>
      </c>
      <c r="AE591" s="224"/>
      <c r="AF591" s="224"/>
    </row>
    <row r="592" spans="1:32" s="222" customFormat="1" ht="18">
      <c r="A592" s="224"/>
      <c r="B592" s="224"/>
      <c r="C592" s="224"/>
      <c r="D592" s="224"/>
      <c r="E592" s="224"/>
      <c r="F592" s="224"/>
      <c r="G592" s="224"/>
      <c r="H592" s="224"/>
      <c r="L592" s="228" t="s">
        <v>73</v>
      </c>
      <c r="M592" s="221">
        <v>0</v>
      </c>
      <c r="N592" s="221">
        <v>0</v>
      </c>
      <c r="O592" s="221">
        <v>0</v>
      </c>
      <c r="P592" s="221">
        <v>0</v>
      </c>
      <c r="Q592" s="221">
        <v>0</v>
      </c>
      <c r="R592" s="221">
        <v>0</v>
      </c>
      <c r="S592" s="221">
        <v>0</v>
      </c>
      <c r="T592" s="221">
        <v>0</v>
      </c>
      <c r="U592" s="221">
        <v>0</v>
      </c>
      <c r="V592" s="221">
        <v>0</v>
      </c>
      <c r="W592" s="221">
        <v>0</v>
      </c>
      <c r="X592" s="221">
        <v>0</v>
      </c>
      <c r="Y592" s="230"/>
      <c r="Z592" s="231"/>
      <c r="AA592" s="231"/>
      <c r="AB592" s="231"/>
      <c r="AC592" s="231"/>
      <c r="AD592" s="232"/>
      <c r="AE592" s="224"/>
      <c r="AF592" s="224"/>
    </row>
    <row r="593" spans="1:32" s="222" customFormat="1" ht="18">
      <c r="A593" s="224"/>
      <c r="B593" s="224"/>
      <c r="C593" s="224"/>
      <c r="D593" s="224"/>
      <c r="E593" s="224"/>
      <c r="F593" s="224"/>
      <c r="G593" s="224"/>
      <c r="H593" s="224"/>
      <c r="L593" s="228" t="s">
        <v>74</v>
      </c>
      <c r="M593" s="221">
        <f t="shared" ref="M593:X593" si="384">1000*M592/$L591</f>
        <v>0</v>
      </c>
      <c r="N593" s="221">
        <f t="shared" si="384"/>
        <v>0</v>
      </c>
      <c r="O593" s="221">
        <f t="shared" si="384"/>
        <v>0</v>
      </c>
      <c r="P593" s="221">
        <f t="shared" si="384"/>
        <v>0</v>
      </c>
      <c r="Q593" s="221">
        <f t="shared" si="384"/>
        <v>0</v>
      </c>
      <c r="R593" s="221">
        <f t="shared" si="384"/>
        <v>0</v>
      </c>
      <c r="S593" s="221">
        <f t="shared" si="384"/>
        <v>0</v>
      </c>
      <c r="T593" s="221">
        <f t="shared" si="384"/>
        <v>0</v>
      </c>
      <c r="U593" s="221">
        <f t="shared" si="384"/>
        <v>0</v>
      </c>
      <c r="V593" s="221">
        <f t="shared" si="384"/>
        <v>0</v>
      </c>
      <c r="W593" s="221">
        <f t="shared" si="384"/>
        <v>0</v>
      </c>
      <c r="X593" s="221">
        <f t="shared" si="384"/>
        <v>0</v>
      </c>
      <c r="Y593" s="230"/>
      <c r="Z593" s="231"/>
      <c r="AA593" s="231"/>
      <c r="AB593" s="231"/>
      <c r="AC593" s="231"/>
      <c r="AD593" s="232"/>
      <c r="AE593" s="224"/>
      <c r="AF593" s="224"/>
    </row>
    <row r="594" spans="1:32" s="222" customFormat="1" ht="18">
      <c r="A594" s="224"/>
      <c r="B594" s="224"/>
      <c r="C594" s="224"/>
      <c r="D594" s="224"/>
      <c r="E594" s="224"/>
      <c r="F594" s="224"/>
      <c r="G594" s="224"/>
      <c r="H594" s="224"/>
      <c r="M594" s="224"/>
      <c r="N594" s="224"/>
      <c r="O594" s="224"/>
      <c r="P594" s="224"/>
      <c r="Q594" s="224"/>
      <c r="R594" s="224"/>
      <c r="S594" s="224"/>
      <c r="T594" s="224"/>
      <c r="U594" s="224"/>
      <c r="V594" s="224"/>
      <c r="W594" s="224"/>
      <c r="X594" s="224"/>
      <c r="AD594" s="232"/>
      <c r="AE594" s="224"/>
      <c r="AF594" s="224"/>
    </row>
    <row r="595" spans="1:32" s="222" customFormat="1" ht="19">
      <c r="A595" s="224"/>
      <c r="B595" s="224" t="s">
        <v>146</v>
      </c>
      <c r="C595" s="224" t="s">
        <v>87</v>
      </c>
      <c r="D595" s="280">
        <v>44616</v>
      </c>
      <c r="E595" s="224">
        <v>21</v>
      </c>
      <c r="F595" s="224"/>
      <c r="G595" s="224"/>
      <c r="H595" s="224"/>
      <c r="I595" s="224">
        <v>200</v>
      </c>
      <c r="J595" s="224">
        <v>100</v>
      </c>
      <c r="K595" s="224">
        <v>5</v>
      </c>
      <c r="L595" s="226">
        <f>(K595*I595)/J595</f>
        <v>10</v>
      </c>
      <c r="M595" s="221"/>
      <c r="N595" s="221"/>
      <c r="O595" s="221"/>
      <c r="P595" s="221"/>
      <c r="Q595" s="221"/>
      <c r="R595" s="221"/>
      <c r="S595" s="221"/>
      <c r="T595" s="221"/>
      <c r="U595" s="221"/>
      <c r="V595" s="221"/>
      <c r="W595" s="221"/>
      <c r="X595" s="221"/>
      <c r="Y595" s="221">
        <v>12</v>
      </c>
      <c r="Z595" s="221">
        <v>0</v>
      </c>
      <c r="AA595" s="221">
        <f>AVERAGE(M597:X597)</f>
        <v>0</v>
      </c>
      <c r="AB595" s="221">
        <f>STDEV(M597:X597)</f>
        <v>0</v>
      </c>
      <c r="AC595" s="221">
        <f>MEDIAN(M597:X597)</f>
        <v>0</v>
      </c>
      <c r="AD595" s="227">
        <f t="shared" ref="AD595" si="385">Z595/Y595</f>
        <v>0</v>
      </c>
      <c r="AE595" s="224"/>
      <c r="AF595" s="224"/>
    </row>
    <row r="596" spans="1:32" s="222" customFormat="1" ht="18">
      <c r="A596" s="224"/>
      <c r="B596" s="224"/>
      <c r="C596" s="224"/>
      <c r="D596" s="224"/>
      <c r="E596" s="224"/>
      <c r="F596" s="224"/>
      <c r="G596" s="224"/>
      <c r="H596" s="224"/>
      <c r="L596" s="228" t="s">
        <v>73</v>
      </c>
      <c r="M596" s="221">
        <v>0</v>
      </c>
      <c r="N596" s="221">
        <v>0</v>
      </c>
      <c r="O596" s="221">
        <v>0</v>
      </c>
      <c r="P596" s="221">
        <v>0</v>
      </c>
      <c r="Q596" s="221">
        <v>0</v>
      </c>
      <c r="R596" s="221">
        <v>0</v>
      </c>
      <c r="S596" s="221">
        <v>0</v>
      </c>
      <c r="T596" s="221">
        <v>0</v>
      </c>
      <c r="U596" s="221">
        <v>0</v>
      </c>
      <c r="V596" s="221">
        <v>0</v>
      </c>
      <c r="W596" s="221">
        <v>0</v>
      </c>
      <c r="X596" s="221">
        <v>0</v>
      </c>
      <c r="Y596" s="230"/>
      <c r="Z596" s="231"/>
      <c r="AA596" s="231"/>
      <c r="AB596" s="231"/>
      <c r="AC596" s="231"/>
      <c r="AD596" s="232"/>
      <c r="AE596" s="224"/>
      <c r="AF596" s="224"/>
    </row>
    <row r="597" spans="1:32" s="222" customFormat="1" ht="18">
      <c r="A597" s="224"/>
      <c r="B597" s="224"/>
      <c r="C597" s="224"/>
      <c r="D597" s="224"/>
      <c r="E597" s="224"/>
      <c r="F597" s="224"/>
      <c r="G597" s="224"/>
      <c r="H597" s="224"/>
      <c r="L597" s="228" t="s">
        <v>74</v>
      </c>
      <c r="M597" s="221">
        <f t="shared" ref="M597:X597" si="386">1000*M596/$L595</f>
        <v>0</v>
      </c>
      <c r="N597" s="221">
        <f t="shared" si="386"/>
        <v>0</v>
      </c>
      <c r="O597" s="221">
        <f t="shared" si="386"/>
        <v>0</v>
      </c>
      <c r="P597" s="221">
        <f t="shared" si="386"/>
        <v>0</v>
      </c>
      <c r="Q597" s="221">
        <f t="shared" si="386"/>
        <v>0</v>
      </c>
      <c r="R597" s="221">
        <f t="shared" si="386"/>
        <v>0</v>
      </c>
      <c r="S597" s="221">
        <f t="shared" si="386"/>
        <v>0</v>
      </c>
      <c r="T597" s="221">
        <f t="shared" si="386"/>
        <v>0</v>
      </c>
      <c r="U597" s="221">
        <f t="shared" si="386"/>
        <v>0</v>
      </c>
      <c r="V597" s="221">
        <f t="shared" si="386"/>
        <v>0</v>
      </c>
      <c r="W597" s="221">
        <f t="shared" si="386"/>
        <v>0</v>
      </c>
      <c r="X597" s="221">
        <f t="shared" si="386"/>
        <v>0</v>
      </c>
      <c r="Y597" s="230"/>
      <c r="Z597" s="231"/>
      <c r="AA597" s="231"/>
      <c r="AB597" s="231"/>
      <c r="AC597" s="231"/>
      <c r="AD597" s="232"/>
      <c r="AE597" s="224"/>
      <c r="AF597" s="224"/>
    </row>
    <row r="598" spans="1:32" s="222" customFormat="1" ht="18">
      <c r="A598" s="224"/>
      <c r="B598" s="224"/>
      <c r="C598" s="224"/>
      <c r="D598" s="224"/>
      <c r="E598" s="224"/>
      <c r="F598" s="224"/>
      <c r="G598" s="224"/>
      <c r="H598" s="224"/>
      <c r="M598" s="224"/>
      <c r="N598" s="224"/>
      <c r="O598" s="224"/>
      <c r="P598" s="224"/>
      <c r="Q598" s="224"/>
      <c r="R598" s="224"/>
      <c r="S598" s="224"/>
      <c r="T598" s="224"/>
      <c r="U598" s="224"/>
      <c r="V598" s="224"/>
      <c r="W598" s="224"/>
      <c r="X598" s="224"/>
      <c r="AD598" s="232"/>
      <c r="AE598" s="224"/>
      <c r="AF598" s="224"/>
    </row>
    <row r="599" spans="1:32" s="222" customFormat="1" ht="19">
      <c r="A599" s="224"/>
      <c r="B599" s="224" t="s">
        <v>146</v>
      </c>
      <c r="C599" s="224" t="s">
        <v>87</v>
      </c>
      <c r="D599" s="280">
        <v>44623</v>
      </c>
      <c r="E599" s="224">
        <v>28</v>
      </c>
      <c r="F599" s="224"/>
      <c r="G599" s="224"/>
      <c r="H599" s="224"/>
      <c r="I599" s="224">
        <v>200</v>
      </c>
      <c r="J599" s="224">
        <v>100</v>
      </c>
      <c r="K599" s="224">
        <v>5</v>
      </c>
      <c r="L599" s="226">
        <f>(K599*I599)/J599</f>
        <v>10</v>
      </c>
      <c r="M599" s="221"/>
      <c r="N599" s="221"/>
      <c r="O599" s="221"/>
      <c r="P599" s="221"/>
      <c r="Q599" s="221"/>
      <c r="R599" s="221"/>
      <c r="S599" s="221"/>
      <c r="T599" s="221"/>
      <c r="U599" s="221"/>
      <c r="V599" s="221"/>
      <c r="W599" s="221"/>
      <c r="X599" s="221"/>
      <c r="Y599" s="221">
        <v>12</v>
      </c>
      <c r="Z599" s="221">
        <v>6</v>
      </c>
      <c r="AA599" s="221">
        <f>AVERAGE(M601:X601)</f>
        <v>297.41265674432117</v>
      </c>
      <c r="AB599" s="221">
        <f>STDEV(M601:X601)</f>
        <v>386.55670697173008</v>
      </c>
      <c r="AC599" s="221">
        <f>MEDIAN(M601:X601)</f>
        <v>87.309449911117554</v>
      </c>
      <c r="AD599" s="227">
        <f t="shared" ref="AD599" si="387">Z599/Y599</f>
        <v>0.5</v>
      </c>
      <c r="AE599" s="224"/>
      <c r="AF599" s="224"/>
    </row>
    <row r="600" spans="1:32" s="222" customFormat="1" ht="18">
      <c r="A600" s="224"/>
      <c r="B600" s="224"/>
      <c r="C600" s="224"/>
      <c r="D600" s="224"/>
      <c r="E600" s="224"/>
      <c r="F600" s="224"/>
      <c r="G600" s="224"/>
      <c r="H600" s="224"/>
      <c r="L600" s="228" t="s">
        <v>73</v>
      </c>
      <c r="M600">
        <v>0</v>
      </c>
      <c r="N600" s="229">
        <v>6.7235770225524902</v>
      </c>
      <c r="O600" s="229">
        <v>11.542110443115234</v>
      </c>
      <c r="P600" s="229">
        <v>1.7461889982223511</v>
      </c>
      <c r="Q600" s="229">
        <v>3.4430408477783203</v>
      </c>
      <c r="R600" s="229">
        <v>0</v>
      </c>
      <c r="S600" s="229">
        <v>0</v>
      </c>
      <c r="T600" s="229">
        <v>0</v>
      </c>
      <c r="U600" s="229">
        <v>0</v>
      </c>
      <c r="V600" s="229">
        <v>5.0354971885681152</v>
      </c>
      <c r="W600" s="229">
        <v>7.1991043090820312</v>
      </c>
      <c r="X600" s="35">
        <v>0</v>
      </c>
      <c r="Y600" s="230"/>
      <c r="Z600" s="231"/>
      <c r="AA600" s="231"/>
      <c r="AB600" s="231"/>
      <c r="AC600" s="231"/>
      <c r="AD600" s="232"/>
      <c r="AE600" s="224"/>
      <c r="AF600" s="224"/>
    </row>
    <row r="601" spans="1:32" s="222" customFormat="1" ht="18">
      <c r="A601" s="224"/>
      <c r="B601" s="224"/>
      <c r="C601" s="224"/>
      <c r="D601" s="224"/>
      <c r="E601" s="224"/>
      <c r="F601" s="224"/>
      <c r="G601" s="224"/>
      <c r="H601" s="224"/>
      <c r="L601" s="228" t="s">
        <v>74</v>
      </c>
      <c r="M601" s="221">
        <f t="shared" ref="M601:X601" si="388">1000*M600/$L599</f>
        <v>0</v>
      </c>
      <c r="N601" s="221">
        <f t="shared" si="388"/>
        <v>672.35770225524902</v>
      </c>
      <c r="O601" s="221">
        <f t="shared" si="388"/>
        <v>1154.2110443115234</v>
      </c>
      <c r="P601" s="221">
        <f t="shared" si="388"/>
        <v>174.61889982223511</v>
      </c>
      <c r="Q601" s="221">
        <f t="shared" si="388"/>
        <v>344.30408477783203</v>
      </c>
      <c r="R601" s="221">
        <f t="shared" si="388"/>
        <v>0</v>
      </c>
      <c r="S601" s="221">
        <f t="shared" si="388"/>
        <v>0</v>
      </c>
      <c r="T601" s="221">
        <f t="shared" si="388"/>
        <v>0</v>
      </c>
      <c r="U601" s="221">
        <f t="shared" si="388"/>
        <v>0</v>
      </c>
      <c r="V601" s="221">
        <f t="shared" si="388"/>
        <v>503.54971885681152</v>
      </c>
      <c r="W601" s="221">
        <f t="shared" si="388"/>
        <v>719.91043090820312</v>
      </c>
      <c r="X601" s="221">
        <f t="shared" si="388"/>
        <v>0</v>
      </c>
      <c r="Y601" s="230"/>
      <c r="Z601" s="231"/>
      <c r="AA601" s="231"/>
      <c r="AB601" s="231"/>
      <c r="AC601" s="231"/>
      <c r="AD601" s="232"/>
      <c r="AE601" s="224"/>
      <c r="AF601" s="224"/>
    </row>
    <row r="602" spans="1:32" s="222" customFormat="1" ht="18">
      <c r="A602" s="224"/>
      <c r="B602" s="224"/>
      <c r="C602" s="224"/>
      <c r="D602" s="224"/>
      <c r="E602" s="224"/>
      <c r="F602" s="224"/>
      <c r="G602" s="224"/>
      <c r="H602" s="224"/>
      <c r="M602" s="224"/>
      <c r="N602" s="224"/>
      <c r="O602" s="224"/>
      <c r="P602" s="224"/>
      <c r="Q602" s="224"/>
      <c r="R602" s="224"/>
      <c r="S602" s="224"/>
      <c r="T602" s="224"/>
      <c r="U602" s="224"/>
      <c r="V602" s="224"/>
      <c r="W602" s="224"/>
      <c r="X602" s="224"/>
      <c r="AD602" s="232"/>
      <c r="AE602" s="224"/>
      <c r="AF602" s="224"/>
    </row>
    <row r="603" spans="1:32" s="222" customFormat="1" ht="19">
      <c r="A603" s="224"/>
      <c r="B603" s="224" t="s">
        <v>146</v>
      </c>
      <c r="C603" s="224" t="s">
        <v>87</v>
      </c>
      <c r="D603" s="280">
        <v>44631</v>
      </c>
      <c r="E603" s="224">
        <v>36</v>
      </c>
      <c r="F603" s="224"/>
      <c r="G603" s="224"/>
      <c r="H603" s="224"/>
      <c r="I603" s="224">
        <v>200</v>
      </c>
      <c r="J603" s="224">
        <v>100</v>
      </c>
      <c r="K603" s="224">
        <v>5</v>
      </c>
      <c r="L603" s="226">
        <f>(K603*I603)/J603</f>
        <v>10</v>
      </c>
      <c r="M603" s="221"/>
      <c r="N603" s="221"/>
      <c r="O603" s="221"/>
      <c r="P603" s="221"/>
      <c r="Q603" s="221"/>
      <c r="R603" s="221"/>
      <c r="S603" s="221"/>
      <c r="T603" s="221"/>
      <c r="U603" s="221"/>
      <c r="V603" s="221"/>
      <c r="W603" s="221"/>
      <c r="X603" s="221"/>
      <c r="Y603" s="221">
        <v>12</v>
      </c>
      <c r="Z603" s="221">
        <v>0</v>
      </c>
      <c r="AA603" s="221">
        <f>AVERAGE(M605:X605)</f>
        <v>0</v>
      </c>
      <c r="AB603" s="221">
        <f>STDEV(M605:X605)</f>
        <v>0</v>
      </c>
      <c r="AC603" s="221">
        <f>MEDIAN(M605:X605)</f>
        <v>0</v>
      </c>
      <c r="AD603" s="227">
        <f t="shared" ref="AD603" si="389">Z603/Y603</f>
        <v>0</v>
      </c>
      <c r="AE603" s="224"/>
      <c r="AF603" s="224"/>
    </row>
    <row r="604" spans="1:32" s="222" customFormat="1" ht="18">
      <c r="A604" s="224"/>
      <c r="B604" s="224"/>
      <c r="C604" s="224"/>
      <c r="D604" s="224"/>
      <c r="E604" s="224"/>
      <c r="F604" s="224"/>
      <c r="G604" s="224"/>
      <c r="H604" s="224"/>
      <c r="L604" s="228" t="s">
        <v>73</v>
      </c>
      <c r="M604" s="221">
        <v>0</v>
      </c>
      <c r="N604" s="221">
        <v>0</v>
      </c>
      <c r="O604" s="221">
        <v>0</v>
      </c>
      <c r="P604" s="221">
        <v>0</v>
      </c>
      <c r="Q604" s="221">
        <v>0</v>
      </c>
      <c r="R604" s="221">
        <v>0</v>
      </c>
      <c r="S604" s="221">
        <v>0</v>
      </c>
      <c r="T604" s="221">
        <v>0</v>
      </c>
      <c r="U604" s="221">
        <v>0</v>
      </c>
      <c r="V604" s="221">
        <v>0</v>
      </c>
      <c r="W604" s="221">
        <v>0</v>
      </c>
      <c r="X604" s="221">
        <v>0</v>
      </c>
      <c r="Y604" s="230"/>
      <c r="Z604" s="231"/>
      <c r="AA604" s="231"/>
      <c r="AB604" s="231"/>
      <c r="AC604" s="231"/>
      <c r="AD604" s="232"/>
      <c r="AE604" s="224"/>
      <c r="AF604" s="224"/>
    </row>
    <row r="605" spans="1:32" s="222" customFormat="1" ht="18">
      <c r="A605" s="224"/>
      <c r="B605" s="224"/>
      <c r="C605" s="224"/>
      <c r="D605" s="224"/>
      <c r="E605" s="224"/>
      <c r="F605" s="224"/>
      <c r="G605" s="224"/>
      <c r="H605" s="224"/>
      <c r="L605" s="228" t="s">
        <v>74</v>
      </c>
      <c r="M605" s="221">
        <f t="shared" ref="M605:X605" si="390">1000*M604/$L603</f>
        <v>0</v>
      </c>
      <c r="N605" s="221">
        <f t="shared" si="390"/>
        <v>0</v>
      </c>
      <c r="O605" s="221">
        <f t="shared" si="390"/>
        <v>0</v>
      </c>
      <c r="P605" s="221">
        <f t="shared" si="390"/>
        <v>0</v>
      </c>
      <c r="Q605" s="221">
        <f t="shared" si="390"/>
        <v>0</v>
      </c>
      <c r="R605" s="221">
        <f t="shared" si="390"/>
        <v>0</v>
      </c>
      <c r="S605" s="221">
        <f t="shared" si="390"/>
        <v>0</v>
      </c>
      <c r="T605" s="221">
        <f t="shared" si="390"/>
        <v>0</v>
      </c>
      <c r="U605" s="221">
        <f t="shared" si="390"/>
        <v>0</v>
      </c>
      <c r="V605" s="221">
        <f t="shared" si="390"/>
        <v>0</v>
      </c>
      <c r="W605" s="221">
        <f t="shared" si="390"/>
        <v>0</v>
      </c>
      <c r="X605" s="221">
        <f t="shared" si="390"/>
        <v>0</v>
      </c>
      <c r="Y605" s="230"/>
      <c r="Z605" s="231"/>
      <c r="AA605" s="231"/>
      <c r="AB605" s="231"/>
      <c r="AC605" s="231"/>
      <c r="AD605" s="232"/>
      <c r="AE605" s="224"/>
      <c r="AF605" s="224"/>
    </row>
    <row r="606" spans="1:32" s="222" customFormat="1" ht="18">
      <c r="A606" s="224"/>
      <c r="B606" s="224"/>
      <c r="C606" s="224"/>
      <c r="D606" s="224"/>
      <c r="E606" s="224"/>
      <c r="F606" s="224"/>
      <c r="G606" s="224"/>
      <c r="H606" s="224"/>
      <c r="M606" s="224"/>
      <c r="N606" s="224"/>
      <c r="O606" s="224"/>
      <c r="P606" s="224"/>
      <c r="Q606" s="224"/>
      <c r="R606" s="224"/>
      <c r="S606" s="224"/>
      <c r="T606" s="224"/>
      <c r="U606" s="224"/>
      <c r="V606" s="224"/>
      <c r="W606" s="224"/>
      <c r="X606" s="224"/>
      <c r="AD606" s="232"/>
      <c r="AE606" s="224"/>
      <c r="AF606" s="224"/>
    </row>
    <row r="607" spans="1:32" s="222" customFormat="1" ht="19">
      <c r="A607" s="224"/>
      <c r="B607" s="224" t="s">
        <v>146</v>
      </c>
      <c r="C607" s="224" t="s">
        <v>87</v>
      </c>
      <c r="D607" s="280">
        <v>44637</v>
      </c>
      <c r="E607" s="224">
        <v>42</v>
      </c>
      <c r="F607" s="224"/>
      <c r="G607" s="224"/>
      <c r="H607" s="224"/>
      <c r="I607" s="224">
        <v>200</v>
      </c>
      <c r="J607" s="224">
        <v>100</v>
      </c>
      <c r="K607" s="224">
        <v>5</v>
      </c>
      <c r="L607" s="226">
        <f>(K607*I607)/J607</f>
        <v>10</v>
      </c>
      <c r="M607" s="221"/>
      <c r="N607" s="221"/>
      <c r="O607" s="221"/>
      <c r="P607" s="221"/>
      <c r="Q607" s="221"/>
      <c r="R607" s="221"/>
      <c r="S607" s="221"/>
      <c r="T607" s="221"/>
      <c r="U607" s="221"/>
      <c r="V607" s="221"/>
      <c r="W607" s="221"/>
      <c r="X607" s="221"/>
      <c r="Y607" s="221">
        <v>12</v>
      </c>
      <c r="Z607" s="221">
        <v>0</v>
      </c>
      <c r="AA607" s="221">
        <f>AVERAGE(M609:X609)</f>
        <v>0</v>
      </c>
      <c r="AB607" s="221">
        <f>STDEV(M609:X609)</f>
        <v>0</v>
      </c>
      <c r="AC607" s="221">
        <f>MEDIAN(M609:X609)</f>
        <v>0</v>
      </c>
      <c r="AD607" s="227">
        <f t="shared" ref="AD607" si="391">Z607/Y607</f>
        <v>0</v>
      </c>
      <c r="AE607" s="224"/>
      <c r="AF607" s="224"/>
    </row>
    <row r="608" spans="1:32" s="222" customFormat="1" ht="18">
      <c r="A608" s="224"/>
      <c r="B608" s="224"/>
      <c r="C608" s="224"/>
      <c r="D608" s="224"/>
      <c r="E608" s="224"/>
      <c r="F608" s="224"/>
      <c r="G608" s="224"/>
      <c r="H608" s="224"/>
      <c r="L608" s="228" t="s">
        <v>73</v>
      </c>
      <c r="M608" s="221">
        <v>0</v>
      </c>
      <c r="N608" s="221">
        <v>0</v>
      </c>
      <c r="O608" s="221">
        <v>0</v>
      </c>
      <c r="P608" s="221">
        <v>0</v>
      </c>
      <c r="Q608" s="221">
        <v>0</v>
      </c>
      <c r="R608" s="221">
        <v>0</v>
      </c>
      <c r="S608" s="221">
        <v>0</v>
      </c>
      <c r="T608" s="221">
        <v>0</v>
      </c>
      <c r="U608" s="221">
        <v>0</v>
      </c>
      <c r="V608" s="221">
        <v>0</v>
      </c>
      <c r="W608" s="221">
        <v>0</v>
      </c>
      <c r="X608" s="221">
        <v>0</v>
      </c>
      <c r="Y608" s="230"/>
      <c r="Z608" s="231"/>
      <c r="AA608" s="231"/>
      <c r="AB608" s="231"/>
      <c r="AC608" s="231"/>
      <c r="AD608" s="232"/>
      <c r="AE608" s="224"/>
      <c r="AF608" s="224"/>
    </row>
    <row r="609" spans="1:32" s="222" customFormat="1" ht="18">
      <c r="A609" s="224"/>
      <c r="B609" s="224"/>
      <c r="C609" s="224"/>
      <c r="D609" s="224"/>
      <c r="E609" s="224"/>
      <c r="F609" s="224"/>
      <c r="G609" s="224"/>
      <c r="H609" s="224"/>
      <c r="L609" s="228" t="s">
        <v>74</v>
      </c>
      <c r="M609" s="221">
        <f t="shared" ref="M609:X609" si="392">1000*M608/$L607</f>
        <v>0</v>
      </c>
      <c r="N609" s="221">
        <f t="shared" si="392"/>
        <v>0</v>
      </c>
      <c r="O609" s="221">
        <f t="shared" si="392"/>
        <v>0</v>
      </c>
      <c r="P609" s="221">
        <f t="shared" si="392"/>
        <v>0</v>
      </c>
      <c r="Q609" s="221">
        <f t="shared" si="392"/>
        <v>0</v>
      </c>
      <c r="R609" s="221">
        <f t="shared" si="392"/>
        <v>0</v>
      </c>
      <c r="S609" s="221">
        <f t="shared" si="392"/>
        <v>0</v>
      </c>
      <c r="T609" s="221">
        <f t="shared" si="392"/>
        <v>0</v>
      </c>
      <c r="U609" s="221">
        <f t="shared" si="392"/>
        <v>0</v>
      </c>
      <c r="V609" s="221">
        <f t="shared" si="392"/>
        <v>0</v>
      </c>
      <c r="W609" s="221">
        <f t="shared" si="392"/>
        <v>0</v>
      </c>
      <c r="X609" s="221">
        <f t="shared" si="392"/>
        <v>0</v>
      </c>
      <c r="Y609" s="230"/>
      <c r="Z609" s="231"/>
      <c r="AA609" s="231"/>
      <c r="AB609" s="231"/>
      <c r="AC609" s="231"/>
      <c r="AD609" s="232"/>
      <c r="AE609" s="224"/>
      <c r="AF609" s="224"/>
    </row>
    <row r="610" spans="1:32" s="222" customFormat="1" ht="18">
      <c r="A610" s="224"/>
      <c r="B610" s="224"/>
      <c r="C610" s="224"/>
      <c r="D610" s="224"/>
      <c r="E610" s="224"/>
      <c r="F610" s="224"/>
      <c r="G610" s="224"/>
      <c r="H610" s="224"/>
      <c r="M610" s="224"/>
      <c r="N610" s="224"/>
      <c r="O610" s="224"/>
      <c r="P610" s="224"/>
      <c r="Q610" s="224"/>
      <c r="R610" s="224"/>
      <c r="S610" s="224"/>
      <c r="T610" s="224"/>
      <c r="U610" s="224"/>
      <c r="V610" s="224"/>
      <c r="W610" s="224"/>
      <c r="X610" s="224"/>
      <c r="AD610" s="232"/>
      <c r="AE610" s="224"/>
      <c r="AF610" s="224"/>
    </row>
    <row r="611" spans="1:32" s="222" customFormat="1" ht="18">
      <c r="A611" s="271"/>
      <c r="B611" s="271"/>
      <c r="C611" s="271"/>
      <c r="D611" s="271"/>
      <c r="E611" s="271"/>
      <c r="F611" s="271"/>
      <c r="G611" s="271"/>
      <c r="H611" s="271"/>
      <c r="I611" s="271"/>
      <c r="J611" s="271"/>
      <c r="K611" s="271"/>
      <c r="L611" s="272"/>
      <c r="M611" s="273"/>
      <c r="N611" s="273"/>
      <c r="O611" s="273"/>
      <c r="P611" s="273"/>
      <c r="Q611" s="273"/>
      <c r="R611" s="273"/>
      <c r="S611" s="273"/>
      <c r="T611" s="273"/>
      <c r="U611" s="273"/>
      <c r="V611" s="273"/>
      <c r="W611" s="273"/>
      <c r="X611" s="273"/>
      <c r="Y611" s="273"/>
      <c r="Z611" s="273"/>
      <c r="AA611" s="273"/>
      <c r="AB611" s="273"/>
      <c r="AC611" s="273"/>
      <c r="AD611" s="274"/>
      <c r="AE611" s="224"/>
      <c r="AF611" s="224"/>
    </row>
    <row r="612" spans="1:32" s="222" customFormat="1" ht="18">
      <c r="A612" s="275"/>
      <c r="B612" s="275"/>
      <c r="C612" s="275"/>
      <c r="D612" s="276"/>
      <c r="E612" s="276"/>
      <c r="F612" s="276"/>
      <c r="G612" s="276"/>
      <c r="H612" s="276"/>
      <c r="I612" s="276"/>
      <c r="J612" s="276"/>
      <c r="K612" s="277"/>
      <c r="L612" s="276"/>
      <c r="M612" s="278"/>
      <c r="N612" s="278"/>
      <c r="O612" s="278"/>
      <c r="P612" s="278"/>
      <c r="Q612" s="278"/>
      <c r="R612" s="278"/>
      <c r="S612" s="278"/>
      <c r="T612" s="278"/>
      <c r="U612" s="278"/>
      <c r="V612" s="278"/>
      <c r="W612" s="278"/>
      <c r="X612" s="278"/>
      <c r="Y612" s="278"/>
      <c r="Z612" s="278"/>
      <c r="AA612" s="278"/>
      <c r="AB612" s="278"/>
      <c r="AC612" s="278"/>
      <c r="AD612" s="279"/>
      <c r="AE612" s="224"/>
      <c r="AF612" s="224"/>
    </row>
    <row r="613" spans="1:32" s="222" customFormat="1" ht="18">
      <c r="A613" s="224"/>
      <c r="B613" s="224"/>
      <c r="C613" s="224"/>
      <c r="D613" s="224"/>
      <c r="E613" s="224"/>
      <c r="F613" s="224"/>
      <c r="G613" s="224"/>
      <c r="H613" s="224"/>
      <c r="M613" s="224"/>
      <c r="N613" s="224"/>
      <c r="O613" s="224"/>
      <c r="P613" s="224"/>
      <c r="Q613" s="224"/>
      <c r="R613" s="224"/>
      <c r="S613" s="224"/>
      <c r="T613" s="224"/>
      <c r="U613" s="224"/>
      <c r="V613" s="224"/>
      <c r="W613" s="224"/>
      <c r="X613" s="224"/>
      <c r="AD613" s="232"/>
      <c r="AE613" s="224"/>
      <c r="AF613" s="224"/>
    </row>
    <row r="614" spans="1:32" s="222" customFormat="1" ht="19">
      <c r="A614" s="224" t="s">
        <v>731</v>
      </c>
      <c r="B614" s="224" t="s">
        <v>146</v>
      </c>
      <c r="C614" s="224" t="s">
        <v>87</v>
      </c>
      <c r="D614" s="280">
        <v>44644</v>
      </c>
      <c r="E614" s="224">
        <v>49</v>
      </c>
      <c r="F614" s="224"/>
      <c r="G614" s="224"/>
      <c r="H614" s="224"/>
      <c r="I614" s="224">
        <v>200</v>
      </c>
      <c r="J614" s="224">
        <v>100</v>
      </c>
      <c r="K614" s="224">
        <v>5</v>
      </c>
      <c r="L614" s="226">
        <f>(K614*I614)/J614</f>
        <v>10</v>
      </c>
      <c r="M614" s="221"/>
      <c r="N614" s="221"/>
      <c r="O614" s="221"/>
      <c r="P614" s="221"/>
      <c r="Q614" s="221"/>
      <c r="R614" s="221"/>
      <c r="S614" s="221"/>
      <c r="T614" s="221"/>
      <c r="U614" s="221"/>
      <c r="V614" s="221"/>
      <c r="W614" s="221"/>
      <c r="X614" s="221"/>
      <c r="Y614" s="221">
        <v>12</v>
      </c>
      <c r="Z614" s="221">
        <v>0</v>
      </c>
      <c r="AA614" s="221">
        <f>AVERAGE(M616:X616)</f>
        <v>0</v>
      </c>
      <c r="AB614" s="221">
        <f>STDEV(M616:X616)</f>
        <v>0</v>
      </c>
      <c r="AC614" s="221">
        <f>MEDIAN(M616:X616)</f>
        <v>0</v>
      </c>
      <c r="AD614" s="227">
        <f t="shared" ref="AD614" si="393">Z614/Y614</f>
        <v>0</v>
      </c>
      <c r="AE614" s="224"/>
      <c r="AF614" s="224"/>
    </row>
    <row r="615" spans="1:32" s="222" customFormat="1" ht="18">
      <c r="A615" s="224"/>
      <c r="B615" s="224"/>
      <c r="C615" s="224"/>
      <c r="D615" s="224"/>
      <c r="E615" s="224"/>
      <c r="F615" s="224"/>
      <c r="G615" s="224"/>
      <c r="H615" s="224"/>
      <c r="L615" s="228" t="s">
        <v>73</v>
      </c>
      <c r="M615" s="221">
        <v>0</v>
      </c>
      <c r="N615" s="221">
        <v>0</v>
      </c>
      <c r="O615" s="221">
        <v>0</v>
      </c>
      <c r="P615" s="221">
        <v>0</v>
      </c>
      <c r="Q615" s="221">
        <v>0</v>
      </c>
      <c r="R615" s="221">
        <v>0</v>
      </c>
      <c r="S615" s="221"/>
      <c r="T615" s="221"/>
      <c r="U615" s="221"/>
      <c r="V615" s="221"/>
      <c r="W615" s="221"/>
      <c r="X615" s="221"/>
      <c r="Y615" s="230"/>
      <c r="Z615" s="231"/>
      <c r="AA615" s="231"/>
      <c r="AB615" s="231"/>
      <c r="AC615" s="231"/>
      <c r="AD615" s="232"/>
      <c r="AE615" s="224"/>
      <c r="AF615" s="224"/>
    </row>
    <row r="616" spans="1:32" s="222" customFormat="1" ht="18">
      <c r="A616" s="224"/>
      <c r="B616" s="224"/>
      <c r="C616" s="224"/>
      <c r="D616" s="224"/>
      <c r="E616" s="224"/>
      <c r="F616" s="224"/>
      <c r="G616" s="224"/>
      <c r="H616" s="224"/>
      <c r="L616" s="228" t="s">
        <v>74</v>
      </c>
      <c r="M616" s="221">
        <f t="shared" ref="M616:X616" si="394">1000*M615/$L614</f>
        <v>0</v>
      </c>
      <c r="N616" s="221">
        <f t="shared" si="394"/>
        <v>0</v>
      </c>
      <c r="O616" s="221">
        <f t="shared" si="394"/>
        <v>0</v>
      </c>
      <c r="P616" s="221">
        <f t="shared" si="394"/>
        <v>0</v>
      </c>
      <c r="Q616" s="221">
        <f t="shared" si="394"/>
        <v>0</v>
      </c>
      <c r="R616" s="221">
        <f t="shared" si="394"/>
        <v>0</v>
      </c>
      <c r="S616" s="221">
        <f t="shared" si="394"/>
        <v>0</v>
      </c>
      <c r="T616" s="221">
        <f t="shared" si="394"/>
        <v>0</v>
      </c>
      <c r="U616" s="221">
        <f t="shared" si="394"/>
        <v>0</v>
      </c>
      <c r="V616" s="221">
        <f t="shared" si="394"/>
        <v>0</v>
      </c>
      <c r="W616" s="221">
        <f t="shared" si="394"/>
        <v>0</v>
      </c>
      <c r="X616" s="221">
        <f t="shared" si="394"/>
        <v>0</v>
      </c>
      <c r="Y616" s="230"/>
      <c r="Z616" s="231"/>
      <c r="AA616" s="231"/>
      <c r="AB616" s="231"/>
      <c r="AC616" s="231"/>
      <c r="AD616" s="232"/>
      <c r="AE616" s="224"/>
      <c r="AF616" s="224"/>
    </row>
    <row r="617" spans="1:32" s="222" customFormat="1" ht="18">
      <c r="A617" s="224"/>
      <c r="B617" s="224"/>
      <c r="C617" s="224"/>
      <c r="D617" s="224"/>
      <c r="E617" s="224"/>
      <c r="F617" s="224"/>
      <c r="G617" s="224"/>
      <c r="H617" s="224"/>
      <c r="M617" s="224"/>
      <c r="N617" s="224"/>
      <c r="O617" s="224"/>
      <c r="P617" s="224"/>
      <c r="Q617" s="224"/>
      <c r="R617" s="224"/>
      <c r="S617" s="224"/>
      <c r="T617" s="224"/>
      <c r="U617" s="224"/>
      <c r="V617" s="224"/>
      <c r="W617" s="224"/>
      <c r="X617" s="224"/>
      <c r="AD617" s="232"/>
      <c r="AE617" s="224"/>
      <c r="AF617" s="224"/>
    </row>
    <row r="618" spans="1:32" s="222" customFormat="1" ht="19">
      <c r="A618" s="224"/>
      <c r="B618" s="224" t="s">
        <v>146</v>
      </c>
      <c r="C618" s="224" t="s">
        <v>87</v>
      </c>
      <c r="D618" s="280">
        <v>44651</v>
      </c>
      <c r="E618" s="224">
        <v>56</v>
      </c>
      <c r="F618" s="224"/>
      <c r="G618" s="224"/>
      <c r="H618" s="224"/>
      <c r="I618" s="224">
        <v>200</v>
      </c>
      <c r="J618" s="224">
        <v>100</v>
      </c>
      <c r="K618" s="224">
        <v>5</v>
      </c>
      <c r="L618" s="226">
        <f>(K618*I618)/J618</f>
        <v>10</v>
      </c>
      <c r="M618" s="221"/>
      <c r="N618" s="221"/>
      <c r="O618" s="221"/>
      <c r="P618" s="221"/>
      <c r="Q618" s="221"/>
      <c r="R618" s="221"/>
      <c r="S618" s="221"/>
      <c r="T618" s="221"/>
      <c r="U618" s="221"/>
      <c r="V618" s="221"/>
      <c r="W618" s="221"/>
      <c r="X618" s="221"/>
      <c r="Y618" s="221">
        <v>12</v>
      </c>
      <c r="Z618" s="221">
        <v>0</v>
      </c>
      <c r="AA618" s="221">
        <f>AVERAGE(M620:X620)</f>
        <v>0</v>
      </c>
      <c r="AB618" s="221">
        <f>STDEV(M620:X620)</f>
        <v>0</v>
      </c>
      <c r="AC618" s="221">
        <f>MEDIAN(M620:X620)</f>
        <v>0</v>
      </c>
      <c r="AD618" s="227">
        <f t="shared" ref="AD618" si="395">Z618/Y618</f>
        <v>0</v>
      </c>
      <c r="AE618" s="224"/>
      <c r="AF618" s="224"/>
    </row>
    <row r="619" spans="1:32" s="222" customFormat="1" ht="18">
      <c r="A619" s="224"/>
      <c r="B619" s="224"/>
      <c r="C619" s="224"/>
      <c r="D619" s="224"/>
      <c r="E619" s="224"/>
      <c r="F619" s="224"/>
      <c r="G619" s="224"/>
      <c r="H619" s="224"/>
      <c r="L619" s="228" t="s">
        <v>73</v>
      </c>
      <c r="M619" s="221">
        <v>0</v>
      </c>
      <c r="N619" s="221">
        <v>0</v>
      </c>
      <c r="O619" s="221">
        <v>0</v>
      </c>
      <c r="P619" s="221">
        <v>0</v>
      </c>
      <c r="Q619" s="221">
        <v>0</v>
      </c>
      <c r="R619" s="221">
        <v>0</v>
      </c>
      <c r="S619" s="221"/>
      <c r="T619" s="221"/>
      <c r="U619" s="221"/>
      <c r="V619" s="221"/>
      <c r="W619" s="221"/>
      <c r="X619" s="221"/>
      <c r="Y619" s="230"/>
      <c r="Z619" s="231"/>
      <c r="AA619" s="231"/>
      <c r="AB619" s="231"/>
      <c r="AC619" s="231"/>
      <c r="AD619" s="232"/>
      <c r="AE619" s="224"/>
      <c r="AF619" s="224"/>
    </row>
    <row r="620" spans="1:32" s="222" customFormat="1" ht="18">
      <c r="A620" s="224"/>
      <c r="B620" s="224"/>
      <c r="C620" s="224"/>
      <c r="D620" s="224"/>
      <c r="E620" s="224"/>
      <c r="F620" s="224"/>
      <c r="G620" s="224"/>
      <c r="H620" s="224"/>
      <c r="L620" s="228" t="s">
        <v>74</v>
      </c>
      <c r="M620" s="221">
        <f t="shared" ref="M620:X620" si="396">1000*M619/$L618</f>
        <v>0</v>
      </c>
      <c r="N620" s="221">
        <f t="shared" si="396"/>
        <v>0</v>
      </c>
      <c r="O620" s="221">
        <f t="shared" si="396"/>
        <v>0</v>
      </c>
      <c r="P620" s="221">
        <f t="shared" si="396"/>
        <v>0</v>
      </c>
      <c r="Q620" s="221">
        <f t="shared" si="396"/>
        <v>0</v>
      </c>
      <c r="R620" s="221">
        <f t="shared" si="396"/>
        <v>0</v>
      </c>
      <c r="S620" s="221">
        <f t="shared" si="396"/>
        <v>0</v>
      </c>
      <c r="T620" s="221">
        <f t="shared" si="396"/>
        <v>0</v>
      </c>
      <c r="U620" s="221">
        <f t="shared" si="396"/>
        <v>0</v>
      </c>
      <c r="V620" s="221">
        <f t="shared" si="396"/>
        <v>0</v>
      </c>
      <c r="W620" s="221">
        <f t="shared" si="396"/>
        <v>0</v>
      </c>
      <c r="X620" s="221">
        <f t="shared" si="396"/>
        <v>0</v>
      </c>
      <c r="Y620" s="230"/>
      <c r="Z620" s="231"/>
      <c r="AA620" s="231"/>
      <c r="AB620" s="231"/>
      <c r="AC620" s="231"/>
      <c r="AD620" s="232"/>
      <c r="AE620" s="224"/>
      <c r="AF620" s="224"/>
    </row>
    <row r="621" spans="1:32" s="222" customFormat="1" ht="18">
      <c r="A621" s="224"/>
      <c r="B621" s="224"/>
      <c r="C621" s="224"/>
      <c r="D621" s="224"/>
      <c r="E621" s="224"/>
      <c r="F621" s="224"/>
      <c r="G621" s="224"/>
      <c r="H621" s="224"/>
      <c r="M621" s="224"/>
      <c r="N621" s="224"/>
      <c r="O621" s="224"/>
      <c r="P621" s="224"/>
      <c r="Q621" s="224"/>
      <c r="R621" s="224"/>
      <c r="S621" s="224"/>
      <c r="T621" s="224"/>
      <c r="U621" s="224"/>
      <c r="V621" s="224"/>
      <c r="W621" s="224"/>
      <c r="X621" s="224"/>
      <c r="AD621" s="232"/>
      <c r="AE621" s="224"/>
      <c r="AF621" s="224"/>
    </row>
    <row r="622" spans="1:32" s="222" customFormat="1" ht="19">
      <c r="A622" s="224"/>
      <c r="B622" s="224" t="s">
        <v>146</v>
      </c>
      <c r="C622" s="224" t="s">
        <v>87</v>
      </c>
      <c r="D622" s="280">
        <v>44657</v>
      </c>
      <c r="E622" s="224">
        <v>62</v>
      </c>
      <c r="F622" s="224"/>
      <c r="G622" s="224"/>
      <c r="H622" s="224"/>
      <c r="I622" s="224">
        <v>200</v>
      </c>
      <c r="J622" s="224">
        <v>100</v>
      </c>
      <c r="K622" s="224">
        <v>5</v>
      </c>
      <c r="L622" s="226">
        <f>(K622*I622)/J622</f>
        <v>10</v>
      </c>
      <c r="M622" s="221"/>
      <c r="N622" s="221"/>
      <c r="O622" s="221"/>
      <c r="P622" s="221"/>
      <c r="Q622" s="221"/>
      <c r="R622" s="221"/>
      <c r="S622" s="221"/>
      <c r="T622" s="221"/>
      <c r="U622" s="221"/>
      <c r="V622" s="221"/>
      <c r="W622" s="221"/>
      <c r="X622" s="221"/>
      <c r="Y622" s="221">
        <v>12</v>
      </c>
      <c r="Z622" s="221">
        <v>0</v>
      </c>
      <c r="AA622" s="221">
        <f>AVERAGE(M624:X624)</f>
        <v>0</v>
      </c>
      <c r="AB622" s="221">
        <f>STDEV(M624:X624)</f>
        <v>0</v>
      </c>
      <c r="AC622" s="221">
        <f>MEDIAN(M624:X624)</f>
        <v>0</v>
      </c>
      <c r="AD622" s="227">
        <f t="shared" ref="AD622" si="397">Z622/Y622</f>
        <v>0</v>
      </c>
      <c r="AE622" s="224"/>
      <c r="AF622" s="224"/>
    </row>
    <row r="623" spans="1:32" s="222" customFormat="1" ht="18">
      <c r="A623" s="224"/>
      <c r="B623" s="224"/>
      <c r="C623" s="224"/>
      <c r="D623" s="224"/>
      <c r="E623" s="224"/>
      <c r="F623" s="224"/>
      <c r="G623" s="224"/>
      <c r="H623" s="224"/>
      <c r="L623" s="228" t="s">
        <v>73</v>
      </c>
      <c r="M623" s="221">
        <v>0</v>
      </c>
      <c r="N623" s="221">
        <v>0</v>
      </c>
      <c r="O623" s="221">
        <v>0</v>
      </c>
      <c r="P623" s="221">
        <v>0</v>
      </c>
      <c r="Q623" s="221">
        <v>0</v>
      </c>
      <c r="R623" s="221">
        <v>0</v>
      </c>
      <c r="S623" s="221"/>
      <c r="T623" s="221"/>
      <c r="U623" s="221"/>
      <c r="V623" s="221"/>
      <c r="W623" s="221"/>
      <c r="X623" s="221"/>
      <c r="Y623" s="230"/>
      <c r="Z623" s="231"/>
      <c r="AA623" s="231"/>
      <c r="AB623" s="231"/>
      <c r="AC623" s="231"/>
      <c r="AD623" s="232"/>
      <c r="AE623" s="224"/>
      <c r="AF623" s="224"/>
    </row>
    <row r="624" spans="1:32" s="222" customFormat="1" ht="18">
      <c r="A624" s="224"/>
      <c r="B624" s="224"/>
      <c r="C624" s="224"/>
      <c r="D624" s="224"/>
      <c r="E624" s="224"/>
      <c r="F624" s="224"/>
      <c r="G624" s="224"/>
      <c r="H624" s="224"/>
      <c r="L624" s="228" t="s">
        <v>74</v>
      </c>
      <c r="M624" s="221">
        <f t="shared" ref="M624:X624" si="398">1000*M623/$L622</f>
        <v>0</v>
      </c>
      <c r="N624" s="221">
        <f t="shared" si="398"/>
        <v>0</v>
      </c>
      <c r="O624" s="221">
        <f t="shared" si="398"/>
        <v>0</v>
      </c>
      <c r="P624" s="221">
        <f t="shared" si="398"/>
        <v>0</v>
      </c>
      <c r="Q624" s="221">
        <f t="shared" si="398"/>
        <v>0</v>
      </c>
      <c r="R624" s="221">
        <f t="shared" si="398"/>
        <v>0</v>
      </c>
      <c r="S624" s="221">
        <f t="shared" si="398"/>
        <v>0</v>
      </c>
      <c r="T624" s="221">
        <f t="shared" si="398"/>
        <v>0</v>
      </c>
      <c r="U624" s="221">
        <f t="shared" si="398"/>
        <v>0</v>
      </c>
      <c r="V624" s="221">
        <f t="shared" si="398"/>
        <v>0</v>
      </c>
      <c r="W624" s="221">
        <f t="shared" si="398"/>
        <v>0</v>
      </c>
      <c r="X624" s="221">
        <f t="shared" si="398"/>
        <v>0</v>
      </c>
      <c r="Y624" s="230"/>
      <c r="Z624" s="231"/>
      <c r="AA624" s="231"/>
      <c r="AB624" s="231"/>
      <c r="AC624" s="231"/>
      <c r="AD624" s="232"/>
      <c r="AE624" s="224"/>
      <c r="AF624" s="224"/>
    </row>
    <row r="625" spans="1:32" s="222" customFormat="1" ht="18">
      <c r="A625" s="224"/>
      <c r="B625" s="224"/>
      <c r="C625" s="224"/>
      <c r="D625" s="224"/>
      <c r="E625" s="224"/>
      <c r="F625" s="224"/>
      <c r="G625" s="224"/>
      <c r="H625" s="224"/>
      <c r="M625" s="224"/>
      <c r="N625" s="224"/>
      <c r="O625" s="224"/>
      <c r="P625" s="224"/>
      <c r="Q625" s="224"/>
      <c r="R625" s="224"/>
      <c r="S625" s="224"/>
      <c r="T625" s="224"/>
      <c r="U625" s="224"/>
      <c r="V625" s="224"/>
      <c r="W625" s="224"/>
      <c r="X625" s="224"/>
      <c r="AD625" s="232"/>
      <c r="AE625" s="224"/>
      <c r="AF625" s="224"/>
    </row>
    <row r="626" spans="1:32" s="222" customFormat="1" ht="19">
      <c r="A626" s="224"/>
      <c r="B626" s="224" t="s">
        <v>146</v>
      </c>
      <c r="C626" s="224" t="s">
        <v>87</v>
      </c>
      <c r="D626" s="280">
        <v>44665</v>
      </c>
      <c r="E626" s="224">
        <v>70</v>
      </c>
      <c r="F626" s="224"/>
      <c r="G626" s="224"/>
      <c r="H626" s="224"/>
      <c r="I626" s="224">
        <v>200</v>
      </c>
      <c r="J626" s="224">
        <v>100</v>
      </c>
      <c r="K626" s="224">
        <v>5</v>
      </c>
      <c r="L626" s="226">
        <f>(K626*I626)/J626</f>
        <v>10</v>
      </c>
      <c r="M626" s="221"/>
      <c r="N626" s="221"/>
      <c r="O626" s="221"/>
      <c r="P626" s="221"/>
      <c r="Q626" s="221"/>
      <c r="R626" s="221"/>
      <c r="S626" s="221"/>
      <c r="T626" s="221"/>
      <c r="U626" s="221"/>
      <c r="V626" s="221"/>
      <c r="W626" s="221"/>
      <c r="X626" s="221"/>
      <c r="Y626" s="221">
        <v>12</v>
      </c>
      <c r="Z626" s="221">
        <v>0</v>
      </c>
      <c r="AA626" s="221">
        <f>AVERAGE(M628:X628)</f>
        <v>0</v>
      </c>
      <c r="AB626" s="221">
        <f>STDEV(M628:X628)</f>
        <v>0</v>
      </c>
      <c r="AC626" s="221">
        <f>MEDIAN(M628:X628)</f>
        <v>0</v>
      </c>
      <c r="AD626" s="227">
        <f t="shared" ref="AD626" si="399">Z626/Y626</f>
        <v>0</v>
      </c>
      <c r="AE626" s="224"/>
      <c r="AF626" s="224"/>
    </row>
    <row r="627" spans="1:32" s="222" customFormat="1" ht="18">
      <c r="A627" s="224"/>
      <c r="B627" s="224"/>
      <c r="C627" s="224"/>
      <c r="D627" s="224"/>
      <c r="E627" s="224"/>
      <c r="F627" s="224"/>
      <c r="G627" s="224"/>
      <c r="H627" s="224"/>
      <c r="L627" s="228" t="s">
        <v>73</v>
      </c>
      <c r="M627" s="221">
        <v>0</v>
      </c>
      <c r="N627" s="221">
        <v>0</v>
      </c>
      <c r="O627" s="221">
        <v>0</v>
      </c>
      <c r="P627" s="221">
        <v>0</v>
      </c>
      <c r="Q627" s="221">
        <v>0</v>
      </c>
      <c r="R627" s="221">
        <v>0</v>
      </c>
      <c r="S627" s="221"/>
      <c r="T627" s="221"/>
      <c r="U627" s="221"/>
      <c r="V627" s="221"/>
      <c r="W627" s="221"/>
      <c r="X627" s="221"/>
      <c r="Y627" s="230"/>
      <c r="Z627" s="231"/>
      <c r="AA627" s="231"/>
      <c r="AB627" s="231"/>
      <c r="AC627" s="231"/>
      <c r="AD627" s="232"/>
      <c r="AE627" s="224"/>
      <c r="AF627" s="224"/>
    </row>
    <row r="628" spans="1:32" s="222" customFormat="1" ht="18">
      <c r="A628" s="224"/>
      <c r="B628" s="224"/>
      <c r="C628" s="224"/>
      <c r="D628" s="224"/>
      <c r="E628" s="224"/>
      <c r="F628" s="224"/>
      <c r="G628" s="224"/>
      <c r="H628" s="224"/>
      <c r="L628" s="228" t="s">
        <v>74</v>
      </c>
      <c r="M628" s="221">
        <f t="shared" ref="M628:X628" si="400">1000*M627/$L626</f>
        <v>0</v>
      </c>
      <c r="N628" s="221">
        <f t="shared" si="400"/>
        <v>0</v>
      </c>
      <c r="O628" s="221">
        <f t="shared" si="400"/>
        <v>0</v>
      </c>
      <c r="P628" s="221">
        <f t="shared" si="400"/>
        <v>0</v>
      </c>
      <c r="Q628" s="221">
        <f t="shared" si="400"/>
        <v>0</v>
      </c>
      <c r="R628" s="221">
        <f t="shared" si="400"/>
        <v>0</v>
      </c>
      <c r="S628" s="221">
        <f t="shared" si="400"/>
        <v>0</v>
      </c>
      <c r="T628" s="221">
        <f t="shared" si="400"/>
        <v>0</v>
      </c>
      <c r="U628" s="221">
        <f t="shared" si="400"/>
        <v>0</v>
      </c>
      <c r="V628" s="221">
        <f t="shared" si="400"/>
        <v>0</v>
      </c>
      <c r="W628" s="221">
        <f t="shared" si="400"/>
        <v>0</v>
      </c>
      <c r="X628" s="221">
        <f t="shared" si="400"/>
        <v>0</v>
      </c>
      <c r="Y628" s="230"/>
      <c r="Z628" s="231"/>
      <c r="AA628" s="231"/>
      <c r="AB628" s="231"/>
      <c r="AC628" s="231"/>
      <c r="AD628" s="232"/>
      <c r="AE628" s="224"/>
      <c r="AF628" s="224"/>
    </row>
    <row r="629" spans="1:32" s="222" customFormat="1" ht="18">
      <c r="A629" s="224"/>
      <c r="B629" s="224"/>
      <c r="C629" s="224"/>
      <c r="D629" s="224"/>
      <c r="E629" s="224"/>
      <c r="F629" s="224"/>
      <c r="G629" s="224"/>
      <c r="H629" s="224"/>
      <c r="M629" s="224"/>
      <c r="N629" s="224"/>
      <c r="O629" s="224"/>
      <c r="P629" s="224"/>
      <c r="Q629" s="224"/>
      <c r="R629" s="224"/>
      <c r="S629" s="224"/>
      <c r="T629" s="224"/>
      <c r="U629" s="224"/>
      <c r="V629" s="224"/>
      <c r="W629" s="224"/>
      <c r="X629" s="224"/>
      <c r="AD629" s="232"/>
      <c r="AE629" s="224"/>
      <c r="AF629" s="224"/>
    </row>
    <row r="630" spans="1:32" s="222" customFormat="1" ht="19">
      <c r="A630" s="224"/>
      <c r="B630" s="224" t="s">
        <v>146</v>
      </c>
      <c r="C630" s="224" t="s">
        <v>87</v>
      </c>
      <c r="D630" s="280">
        <v>44672</v>
      </c>
      <c r="E630" s="224">
        <v>77</v>
      </c>
      <c r="F630" s="224"/>
      <c r="G630" s="224"/>
      <c r="H630" s="224"/>
      <c r="I630" s="224">
        <v>200</v>
      </c>
      <c r="J630" s="224">
        <v>100</v>
      </c>
      <c r="K630" s="224">
        <v>5</v>
      </c>
      <c r="L630" s="226">
        <f>(K630*I630)/J630</f>
        <v>10</v>
      </c>
      <c r="M630" s="221"/>
      <c r="N630" s="221"/>
      <c r="O630" s="221"/>
      <c r="P630" s="221"/>
      <c r="Q630" s="221"/>
      <c r="R630" s="221"/>
      <c r="S630" s="221"/>
      <c r="T630" s="221"/>
      <c r="U630" s="221"/>
      <c r="V630" s="221"/>
      <c r="W630" s="221"/>
      <c r="X630" s="221"/>
      <c r="Y630" s="221">
        <v>12</v>
      </c>
      <c r="Z630" s="221">
        <v>0</v>
      </c>
      <c r="AA630" s="221">
        <f>AVERAGE(M632:X632)</f>
        <v>0</v>
      </c>
      <c r="AB630" s="221">
        <f>STDEV(M632:X632)</f>
        <v>0</v>
      </c>
      <c r="AC630" s="221">
        <f>MEDIAN(M632:X632)</f>
        <v>0</v>
      </c>
      <c r="AD630" s="227">
        <f t="shared" ref="AD630" si="401">Z630/Y630</f>
        <v>0</v>
      </c>
      <c r="AE630" s="224"/>
      <c r="AF630" s="224"/>
    </row>
    <row r="631" spans="1:32" s="222" customFormat="1" ht="18">
      <c r="A631" s="224"/>
      <c r="B631" s="224"/>
      <c r="C631" s="224"/>
      <c r="D631" s="224"/>
      <c r="E631" s="224"/>
      <c r="F631" s="224"/>
      <c r="G631" s="224"/>
      <c r="H631" s="224"/>
      <c r="L631" s="228" t="s">
        <v>73</v>
      </c>
      <c r="M631" s="221">
        <v>0</v>
      </c>
      <c r="N631" s="221">
        <v>0</v>
      </c>
      <c r="O631" s="221">
        <v>0</v>
      </c>
      <c r="P631" s="221">
        <v>0</v>
      </c>
      <c r="Q631" s="221">
        <v>0</v>
      </c>
      <c r="R631" s="221">
        <v>0</v>
      </c>
      <c r="S631" s="221"/>
      <c r="T631" s="221"/>
      <c r="U631" s="221"/>
      <c r="V631" s="221"/>
      <c r="W631" s="221"/>
      <c r="X631" s="221"/>
      <c r="Y631" s="230"/>
      <c r="Z631" s="231"/>
      <c r="AA631" s="231"/>
      <c r="AB631" s="231"/>
      <c r="AC631" s="231"/>
      <c r="AD631" s="232"/>
      <c r="AE631" s="224"/>
      <c r="AF631" s="224"/>
    </row>
    <row r="632" spans="1:32" s="222" customFormat="1" ht="18">
      <c r="A632" s="224"/>
      <c r="B632" s="224"/>
      <c r="C632" s="224"/>
      <c r="D632" s="224"/>
      <c r="E632" s="224"/>
      <c r="F632" s="224"/>
      <c r="G632" s="224"/>
      <c r="H632" s="224"/>
      <c r="L632" s="228" t="s">
        <v>74</v>
      </c>
      <c r="M632" s="221">
        <f t="shared" ref="M632:X632" si="402">1000*M631/$L630</f>
        <v>0</v>
      </c>
      <c r="N632" s="221">
        <f t="shared" si="402"/>
        <v>0</v>
      </c>
      <c r="O632" s="221">
        <f t="shared" si="402"/>
        <v>0</v>
      </c>
      <c r="P632" s="221">
        <f t="shared" si="402"/>
        <v>0</v>
      </c>
      <c r="Q632" s="221">
        <f t="shared" si="402"/>
        <v>0</v>
      </c>
      <c r="R632" s="221">
        <f t="shared" si="402"/>
        <v>0</v>
      </c>
      <c r="S632" s="221">
        <f t="shared" si="402"/>
        <v>0</v>
      </c>
      <c r="T632" s="221">
        <f t="shared" si="402"/>
        <v>0</v>
      </c>
      <c r="U632" s="221">
        <f t="shared" si="402"/>
        <v>0</v>
      </c>
      <c r="V632" s="221">
        <f t="shared" si="402"/>
        <v>0</v>
      </c>
      <c r="W632" s="221">
        <f t="shared" si="402"/>
        <v>0</v>
      </c>
      <c r="X632" s="221">
        <f t="shared" si="402"/>
        <v>0</v>
      </c>
      <c r="Y632" s="230"/>
      <c r="Z632" s="231"/>
      <c r="AA632" s="231"/>
      <c r="AB632" s="231"/>
      <c r="AC632" s="231"/>
      <c r="AD632" s="232"/>
      <c r="AE632" s="224"/>
      <c r="AF632" s="224"/>
    </row>
    <row r="633" spans="1:32" s="222" customFormat="1" ht="18">
      <c r="A633" s="224"/>
      <c r="B633" s="224"/>
      <c r="C633" s="224"/>
      <c r="D633" s="224"/>
      <c r="E633" s="224"/>
      <c r="F633" s="224"/>
      <c r="G633" s="224"/>
      <c r="H633" s="224"/>
      <c r="M633" s="224"/>
      <c r="N633" s="224"/>
      <c r="O633" s="224"/>
      <c r="P633" s="224"/>
      <c r="Q633" s="224"/>
      <c r="R633" s="224"/>
      <c r="S633" s="224"/>
      <c r="T633" s="224"/>
      <c r="U633" s="224"/>
      <c r="V633" s="224"/>
      <c r="W633" s="224"/>
      <c r="X633" s="224"/>
      <c r="AD633" s="232"/>
      <c r="AE633" s="224"/>
      <c r="AF633" s="224"/>
    </row>
    <row r="634" spans="1:32" s="222" customFormat="1" ht="19">
      <c r="A634" s="224"/>
      <c r="B634" s="224" t="s">
        <v>146</v>
      </c>
      <c r="C634" s="224" t="s">
        <v>87</v>
      </c>
      <c r="D634" s="280">
        <v>44678</v>
      </c>
      <c r="E634" s="224">
        <v>83</v>
      </c>
      <c r="F634" s="224"/>
      <c r="G634" s="224"/>
      <c r="H634" s="224"/>
      <c r="I634" s="224">
        <v>200</v>
      </c>
      <c r="J634" s="224">
        <v>100</v>
      </c>
      <c r="K634" s="224">
        <v>5</v>
      </c>
      <c r="L634" s="226">
        <f>(K634*I634)/J634</f>
        <v>10</v>
      </c>
      <c r="M634" s="221"/>
      <c r="N634" s="221"/>
      <c r="O634" s="221"/>
      <c r="P634" s="221"/>
      <c r="Q634" s="221"/>
      <c r="R634" s="221"/>
      <c r="S634" s="221"/>
      <c r="T634" s="221"/>
      <c r="U634" s="221"/>
      <c r="V634" s="221"/>
      <c r="W634" s="221"/>
      <c r="X634" s="221"/>
      <c r="Y634" s="221">
        <v>12</v>
      </c>
      <c r="Z634" s="221">
        <v>0</v>
      </c>
      <c r="AA634" s="221">
        <f>AVERAGE(M636:X636)</f>
        <v>0</v>
      </c>
      <c r="AB634" s="221">
        <f>STDEV(M636:X636)</f>
        <v>0</v>
      </c>
      <c r="AC634" s="221">
        <f>MEDIAN(M636:X636)</f>
        <v>0</v>
      </c>
      <c r="AD634" s="227">
        <f t="shared" ref="AD634" si="403">Z634/Y634</f>
        <v>0</v>
      </c>
      <c r="AE634" s="224"/>
      <c r="AF634" s="224"/>
    </row>
    <row r="635" spans="1:32" s="222" customFormat="1" ht="18">
      <c r="A635" s="224"/>
      <c r="B635" s="224"/>
      <c r="C635" s="224"/>
      <c r="D635" s="224"/>
      <c r="E635" s="224"/>
      <c r="F635" s="224"/>
      <c r="G635" s="224"/>
      <c r="H635" s="224"/>
      <c r="L635" s="228" t="s">
        <v>73</v>
      </c>
      <c r="M635" s="221">
        <v>0</v>
      </c>
      <c r="N635" s="221">
        <v>0</v>
      </c>
      <c r="O635" s="221">
        <v>0</v>
      </c>
      <c r="P635" s="221">
        <v>0</v>
      </c>
      <c r="Q635" s="221">
        <v>0</v>
      </c>
      <c r="R635" s="221">
        <v>0</v>
      </c>
      <c r="S635" s="221"/>
      <c r="T635" s="221"/>
      <c r="U635" s="221"/>
      <c r="V635" s="221"/>
      <c r="W635" s="221"/>
      <c r="X635" s="221"/>
      <c r="Y635" s="230"/>
      <c r="Z635" s="231"/>
      <c r="AA635" s="231"/>
      <c r="AB635" s="231"/>
      <c r="AC635" s="231"/>
      <c r="AD635" s="232"/>
      <c r="AE635" s="224"/>
      <c r="AF635" s="224"/>
    </row>
    <row r="636" spans="1:32" s="222" customFormat="1" ht="18">
      <c r="A636" s="224"/>
      <c r="B636" s="224"/>
      <c r="C636" s="224"/>
      <c r="D636" s="224"/>
      <c r="E636" s="224"/>
      <c r="F636" s="224"/>
      <c r="G636" s="224"/>
      <c r="H636" s="224"/>
      <c r="L636" s="228" t="s">
        <v>74</v>
      </c>
      <c r="M636" s="221">
        <f t="shared" ref="M636:X636" si="404">1000*M635/$L634</f>
        <v>0</v>
      </c>
      <c r="N636" s="221">
        <f t="shared" si="404"/>
        <v>0</v>
      </c>
      <c r="O636" s="221">
        <f t="shared" si="404"/>
        <v>0</v>
      </c>
      <c r="P636" s="221">
        <f t="shared" si="404"/>
        <v>0</v>
      </c>
      <c r="Q636" s="221">
        <f t="shared" si="404"/>
        <v>0</v>
      </c>
      <c r="R636" s="221">
        <f t="shared" si="404"/>
        <v>0</v>
      </c>
      <c r="S636" s="221">
        <f t="shared" si="404"/>
        <v>0</v>
      </c>
      <c r="T636" s="221">
        <f t="shared" si="404"/>
        <v>0</v>
      </c>
      <c r="U636" s="221">
        <f t="shared" si="404"/>
        <v>0</v>
      </c>
      <c r="V636" s="221">
        <f t="shared" si="404"/>
        <v>0</v>
      </c>
      <c r="W636" s="221">
        <f t="shared" si="404"/>
        <v>0</v>
      </c>
      <c r="X636" s="221">
        <f t="shared" si="404"/>
        <v>0</v>
      </c>
      <c r="Y636" s="230"/>
      <c r="Z636" s="231"/>
      <c r="AA636" s="231"/>
      <c r="AB636" s="231"/>
      <c r="AC636" s="231"/>
      <c r="AD636" s="232"/>
      <c r="AE636" s="224"/>
      <c r="AF636" s="224"/>
    </row>
    <row r="637" spans="1:32" s="222" customFormat="1" ht="18">
      <c r="A637" s="224"/>
      <c r="B637" s="224"/>
      <c r="C637" s="224"/>
      <c r="D637" s="224"/>
      <c r="E637" s="224"/>
      <c r="F637" s="224"/>
      <c r="G637" s="224"/>
      <c r="H637" s="224"/>
      <c r="M637" s="224"/>
      <c r="N637" s="224"/>
      <c r="O637" s="224"/>
      <c r="P637" s="224"/>
      <c r="Q637" s="224"/>
      <c r="R637" s="224"/>
      <c r="S637" s="224"/>
      <c r="T637" s="224"/>
      <c r="U637" s="224"/>
      <c r="V637" s="224"/>
      <c r="W637" s="224"/>
      <c r="X637" s="224"/>
      <c r="AD637" s="232"/>
      <c r="AE637" s="224"/>
      <c r="AF637" s="224"/>
    </row>
    <row r="638" spans="1:32" s="222" customFormat="1" ht="18">
      <c r="A638" s="271"/>
      <c r="B638" s="271"/>
      <c r="C638" s="271"/>
      <c r="D638" s="271"/>
      <c r="E638" s="271"/>
      <c r="F638" s="271"/>
      <c r="G638" s="271"/>
      <c r="H638" s="271"/>
      <c r="I638" s="271"/>
      <c r="J638" s="271"/>
      <c r="K638" s="271"/>
      <c r="L638" s="272"/>
      <c r="M638" s="273"/>
      <c r="N638" s="273"/>
      <c r="O638" s="273"/>
      <c r="P638" s="273"/>
      <c r="Q638" s="273"/>
      <c r="R638" s="273"/>
      <c r="S638" s="273"/>
      <c r="T638" s="273"/>
      <c r="U638" s="273"/>
      <c r="V638" s="273"/>
      <c r="W638" s="273"/>
      <c r="X638" s="273"/>
      <c r="Y638" s="273"/>
      <c r="Z638" s="273"/>
      <c r="AA638" s="273"/>
      <c r="AB638" s="273"/>
      <c r="AC638" s="273"/>
      <c r="AD638" s="274"/>
      <c r="AE638" s="224"/>
      <c r="AF638" s="224"/>
    </row>
    <row r="639" spans="1:32" s="222" customFormat="1" ht="18">
      <c r="A639" s="275"/>
      <c r="B639" s="275"/>
      <c r="C639" s="275"/>
      <c r="D639" s="276"/>
      <c r="E639" s="276"/>
      <c r="F639" s="276"/>
      <c r="G639" s="276"/>
      <c r="H639" s="276"/>
      <c r="I639" s="276"/>
      <c r="J639" s="276"/>
      <c r="K639" s="277"/>
      <c r="L639" s="276"/>
      <c r="M639" s="278"/>
      <c r="N639" s="278"/>
      <c r="O639" s="278"/>
      <c r="P639" s="278"/>
      <c r="Q639" s="278"/>
      <c r="R639" s="278"/>
      <c r="S639" s="278"/>
      <c r="T639" s="278"/>
      <c r="U639" s="278"/>
      <c r="V639" s="278"/>
      <c r="W639" s="278"/>
      <c r="X639" s="278"/>
      <c r="Y639" s="278"/>
      <c r="Z639" s="278"/>
      <c r="AA639" s="278"/>
      <c r="AB639" s="278"/>
      <c r="AC639" s="278"/>
      <c r="AD639" s="279"/>
      <c r="AE639" s="224"/>
      <c r="AF639" s="224"/>
    </row>
  </sheetData>
  <conditionalFormatting sqref="R288">
    <cfRule type="cellIs" dxfId="2740" priority="7" stopIfTrue="1" operator="equal">
      <formula>0</formula>
    </cfRule>
  </conditionalFormatting>
  <conditionalFormatting sqref="X319">
    <cfRule type="cellIs" dxfId="2739" priority="6" stopIfTrue="1" operator="equal">
      <formula>0</formula>
    </cfRule>
  </conditionalFormatting>
  <conditionalFormatting sqref="A337">
    <cfRule type="cellIs" dxfId="2738" priority="5" stopIfTrue="1" operator="equal">
      <formula>0</formula>
    </cfRule>
  </conditionalFormatting>
  <conditionalFormatting sqref="M369:X369">
    <cfRule type="cellIs" dxfId="2737" priority="4" stopIfTrue="1" operator="equal">
      <formula>0</formula>
    </cfRule>
  </conditionalFormatting>
  <conditionalFormatting sqref="M373:X373">
    <cfRule type="cellIs" dxfId="2736" priority="3" stopIfTrue="1" operator="equal">
      <formula>0</formula>
    </cfRule>
  </conditionalFormatting>
  <conditionalFormatting sqref="R381:S381">
    <cfRule type="cellIs" dxfId="2735" priority="2" stopIfTrue="1" operator="equal">
      <formula>0</formula>
    </cfRule>
  </conditionalFormatting>
  <conditionalFormatting sqref="M600:X600">
    <cfRule type="cellIs" dxfId="2734" priority="1" stopIfTrue="1" operator="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2645-25EE-E946-97D4-76F40A223521}">
  <sheetPr>
    <pageSetUpPr fitToPage="1"/>
  </sheetPr>
  <dimension ref="A1:AH101"/>
  <sheetViews>
    <sheetView workbookViewId="0">
      <selection activeCell="O7" sqref="O7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8" customWidth="1"/>
    <col min="24" max="31" width="8.83203125" customWidth="1"/>
    <col min="32" max="32" width="7.1640625" style="9" customWidth="1"/>
    <col min="33" max="34" width="7.1640625" customWidth="1"/>
  </cols>
  <sheetData>
    <row r="1" spans="1:30" ht="19" customHeight="1" thickBot="1">
      <c r="U1" t="s">
        <v>181</v>
      </c>
      <c r="V1" t="s">
        <v>529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530</v>
      </c>
    </row>
    <row r="3" spans="1:30" ht="16.25" customHeight="1" thickTop="1" thickBot="1">
      <c r="A3" s="15">
        <v>1</v>
      </c>
      <c r="B3" s="16">
        <v>233</v>
      </c>
      <c r="C3" s="16" t="s">
        <v>155</v>
      </c>
      <c r="D3" s="17">
        <v>44637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 ht="16.25" customHeight="1">
      <c r="A4" s="15">
        <v>2</v>
      </c>
      <c r="B4" s="16">
        <v>233</v>
      </c>
      <c r="C4" s="16" t="s">
        <v>155</v>
      </c>
      <c r="D4" s="17">
        <v>44637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39.557598114013672</v>
      </c>
      <c r="AA4" s="229">
        <v>0.99279999732971191</v>
      </c>
      <c r="AB4" s="229">
        <v>-3.2613999843597412</v>
      </c>
      <c r="AC4" s="229">
        <v>102.58943176269531</v>
      </c>
    </row>
    <row r="5" spans="1:30" ht="16.25" customHeight="1" thickBot="1">
      <c r="A5" s="15">
        <v>3</v>
      </c>
      <c r="B5" s="16">
        <v>234</v>
      </c>
      <c r="C5" s="16" t="s">
        <v>155</v>
      </c>
      <c r="D5" s="17">
        <v>44644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6.25" customHeight="1">
      <c r="A6" s="15">
        <v>4</v>
      </c>
      <c r="B6" s="16">
        <v>234</v>
      </c>
      <c r="C6" s="16" t="s">
        <v>155</v>
      </c>
      <c r="D6" s="17">
        <v>44644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6.25" customHeight="1">
      <c r="A7" s="15">
        <v>5</v>
      </c>
      <c r="B7" s="16">
        <v>235</v>
      </c>
      <c r="C7" s="16" t="s">
        <v>155</v>
      </c>
      <c r="D7" s="17">
        <v>44651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6.25" customHeight="1">
      <c r="A8" s="15">
        <v>6</v>
      </c>
      <c r="B8" s="16">
        <v>235</v>
      </c>
      <c r="C8" s="16" t="s">
        <v>155</v>
      </c>
      <c r="D8" s="17">
        <v>44651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6.25" customHeight="1">
      <c r="A9" s="15">
        <v>7</v>
      </c>
      <c r="B9" s="16">
        <v>236</v>
      </c>
      <c r="C9" s="16" t="s">
        <v>155</v>
      </c>
      <c r="D9" s="17">
        <v>44652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6.25" customHeight="1">
      <c r="A10" s="15">
        <v>8</v>
      </c>
      <c r="B10" s="16">
        <v>236</v>
      </c>
      <c r="C10" s="16" t="s">
        <v>155</v>
      </c>
      <c r="D10" s="17">
        <v>44652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6.25" customHeight="1" thickBot="1">
      <c r="A11" s="15">
        <v>9</v>
      </c>
      <c r="B11" s="16">
        <v>237</v>
      </c>
      <c r="C11" s="16" t="s">
        <v>155</v>
      </c>
      <c r="D11" s="17">
        <v>44665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0" ht="16.25" customHeight="1">
      <c r="A12" s="15">
        <v>10</v>
      </c>
      <c r="B12" s="16">
        <v>237</v>
      </c>
      <c r="C12" s="16" t="s">
        <v>155</v>
      </c>
      <c r="D12" s="17">
        <v>44665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6.25" customHeight="1" thickBot="1">
      <c r="A13" s="15">
        <v>11</v>
      </c>
      <c r="B13" s="16">
        <v>238</v>
      </c>
      <c r="C13" s="16" t="s">
        <v>155</v>
      </c>
      <c r="D13" s="17">
        <v>44672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6.25" customHeight="1" thickBot="1">
      <c r="A14" s="15">
        <v>12</v>
      </c>
      <c r="B14" s="16">
        <v>238</v>
      </c>
      <c r="C14" s="16" t="s">
        <v>155</v>
      </c>
      <c r="D14" s="17">
        <v>44672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 ht="16.25" customHeight="1">
      <c r="A15" s="15">
        <v>13</v>
      </c>
      <c r="B15" s="16">
        <v>239</v>
      </c>
      <c r="C15" s="16" t="s">
        <v>156</v>
      </c>
      <c r="D15" s="17">
        <v>44595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239</v>
      </c>
      <c r="C16" s="16" t="s">
        <v>156</v>
      </c>
      <c r="D16" s="17">
        <v>44595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240</v>
      </c>
      <c r="C17" s="16" t="s">
        <v>156</v>
      </c>
      <c r="D17" s="17">
        <v>44596</v>
      </c>
      <c r="E17" s="452" t="s">
        <v>36</v>
      </c>
      <c r="F17" s="86"/>
      <c r="G17" s="87"/>
      <c r="H17" s="88"/>
      <c r="I17" s="89" t="str">
        <f>C3</f>
        <v>KM61 PLS</v>
      </c>
      <c r="J17" s="90"/>
      <c r="K17" s="91"/>
      <c r="L17" s="92" t="str">
        <f>C11</f>
        <v>KM61 PLS</v>
      </c>
      <c r="M17" s="93"/>
      <c r="N17" s="94"/>
      <c r="O17" s="89" t="str">
        <f>C19</f>
        <v>KH14 PLS</v>
      </c>
      <c r="P17" s="95"/>
      <c r="Q17" s="463">
        <f>C27</f>
        <v>0</v>
      </c>
      <c r="R17" s="452" t="s">
        <v>36</v>
      </c>
      <c r="S17" s="58"/>
      <c r="T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F17" s="58"/>
      <c r="AG17" s="58"/>
      <c r="AH17" s="58"/>
    </row>
    <row r="18" spans="1:34" ht="15" customHeight="1">
      <c r="A18" s="15">
        <v>16</v>
      </c>
      <c r="B18" s="16">
        <v>240</v>
      </c>
      <c r="C18" s="16" t="s">
        <v>156</v>
      </c>
      <c r="D18" s="17">
        <v>44596</v>
      </c>
      <c r="E18" s="452"/>
      <c r="F18" s="454" t="s">
        <v>37</v>
      </c>
      <c r="G18" s="455"/>
      <c r="H18" s="456">
        <f>B3</f>
        <v>233</v>
      </c>
      <c r="I18" s="457"/>
      <c r="J18" s="458"/>
      <c r="K18" s="465">
        <f>B11</f>
        <v>237</v>
      </c>
      <c r="L18" s="466"/>
      <c r="M18" s="467"/>
      <c r="N18" s="456">
        <f>B19</f>
        <v>241</v>
      </c>
      <c r="O18" s="457"/>
      <c r="P18" s="458"/>
      <c r="Q18" s="464"/>
      <c r="R18" s="452"/>
      <c r="S18" s="58"/>
      <c r="T18" s="58"/>
      <c r="U18">
        <v>62</v>
      </c>
      <c r="V18" t="s">
        <v>223</v>
      </c>
      <c r="W18" t="s">
        <v>222</v>
      </c>
      <c r="X18" t="s">
        <v>208</v>
      </c>
      <c r="Y18" t="s">
        <v>225</v>
      </c>
      <c r="Z18" t="s">
        <v>226</v>
      </c>
      <c r="AA18" t="s">
        <v>226</v>
      </c>
      <c r="AB18" s="229">
        <v>1</v>
      </c>
      <c r="AC18" t="s">
        <v>226</v>
      </c>
      <c r="AD18" t="s">
        <v>226</v>
      </c>
      <c r="AF18" s="58"/>
      <c r="AG18" s="58"/>
      <c r="AH18" s="58"/>
    </row>
    <row r="19" spans="1:34" ht="15" customHeight="1" thickBot="1">
      <c r="A19" s="15">
        <v>17</v>
      </c>
      <c r="B19" s="16">
        <v>241</v>
      </c>
      <c r="C19" s="16" t="s">
        <v>156</v>
      </c>
      <c r="D19" s="17">
        <v>44599</v>
      </c>
      <c r="E19" s="453"/>
      <c r="F19" s="99"/>
      <c r="G19" s="100"/>
      <c r="H19" s="101">
        <v>1</v>
      </c>
      <c r="I19" s="102">
        <f>D3</f>
        <v>44637</v>
      </c>
      <c r="J19" s="103"/>
      <c r="K19" s="104">
        <v>9</v>
      </c>
      <c r="L19" s="105">
        <f>D11</f>
        <v>44665</v>
      </c>
      <c r="M19" s="106"/>
      <c r="N19" s="107"/>
      <c r="O19" s="108">
        <f>D19</f>
        <v>44599</v>
      </c>
      <c r="P19" s="109"/>
      <c r="Q19" s="464"/>
      <c r="R19" s="453"/>
      <c r="S19" s="58"/>
      <c r="T19" s="58"/>
      <c r="U19">
        <v>49</v>
      </c>
      <c r="V19" t="s">
        <v>218</v>
      </c>
      <c r="W19" t="s">
        <v>219</v>
      </c>
      <c r="X19" t="s">
        <v>208</v>
      </c>
      <c r="Y19" s="229">
        <v>37.019954681396484</v>
      </c>
      <c r="Z19" s="229">
        <v>36.180160522460938</v>
      </c>
      <c r="AA19" s="229">
        <v>1.1876482963562012</v>
      </c>
      <c r="AB19" s="229">
        <v>10</v>
      </c>
      <c r="AC19" t="s">
        <v>226</v>
      </c>
      <c r="AD19" t="s">
        <v>226</v>
      </c>
      <c r="AF19" s="58"/>
      <c r="AG19" s="58"/>
      <c r="AH19" s="58"/>
    </row>
    <row r="20" spans="1:34" ht="15" customHeight="1">
      <c r="A20" s="15">
        <v>18</v>
      </c>
      <c r="B20" s="16">
        <v>241</v>
      </c>
      <c r="C20" s="16" t="s">
        <v>156</v>
      </c>
      <c r="D20" s="17">
        <v>44599</v>
      </c>
      <c r="E20" s="451" t="s">
        <v>39</v>
      </c>
      <c r="F20" s="110"/>
      <c r="G20" s="111"/>
      <c r="H20" s="112"/>
      <c r="I20" s="113" t="str">
        <f>C4</f>
        <v>KM61 PLS</v>
      </c>
      <c r="J20" s="114"/>
      <c r="K20" s="115"/>
      <c r="L20" s="116" t="str">
        <f>C12</f>
        <v>KM61 PLS</v>
      </c>
      <c r="M20" s="117"/>
      <c r="N20" s="118"/>
      <c r="O20" s="119" t="str">
        <f>C20</f>
        <v>KH14 PLS</v>
      </c>
      <c r="P20" s="120"/>
      <c r="Q20" s="462">
        <f>B27</f>
        <v>0</v>
      </c>
      <c r="R20" s="451" t="s">
        <v>39</v>
      </c>
      <c r="S20" s="58"/>
      <c r="T20" s="58"/>
      <c r="U20">
        <v>50</v>
      </c>
      <c r="V20" t="s">
        <v>220</v>
      </c>
      <c r="W20" t="s">
        <v>219</v>
      </c>
      <c r="X20" t="s">
        <v>208</v>
      </c>
      <c r="Y20" s="229">
        <v>35.340366363525391</v>
      </c>
      <c r="Z20" s="229">
        <v>36.180160522460938</v>
      </c>
      <c r="AA20" s="229">
        <v>1.1876482963562012</v>
      </c>
      <c r="AB20" s="229">
        <v>10</v>
      </c>
      <c r="AC20" t="s">
        <v>226</v>
      </c>
      <c r="AD20" t="s">
        <v>226</v>
      </c>
      <c r="AF20" s="58"/>
      <c r="AG20" s="58"/>
      <c r="AH20" s="58"/>
    </row>
    <row r="21" spans="1:34" ht="15" customHeight="1">
      <c r="A21" s="15">
        <v>19</v>
      </c>
      <c r="B21" s="16">
        <v>242</v>
      </c>
      <c r="C21" s="16" t="s">
        <v>156</v>
      </c>
      <c r="D21" s="17">
        <v>44602</v>
      </c>
      <c r="E21" s="452"/>
      <c r="F21" s="456" t="s">
        <v>40</v>
      </c>
      <c r="G21" s="458"/>
      <c r="H21" s="459">
        <f>B4</f>
        <v>233</v>
      </c>
      <c r="I21" s="460"/>
      <c r="J21" s="461"/>
      <c r="K21" s="456">
        <f>B12</f>
        <v>237</v>
      </c>
      <c r="L21" s="457"/>
      <c r="M21" s="458"/>
      <c r="N21" s="459">
        <f>B20</f>
        <v>241</v>
      </c>
      <c r="O21" s="460"/>
      <c r="P21" s="461"/>
      <c r="Q21" s="462"/>
      <c r="R21" s="452"/>
      <c r="S21" s="58"/>
      <c r="T21" s="58"/>
      <c r="U21">
        <v>37</v>
      </c>
      <c r="V21" t="s">
        <v>216</v>
      </c>
      <c r="W21" t="s">
        <v>217</v>
      </c>
      <c r="X21" t="s">
        <v>208</v>
      </c>
      <c r="Y21" s="229">
        <v>33.226718902587891</v>
      </c>
      <c r="Z21" s="229">
        <v>33.124969482421875</v>
      </c>
      <c r="AA21" s="229">
        <v>0.14389270544052124</v>
      </c>
      <c r="AB21" s="229">
        <v>100</v>
      </c>
      <c r="AC21" t="s">
        <v>226</v>
      </c>
      <c r="AD21" t="s">
        <v>226</v>
      </c>
      <c r="AF21" s="58"/>
      <c r="AG21" s="58"/>
      <c r="AH21" s="58"/>
    </row>
    <row r="22" spans="1:34" ht="15" customHeight="1" thickBot="1">
      <c r="A22" s="15">
        <v>20</v>
      </c>
      <c r="B22" s="16">
        <v>242</v>
      </c>
      <c r="C22" s="16" t="s">
        <v>156</v>
      </c>
      <c r="D22" s="17">
        <v>44602</v>
      </c>
      <c r="E22" s="453"/>
      <c r="F22" s="121"/>
      <c r="G22" s="122"/>
      <c r="H22" s="123">
        <v>2</v>
      </c>
      <c r="I22" s="124">
        <f>D4</f>
        <v>44637</v>
      </c>
      <c r="J22" s="125"/>
      <c r="K22" s="126">
        <v>10</v>
      </c>
      <c r="L22" s="127">
        <f>D12</f>
        <v>44665</v>
      </c>
      <c r="M22" s="128"/>
      <c r="N22" s="129">
        <v>18</v>
      </c>
      <c r="O22" s="130">
        <f>D20</f>
        <v>44599</v>
      </c>
      <c r="P22" s="131"/>
      <c r="Q22" s="462"/>
      <c r="R22" s="453"/>
      <c r="S22" s="58"/>
      <c r="T22" s="58"/>
      <c r="U22">
        <v>38</v>
      </c>
      <c r="V22" t="s">
        <v>90</v>
      </c>
      <c r="W22" t="s">
        <v>217</v>
      </c>
      <c r="X22" t="s">
        <v>208</v>
      </c>
      <c r="Y22" s="229">
        <v>33.023223876953125</v>
      </c>
      <c r="Z22" s="229">
        <v>33.124969482421875</v>
      </c>
      <c r="AA22" s="229">
        <v>0.14389270544052124</v>
      </c>
      <c r="AB22" s="229">
        <v>100</v>
      </c>
      <c r="AC22" t="s">
        <v>226</v>
      </c>
      <c r="AD22" t="s">
        <v>226</v>
      </c>
      <c r="AF22" s="58"/>
      <c r="AG22" s="58"/>
      <c r="AH22" s="58"/>
    </row>
    <row r="23" spans="1:34" ht="15" customHeight="1">
      <c r="A23" s="15">
        <v>21</v>
      </c>
      <c r="B23" s="16">
        <v>243</v>
      </c>
      <c r="C23" s="16" t="s">
        <v>156</v>
      </c>
      <c r="D23" s="17">
        <v>44609</v>
      </c>
      <c r="E23" s="451" t="s">
        <v>41</v>
      </c>
      <c r="F23" s="132"/>
      <c r="G23" s="133"/>
      <c r="H23" s="134"/>
      <c r="I23" s="47" t="str">
        <f>C5</f>
        <v>KM61 PLS</v>
      </c>
      <c r="J23" s="135"/>
      <c r="K23" s="136"/>
      <c r="L23" s="137" t="str">
        <f>C13</f>
        <v>KM61 PLS</v>
      </c>
      <c r="M23" s="138"/>
      <c r="N23" s="139"/>
      <c r="O23" s="140" t="str">
        <f>C21</f>
        <v>KH14 PLS</v>
      </c>
      <c r="P23" s="141"/>
      <c r="Q23" s="142">
        <f>D27</f>
        <v>0</v>
      </c>
      <c r="R23" s="452" t="s">
        <v>41</v>
      </c>
      <c r="S23" s="58"/>
      <c r="T23" s="58"/>
      <c r="U23">
        <v>25</v>
      </c>
      <c r="V23" t="s">
        <v>213</v>
      </c>
      <c r="W23" t="s">
        <v>214</v>
      </c>
      <c r="X23" t="s">
        <v>208</v>
      </c>
      <c r="Y23" s="229">
        <v>29.886314392089844</v>
      </c>
      <c r="Z23" s="229">
        <v>29.903970718383789</v>
      </c>
      <c r="AA23" s="229">
        <v>2.4969816207885742E-2</v>
      </c>
      <c r="AB23" s="229">
        <v>1000</v>
      </c>
      <c r="AC23" t="s">
        <v>226</v>
      </c>
      <c r="AD23" t="s">
        <v>226</v>
      </c>
      <c r="AF23" s="58"/>
      <c r="AG23" s="58"/>
      <c r="AH23" s="58"/>
    </row>
    <row r="24" spans="1:34" ht="15" customHeight="1">
      <c r="A24" s="15">
        <v>22</v>
      </c>
      <c r="B24" s="16">
        <v>243</v>
      </c>
      <c r="C24" s="16" t="s">
        <v>156</v>
      </c>
      <c r="D24" s="17">
        <v>44609</v>
      </c>
      <c r="E24" s="452"/>
      <c r="F24" s="454" t="s">
        <v>42</v>
      </c>
      <c r="G24" s="455"/>
      <c r="H24" s="456">
        <f>B5</f>
        <v>234</v>
      </c>
      <c r="I24" s="457"/>
      <c r="J24" s="458"/>
      <c r="K24" s="459">
        <f>B13</f>
        <v>238</v>
      </c>
      <c r="L24" s="460"/>
      <c r="M24" s="461"/>
      <c r="N24" s="456">
        <f>B21</f>
        <v>242</v>
      </c>
      <c r="O24" s="457"/>
      <c r="P24" s="458"/>
      <c r="Q24" s="144"/>
      <c r="R24" s="452"/>
      <c r="S24" s="58"/>
      <c r="T24" s="58"/>
      <c r="U24">
        <v>26</v>
      </c>
      <c r="V24" t="s">
        <v>215</v>
      </c>
      <c r="W24" t="s">
        <v>214</v>
      </c>
      <c r="X24" t="s">
        <v>208</v>
      </c>
      <c r="Y24" s="229">
        <v>29.921627044677734</v>
      </c>
      <c r="Z24" s="229">
        <v>29.903970718383789</v>
      </c>
      <c r="AA24" s="229">
        <v>2.4969816207885742E-2</v>
      </c>
      <c r="AB24" s="229">
        <v>1000</v>
      </c>
      <c r="AC24" t="s">
        <v>226</v>
      </c>
      <c r="AD24" t="s">
        <v>226</v>
      </c>
      <c r="AF24" s="58"/>
      <c r="AG24" s="58"/>
      <c r="AH24" s="58"/>
    </row>
    <row r="25" spans="1:34" ht="15" customHeight="1" thickBot="1">
      <c r="A25" s="15">
        <v>23</v>
      </c>
      <c r="B25" s="16">
        <v>244</v>
      </c>
      <c r="C25" s="16" t="s">
        <v>156</v>
      </c>
      <c r="D25" s="17">
        <v>44616</v>
      </c>
      <c r="E25" s="453"/>
      <c r="F25" s="145"/>
      <c r="G25" s="146"/>
      <c r="H25" s="147">
        <v>3</v>
      </c>
      <c r="I25" s="148">
        <f>D5</f>
        <v>44644</v>
      </c>
      <c r="J25" s="103"/>
      <c r="K25" s="104">
        <v>11</v>
      </c>
      <c r="L25" s="105">
        <f>D13</f>
        <v>44672</v>
      </c>
      <c r="M25" s="149"/>
      <c r="N25" s="150">
        <v>19</v>
      </c>
      <c r="O25" s="148">
        <f>D21</f>
        <v>44602</v>
      </c>
      <c r="P25" s="151"/>
      <c r="Q25" s="152"/>
      <c r="R25" s="453"/>
      <c r="S25" s="58"/>
      <c r="T25" s="58"/>
      <c r="U25">
        <v>13</v>
      </c>
      <c r="V25" t="s">
        <v>210</v>
      </c>
      <c r="W25" t="s">
        <v>211</v>
      </c>
      <c r="X25" t="s">
        <v>208</v>
      </c>
      <c r="Y25" s="229">
        <v>26.42967414855957</v>
      </c>
      <c r="Z25" s="229">
        <v>26.445163726806641</v>
      </c>
      <c r="AA25" s="229">
        <v>2.1904222667217255E-2</v>
      </c>
      <c r="AB25" s="229">
        <v>10000</v>
      </c>
      <c r="AC25" t="s">
        <v>226</v>
      </c>
      <c r="AD25" t="s">
        <v>226</v>
      </c>
      <c r="AF25" s="58"/>
      <c r="AG25" s="58"/>
      <c r="AH25" s="58"/>
    </row>
    <row r="26" spans="1:34" ht="15" customHeight="1">
      <c r="A26" s="15">
        <v>24</v>
      </c>
      <c r="B26" s="16">
        <v>244</v>
      </c>
      <c r="C26" s="16" t="s">
        <v>156</v>
      </c>
      <c r="D26" s="17">
        <v>44616</v>
      </c>
      <c r="E26" s="475" t="s">
        <v>44</v>
      </c>
      <c r="F26" s="153"/>
      <c r="G26" s="122"/>
      <c r="H26" s="112"/>
      <c r="I26" s="113" t="str">
        <f>C6</f>
        <v>KM61 PLS</v>
      </c>
      <c r="J26" s="154"/>
      <c r="K26" s="115"/>
      <c r="L26" s="81" t="str">
        <f>C14</f>
        <v>KM61 PLS</v>
      </c>
      <c r="M26" s="117"/>
      <c r="N26" s="155"/>
      <c r="O26" s="113" t="str">
        <f>C22</f>
        <v>KH14 PLS</v>
      </c>
      <c r="P26" s="156"/>
      <c r="Q26" s="468">
        <f>C28</f>
        <v>0</v>
      </c>
      <c r="R26" s="452" t="s">
        <v>44</v>
      </c>
      <c r="S26" s="58"/>
      <c r="T26" s="58"/>
      <c r="U26">
        <v>14</v>
      </c>
      <c r="V26" t="s">
        <v>212</v>
      </c>
      <c r="W26" t="s">
        <v>211</v>
      </c>
      <c r="X26" t="s">
        <v>208</v>
      </c>
      <c r="Y26" s="229">
        <v>26.460651397705078</v>
      </c>
      <c r="Z26" s="229">
        <v>26.445163726806641</v>
      </c>
      <c r="AA26" s="229">
        <v>2.1904222667217255E-2</v>
      </c>
      <c r="AB26" s="229">
        <v>10000</v>
      </c>
      <c r="AC26" t="s">
        <v>226</v>
      </c>
      <c r="AD26" t="s">
        <v>226</v>
      </c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234</v>
      </c>
      <c r="I27" s="460"/>
      <c r="J27" s="461"/>
      <c r="K27" s="456">
        <f>B14</f>
        <v>238</v>
      </c>
      <c r="L27" s="457"/>
      <c r="M27" s="458"/>
      <c r="N27" s="459">
        <f>B22</f>
        <v>242</v>
      </c>
      <c r="O27" s="460"/>
      <c r="P27" s="461"/>
      <c r="Q27" s="469"/>
      <c r="R27" s="452"/>
      <c r="S27" s="58"/>
      <c r="T27" s="58"/>
      <c r="U27">
        <v>1</v>
      </c>
      <c r="V27" t="s">
        <v>206</v>
      </c>
      <c r="W27" t="s">
        <v>207</v>
      </c>
      <c r="X27" t="s">
        <v>208</v>
      </c>
      <c r="Y27" s="229">
        <v>23.293642044067383</v>
      </c>
      <c r="Z27" s="229">
        <v>23.212984085083008</v>
      </c>
      <c r="AA27" s="229">
        <v>0.11406757682561874</v>
      </c>
      <c r="AB27" s="229">
        <v>100000</v>
      </c>
      <c r="AC27" t="s">
        <v>226</v>
      </c>
      <c r="AD27" t="s">
        <v>226</v>
      </c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44644</v>
      </c>
      <c r="J28" s="161"/>
      <c r="K28" s="162">
        <v>12</v>
      </c>
      <c r="L28" s="127">
        <f>D14</f>
        <v>44672</v>
      </c>
      <c r="M28" s="163"/>
      <c r="N28" s="104">
        <v>20</v>
      </c>
      <c r="O28" s="160">
        <f>D22</f>
        <v>44602</v>
      </c>
      <c r="P28" s="131"/>
      <c r="Q28" s="469"/>
      <c r="R28" s="452"/>
      <c r="S28" s="58"/>
      <c r="T28" s="58"/>
      <c r="U28">
        <v>2</v>
      </c>
      <c r="V28" t="s">
        <v>209</v>
      </c>
      <c r="W28" t="s">
        <v>207</v>
      </c>
      <c r="X28" t="s">
        <v>208</v>
      </c>
      <c r="Y28" s="229">
        <v>23.132326126098633</v>
      </c>
      <c r="Z28" s="229">
        <v>23.212984085083008</v>
      </c>
      <c r="AA28" s="229">
        <v>0.11406757682561874</v>
      </c>
      <c r="AB28" s="229">
        <v>100000</v>
      </c>
      <c r="AC28" t="s">
        <v>226</v>
      </c>
      <c r="AD28" t="s">
        <v>226</v>
      </c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KM61 PLS</v>
      </c>
      <c r="J29" s="167"/>
      <c r="K29" s="168"/>
      <c r="L29" s="137" t="str">
        <f>C15</f>
        <v>KH14 PLS</v>
      </c>
      <c r="M29" s="138"/>
      <c r="N29" s="139"/>
      <c r="O29" s="140" t="str">
        <f>C23</f>
        <v>KH14 PLS</v>
      </c>
      <c r="P29" s="143"/>
      <c r="Q29" s="470">
        <f>B28</f>
        <v>0</v>
      </c>
      <c r="R29" s="471" t="s">
        <v>47</v>
      </c>
      <c r="S29" s="58"/>
      <c r="T29" s="58"/>
      <c r="Y29" s="229"/>
      <c r="Z29" s="229"/>
      <c r="AA29" s="229"/>
      <c r="AB29" s="229"/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235</v>
      </c>
      <c r="I30" s="473"/>
      <c r="J30" s="474"/>
      <c r="K30" s="459">
        <f>B15</f>
        <v>239</v>
      </c>
      <c r="L30" s="460"/>
      <c r="M30" s="461"/>
      <c r="N30" s="456">
        <f>B23</f>
        <v>243</v>
      </c>
      <c r="O30" s="457"/>
      <c r="P30" s="458"/>
      <c r="Q30" s="470"/>
      <c r="R30" s="452"/>
      <c r="S30" s="58"/>
      <c r="T30" s="58"/>
      <c r="U30">
        <v>54</v>
      </c>
      <c r="V30" t="s">
        <v>284</v>
      </c>
      <c r="W30" t="s">
        <v>531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44651</v>
      </c>
      <c r="J31" s="169"/>
      <c r="K31" s="170">
        <v>13</v>
      </c>
      <c r="L31" s="105">
        <f>D15</f>
        <v>44595</v>
      </c>
      <c r="M31" s="106"/>
      <c r="N31" s="150">
        <v>21</v>
      </c>
      <c r="O31" s="148">
        <f>D23</f>
        <v>44609</v>
      </c>
      <c r="P31" s="109"/>
      <c r="Q31" s="470"/>
      <c r="R31" s="453"/>
      <c r="S31" s="58"/>
      <c r="T31" s="58"/>
      <c r="U31">
        <v>55</v>
      </c>
      <c r="V31" t="s">
        <v>286</v>
      </c>
      <c r="W31" t="s">
        <v>531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KM61 PLS</v>
      </c>
      <c r="J32" s="172"/>
      <c r="K32" s="115"/>
      <c r="L32" s="81" t="str">
        <f>C16</f>
        <v>KH14 PLS</v>
      </c>
      <c r="M32" s="117"/>
      <c r="N32" s="118"/>
      <c r="O32" s="119" t="str">
        <f>C24</f>
        <v>KH14 PLS</v>
      </c>
      <c r="P32" s="173"/>
      <c r="Q32" s="174">
        <f>D28</f>
        <v>0</v>
      </c>
      <c r="R32" s="451" t="s">
        <v>49</v>
      </c>
      <c r="S32" s="58"/>
      <c r="T32" s="58"/>
      <c r="U32">
        <v>56</v>
      </c>
      <c r="V32" t="s">
        <v>287</v>
      </c>
      <c r="W32" t="s">
        <v>531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235</v>
      </c>
      <c r="I33" s="460"/>
      <c r="J33" s="461"/>
      <c r="K33" s="456">
        <f>B16</f>
        <v>239</v>
      </c>
      <c r="L33" s="457"/>
      <c r="M33" s="458"/>
      <c r="N33" s="459">
        <f>B24</f>
        <v>243</v>
      </c>
      <c r="O33" s="460"/>
      <c r="P33" s="461"/>
      <c r="Q33" s="175"/>
      <c r="R33" s="452"/>
      <c r="S33" s="58"/>
      <c r="T33" s="58"/>
      <c r="U33">
        <v>66</v>
      </c>
      <c r="V33" t="s">
        <v>288</v>
      </c>
      <c r="W33" t="s">
        <v>531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44651</v>
      </c>
      <c r="J34" s="125"/>
      <c r="K34" s="126">
        <v>14</v>
      </c>
      <c r="L34" s="127">
        <f>D16</f>
        <v>44595</v>
      </c>
      <c r="M34" s="178"/>
      <c r="N34" s="129">
        <v>22</v>
      </c>
      <c r="O34" s="130">
        <f>D24</f>
        <v>44609</v>
      </c>
      <c r="P34" s="179"/>
      <c r="Q34" s="180"/>
      <c r="R34" s="452"/>
      <c r="S34" s="58"/>
      <c r="T34" s="58"/>
      <c r="U34">
        <v>67</v>
      </c>
      <c r="V34" t="s">
        <v>289</v>
      </c>
      <c r="W34" t="s">
        <v>531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KM61 PLS</v>
      </c>
      <c r="J35" s="183"/>
      <c r="K35" s="136"/>
      <c r="L35" s="137" t="str">
        <f>C17</f>
        <v>KH14 PLS</v>
      </c>
      <c r="M35" s="138"/>
      <c r="N35" s="139"/>
      <c r="O35" s="140" t="str">
        <f>C25</f>
        <v>KH14 PLS</v>
      </c>
      <c r="P35" s="143"/>
      <c r="Q35" s="184"/>
      <c r="R35" s="451" t="s">
        <v>51</v>
      </c>
      <c r="S35" s="58"/>
      <c r="T35" s="58"/>
      <c r="U35">
        <v>68</v>
      </c>
      <c r="V35" s="35" t="s">
        <v>290</v>
      </c>
      <c r="W35" s="35" t="s">
        <v>531</v>
      </c>
      <c r="X35" s="35" t="s">
        <v>228</v>
      </c>
      <c r="Y35" s="35" t="s">
        <v>225</v>
      </c>
      <c r="Z35" s="35" t="s">
        <v>226</v>
      </c>
      <c r="AA35" s="35" t="s">
        <v>226</v>
      </c>
      <c r="AB35" s="35" t="s">
        <v>226</v>
      </c>
      <c r="AC35" s="35" t="s">
        <v>226</v>
      </c>
      <c r="AD35" s="35" t="s">
        <v>226</v>
      </c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236</v>
      </c>
      <c r="I36" s="457"/>
      <c r="J36" s="458"/>
      <c r="K36" s="465">
        <f>B17</f>
        <v>240</v>
      </c>
      <c r="L36" s="466"/>
      <c r="M36" s="467"/>
      <c r="N36" s="456">
        <f>B25</f>
        <v>244</v>
      </c>
      <c r="O36" s="457"/>
      <c r="P36" s="458"/>
      <c r="Q36" s="185" t="s">
        <v>38</v>
      </c>
      <c r="R36" s="452"/>
      <c r="S36" s="58"/>
      <c r="T36" s="58"/>
      <c r="U36">
        <v>78</v>
      </c>
      <c r="V36" t="s">
        <v>291</v>
      </c>
      <c r="W36" t="s">
        <v>532</v>
      </c>
      <c r="X36" t="s">
        <v>228</v>
      </c>
      <c r="Y36" t="s">
        <v>225</v>
      </c>
      <c r="Z36" s="229">
        <v>38.117511749267578</v>
      </c>
      <c r="AA36" s="229">
        <v>0.47341582179069519</v>
      </c>
      <c r="AB36" t="s">
        <v>226</v>
      </c>
      <c r="AC36" t="s">
        <v>226</v>
      </c>
      <c r="AD36" t="s">
        <v>226</v>
      </c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44652</v>
      </c>
      <c r="J37" s="169"/>
      <c r="K37" s="170">
        <v>15</v>
      </c>
      <c r="L37" s="105">
        <f>D17</f>
        <v>44596</v>
      </c>
      <c r="M37" s="106"/>
      <c r="N37" s="187">
        <v>23</v>
      </c>
      <c r="O37" s="108">
        <f>D25</f>
        <v>44616</v>
      </c>
      <c r="P37" s="109"/>
      <c r="Q37" s="188"/>
      <c r="R37" s="453"/>
      <c r="S37" s="58"/>
      <c r="T37" s="58"/>
      <c r="U37">
        <v>79</v>
      </c>
      <c r="V37" t="s">
        <v>292</v>
      </c>
      <c r="W37" t="s">
        <v>532</v>
      </c>
      <c r="X37" t="s">
        <v>228</v>
      </c>
      <c r="Y37" t="s">
        <v>225</v>
      </c>
      <c r="Z37" s="229">
        <v>38.117511749267578</v>
      </c>
      <c r="AA37" s="229">
        <v>0.47341582179069519</v>
      </c>
      <c r="AB37" t="s">
        <v>226</v>
      </c>
      <c r="AC37" t="s">
        <v>226</v>
      </c>
      <c r="AD37" t="s">
        <v>226</v>
      </c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KM61 PLS</v>
      </c>
      <c r="J38" s="114"/>
      <c r="K38" s="115"/>
      <c r="L38" s="81" t="str">
        <f>C18</f>
        <v>KH14 PLS</v>
      </c>
      <c r="M38" s="117"/>
      <c r="N38" s="118"/>
      <c r="O38" s="119" t="str">
        <f>C26</f>
        <v>KH14 PLS</v>
      </c>
      <c r="P38" s="173"/>
      <c r="Q38" s="192"/>
      <c r="R38" s="452" t="s">
        <v>52</v>
      </c>
      <c r="S38" s="58"/>
      <c r="T38" s="58"/>
      <c r="U38">
        <v>80</v>
      </c>
      <c r="V38" t="s">
        <v>293</v>
      </c>
      <c r="W38" t="s">
        <v>532</v>
      </c>
      <c r="X38" t="s">
        <v>228</v>
      </c>
      <c r="Y38" s="229">
        <v>37.604148864746094</v>
      </c>
      <c r="Z38" s="229">
        <v>38.117511749267578</v>
      </c>
      <c r="AA38" s="229">
        <v>0.47341582179069519</v>
      </c>
      <c r="AB38" s="229">
        <v>3.9715580940246582</v>
      </c>
      <c r="AC38" s="229">
        <v>2.8713181018829346</v>
      </c>
      <c r="AD38" s="229">
        <v>0.9891209602355957</v>
      </c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236</v>
      </c>
      <c r="I39" s="460"/>
      <c r="J39" s="461"/>
      <c r="K39" s="456">
        <f>B18</f>
        <v>240</v>
      </c>
      <c r="L39" s="457"/>
      <c r="M39" s="458"/>
      <c r="N39" s="480">
        <f>B26</f>
        <v>244</v>
      </c>
      <c r="O39" s="481"/>
      <c r="P39" s="482"/>
      <c r="Q39" s="196" t="s">
        <v>38</v>
      </c>
      <c r="R39" s="452"/>
      <c r="S39" s="58"/>
      <c r="T39" s="58"/>
      <c r="U39">
        <v>90</v>
      </c>
      <c r="V39" t="s">
        <v>294</v>
      </c>
      <c r="W39" t="s">
        <v>532</v>
      </c>
      <c r="X39" t="s">
        <v>228</v>
      </c>
      <c r="Y39" s="229">
        <v>38.211498260498047</v>
      </c>
      <c r="Z39" s="229">
        <v>38.117511749267578</v>
      </c>
      <c r="AA39" s="229">
        <v>0.47341582179069519</v>
      </c>
      <c r="AB39" s="229">
        <v>2.5866484642028809</v>
      </c>
      <c r="AC39" s="229">
        <v>2.8713181018829346</v>
      </c>
      <c r="AD39" s="229">
        <v>0.9891209602355957</v>
      </c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44652</v>
      </c>
      <c r="J40" s="201"/>
      <c r="K40" s="202">
        <v>16</v>
      </c>
      <c r="L40" s="203">
        <f>D18</f>
        <v>44596</v>
      </c>
      <c r="M40" s="204"/>
      <c r="N40" s="205">
        <v>24</v>
      </c>
      <c r="O40" s="200">
        <f>D26</f>
        <v>44616</v>
      </c>
      <c r="P40" s="201"/>
      <c r="Q40" s="206"/>
      <c r="R40" s="452"/>
      <c r="S40" s="58"/>
      <c r="T40" s="58"/>
      <c r="U40">
        <v>91</v>
      </c>
      <c r="V40" t="s">
        <v>295</v>
      </c>
      <c r="W40" t="s">
        <v>532</v>
      </c>
      <c r="X40" t="s">
        <v>228</v>
      </c>
      <c r="Y40" s="229">
        <v>38.536880493164062</v>
      </c>
      <c r="Z40" s="229">
        <v>38.117511749267578</v>
      </c>
      <c r="AA40" s="229">
        <v>0.47341582179069519</v>
      </c>
      <c r="AB40" s="229">
        <v>2.0557472705841064</v>
      </c>
      <c r="AC40" s="229">
        <v>2.8713181018829346</v>
      </c>
      <c r="AD40" s="229">
        <v>0.9891209602355957</v>
      </c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92</v>
      </c>
      <c r="V41" s="35" t="s">
        <v>296</v>
      </c>
      <c r="W41" s="35" t="s">
        <v>532</v>
      </c>
      <c r="X41" s="35" t="s">
        <v>228</v>
      </c>
      <c r="Y41" s="35" t="s">
        <v>225</v>
      </c>
      <c r="Z41" s="348">
        <v>38.117511749267578</v>
      </c>
      <c r="AA41" s="348">
        <v>0.47341582179069519</v>
      </c>
      <c r="AB41" s="35" t="s">
        <v>226</v>
      </c>
      <c r="AC41" s="35" t="s">
        <v>226</v>
      </c>
      <c r="AD41" s="35" t="s">
        <v>226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9</v>
      </c>
      <c r="V42" t="s">
        <v>271</v>
      </c>
      <c r="W42" t="s">
        <v>533</v>
      </c>
      <c r="X42" t="s">
        <v>228</v>
      </c>
      <c r="Y42" s="229">
        <v>30.98822021484375</v>
      </c>
      <c r="Z42" s="229">
        <v>31.012842178344727</v>
      </c>
      <c r="AA42" s="229">
        <v>7.0853717625141144E-2</v>
      </c>
      <c r="AB42" s="229">
        <v>424.14633178710938</v>
      </c>
      <c r="AC42" s="229">
        <v>417.2669677734375</v>
      </c>
      <c r="AD42" s="229">
        <v>20.54975700378418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10</v>
      </c>
      <c r="V43" t="s">
        <v>273</v>
      </c>
      <c r="W43" t="s">
        <v>533</v>
      </c>
      <c r="X43" t="s">
        <v>228</v>
      </c>
      <c r="Y43" s="229">
        <v>30.992134094238281</v>
      </c>
      <c r="Z43" s="229">
        <v>31.012842178344727</v>
      </c>
      <c r="AA43" s="229">
        <v>7.0853717625141144E-2</v>
      </c>
      <c r="AB43" s="229">
        <v>422.9759521484375</v>
      </c>
      <c r="AC43" s="229">
        <v>417.2669677734375</v>
      </c>
      <c r="AD43" s="229">
        <v>20.54975700378418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11</v>
      </c>
      <c r="V44" t="s">
        <v>274</v>
      </c>
      <c r="W44" t="s">
        <v>533</v>
      </c>
      <c r="X44" t="s">
        <v>228</v>
      </c>
      <c r="Y44" s="229">
        <v>31.072593688964844</v>
      </c>
      <c r="Z44" s="229">
        <v>31.012842178344727</v>
      </c>
      <c r="AA44" s="229">
        <v>7.0853717625141144E-2</v>
      </c>
      <c r="AB44" s="229">
        <v>399.61831665039062</v>
      </c>
      <c r="AC44" s="229">
        <v>417.2669677734375</v>
      </c>
      <c r="AD44" s="229">
        <v>20.54975700378418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21</v>
      </c>
      <c r="V45" t="s">
        <v>275</v>
      </c>
      <c r="W45" t="s">
        <v>533</v>
      </c>
      <c r="X45" t="s">
        <v>228</v>
      </c>
      <c r="Y45" s="229">
        <v>31.124715805053711</v>
      </c>
      <c r="Z45" s="229">
        <v>31.012842178344727</v>
      </c>
      <c r="AA45" s="229">
        <v>7.0853717625141144E-2</v>
      </c>
      <c r="AB45" s="229">
        <v>385.18014526367188</v>
      </c>
      <c r="AC45" s="229">
        <v>417.2669677734375</v>
      </c>
      <c r="AD45" s="229">
        <v>20.54975700378418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22</v>
      </c>
      <c r="V46" t="s">
        <v>276</v>
      </c>
      <c r="W46" t="s">
        <v>533</v>
      </c>
      <c r="X46" t="s">
        <v>228</v>
      </c>
      <c r="Y46" s="229">
        <v>30.951389312744141</v>
      </c>
      <c r="Z46" s="229">
        <v>31.012842178344727</v>
      </c>
      <c r="AA46" s="229">
        <v>7.0853717625141144E-2</v>
      </c>
      <c r="AB46" s="229">
        <v>435.320068359375</v>
      </c>
      <c r="AC46" s="229">
        <v>417.2669677734375</v>
      </c>
      <c r="AD46" s="229">
        <v>20.54975700378418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23</v>
      </c>
      <c r="V47" s="35" t="s">
        <v>277</v>
      </c>
      <c r="W47" s="35" t="s">
        <v>533</v>
      </c>
      <c r="X47" s="35" t="s">
        <v>228</v>
      </c>
      <c r="Y47" s="348">
        <v>30.948005676269531</v>
      </c>
      <c r="Z47" s="348">
        <v>31.012842178344727</v>
      </c>
      <c r="AA47" s="348">
        <v>7.0853717625141144E-2</v>
      </c>
      <c r="AB47" s="348">
        <v>436.36123657226562</v>
      </c>
      <c r="AC47" s="348">
        <v>417.2669677734375</v>
      </c>
      <c r="AD47" s="348">
        <v>20.54975700378418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33</v>
      </c>
      <c r="V48" t="s">
        <v>278</v>
      </c>
      <c r="W48" t="s">
        <v>534</v>
      </c>
      <c r="X48" t="s">
        <v>228</v>
      </c>
      <c r="Y48" s="229">
        <v>30.701536178588867</v>
      </c>
      <c r="Z48" s="229">
        <v>30.773618698120117</v>
      </c>
      <c r="AA48" s="229">
        <v>0.10719451308250427</v>
      </c>
      <c r="AB48" s="229">
        <v>519.2994384765625</v>
      </c>
      <c r="AC48" s="229">
        <v>494.73153686523438</v>
      </c>
      <c r="AD48" s="229">
        <v>38.343280792236328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34</v>
      </c>
      <c r="V49" t="s">
        <v>279</v>
      </c>
      <c r="W49" t="s">
        <v>534</v>
      </c>
      <c r="X49" t="s">
        <v>228</v>
      </c>
      <c r="Y49" s="229">
        <v>30.884366989135742</v>
      </c>
      <c r="Z49" s="229">
        <v>30.773618698120117</v>
      </c>
      <c r="AA49" s="229">
        <v>0.10719451308250427</v>
      </c>
      <c r="AB49" s="229">
        <v>456.41390991210938</v>
      </c>
      <c r="AC49" s="229">
        <v>494.73153686523438</v>
      </c>
      <c r="AD49" s="229">
        <v>38.343280792236328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35</v>
      </c>
      <c r="V50" t="s">
        <v>280</v>
      </c>
      <c r="W50" t="s">
        <v>534</v>
      </c>
      <c r="X50" t="s">
        <v>228</v>
      </c>
      <c r="Y50" s="229">
        <v>30.826604843139648</v>
      </c>
      <c r="Z50" s="229">
        <v>30.773618698120117</v>
      </c>
      <c r="AA50" s="229">
        <v>0.10719451308250427</v>
      </c>
      <c r="AB50" s="229">
        <v>475.41152954101562</v>
      </c>
      <c r="AC50" s="229">
        <v>494.73153686523438</v>
      </c>
      <c r="AD50" s="229">
        <v>38.343280792236328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45</v>
      </c>
      <c r="V51" t="s">
        <v>281</v>
      </c>
      <c r="W51" t="s">
        <v>534</v>
      </c>
      <c r="X51" t="s">
        <v>228</v>
      </c>
      <c r="Y51" s="229">
        <v>30.782861709594727</v>
      </c>
      <c r="Z51" s="229">
        <v>30.773618698120117</v>
      </c>
      <c r="AA51" s="229">
        <v>0.10719451308250427</v>
      </c>
      <c r="AB51" s="229">
        <v>490.32281494140625</v>
      </c>
      <c r="AC51" s="229">
        <v>494.73153686523438</v>
      </c>
      <c r="AD51" s="229">
        <v>38.343280792236328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46</v>
      </c>
      <c r="V52" t="s">
        <v>282</v>
      </c>
      <c r="W52" t="s">
        <v>534</v>
      </c>
      <c r="X52" t="s">
        <v>228</v>
      </c>
      <c r="Y52" s="229">
        <v>30.596658706665039</v>
      </c>
      <c r="Z52" s="229">
        <v>30.773618698120117</v>
      </c>
      <c r="AA52" s="229">
        <v>0.10719451308250427</v>
      </c>
      <c r="AB52" s="229">
        <v>559.21014404296875</v>
      </c>
      <c r="AC52" s="229">
        <v>494.73153686523438</v>
      </c>
      <c r="AD52" s="229">
        <v>38.343280792236328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47</v>
      </c>
      <c r="V53" s="35" t="s">
        <v>283</v>
      </c>
      <c r="W53" s="35" t="s">
        <v>534</v>
      </c>
      <c r="X53" s="35" t="s">
        <v>228</v>
      </c>
      <c r="Y53" s="348">
        <v>30.849674224853516</v>
      </c>
      <c r="Z53" s="348">
        <v>30.773618698120117</v>
      </c>
      <c r="AA53" s="348">
        <v>0.10719451308250427</v>
      </c>
      <c r="AB53" s="348">
        <v>467.73110961914062</v>
      </c>
      <c r="AC53" s="348">
        <v>494.73153686523438</v>
      </c>
      <c r="AD53" s="348">
        <v>38.343280792236328</v>
      </c>
    </row>
    <row r="54" spans="1:30">
      <c r="U54">
        <v>57</v>
      </c>
      <c r="V54" t="s">
        <v>297</v>
      </c>
      <c r="W54" t="s">
        <v>535</v>
      </c>
      <c r="X54" t="s">
        <v>228</v>
      </c>
      <c r="Y54" s="229">
        <v>33.072372436523438</v>
      </c>
      <c r="Z54" s="229">
        <v>33.285179138183594</v>
      </c>
      <c r="AA54" s="229">
        <v>0.1473119705915451</v>
      </c>
      <c r="AB54" s="229">
        <v>97.382217407226562</v>
      </c>
      <c r="AC54" s="229">
        <v>84.179573059082031</v>
      </c>
      <c r="AD54" s="229">
        <v>8.8872499465942383</v>
      </c>
    </row>
    <row r="55" spans="1:30">
      <c r="U55">
        <v>58</v>
      </c>
      <c r="V55" t="s">
        <v>299</v>
      </c>
      <c r="W55" t="s">
        <v>535</v>
      </c>
      <c r="X55" t="s">
        <v>228</v>
      </c>
      <c r="Y55" s="229">
        <v>33.321723937988281</v>
      </c>
      <c r="Z55" s="229">
        <v>33.285179138183594</v>
      </c>
      <c r="AA55" s="229">
        <v>0.1473119705915451</v>
      </c>
      <c r="AB55" s="229">
        <v>81.662803649902344</v>
      </c>
      <c r="AC55" s="229">
        <v>84.179573059082031</v>
      </c>
      <c r="AD55" s="229">
        <v>8.8872499465942383</v>
      </c>
    </row>
    <row r="56" spans="1:30">
      <c r="U56">
        <v>59</v>
      </c>
      <c r="V56" t="s">
        <v>300</v>
      </c>
      <c r="W56" t="s">
        <v>535</v>
      </c>
      <c r="X56" t="s">
        <v>228</v>
      </c>
      <c r="Y56" s="229">
        <v>33.368759155273438</v>
      </c>
      <c r="Z56" s="229">
        <v>33.285179138183594</v>
      </c>
      <c r="AA56" s="229">
        <v>0.1473119705915451</v>
      </c>
      <c r="AB56" s="229">
        <v>78.995529174804688</v>
      </c>
      <c r="AC56" s="229">
        <v>84.179573059082031</v>
      </c>
      <c r="AD56" s="229">
        <v>8.8872499465942383</v>
      </c>
    </row>
    <row r="57" spans="1:30">
      <c r="U57">
        <v>69</v>
      </c>
      <c r="V57" t="s">
        <v>301</v>
      </c>
      <c r="W57" t="s">
        <v>535</v>
      </c>
      <c r="X57" t="s">
        <v>228</v>
      </c>
      <c r="Y57" s="229">
        <v>33.326980590820312</v>
      </c>
      <c r="Z57" s="229">
        <v>33.285179138183594</v>
      </c>
      <c r="AA57" s="229">
        <v>0.1473119705915451</v>
      </c>
      <c r="AB57" s="229">
        <v>81.360298156738281</v>
      </c>
      <c r="AC57" s="229">
        <v>84.179573059082031</v>
      </c>
      <c r="AD57" s="229">
        <v>8.8872499465942383</v>
      </c>
    </row>
    <row r="58" spans="1:30">
      <c r="U58">
        <v>70</v>
      </c>
      <c r="V58" t="s">
        <v>302</v>
      </c>
      <c r="W58" t="s">
        <v>535</v>
      </c>
      <c r="X58" t="s">
        <v>228</v>
      </c>
      <c r="Y58" s="229">
        <v>33.149593353271484</v>
      </c>
      <c r="Z58" s="229">
        <v>33.285179138183594</v>
      </c>
      <c r="AA58" s="229">
        <v>0.1473119705915451</v>
      </c>
      <c r="AB58" s="229">
        <v>92.215179443359375</v>
      </c>
      <c r="AC58" s="229">
        <v>84.179573059082031</v>
      </c>
      <c r="AD58" s="229">
        <v>8.8872499465942383</v>
      </c>
    </row>
    <row r="59" spans="1:30">
      <c r="U59">
        <v>71</v>
      </c>
      <c r="V59" s="35" t="s">
        <v>303</v>
      </c>
      <c r="W59" s="35" t="s">
        <v>535</v>
      </c>
      <c r="X59" s="35" t="s">
        <v>228</v>
      </c>
      <c r="Y59" s="348">
        <v>33.471633911132812</v>
      </c>
      <c r="Z59" s="348">
        <v>33.285179138183594</v>
      </c>
      <c r="AA59" s="348">
        <v>0.1473119705915451</v>
      </c>
      <c r="AB59" s="348">
        <v>73.461433410644531</v>
      </c>
      <c r="AC59" s="348">
        <v>84.179573059082031</v>
      </c>
      <c r="AD59" s="348">
        <v>8.8872499465942383</v>
      </c>
    </row>
    <row r="60" spans="1:30">
      <c r="U60">
        <v>81</v>
      </c>
      <c r="V60" t="s">
        <v>304</v>
      </c>
      <c r="W60" t="s">
        <v>536</v>
      </c>
      <c r="X60" t="s">
        <v>228</v>
      </c>
      <c r="Y60" s="229">
        <v>34.015602111816406</v>
      </c>
      <c r="Z60" s="229">
        <v>34.604248046875</v>
      </c>
      <c r="AA60" s="229">
        <v>0.50451678037643433</v>
      </c>
      <c r="AB60" s="229">
        <v>50.034503936767578</v>
      </c>
      <c r="AC60" s="229">
        <v>34.650600433349609</v>
      </c>
      <c r="AD60" s="229">
        <v>10.894445419311523</v>
      </c>
    </row>
    <row r="61" spans="1:30">
      <c r="U61">
        <v>82</v>
      </c>
      <c r="V61" t="s">
        <v>305</v>
      </c>
      <c r="W61" t="s">
        <v>536</v>
      </c>
      <c r="X61" t="s">
        <v>228</v>
      </c>
      <c r="Y61" s="229">
        <v>35.495868682861328</v>
      </c>
      <c r="Z61" s="229">
        <v>34.604248046875</v>
      </c>
      <c r="AA61" s="229">
        <v>0.50451678037643433</v>
      </c>
      <c r="AB61" s="229">
        <v>17.595232009887695</v>
      </c>
      <c r="AC61" s="229">
        <v>34.650600433349609</v>
      </c>
      <c r="AD61" s="229">
        <v>10.894445419311523</v>
      </c>
    </row>
    <row r="62" spans="1:30">
      <c r="U62">
        <v>83</v>
      </c>
      <c r="V62" t="s">
        <v>306</v>
      </c>
      <c r="W62" t="s">
        <v>536</v>
      </c>
      <c r="X62" t="s">
        <v>228</v>
      </c>
      <c r="Y62" s="229">
        <v>34.746181488037109</v>
      </c>
      <c r="Z62" s="229">
        <v>34.604248046875</v>
      </c>
      <c r="AA62" s="229">
        <v>0.50451678037643433</v>
      </c>
      <c r="AB62" s="229">
        <v>29.871820449829102</v>
      </c>
      <c r="AC62" s="229">
        <v>34.650600433349609</v>
      </c>
      <c r="AD62" s="229">
        <v>10.894445419311523</v>
      </c>
    </row>
    <row r="63" spans="1:30">
      <c r="U63">
        <v>93</v>
      </c>
      <c r="V63" t="s">
        <v>307</v>
      </c>
      <c r="W63" t="s">
        <v>536</v>
      </c>
      <c r="X63" t="s">
        <v>228</v>
      </c>
      <c r="Y63" s="229">
        <v>34.417469024658203</v>
      </c>
      <c r="Z63" s="229">
        <v>34.604248046875</v>
      </c>
      <c r="AA63" s="229">
        <v>0.50451678037643433</v>
      </c>
      <c r="AB63" s="229">
        <v>37.674758911132812</v>
      </c>
      <c r="AC63" s="229">
        <v>34.650600433349609</v>
      </c>
      <c r="AD63" s="229">
        <v>10.894445419311523</v>
      </c>
    </row>
    <row r="64" spans="1:30">
      <c r="U64">
        <v>94</v>
      </c>
      <c r="V64" t="s">
        <v>308</v>
      </c>
      <c r="W64" t="s">
        <v>536</v>
      </c>
      <c r="X64" t="s">
        <v>228</v>
      </c>
      <c r="Y64" s="229">
        <v>34.328815460205078</v>
      </c>
      <c r="Z64" s="229">
        <v>34.604248046875</v>
      </c>
      <c r="AA64" s="229">
        <v>0.50451678037643433</v>
      </c>
      <c r="AB64" s="229">
        <v>40.108196258544922</v>
      </c>
      <c r="AC64" s="229">
        <v>34.650600433349609</v>
      </c>
      <c r="AD64" s="229">
        <v>10.894445419311523</v>
      </c>
    </row>
    <row r="65" spans="2:30">
      <c r="U65">
        <v>95</v>
      </c>
      <c r="V65" s="35" t="s">
        <v>309</v>
      </c>
      <c r="W65" s="35" t="s">
        <v>536</v>
      </c>
      <c r="X65" s="35" t="s">
        <v>228</v>
      </c>
      <c r="Y65" s="348">
        <v>34.621562957763672</v>
      </c>
      <c r="Z65" s="348">
        <v>34.604248046875</v>
      </c>
      <c r="AA65" s="348">
        <v>0.50451678037643433</v>
      </c>
      <c r="AB65" s="348">
        <v>32.619091033935547</v>
      </c>
      <c r="AC65" s="348">
        <v>34.650600433349609</v>
      </c>
      <c r="AD65" s="348">
        <v>10.894445419311523</v>
      </c>
    </row>
    <row r="66" spans="2:30">
      <c r="U66">
        <v>3</v>
      </c>
      <c r="V66" t="s">
        <v>232</v>
      </c>
      <c r="W66" t="s">
        <v>537</v>
      </c>
      <c r="X66" t="s">
        <v>228</v>
      </c>
      <c r="Y66" t="s">
        <v>225</v>
      </c>
      <c r="Z66" s="229">
        <v>37.659366607666016</v>
      </c>
      <c r="AA66" s="229">
        <v>0.69862622022628784</v>
      </c>
      <c r="AB66" t="s">
        <v>226</v>
      </c>
      <c r="AC66" t="s">
        <v>226</v>
      </c>
      <c r="AD66" t="s">
        <v>226</v>
      </c>
    </row>
    <row r="67" spans="2:30">
      <c r="U67">
        <v>4</v>
      </c>
      <c r="V67" t="s">
        <v>234</v>
      </c>
      <c r="W67" t="s">
        <v>537</v>
      </c>
      <c r="X67" t="s">
        <v>228</v>
      </c>
      <c r="Y67" s="229">
        <v>38.201835632324219</v>
      </c>
      <c r="Z67" s="229">
        <v>37.659366607666016</v>
      </c>
      <c r="AA67" s="229">
        <v>0.69862622022628784</v>
      </c>
      <c r="AB67" s="229">
        <v>2.6043546199798584</v>
      </c>
      <c r="AC67" s="229">
        <v>4.1598467826843262</v>
      </c>
      <c r="AD67" s="229">
        <v>2.1898670196533203</v>
      </c>
    </row>
    <row r="68" spans="2:30">
      <c r="U68">
        <v>5</v>
      </c>
      <c r="V68" t="s">
        <v>235</v>
      </c>
      <c r="W68" t="s">
        <v>537</v>
      </c>
      <c r="X68" t="s">
        <v>228</v>
      </c>
      <c r="Y68" s="229">
        <v>37.905208587646484</v>
      </c>
      <c r="Z68" s="229">
        <v>37.659366607666016</v>
      </c>
      <c r="AA68" s="229">
        <v>0.69862622022628784</v>
      </c>
      <c r="AB68" s="229">
        <v>3.2110786437988281</v>
      </c>
      <c r="AC68" s="229">
        <v>4.1598467826843262</v>
      </c>
      <c r="AD68" s="229">
        <v>2.1898670196533203</v>
      </c>
    </row>
    <row r="69" spans="2:30">
      <c r="U69">
        <v>15</v>
      </c>
      <c r="V69" t="s">
        <v>236</v>
      </c>
      <c r="W69" t="s">
        <v>537</v>
      </c>
      <c r="X69" t="s">
        <v>228</v>
      </c>
      <c r="Y69" t="s">
        <v>225</v>
      </c>
      <c r="Z69" s="229">
        <v>37.659366607666016</v>
      </c>
      <c r="AA69" s="229">
        <v>0.69862622022628784</v>
      </c>
      <c r="AB69" t="s">
        <v>226</v>
      </c>
      <c r="AC69" t="s">
        <v>226</v>
      </c>
      <c r="AD69" t="s">
        <v>226</v>
      </c>
    </row>
    <row r="70" spans="2:30">
      <c r="U70">
        <v>16</v>
      </c>
      <c r="V70" t="s">
        <v>237</v>
      </c>
      <c r="W70" t="s">
        <v>537</v>
      </c>
      <c r="X70" t="s">
        <v>228</v>
      </c>
      <c r="Y70" t="s">
        <v>225</v>
      </c>
      <c r="Z70" s="229">
        <v>37.659366607666016</v>
      </c>
      <c r="AA70" s="229">
        <v>0.69862622022628784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17</v>
      </c>
      <c r="V71" s="35" t="s">
        <v>238</v>
      </c>
      <c r="W71" s="35" t="s">
        <v>537</v>
      </c>
      <c r="X71" s="35" t="s">
        <v>228</v>
      </c>
      <c r="Y71" s="348">
        <v>36.871047973632812</v>
      </c>
      <c r="Z71" s="348">
        <v>37.659366607666016</v>
      </c>
      <c r="AA71" s="348">
        <v>0.69862622022628784</v>
      </c>
      <c r="AB71" s="348">
        <v>6.6641068458557129</v>
      </c>
      <c r="AC71" s="348">
        <v>4.1598467826843262</v>
      </c>
      <c r="AD71" s="348">
        <v>2.1898670196533203</v>
      </c>
    </row>
    <row r="72" spans="2:30">
      <c r="B72"/>
      <c r="C72"/>
      <c r="D72"/>
      <c r="G72"/>
      <c r="U72">
        <v>27</v>
      </c>
      <c r="V72" t="s">
        <v>239</v>
      </c>
      <c r="W72" t="s">
        <v>538</v>
      </c>
      <c r="X72" t="s">
        <v>228</v>
      </c>
      <c r="Y72" t="s">
        <v>225</v>
      </c>
      <c r="Z72" s="229">
        <v>38.743328094482422</v>
      </c>
      <c r="AA72" s="229">
        <v>0.29629379510879517</v>
      </c>
      <c r="AB72" t="s">
        <v>226</v>
      </c>
      <c r="AC72" t="s">
        <v>226</v>
      </c>
      <c r="AD72" t="s">
        <v>226</v>
      </c>
    </row>
    <row r="73" spans="2:30">
      <c r="U73">
        <v>28</v>
      </c>
      <c r="V73" t="s">
        <v>240</v>
      </c>
      <c r="W73" t="s">
        <v>538</v>
      </c>
      <c r="X73" t="s">
        <v>228</v>
      </c>
      <c r="Y73" s="229">
        <v>39.077716827392578</v>
      </c>
      <c r="Z73" s="229">
        <v>38.743328094482422</v>
      </c>
      <c r="AA73" s="229">
        <v>0.29629379510879517</v>
      </c>
      <c r="AB73" s="229">
        <v>1.4032667875289917</v>
      </c>
      <c r="AC73" s="229">
        <v>1.8021012544631958</v>
      </c>
      <c r="AD73" s="229">
        <v>0.35655859112739563</v>
      </c>
    </row>
    <row r="74" spans="2:30">
      <c r="U74">
        <v>29</v>
      </c>
      <c r="V74" t="s">
        <v>241</v>
      </c>
      <c r="W74" t="s">
        <v>538</v>
      </c>
      <c r="X74" t="s">
        <v>228</v>
      </c>
      <c r="Y74" t="s">
        <v>225</v>
      </c>
      <c r="Z74" s="229">
        <v>38.743328094482422</v>
      </c>
      <c r="AA74" s="229">
        <v>0.29629379510879517</v>
      </c>
      <c r="AB74" t="s">
        <v>226</v>
      </c>
      <c r="AC74" t="s">
        <v>226</v>
      </c>
      <c r="AD74" t="s">
        <v>226</v>
      </c>
    </row>
    <row r="75" spans="2:30">
      <c r="U75">
        <v>39</v>
      </c>
      <c r="V75" t="s">
        <v>242</v>
      </c>
      <c r="W75" t="s">
        <v>538</v>
      </c>
      <c r="X75" t="s">
        <v>228</v>
      </c>
      <c r="Y75" s="229">
        <v>38.638801574707031</v>
      </c>
      <c r="Z75" s="229">
        <v>38.743328094482422</v>
      </c>
      <c r="AA75" s="229">
        <v>0.29629379510879517</v>
      </c>
      <c r="AB75" s="229">
        <v>1.9130178689956665</v>
      </c>
      <c r="AC75" s="229">
        <v>1.8021012544631958</v>
      </c>
      <c r="AD75" s="229">
        <v>0.35655859112739563</v>
      </c>
    </row>
    <row r="76" spans="2:30">
      <c r="U76">
        <v>40</v>
      </c>
      <c r="V76" t="s">
        <v>243</v>
      </c>
      <c r="W76" t="s">
        <v>538</v>
      </c>
      <c r="X76" t="s">
        <v>228</v>
      </c>
      <c r="Y76" t="s">
        <v>225</v>
      </c>
      <c r="Z76" s="229">
        <v>38.743328094482422</v>
      </c>
      <c r="AA76" s="229">
        <v>0.29629379510879517</v>
      </c>
      <c r="AB76" t="s">
        <v>226</v>
      </c>
      <c r="AC76" t="s">
        <v>226</v>
      </c>
      <c r="AD76" t="s">
        <v>226</v>
      </c>
    </row>
    <row r="77" spans="2:30">
      <c r="U77">
        <v>41</v>
      </c>
      <c r="V77" s="35" t="s">
        <v>244</v>
      </c>
      <c r="W77" s="35" t="s">
        <v>538</v>
      </c>
      <c r="X77" s="35" t="s">
        <v>228</v>
      </c>
      <c r="Y77" s="348">
        <v>38.513462066650391</v>
      </c>
      <c r="Z77" s="348">
        <v>38.743328094482422</v>
      </c>
      <c r="AA77" s="348">
        <v>0.29629379510879517</v>
      </c>
      <c r="AB77" s="348">
        <v>2.0900189876556396</v>
      </c>
      <c r="AC77" s="348">
        <v>1.8021012544631958</v>
      </c>
      <c r="AD77" s="348">
        <v>0.35655859112739563</v>
      </c>
    </row>
    <row r="78" spans="2:30">
      <c r="U78">
        <v>51</v>
      </c>
      <c r="V78" t="s">
        <v>245</v>
      </c>
      <c r="W78" t="s">
        <v>539</v>
      </c>
      <c r="X78" t="s">
        <v>228</v>
      </c>
      <c r="Y78" t="s">
        <v>225</v>
      </c>
      <c r="Z78" s="229">
        <v>38.294540405273438</v>
      </c>
      <c r="AA78" s="229">
        <v>0.83582186698913574</v>
      </c>
      <c r="AB78" t="s">
        <v>226</v>
      </c>
      <c r="AC78" t="s">
        <v>226</v>
      </c>
      <c r="AD78" t="s">
        <v>226</v>
      </c>
    </row>
    <row r="79" spans="2:30">
      <c r="U79">
        <v>52</v>
      </c>
      <c r="V79" t="s">
        <v>247</v>
      </c>
      <c r="W79" t="s">
        <v>539</v>
      </c>
      <c r="X79" t="s">
        <v>228</v>
      </c>
      <c r="Y79" t="s">
        <v>225</v>
      </c>
      <c r="Z79" s="229">
        <v>38.294540405273438</v>
      </c>
      <c r="AA79" s="229">
        <v>0.83582186698913574</v>
      </c>
      <c r="AB79" t="s">
        <v>226</v>
      </c>
      <c r="AC79" t="s">
        <v>226</v>
      </c>
      <c r="AD79" t="s">
        <v>226</v>
      </c>
    </row>
    <row r="80" spans="2:30">
      <c r="U80">
        <v>53</v>
      </c>
      <c r="V80" t="s">
        <v>248</v>
      </c>
      <c r="W80" t="s">
        <v>539</v>
      </c>
      <c r="X80" t="s">
        <v>228</v>
      </c>
      <c r="Y80" s="229">
        <v>38.91265869140625</v>
      </c>
      <c r="Z80" s="229">
        <v>38.294540405273438</v>
      </c>
      <c r="AA80" s="229">
        <v>0.83582186698913574</v>
      </c>
      <c r="AB80" s="229">
        <v>1.5767028331756592</v>
      </c>
      <c r="AC80" s="229">
        <v>2.7596395015716553</v>
      </c>
      <c r="AD80" s="229">
        <v>1.7530956268310547</v>
      </c>
    </row>
    <row r="81" spans="21:30">
      <c r="U81">
        <v>63</v>
      </c>
      <c r="V81" t="s">
        <v>250</v>
      </c>
      <c r="W81" t="s">
        <v>539</v>
      </c>
      <c r="X81" t="s">
        <v>228</v>
      </c>
      <c r="Y81" s="229">
        <v>37.343574523925781</v>
      </c>
      <c r="Z81" s="229">
        <v>38.294540405273438</v>
      </c>
      <c r="AA81" s="229">
        <v>0.83582186698913574</v>
      </c>
      <c r="AB81" s="229">
        <v>4.7737250328063965</v>
      </c>
      <c r="AC81" s="229">
        <v>2.7596395015716553</v>
      </c>
      <c r="AD81" s="229">
        <v>1.7530956268310547</v>
      </c>
    </row>
    <row r="82" spans="21:30">
      <c r="U82">
        <v>64</v>
      </c>
      <c r="V82" t="s">
        <v>251</v>
      </c>
      <c r="W82" t="s">
        <v>539</v>
      </c>
      <c r="X82" t="s">
        <v>228</v>
      </c>
      <c r="Y82" t="s">
        <v>225</v>
      </c>
      <c r="Z82" s="229">
        <v>38.294540405273438</v>
      </c>
      <c r="AA82" s="229">
        <v>0.83582186698913574</v>
      </c>
      <c r="AB82" t="s">
        <v>226</v>
      </c>
      <c r="AC82" t="s">
        <v>226</v>
      </c>
      <c r="AD82" t="s">
        <v>226</v>
      </c>
    </row>
    <row r="83" spans="21:30">
      <c r="U83">
        <v>65</v>
      </c>
      <c r="V83" s="35" t="s">
        <v>252</v>
      </c>
      <c r="W83" s="35" t="s">
        <v>539</v>
      </c>
      <c r="X83" s="35" t="s">
        <v>228</v>
      </c>
      <c r="Y83" s="348">
        <v>38.627391815185547</v>
      </c>
      <c r="Z83" s="348">
        <v>38.294540405273438</v>
      </c>
      <c r="AA83" s="348">
        <v>0.83582186698913574</v>
      </c>
      <c r="AB83" s="348">
        <v>1.9284902811050415</v>
      </c>
      <c r="AC83" s="348">
        <v>2.7596395015716553</v>
      </c>
      <c r="AD83" s="348">
        <v>1.7530956268310547</v>
      </c>
    </row>
    <row r="84" spans="21:30">
      <c r="U84">
        <v>75</v>
      </c>
      <c r="V84" t="s">
        <v>253</v>
      </c>
      <c r="W84" t="s">
        <v>540</v>
      </c>
      <c r="X84" t="s">
        <v>228</v>
      </c>
      <c r="Y84" s="229">
        <v>38.135688781738281</v>
      </c>
      <c r="Z84" s="229">
        <v>38.335639953613281</v>
      </c>
      <c r="AA84" s="229">
        <v>0.85210627317428589</v>
      </c>
      <c r="AB84" s="229">
        <v>2.7288637161254883</v>
      </c>
      <c r="AC84" s="229">
        <v>2.7551233768463135</v>
      </c>
      <c r="AD84" s="229">
        <v>1.778113842010498</v>
      </c>
    </row>
    <row r="85" spans="21:30">
      <c r="U85">
        <v>76</v>
      </c>
      <c r="V85" t="s">
        <v>254</v>
      </c>
      <c r="W85" t="s">
        <v>540</v>
      </c>
      <c r="X85" t="s">
        <v>228</v>
      </c>
      <c r="Y85" s="229">
        <v>39.150047302246094</v>
      </c>
      <c r="Z85" s="229">
        <v>38.335639953613281</v>
      </c>
      <c r="AA85" s="229">
        <v>0.85210627317428589</v>
      </c>
      <c r="AB85" s="229">
        <v>1.3334063291549683</v>
      </c>
      <c r="AC85" s="229">
        <v>2.7551233768463135</v>
      </c>
      <c r="AD85" s="229">
        <v>1.778113842010498</v>
      </c>
    </row>
    <row r="86" spans="21:30">
      <c r="U86">
        <v>77</v>
      </c>
      <c r="V86" t="s">
        <v>255</v>
      </c>
      <c r="W86" t="s">
        <v>540</v>
      </c>
      <c r="X86" t="s">
        <v>228</v>
      </c>
      <c r="Y86" s="229">
        <v>38.169666290283203</v>
      </c>
      <c r="Z86" s="229">
        <v>38.335639953613281</v>
      </c>
      <c r="AA86" s="229">
        <v>0.85210627317428589</v>
      </c>
      <c r="AB86" s="229">
        <v>2.6641812324523926</v>
      </c>
      <c r="AC86" s="229">
        <v>2.7551233768463135</v>
      </c>
      <c r="AD86" s="229">
        <v>1.778113842010498</v>
      </c>
    </row>
    <row r="87" spans="21:30">
      <c r="U87">
        <v>87</v>
      </c>
      <c r="V87" t="s">
        <v>256</v>
      </c>
      <c r="W87" t="s">
        <v>540</v>
      </c>
      <c r="X87" t="s">
        <v>228</v>
      </c>
      <c r="Y87" s="229">
        <v>39.129486083984375</v>
      </c>
      <c r="Z87" s="229">
        <v>38.335639953613281</v>
      </c>
      <c r="AA87" s="229">
        <v>0.85210627317428589</v>
      </c>
      <c r="AB87" s="229">
        <v>1.3529038429260254</v>
      </c>
      <c r="AC87" s="229">
        <v>2.7551233768463135</v>
      </c>
      <c r="AD87" s="229">
        <v>1.778113842010498</v>
      </c>
    </row>
    <row r="88" spans="21:30">
      <c r="U88">
        <v>88</v>
      </c>
      <c r="V88" t="s">
        <v>257</v>
      </c>
      <c r="W88" t="s">
        <v>540</v>
      </c>
      <c r="X88" t="s">
        <v>228</v>
      </c>
      <c r="Y88" t="s">
        <v>225</v>
      </c>
      <c r="Z88" s="229">
        <v>38.335639953613281</v>
      </c>
      <c r="AA88" s="229">
        <v>0.85210627317428589</v>
      </c>
      <c r="AB88" t="s">
        <v>226</v>
      </c>
      <c r="AC88" t="s">
        <v>226</v>
      </c>
      <c r="AD88" t="s">
        <v>226</v>
      </c>
    </row>
    <row r="89" spans="21:30">
      <c r="U89">
        <v>89</v>
      </c>
      <c r="V89" s="35" t="s">
        <v>258</v>
      </c>
      <c r="W89" s="35" t="s">
        <v>540</v>
      </c>
      <c r="X89" s="35" t="s">
        <v>228</v>
      </c>
      <c r="Y89" s="348">
        <v>37.093318939208984</v>
      </c>
      <c r="Z89" s="348">
        <v>38.335639953613281</v>
      </c>
      <c r="AA89" s="348">
        <v>0.85210627317428589</v>
      </c>
      <c r="AB89" s="348">
        <v>5.6962618827819824</v>
      </c>
      <c r="AC89" s="348">
        <v>2.7551233768463135</v>
      </c>
      <c r="AD89" s="348">
        <v>1.778113842010498</v>
      </c>
    </row>
    <row r="90" spans="21:30">
      <c r="U90">
        <v>6</v>
      </c>
      <c r="V90" t="s">
        <v>259</v>
      </c>
      <c r="W90" t="s">
        <v>541</v>
      </c>
      <c r="X90" t="s">
        <v>228</v>
      </c>
      <c r="Y90" t="s">
        <v>225</v>
      </c>
      <c r="Z90" s="229">
        <v>37.891006469726562</v>
      </c>
      <c r="AA90" t="s">
        <v>226</v>
      </c>
      <c r="AB90" t="s">
        <v>226</v>
      </c>
      <c r="AC90" t="s">
        <v>226</v>
      </c>
      <c r="AD90" t="s">
        <v>226</v>
      </c>
    </row>
    <row r="91" spans="21:30">
      <c r="U91">
        <v>7</v>
      </c>
      <c r="V91" t="s">
        <v>261</v>
      </c>
      <c r="W91" t="s">
        <v>541</v>
      </c>
      <c r="X91" t="s">
        <v>228</v>
      </c>
      <c r="Y91" s="229">
        <v>37.891006469726562</v>
      </c>
      <c r="Z91" s="229">
        <v>37.891006469726562</v>
      </c>
      <c r="AA91" t="s">
        <v>226</v>
      </c>
      <c r="AB91" s="229">
        <v>3.2434377670288086</v>
      </c>
      <c r="AC91" s="229">
        <v>3.2434377670288086</v>
      </c>
      <c r="AD91" t="s">
        <v>226</v>
      </c>
    </row>
    <row r="92" spans="21:30">
      <c r="U92">
        <v>8</v>
      </c>
      <c r="V92" t="s">
        <v>262</v>
      </c>
      <c r="W92" t="s">
        <v>541</v>
      </c>
      <c r="X92" t="s">
        <v>228</v>
      </c>
      <c r="Y92" t="s">
        <v>225</v>
      </c>
      <c r="Z92" s="229">
        <v>37.891006469726562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18</v>
      </c>
      <c r="V93" t="s">
        <v>263</v>
      </c>
      <c r="W93" t="s">
        <v>541</v>
      </c>
      <c r="X93" t="s">
        <v>228</v>
      </c>
      <c r="Y93" t="s">
        <v>225</v>
      </c>
      <c r="Z93" s="229">
        <v>37.891006469726562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19</v>
      </c>
      <c r="V94" t="s">
        <v>264</v>
      </c>
      <c r="W94" t="s">
        <v>541</v>
      </c>
      <c r="X94" t="s">
        <v>228</v>
      </c>
      <c r="Y94" t="s">
        <v>225</v>
      </c>
      <c r="Z94" s="229">
        <v>37.891006469726562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20</v>
      </c>
      <c r="V95" s="35" t="s">
        <v>265</v>
      </c>
      <c r="W95" s="35" t="s">
        <v>541</v>
      </c>
      <c r="X95" s="35" t="s">
        <v>228</v>
      </c>
      <c r="Y95" s="35" t="s">
        <v>225</v>
      </c>
      <c r="Z95" s="348">
        <v>37.891006469726562</v>
      </c>
      <c r="AA95" s="35" t="s">
        <v>226</v>
      </c>
      <c r="AB95" s="35" t="s">
        <v>226</v>
      </c>
      <c r="AC95" s="35" t="s">
        <v>226</v>
      </c>
      <c r="AD95" s="35" t="s">
        <v>226</v>
      </c>
    </row>
    <row r="96" spans="21:30">
      <c r="U96">
        <v>30</v>
      </c>
      <c r="V96" t="s">
        <v>266</v>
      </c>
      <c r="W96" t="s">
        <v>542</v>
      </c>
      <c r="X96" t="s">
        <v>228</v>
      </c>
      <c r="Y96" t="s">
        <v>225</v>
      </c>
      <c r="Z96" s="229">
        <v>38.194297790527344</v>
      </c>
      <c r="AA96" s="229">
        <v>1.1236876249313354</v>
      </c>
      <c r="AB96" t="s">
        <v>226</v>
      </c>
      <c r="AC96" t="s">
        <v>226</v>
      </c>
      <c r="AD96" t="s">
        <v>226</v>
      </c>
    </row>
    <row r="97" spans="21:30">
      <c r="U97">
        <v>31</v>
      </c>
      <c r="V97" t="s">
        <v>267</v>
      </c>
      <c r="W97" t="s">
        <v>542</v>
      </c>
      <c r="X97" t="s">
        <v>228</v>
      </c>
      <c r="Y97" s="229">
        <v>38.988864898681641</v>
      </c>
      <c r="Z97" s="229">
        <v>38.194297790527344</v>
      </c>
      <c r="AA97" s="229">
        <v>1.1236876249313354</v>
      </c>
      <c r="AB97" s="229">
        <v>1.4941140413284302</v>
      </c>
      <c r="AC97" s="229">
        <v>3.0411391258239746</v>
      </c>
      <c r="AD97" s="229">
        <v>2.187824010848999</v>
      </c>
    </row>
    <row r="98" spans="21:30">
      <c r="U98">
        <v>32</v>
      </c>
      <c r="V98" t="s">
        <v>268</v>
      </c>
      <c r="W98" t="s">
        <v>542</v>
      </c>
      <c r="X98" t="s">
        <v>228</v>
      </c>
      <c r="Y98" t="s">
        <v>225</v>
      </c>
      <c r="Z98" s="229">
        <v>38.194297790527344</v>
      </c>
      <c r="AA98" s="229">
        <v>1.1236876249313354</v>
      </c>
      <c r="AB98" t="s">
        <v>226</v>
      </c>
      <c r="AC98" t="s">
        <v>226</v>
      </c>
      <c r="AD98" t="s">
        <v>226</v>
      </c>
    </row>
    <row r="99" spans="21:30">
      <c r="U99">
        <v>42</v>
      </c>
      <c r="V99" t="s">
        <v>269</v>
      </c>
      <c r="W99" t="s">
        <v>542</v>
      </c>
      <c r="X99" t="s">
        <v>228</v>
      </c>
      <c r="Y99" t="s">
        <v>225</v>
      </c>
      <c r="Z99" s="229">
        <v>38.194297790527344</v>
      </c>
      <c r="AA99" s="229">
        <v>1.1236876249313354</v>
      </c>
      <c r="AB99" t="s">
        <v>226</v>
      </c>
      <c r="AC99" t="s">
        <v>226</v>
      </c>
      <c r="AD99" t="s">
        <v>226</v>
      </c>
    </row>
    <row r="100" spans="21:30">
      <c r="U100">
        <v>43</v>
      </c>
      <c r="V100" t="s">
        <v>91</v>
      </c>
      <c r="W100" t="s">
        <v>542</v>
      </c>
      <c r="X100" t="s">
        <v>228</v>
      </c>
      <c r="Y100" s="229">
        <v>37.399730682373047</v>
      </c>
      <c r="Z100" s="229">
        <v>38.194297790527344</v>
      </c>
      <c r="AA100" s="229">
        <v>1.1236876249313354</v>
      </c>
      <c r="AB100" s="229">
        <v>4.5881643295288086</v>
      </c>
      <c r="AC100" s="229">
        <v>3.0411391258239746</v>
      </c>
      <c r="AD100" s="229">
        <v>2.187824010848999</v>
      </c>
    </row>
    <row r="101" spans="21:30">
      <c r="U101">
        <v>44</v>
      </c>
      <c r="V101" s="35" t="s">
        <v>270</v>
      </c>
      <c r="W101" s="35" t="s">
        <v>542</v>
      </c>
      <c r="X101" s="35" t="s">
        <v>228</v>
      </c>
      <c r="Y101" s="35" t="s">
        <v>225</v>
      </c>
      <c r="Z101" s="348">
        <v>38.194297790527344</v>
      </c>
      <c r="AA101" s="348">
        <v>1.1236876249313354</v>
      </c>
      <c r="AB101" s="35" t="s">
        <v>226</v>
      </c>
      <c r="AC101" s="35" t="s">
        <v>226</v>
      </c>
      <c r="AD101" s="35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A15:B19 D5:D12 B16:B26">
    <cfRule type="cellIs" dxfId="946" priority="61" stopIfTrue="1" operator="equal">
      <formula>0</formula>
    </cfRule>
  </conditionalFormatting>
  <conditionalFormatting sqref="P5:Q5 P10">
    <cfRule type="cellIs" dxfId="945" priority="60" stopIfTrue="1" operator="equal">
      <formula>0</formula>
    </cfRule>
  </conditionalFormatting>
  <conditionalFormatting sqref="O4">
    <cfRule type="cellIs" dxfId="944" priority="57" stopIfTrue="1" operator="equal">
      <formula>0</formula>
    </cfRule>
  </conditionalFormatting>
  <conditionalFormatting sqref="O5 O14 P7:Q8 Q4 Q10 P12:Q14 Q6">
    <cfRule type="cellIs" dxfId="943" priority="59" stopIfTrue="1" operator="equal">
      <formula>0</formula>
    </cfRule>
  </conditionalFormatting>
  <conditionalFormatting sqref="P14:Q14">
    <cfRule type="cellIs" dxfId="942" priority="58" stopIfTrue="1" operator="equal">
      <formula>0</formula>
    </cfRule>
  </conditionalFormatting>
  <conditionalFormatting sqref="M5:N5 M11">
    <cfRule type="cellIs" dxfId="941" priority="56" stopIfTrue="1" operator="equal">
      <formula>0</formula>
    </cfRule>
  </conditionalFormatting>
  <conditionalFormatting sqref="L4">
    <cfRule type="cellIs" dxfId="940" priority="54" stopIfTrue="1" operator="equal">
      <formula>0</formula>
    </cfRule>
  </conditionalFormatting>
  <conditionalFormatting sqref="K5:L5 M7:N8 N4 K4 N11 M13:N14 N6">
    <cfRule type="cellIs" dxfId="939" priority="55" stopIfTrue="1" operator="equal">
      <formula>0</formula>
    </cfRule>
  </conditionalFormatting>
  <conditionalFormatting sqref="B3:B4">
    <cfRule type="cellIs" dxfId="938" priority="53" stopIfTrue="1" operator="equal">
      <formula>0</formula>
    </cfRule>
  </conditionalFormatting>
  <conditionalFormatting sqref="H6 G6:G12">
    <cfRule type="cellIs" dxfId="937" priority="52" stopIfTrue="1" operator="equal">
      <formula>0</formula>
    </cfRule>
  </conditionalFormatting>
  <conditionalFormatting sqref="B20:B26">
    <cfRule type="cellIs" dxfId="936" priority="51" stopIfTrue="1" operator="equal">
      <formula>0</formula>
    </cfRule>
  </conditionalFormatting>
  <conditionalFormatting sqref="B24:B26">
    <cfRule type="cellIs" dxfId="935" priority="50" stopIfTrue="1" operator="equal">
      <formula>0</formula>
    </cfRule>
  </conditionalFormatting>
  <conditionalFormatting sqref="B7:B16">
    <cfRule type="cellIs" dxfId="934" priority="49" stopIfTrue="1" operator="equal">
      <formula>0</formula>
    </cfRule>
  </conditionalFormatting>
  <conditionalFormatting sqref="B5:B12">
    <cfRule type="cellIs" dxfId="933" priority="48" stopIfTrue="1" operator="equal">
      <formula>0</formula>
    </cfRule>
  </conditionalFormatting>
  <conditionalFormatting sqref="C3:C14">
    <cfRule type="cellIs" dxfId="932" priority="47" stopIfTrue="1" operator="equal">
      <formula>0</formula>
    </cfRule>
  </conditionalFormatting>
  <conditionalFormatting sqref="B9:B20">
    <cfRule type="cellIs" dxfId="931" priority="46" stopIfTrue="1" operator="equal">
      <formula>0</formula>
    </cfRule>
  </conditionalFormatting>
  <conditionalFormatting sqref="B13:B26">
    <cfRule type="cellIs" dxfId="930" priority="45" stopIfTrue="1" operator="equal">
      <formula>0</formula>
    </cfRule>
  </conditionalFormatting>
  <conditionalFormatting sqref="B4:B6">
    <cfRule type="cellIs" dxfId="929" priority="44" stopIfTrue="1" operator="equal">
      <formula>0</formula>
    </cfRule>
  </conditionalFormatting>
  <conditionalFormatting sqref="B6:B10">
    <cfRule type="cellIs" dxfId="928" priority="43" stopIfTrue="1" operator="equal">
      <formula>0</formula>
    </cfRule>
  </conditionalFormatting>
  <conditionalFormatting sqref="B8:B14">
    <cfRule type="cellIs" dxfId="927" priority="42" stopIfTrue="1" operator="equal">
      <formula>0</formula>
    </cfRule>
  </conditionalFormatting>
  <conditionalFormatting sqref="B8:B14">
    <cfRule type="cellIs" dxfId="926" priority="41" stopIfTrue="1" operator="equal">
      <formula>0</formula>
    </cfRule>
  </conditionalFormatting>
  <conditionalFormatting sqref="B10:B18">
    <cfRule type="cellIs" dxfId="925" priority="40" stopIfTrue="1" operator="equal">
      <formula>0</formula>
    </cfRule>
  </conditionalFormatting>
  <conditionalFormatting sqref="B10:B18">
    <cfRule type="cellIs" dxfId="924" priority="39" stopIfTrue="1" operator="equal">
      <formula>0</formula>
    </cfRule>
  </conditionalFormatting>
  <conditionalFormatting sqref="B12:B22">
    <cfRule type="cellIs" dxfId="923" priority="38" stopIfTrue="1" operator="equal">
      <formula>0</formula>
    </cfRule>
  </conditionalFormatting>
  <conditionalFormatting sqref="C3:C14">
    <cfRule type="cellIs" dxfId="922" priority="37" stopIfTrue="1" operator="equal">
      <formula>0</formula>
    </cfRule>
  </conditionalFormatting>
  <conditionalFormatting sqref="C3:C14">
    <cfRule type="cellIs" dxfId="921" priority="36" stopIfTrue="1" operator="equal">
      <formula>0</formula>
    </cfRule>
  </conditionalFormatting>
  <conditionalFormatting sqref="C3:C14">
    <cfRule type="cellIs" dxfId="920" priority="35" stopIfTrue="1" operator="equal">
      <formula>0</formula>
    </cfRule>
  </conditionalFormatting>
  <conditionalFormatting sqref="C3:C14">
    <cfRule type="cellIs" dxfId="919" priority="34" stopIfTrue="1" operator="equal">
      <formula>0</formula>
    </cfRule>
  </conditionalFormatting>
  <conditionalFormatting sqref="D23:D26">
    <cfRule type="cellIs" dxfId="918" priority="33" stopIfTrue="1" operator="equal">
      <formula>0</formula>
    </cfRule>
  </conditionalFormatting>
  <conditionalFormatting sqref="D21:D26">
    <cfRule type="cellIs" dxfId="917" priority="32" stopIfTrue="1" operator="equal">
      <formula>0</formula>
    </cfRule>
  </conditionalFormatting>
  <conditionalFormatting sqref="D19:D26">
    <cfRule type="cellIs" dxfId="916" priority="31" stopIfTrue="1" operator="equal">
      <formula>0</formula>
    </cfRule>
  </conditionalFormatting>
  <conditionalFormatting sqref="D15:D26">
    <cfRule type="cellIs" dxfId="915" priority="30" stopIfTrue="1" operator="equal">
      <formula>0</formula>
    </cfRule>
  </conditionalFormatting>
  <conditionalFormatting sqref="D15:D26">
    <cfRule type="cellIs" dxfId="914" priority="29" stopIfTrue="1" operator="equal">
      <formula>0</formula>
    </cfRule>
  </conditionalFormatting>
  <conditionalFormatting sqref="D13:D26">
    <cfRule type="cellIs" dxfId="913" priority="28" stopIfTrue="1" operator="equal">
      <formula>0</formula>
    </cfRule>
  </conditionalFormatting>
  <conditionalFormatting sqref="D13:D26">
    <cfRule type="cellIs" dxfId="912" priority="27" stopIfTrue="1" operator="equal">
      <formula>0</formula>
    </cfRule>
  </conditionalFormatting>
  <conditionalFormatting sqref="D12:D22">
    <cfRule type="cellIs" dxfId="911" priority="26" stopIfTrue="1" operator="equal">
      <formula>0</formula>
    </cfRule>
  </conditionalFormatting>
  <conditionalFormatting sqref="D12:D22">
    <cfRule type="cellIs" dxfId="910" priority="25" stopIfTrue="1" operator="equal">
      <formula>0</formula>
    </cfRule>
  </conditionalFormatting>
  <conditionalFormatting sqref="D10:D22">
    <cfRule type="cellIs" dxfId="909" priority="24" stopIfTrue="1" operator="equal">
      <formula>0</formula>
    </cfRule>
  </conditionalFormatting>
  <conditionalFormatting sqref="D9:D18">
    <cfRule type="cellIs" dxfId="908" priority="23" stopIfTrue="1" operator="equal">
      <formula>0</formula>
    </cfRule>
  </conditionalFormatting>
  <conditionalFormatting sqref="C15:C28">
    <cfRule type="cellIs" dxfId="907" priority="22" stopIfTrue="1" operator="equal">
      <formula>0</formula>
    </cfRule>
  </conditionalFormatting>
  <conditionalFormatting sqref="C15:C28">
    <cfRule type="cellIs" dxfId="906" priority="21" stopIfTrue="1" operator="equal">
      <formula>0</formula>
    </cfRule>
  </conditionalFormatting>
  <conditionalFormatting sqref="C15:C28">
    <cfRule type="cellIs" dxfId="905" priority="20" stopIfTrue="1" operator="equal">
      <formula>0</formula>
    </cfRule>
  </conditionalFormatting>
  <conditionalFormatting sqref="C15:C28">
    <cfRule type="cellIs" dxfId="904" priority="19" stopIfTrue="1" operator="equal">
      <formula>0</formula>
    </cfRule>
  </conditionalFormatting>
  <conditionalFormatting sqref="C15:C28">
    <cfRule type="cellIs" dxfId="903" priority="18" stopIfTrue="1" operator="equal">
      <formula>0</formula>
    </cfRule>
  </conditionalFormatting>
  <conditionalFormatting sqref="D25:D28">
    <cfRule type="cellIs" dxfId="902" priority="17" stopIfTrue="1" operator="equal">
      <formula>0</formula>
    </cfRule>
  </conditionalFormatting>
  <conditionalFormatting sqref="D3:D4">
    <cfRule type="cellIs" dxfId="901" priority="16" stopIfTrue="1" operator="equal">
      <formula>0</formula>
    </cfRule>
  </conditionalFormatting>
  <conditionalFormatting sqref="C9:C26">
    <cfRule type="cellIs" dxfId="900" priority="15" stopIfTrue="1" operator="equal">
      <formula>0</formula>
    </cfRule>
  </conditionalFormatting>
  <conditionalFormatting sqref="C9:C26">
    <cfRule type="cellIs" dxfId="899" priority="14" stopIfTrue="1" operator="equal">
      <formula>0</formula>
    </cfRule>
  </conditionalFormatting>
  <conditionalFormatting sqref="C9:C26">
    <cfRule type="cellIs" dxfId="898" priority="13" stopIfTrue="1" operator="equal">
      <formula>0</formula>
    </cfRule>
  </conditionalFormatting>
  <conditionalFormatting sqref="C9:C26">
    <cfRule type="cellIs" dxfId="897" priority="12" stopIfTrue="1" operator="equal">
      <formula>0</formula>
    </cfRule>
  </conditionalFormatting>
  <conditionalFormatting sqref="C9:C26">
    <cfRule type="cellIs" dxfId="896" priority="11" stopIfTrue="1" operator="equal">
      <formula>0</formula>
    </cfRule>
  </conditionalFormatting>
  <conditionalFormatting sqref="C19:C26">
    <cfRule type="cellIs" dxfId="895" priority="10" stopIfTrue="1" operator="equal">
      <formula>0</formula>
    </cfRule>
  </conditionalFormatting>
  <conditionalFormatting sqref="C19:C26">
    <cfRule type="cellIs" dxfId="894" priority="9" stopIfTrue="1" operator="equal">
      <formula>0</formula>
    </cfRule>
  </conditionalFormatting>
  <conditionalFormatting sqref="C19:C26">
    <cfRule type="cellIs" dxfId="893" priority="8" stopIfTrue="1" operator="equal">
      <formula>0</formula>
    </cfRule>
  </conditionalFormatting>
  <conditionalFormatting sqref="C19:C26">
    <cfRule type="cellIs" dxfId="892" priority="7" stopIfTrue="1" operator="equal">
      <formula>0</formula>
    </cfRule>
  </conditionalFormatting>
  <conditionalFormatting sqref="C19:C26">
    <cfRule type="cellIs" dxfId="891" priority="6" stopIfTrue="1" operator="equal">
      <formula>0</formula>
    </cfRule>
  </conditionalFormatting>
  <conditionalFormatting sqref="D4:D6">
    <cfRule type="cellIs" dxfId="890" priority="5" stopIfTrue="1" operator="equal">
      <formula>0</formula>
    </cfRule>
  </conditionalFormatting>
  <conditionalFormatting sqref="D6:D10">
    <cfRule type="cellIs" dxfId="889" priority="4" stopIfTrue="1" operator="equal">
      <formula>0</formula>
    </cfRule>
  </conditionalFormatting>
  <conditionalFormatting sqref="D8:D14">
    <cfRule type="cellIs" dxfId="888" priority="3" stopIfTrue="1" operator="equal">
      <formula>0</formula>
    </cfRule>
  </conditionalFormatting>
  <conditionalFormatting sqref="D16:D26">
    <cfRule type="cellIs" dxfId="887" priority="2" stopIfTrue="1" operator="equal">
      <formula>0</formula>
    </cfRule>
  </conditionalFormatting>
  <conditionalFormatting sqref="D16:D26">
    <cfRule type="cellIs" dxfId="886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B28F-0237-8649-A605-849F1BA97161}">
  <sheetPr>
    <pageSetUpPr fitToPage="1"/>
  </sheetPr>
  <dimension ref="A1:AH103"/>
  <sheetViews>
    <sheetView topLeftCell="B1" workbookViewId="0">
      <selection activeCell="T42" sqref="T42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7.5" customWidth="1"/>
    <col min="24" max="27" width="8.83203125" customWidth="1"/>
    <col min="28" max="28" width="11.1640625" bestFit="1" customWidth="1"/>
    <col min="29" max="31" width="8.83203125" customWidth="1"/>
    <col min="32" max="32" width="7.1640625" style="9" customWidth="1"/>
    <col min="33" max="34" width="7.1640625" customWidth="1"/>
  </cols>
  <sheetData>
    <row r="1" spans="1:30" ht="2" customHeight="1" thickBot="1">
      <c r="U1" t="s">
        <v>181</v>
      </c>
      <c r="V1" t="s">
        <v>515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516</v>
      </c>
    </row>
    <row r="3" spans="1:30" ht="16.25" customHeight="1" thickTop="1" thickBot="1">
      <c r="A3" s="15">
        <v>1</v>
      </c>
      <c r="B3" s="16">
        <v>221</v>
      </c>
      <c r="C3" s="16" t="s">
        <v>155</v>
      </c>
      <c r="D3" s="17">
        <v>44567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 ht="16.25" customHeight="1">
      <c r="A4" s="15">
        <v>2</v>
      </c>
      <c r="B4" s="16">
        <v>221</v>
      </c>
      <c r="C4" s="16" t="s">
        <v>155</v>
      </c>
      <c r="D4" s="17">
        <v>44567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39.790000915527344</v>
      </c>
      <c r="AA4" s="229">
        <v>0.99739998579025269</v>
      </c>
      <c r="AB4" s="229">
        <v>-3.2685999870300293</v>
      </c>
      <c r="AC4" s="229">
        <v>102.27461242675781</v>
      </c>
    </row>
    <row r="5" spans="1:30" ht="16.25" customHeight="1" thickBot="1">
      <c r="A5" s="15">
        <v>3</v>
      </c>
      <c r="B5" s="16">
        <v>222</v>
      </c>
      <c r="C5" s="16" t="s">
        <v>155</v>
      </c>
      <c r="D5" s="17">
        <v>44568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6.25" customHeight="1">
      <c r="A6" s="15">
        <v>4</v>
      </c>
      <c r="B6" s="16">
        <v>222</v>
      </c>
      <c r="C6" s="16" t="s">
        <v>155</v>
      </c>
      <c r="D6" s="17">
        <v>44568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6.25" customHeight="1">
      <c r="A7" s="15">
        <v>5</v>
      </c>
      <c r="B7" s="16">
        <v>223</v>
      </c>
      <c r="C7" s="16" t="s">
        <v>155</v>
      </c>
      <c r="D7" s="17">
        <v>44571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6.25" customHeight="1">
      <c r="A8" s="15">
        <v>6</v>
      </c>
      <c r="B8" s="16">
        <v>223</v>
      </c>
      <c r="C8" s="16" t="s">
        <v>155</v>
      </c>
      <c r="D8" s="17">
        <v>44571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6.25" customHeight="1">
      <c r="A9" s="15">
        <v>7</v>
      </c>
      <c r="B9" s="16">
        <v>224</v>
      </c>
      <c r="C9" s="16" t="s">
        <v>155</v>
      </c>
      <c r="D9" s="17">
        <v>44574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6.25" customHeight="1">
      <c r="A10" s="15">
        <v>8</v>
      </c>
      <c r="B10" s="16">
        <v>224</v>
      </c>
      <c r="C10" s="16" t="s">
        <v>155</v>
      </c>
      <c r="D10" s="17">
        <v>44574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6.25" customHeight="1" thickBot="1">
      <c r="A11" s="15">
        <v>9</v>
      </c>
      <c r="B11" s="16">
        <v>225</v>
      </c>
      <c r="C11" s="16" t="s">
        <v>155</v>
      </c>
      <c r="D11" s="17">
        <v>44581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0" ht="16.25" customHeight="1">
      <c r="A12" s="15">
        <v>10</v>
      </c>
      <c r="B12" s="16">
        <v>225</v>
      </c>
      <c r="C12" s="16" t="s">
        <v>155</v>
      </c>
      <c r="D12" s="17">
        <v>44581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6.25" customHeight="1" thickBot="1">
      <c r="A13" s="15">
        <v>11</v>
      </c>
      <c r="B13" s="16">
        <v>226</v>
      </c>
      <c r="C13" s="16" t="s">
        <v>155</v>
      </c>
      <c r="D13" s="17">
        <v>44588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6.25" customHeight="1" thickBot="1">
      <c r="A14" s="15">
        <v>12</v>
      </c>
      <c r="B14" s="16">
        <v>226</v>
      </c>
      <c r="C14" s="16" t="s">
        <v>155</v>
      </c>
      <c r="D14" s="17">
        <v>44588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 ht="16.25" customHeight="1">
      <c r="A15" s="15">
        <v>13</v>
      </c>
      <c r="B15" s="16">
        <v>227</v>
      </c>
      <c r="C15" s="16" t="s">
        <v>155</v>
      </c>
      <c r="D15" s="17">
        <v>44595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227</v>
      </c>
      <c r="C16" s="16" t="s">
        <v>155</v>
      </c>
      <c r="D16" s="17">
        <v>44595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228</v>
      </c>
      <c r="C17" s="16" t="s">
        <v>155</v>
      </c>
      <c r="D17" s="17">
        <v>44602</v>
      </c>
      <c r="E17" s="452" t="s">
        <v>36</v>
      </c>
      <c r="F17" s="86"/>
      <c r="G17" s="87"/>
      <c r="H17" s="88"/>
      <c r="I17" s="89" t="str">
        <f>C3</f>
        <v>KM61 PLS</v>
      </c>
      <c r="J17" s="90"/>
      <c r="K17" s="91"/>
      <c r="L17" s="92" t="str">
        <f>C11</f>
        <v>KM61 PLS</v>
      </c>
      <c r="M17" s="93"/>
      <c r="N17" s="94"/>
      <c r="O17" s="89" t="str">
        <f>C19</f>
        <v>KM61 PLS</v>
      </c>
      <c r="P17" s="95"/>
      <c r="Q17" s="463">
        <f>C27</f>
        <v>0</v>
      </c>
      <c r="R17" s="452" t="s">
        <v>36</v>
      </c>
      <c r="S17" s="58"/>
      <c r="T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F17" s="58"/>
      <c r="AG17" s="58"/>
      <c r="AH17" s="58"/>
    </row>
    <row r="18" spans="1:34" ht="15" customHeight="1">
      <c r="A18" s="15">
        <v>16</v>
      </c>
      <c r="B18" s="16">
        <v>228</v>
      </c>
      <c r="C18" s="16" t="s">
        <v>155</v>
      </c>
      <c r="D18" s="17">
        <v>44602</v>
      </c>
      <c r="E18" s="452"/>
      <c r="F18" s="454" t="s">
        <v>37</v>
      </c>
      <c r="G18" s="455"/>
      <c r="H18" s="456">
        <f>B3</f>
        <v>221</v>
      </c>
      <c r="I18" s="457"/>
      <c r="J18" s="458"/>
      <c r="K18" s="465">
        <f>B11</f>
        <v>225</v>
      </c>
      <c r="L18" s="466"/>
      <c r="M18" s="467"/>
      <c r="N18" s="456">
        <f>B19</f>
        <v>229</v>
      </c>
      <c r="O18" s="457"/>
      <c r="P18" s="458"/>
      <c r="Q18" s="464"/>
      <c r="R18" s="452"/>
      <c r="S18" s="58"/>
      <c r="T18" s="58"/>
      <c r="U18">
        <v>61</v>
      </c>
      <c r="V18" t="s">
        <v>221</v>
      </c>
      <c r="W18" t="s">
        <v>222</v>
      </c>
      <c r="X18" t="s">
        <v>208</v>
      </c>
      <c r="Y18" s="229">
        <v>39.225559234619141</v>
      </c>
      <c r="Z18" s="229">
        <v>39.225559234619141</v>
      </c>
      <c r="AA18" t="s">
        <v>226</v>
      </c>
      <c r="AB18" s="229">
        <v>1</v>
      </c>
      <c r="AC18" t="s">
        <v>226</v>
      </c>
      <c r="AD18" t="s">
        <v>226</v>
      </c>
      <c r="AF18" s="58"/>
      <c r="AG18" s="58"/>
      <c r="AH18" s="58"/>
    </row>
    <row r="19" spans="1:34" ht="15" customHeight="1" thickBot="1">
      <c r="A19" s="15">
        <v>17</v>
      </c>
      <c r="B19" s="16">
        <v>229</v>
      </c>
      <c r="C19" s="16" t="s">
        <v>155</v>
      </c>
      <c r="D19" s="17">
        <v>44609</v>
      </c>
      <c r="E19" s="453"/>
      <c r="F19" s="99"/>
      <c r="G19" s="100"/>
      <c r="H19" s="101">
        <v>1</v>
      </c>
      <c r="I19" s="102">
        <f>D3</f>
        <v>44567</v>
      </c>
      <c r="J19" s="103"/>
      <c r="K19" s="104">
        <v>9</v>
      </c>
      <c r="L19" s="105">
        <f>D11</f>
        <v>44581</v>
      </c>
      <c r="M19" s="106"/>
      <c r="N19" s="107"/>
      <c r="O19" s="108">
        <f>D19</f>
        <v>44609</v>
      </c>
      <c r="P19" s="109"/>
      <c r="Q19" s="464"/>
      <c r="R19" s="453"/>
      <c r="S19" s="58"/>
      <c r="T19" s="58"/>
      <c r="U19">
        <v>62</v>
      </c>
      <c r="V19" t="s">
        <v>223</v>
      </c>
      <c r="W19" t="s">
        <v>222</v>
      </c>
      <c r="X19" t="s">
        <v>208</v>
      </c>
      <c r="Y19" t="s">
        <v>225</v>
      </c>
      <c r="Z19" s="229">
        <v>39.225559234619141</v>
      </c>
      <c r="AA19" t="s">
        <v>226</v>
      </c>
      <c r="AB19" s="229">
        <v>1</v>
      </c>
      <c r="AC19" t="s">
        <v>226</v>
      </c>
      <c r="AD19" t="s">
        <v>226</v>
      </c>
      <c r="AF19" s="58"/>
      <c r="AG19" s="58"/>
      <c r="AH19" s="58"/>
    </row>
    <row r="20" spans="1:34" ht="15" customHeight="1">
      <c r="A20" s="15">
        <v>18</v>
      </c>
      <c r="B20" s="16">
        <v>229</v>
      </c>
      <c r="C20" s="16" t="s">
        <v>155</v>
      </c>
      <c r="D20" s="17">
        <v>44609</v>
      </c>
      <c r="E20" s="451" t="s">
        <v>39</v>
      </c>
      <c r="F20" s="110"/>
      <c r="G20" s="111"/>
      <c r="H20" s="112"/>
      <c r="I20" s="113" t="str">
        <f>C4</f>
        <v>KM61 PLS</v>
      </c>
      <c r="J20" s="114"/>
      <c r="K20" s="115"/>
      <c r="L20" s="116" t="str">
        <f>C12</f>
        <v>KM61 PLS</v>
      </c>
      <c r="M20" s="117"/>
      <c r="N20" s="118"/>
      <c r="O20" s="119" t="str">
        <f>C20</f>
        <v>KM61 PLS</v>
      </c>
      <c r="P20" s="120"/>
      <c r="Q20" s="462">
        <f>B27</f>
        <v>0</v>
      </c>
      <c r="R20" s="451" t="s">
        <v>39</v>
      </c>
      <c r="S20" s="58"/>
      <c r="T20" s="58"/>
      <c r="U20">
        <v>49</v>
      </c>
      <c r="V20" t="s">
        <v>218</v>
      </c>
      <c r="W20" t="s">
        <v>219</v>
      </c>
      <c r="X20" t="s">
        <v>208</v>
      </c>
      <c r="Y20" s="229">
        <v>36.913482666015625</v>
      </c>
      <c r="Z20" s="229">
        <v>36.659820556640625</v>
      </c>
      <c r="AA20" s="229">
        <v>0.35872969031333923</v>
      </c>
      <c r="AB20" s="229">
        <v>10</v>
      </c>
      <c r="AC20" t="s">
        <v>226</v>
      </c>
      <c r="AD20" t="s">
        <v>226</v>
      </c>
      <c r="AF20" s="58"/>
      <c r="AG20" s="58"/>
      <c r="AH20" s="58"/>
    </row>
    <row r="21" spans="1:34" ht="15" customHeight="1">
      <c r="A21" s="15">
        <v>19</v>
      </c>
      <c r="B21" s="16">
        <v>230</v>
      </c>
      <c r="C21" s="16" t="s">
        <v>155</v>
      </c>
      <c r="D21" s="17">
        <v>44616</v>
      </c>
      <c r="E21" s="452"/>
      <c r="F21" s="456" t="s">
        <v>40</v>
      </c>
      <c r="G21" s="458"/>
      <c r="H21" s="459">
        <f>B4</f>
        <v>221</v>
      </c>
      <c r="I21" s="460"/>
      <c r="J21" s="461"/>
      <c r="K21" s="456">
        <f>B12</f>
        <v>225</v>
      </c>
      <c r="L21" s="457"/>
      <c r="M21" s="458"/>
      <c r="N21" s="459">
        <f>B20</f>
        <v>229</v>
      </c>
      <c r="O21" s="460"/>
      <c r="P21" s="461"/>
      <c r="Q21" s="462"/>
      <c r="R21" s="452"/>
      <c r="S21" s="58"/>
      <c r="T21" s="58"/>
      <c r="U21">
        <v>50</v>
      </c>
      <c r="V21" t="s">
        <v>220</v>
      </c>
      <c r="W21" t="s">
        <v>219</v>
      </c>
      <c r="X21" t="s">
        <v>208</v>
      </c>
      <c r="Y21" s="229">
        <v>36.406162261962891</v>
      </c>
      <c r="Z21" s="229">
        <v>36.659820556640625</v>
      </c>
      <c r="AA21" s="229">
        <v>0.35872969031333923</v>
      </c>
      <c r="AB21" s="229">
        <v>10</v>
      </c>
      <c r="AC21" t="s">
        <v>226</v>
      </c>
      <c r="AD21" t="s">
        <v>226</v>
      </c>
      <c r="AF21" s="58"/>
      <c r="AG21" s="58"/>
      <c r="AH21" s="58"/>
    </row>
    <row r="22" spans="1:34" ht="15" customHeight="1" thickBot="1">
      <c r="A22" s="15">
        <v>20</v>
      </c>
      <c r="B22" s="16">
        <v>230</v>
      </c>
      <c r="C22" s="16" t="s">
        <v>155</v>
      </c>
      <c r="D22" s="17">
        <v>44616</v>
      </c>
      <c r="E22" s="453"/>
      <c r="F22" s="121"/>
      <c r="G22" s="122"/>
      <c r="H22" s="123">
        <v>2</v>
      </c>
      <c r="I22" s="124">
        <f>D4</f>
        <v>44567</v>
      </c>
      <c r="J22" s="125"/>
      <c r="K22" s="126">
        <v>10</v>
      </c>
      <c r="L22" s="127">
        <f>D12</f>
        <v>44581</v>
      </c>
      <c r="M22" s="128"/>
      <c r="N22" s="129">
        <v>18</v>
      </c>
      <c r="O22" s="130">
        <f>D20</f>
        <v>44609</v>
      </c>
      <c r="P22" s="131"/>
      <c r="Q22" s="462"/>
      <c r="R22" s="453"/>
      <c r="S22" s="58"/>
      <c r="T22" s="58"/>
      <c r="U22">
        <v>37</v>
      </c>
      <c r="V22" t="s">
        <v>216</v>
      </c>
      <c r="W22" t="s">
        <v>217</v>
      </c>
      <c r="X22" t="s">
        <v>208</v>
      </c>
      <c r="Y22" s="229">
        <v>33.650783538818359</v>
      </c>
      <c r="Z22" s="229">
        <v>33.600978851318359</v>
      </c>
      <c r="AA22" s="229">
        <v>7.0434466004371643E-2</v>
      </c>
      <c r="AB22" s="229">
        <v>100</v>
      </c>
      <c r="AC22" t="s">
        <v>226</v>
      </c>
      <c r="AD22" t="s">
        <v>226</v>
      </c>
      <c r="AF22" s="58"/>
      <c r="AG22" s="58"/>
      <c r="AH22" s="58"/>
    </row>
    <row r="23" spans="1:34" ht="15" customHeight="1">
      <c r="A23" s="15">
        <v>21</v>
      </c>
      <c r="B23" s="16">
        <v>231</v>
      </c>
      <c r="C23" s="16" t="s">
        <v>155</v>
      </c>
      <c r="D23" s="17">
        <v>44623</v>
      </c>
      <c r="E23" s="451" t="s">
        <v>41</v>
      </c>
      <c r="F23" s="132"/>
      <c r="G23" s="133"/>
      <c r="H23" s="134"/>
      <c r="I23" s="47" t="str">
        <f>C5</f>
        <v>KM61 PLS</v>
      </c>
      <c r="J23" s="135"/>
      <c r="K23" s="136"/>
      <c r="L23" s="137" t="str">
        <f>C13</f>
        <v>KM61 PLS</v>
      </c>
      <c r="M23" s="138"/>
      <c r="N23" s="139"/>
      <c r="O23" s="140" t="str">
        <f>C21</f>
        <v>KM61 PLS</v>
      </c>
      <c r="P23" s="141"/>
      <c r="Q23" s="142">
        <f>D27</f>
        <v>0</v>
      </c>
      <c r="R23" s="452" t="s">
        <v>41</v>
      </c>
      <c r="S23" s="58"/>
      <c r="T23" s="58"/>
      <c r="U23">
        <v>38</v>
      </c>
      <c r="V23" t="s">
        <v>90</v>
      </c>
      <c r="W23" t="s">
        <v>217</v>
      </c>
      <c r="X23" t="s">
        <v>208</v>
      </c>
      <c r="Y23" s="229">
        <v>33.551174163818359</v>
      </c>
      <c r="Z23" s="229">
        <v>33.600978851318359</v>
      </c>
      <c r="AA23" s="229">
        <v>7.0434466004371643E-2</v>
      </c>
      <c r="AB23" s="229">
        <v>100</v>
      </c>
      <c r="AC23" t="s">
        <v>226</v>
      </c>
      <c r="AD23" t="s">
        <v>226</v>
      </c>
      <c r="AF23" s="58"/>
      <c r="AG23" s="58"/>
      <c r="AH23" s="58"/>
    </row>
    <row r="24" spans="1:34" ht="15" customHeight="1">
      <c r="A24" s="15">
        <v>22</v>
      </c>
      <c r="B24" s="16">
        <v>231</v>
      </c>
      <c r="C24" s="16" t="s">
        <v>155</v>
      </c>
      <c r="D24" s="17">
        <v>44623</v>
      </c>
      <c r="E24" s="452"/>
      <c r="F24" s="454" t="s">
        <v>42</v>
      </c>
      <c r="G24" s="455"/>
      <c r="H24" s="456">
        <f>B5</f>
        <v>222</v>
      </c>
      <c r="I24" s="457"/>
      <c r="J24" s="458"/>
      <c r="K24" s="459">
        <f>B13</f>
        <v>226</v>
      </c>
      <c r="L24" s="460"/>
      <c r="M24" s="461"/>
      <c r="N24" s="456">
        <f>B21</f>
        <v>230</v>
      </c>
      <c r="O24" s="457"/>
      <c r="P24" s="458"/>
      <c r="Q24" s="144"/>
      <c r="R24" s="452"/>
      <c r="S24" s="58"/>
      <c r="T24" s="58"/>
      <c r="U24">
        <v>25</v>
      </c>
      <c r="V24" t="s">
        <v>213</v>
      </c>
      <c r="W24" t="s">
        <v>214</v>
      </c>
      <c r="X24" t="s">
        <v>208</v>
      </c>
      <c r="Y24" s="229">
        <v>29.956844329833984</v>
      </c>
      <c r="Z24" s="229">
        <v>29.942075729370117</v>
      </c>
      <c r="AA24" s="229">
        <v>2.0885955542325974E-2</v>
      </c>
      <c r="AB24" s="229">
        <v>1000</v>
      </c>
      <c r="AC24" t="s">
        <v>226</v>
      </c>
      <c r="AD24" t="s">
        <v>226</v>
      </c>
      <c r="AF24" s="58"/>
      <c r="AG24" s="58"/>
      <c r="AH24" s="58"/>
    </row>
    <row r="25" spans="1:34" ht="15" customHeight="1" thickBot="1">
      <c r="A25" s="15">
        <v>23</v>
      </c>
      <c r="B25" s="16">
        <v>232</v>
      </c>
      <c r="C25" s="16" t="s">
        <v>155</v>
      </c>
      <c r="D25" s="17">
        <v>44631</v>
      </c>
      <c r="E25" s="453"/>
      <c r="F25" s="145"/>
      <c r="G25" s="146"/>
      <c r="H25" s="147">
        <v>3</v>
      </c>
      <c r="I25" s="148">
        <f>D5</f>
        <v>44568</v>
      </c>
      <c r="J25" s="103"/>
      <c r="K25" s="104">
        <v>11</v>
      </c>
      <c r="L25" s="105">
        <f>D13</f>
        <v>44588</v>
      </c>
      <c r="M25" s="149"/>
      <c r="N25" s="150">
        <v>19</v>
      </c>
      <c r="O25" s="148">
        <f>D21</f>
        <v>44616</v>
      </c>
      <c r="P25" s="151"/>
      <c r="Q25" s="152"/>
      <c r="R25" s="453"/>
      <c r="S25" s="58"/>
      <c r="T25" s="58"/>
      <c r="U25">
        <v>26</v>
      </c>
      <c r="V25" t="s">
        <v>215</v>
      </c>
      <c r="W25" t="s">
        <v>214</v>
      </c>
      <c r="X25" t="s">
        <v>208</v>
      </c>
      <c r="Y25" s="229">
        <v>29.92730712890625</v>
      </c>
      <c r="Z25" s="229">
        <v>29.942075729370117</v>
      </c>
      <c r="AA25" s="229">
        <v>2.0885955542325974E-2</v>
      </c>
      <c r="AB25" s="229">
        <v>1000</v>
      </c>
      <c r="AC25" t="s">
        <v>226</v>
      </c>
      <c r="AD25" t="s">
        <v>226</v>
      </c>
      <c r="AF25" s="58"/>
      <c r="AG25" s="58"/>
      <c r="AH25" s="58"/>
    </row>
    <row r="26" spans="1:34" ht="15" customHeight="1">
      <c r="A26" s="15">
        <v>24</v>
      </c>
      <c r="B26" s="16">
        <v>232</v>
      </c>
      <c r="C26" s="16" t="s">
        <v>155</v>
      </c>
      <c r="D26" s="17">
        <v>44631</v>
      </c>
      <c r="E26" s="475" t="s">
        <v>44</v>
      </c>
      <c r="F26" s="153"/>
      <c r="G26" s="122"/>
      <c r="H26" s="112"/>
      <c r="I26" s="113" t="str">
        <f>C6</f>
        <v>KM61 PLS</v>
      </c>
      <c r="J26" s="154"/>
      <c r="K26" s="115"/>
      <c r="L26" s="81" t="str">
        <f>C14</f>
        <v>KM61 PLS</v>
      </c>
      <c r="M26" s="117"/>
      <c r="N26" s="155"/>
      <c r="O26" s="113" t="str">
        <f>C22</f>
        <v>KM61 PLS</v>
      </c>
      <c r="P26" s="156"/>
      <c r="Q26" s="468">
        <f>C28</f>
        <v>0</v>
      </c>
      <c r="R26" s="452" t="s">
        <v>44</v>
      </c>
      <c r="S26" s="58"/>
      <c r="T26" s="58"/>
      <c r="U26">
        <v>13</v>
      </c>
      <c r="V26" t="s">
        <v>210</v>
      </c>
      <c r="W26" t="s">
        <v>211</v>
      </c>
      <c r="X26" t="s">
        <v>208</v>
      </c>
      <c r="Y26" s="229">
        <v>26.549285888671875</v>
      </c>
      <c r="Z26" s="229">
        <v>26.611984252929688</v>
      </c>
      <c r="AA26" s="229">
        <v>8.8667526841163635E-2</v>
      </c>
      <c r="AB26" s="229">
        <v>10000</v>
      </c>
      <c r="AC26" t="s">
        <v>226</v>
      </c>
      <c r="AD26" t="s">
        <v>226</v>
      </c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222</v>
      </c>
      <c r="I27" s="460"/>
      <c r="J27" s="461"/>
      <c r="K27" s="456">
        <f>B14</f>
        <v>226</v>
      </c>
      <c r="L27" s="457"/>
      <c r="M27" s="458"/>
      <c r="N27" s="459">
        <f>B22</f>
        <v>230</v>
      </c>
      <c r="O27" s="460"/>
      <c r="P27" s="461"/>
      <c r="Q27" s="469"/>
      <c r="R27" s="452"/>
      <c r="S27" s="58"/>
      <c r="T27" s="58"/>
      <c r="U27">
        <v>14</v>
      </c>
      <c r="V27" t="s">
        <v>212</v>
      </c>
      <c r="W27" t="s">
        <v>211</v>
      </c>
      <c r="X27" t="s">
        <v>208</v>
      </c>
      <c r="Y27" s="229">
        <v>26.674680709838867</v>
      </c>
      <c r="Z27" s="229">
        <v>26.611984252929688</v>
      </c>
      <c r="AA27" s="229">
        <v>8.8667526841163635E-2</v>
      </c>
      <c r="AB27" s="229">
        <v>10000</v>
      </c>
      <c r="AC27" t="s">
        <v>226</v>
      </c>
      <c r="AD27" t="s">
        <v>226</v>
      </c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44568</v>
      </c>
      <c r="J28" s="161"/>
      <c r="K28" s="162">
        <v>12</v>
      </c>
      <c r="L28" s="127">
        <f>D14</f>
        <v>44588</v>
      </c>
      <c r="M28" s="163"/>
      <c r="N28" s="104">
        <v>20</v>
      </c>
      <c r="O28" s="160">
        <f>D22</f>
        <v>44616</v>
      </c>
      <c r="P28" s="131"/>
      <c r="Q28" s="469"/>
      <c r="R28" s="452"/>
      <c r="S28" s="58"/>
      <c r="T28" s="58"/>
      <c r="U28">
        <v>1</v>
      </c>
      <c r="V28" t="s">
        <v>206</v>
      </c>
      <c r="W28" t="s">
        <v>207</v>
      </c>
      <c r="X28" t="s">
        <v>208</v>
      </c>
      <c r="Y28" s="229">
        <v>23.445316314697266</v>
      </c>
      <c r="Z28" s="229">
        <v>23.387786865234375</v>
      </c>
      <c r="AA28" s="229">
        <v>8.1357575953006744E-2</v>
      </c>
      <c r="AB28" s="229">
        <v>100000</v>
      </c>
      <c r="AC28" t="s">
        <v>226</v>
      </c>
      <c r="AD28" t="s">
        <v>226</v>
      </c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KM61 PLS</v>
      </c>
      <c r="J29" s="167"/>
      <c r="K29" s="168"/>
      <c r="L29" s="137" t="str">
        <f>C15</f>
        <v>KM61 PLS</v>
      </c>
      <c r="M29" s="138"/>
      <c r="N29" s="139"/>
      <c r="O29" s="140" t="str">
        <f>C23</f>
        <v>KM61 PLS</v>
      </c>
      <c r="P29" s="143"/>
      <c r="Q29" s="470">
        <f>B28</f>
        <v>0</v>
      </c>
      <c r="R29" s="471" t="s">
        <v>47</v>
      </c>
      <c r="S29" s="58"/>
      <c r="T29" s="58"/>
      <c r="U29">
        <v>2</v>
      </c>
      <c r="V29" t="s">
        <v>209</v>
      </c>
      <c r="W29" t="s">
        <v>207</v>
      </c>
      <c r="X29" t="s">
        <v>208</v>
      </c>
      <c r="Y29" s="229">
        <v>23.330259323120117</v>
      </c>
      <c r="Z29" s="229">
        <v>23.387786865234375</v>
      </c>
      <c r="AA29" s="229">
        <v>8.1357575953006744E-2</v>
      </c>
      <c r="AB29" s="229">
        <v>100000</v>
      </c>
      <c r="AC29" t="s">
        <v>226</v>
      </c>
      <c r="AD29" t="s">
        <v>226</v>
      </c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223</v>
      </c>
      <c r="I30" s="473"/>
      <c r="J30" s="474"/>
      <c r="K30" s="459">
        <f>B15</f>
        <v>227</v>
      </c>
      <c r="L30" s="460"/>
      <c r="M30" s="461"/>
      <c r="N30" s="456">
        <f>B23</f>
        <v>231</v>
      </c>
      <c r="O30" s="457"/>
      <c r="P30" s="458"/>
      <c r="Q30" s="470"/>
      <c r="R30" s="452"/>
      <c r="S30" s="58"/>
      <c r="T30" s="58"/>
      <c r="Y30" s="229"/>
      <c r="Z30" s="229"/>
      <c r="AA30" s="229"/>
      <c r="AB30" s="229"/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44571</v>
      </c>
      <c r="J31" s="169"/>
      <c r="K31" s="170">
        <v>13</v>
      </c>
      <c r="L31" s="105">
        <f>D15</f>
        <v>44595</v>
      </c>
      <c r="M31" s="106"/>
      <c r="N31" s="150">
        <v>21</v>
      </c>
      <c r="O31" s="148">
        <f>D23</f>
        <v>44623</v>
      </c>
      <c r="P31" s="109"/>
      <c r="Q31" s="470"/>
      <c r="R31" s="453"/>
      <c r="S31" s="58"/>
      <c r="T31" s="58"/>
      <c r="U31">
        <v>3</v>
      </c>
      <c r="V31" t="s">
        <v>232</v>
      </c>
      <c r="W31" t="s">
        <v>517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KM61 PLS</v>
      </c>
      <c r="J32" s="172"/>
      <c r="K32" s="115"/>
      <c r="L32" s="81" t="str">
        <f>C16</f>
        <v>KM61 PLS</v>
      </c>
      <c r="M32" s="117"/>
      <c r="N32" s="118"/>
      <c r="O32" s="119" t="str">
        <f>C24</f>
        <v>KM61 PLS</v>
      </c>
      <c r="P32" s="173"/>
      <c r="Q32" s="174">
        <f>D28</f>
        <v>0</v>
      </c>
      <c r="R32" s="451" t="s">
        <v>49</v>
      </c>
      <c r="S32" s="58"/>
      <c r="T32" s="58"/>
      <c r="U32">
        <v>4</v>
      </c>
      <c r="V32" t="s">
        <v>234</v>
      </c>
      <c r="W32" t="s">
        <v>517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223</v>
      </c>
      <c r="I33" s="460"/>
      <c r="J33" s="461"/>
      <c r="K33" s="456">
        <f>B16</f>
        <v>227</v>
      </c>
      <c r="L33" s="457"/>
      <c r="M33" s="458"/>
      <c r="N33" s="459">
        <f>B24</f>
        <v>231</v>
      </c>
      <c r="O33" s="460"/>
      <c r="P33" s="461"/>
      <c r="Q33" s="175"/>
      <c r="R33" s="452"/>
      <c r="S33" s="58"/>
      <c r="T33" s="58"/>
      <c r="U33">
        <v>5</v>
      </c>
      <c r="V33" t="s">
        <v>235</v>
      </c>
      <c r="W33" t="s">
        <v>517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44571</v>
      </c>
      <c r="J34" s="125"/>
      <c r="K34" s="126">
        <v>14</v>
      </c>
      <c r="L34" s="127">
        <f>D16</f>
        <v>44595</v>
      </c>
      <c r="M34" s="178"/>
      <c r="N34" s="129">
        <v>22</v>
      </c>
      <c r="O34" s="130">
        <f>D24</f>
        <v>44623</v>
      </c>
      <c r="P34" s="179"/>
      <c r="Q34" s="180"/>
      <c r="R34" s="452"/>
      <c r="S34" s="58"/>
      <c r="T34" s="58"/>
      <c r="U34">
        <v>15</v>
      </c>
      <c r="V34" t="s">
        <v>236</v>
      </c>
      <c r="W34" t="s">
        <v>517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KM61 PLS</v>
      </c>
      <c r="J35" s="183"/>
      <c r="K35" s="136"/>
      <c r="L35" s="137" t="str">
        <f>C17</f>
        <v>KM61 PLS</v>
      </c>
      <c r="M35" s="138"/>
      <c r="N35" s="139"/>
      <c r="O35" s="140" t="str">
        <f>C25</f>
        <v>KM61 PLS</v>
      </c>
      <c r="P35" s="143"/>
      <c r="Q35" s="184"/>
      <c r="R35" s="451" t="s">
        <v>51</v>
      </c>
      <c r="S35" s="58"/>
      <c r="T35" s="58"/>
      <c r="U35">
        <v>16</v>
      </c>
      <c r="V35" t="s">
        <v>237</v>
      </c>
      <c r="W35" t="s">
        <v>517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224</v>
      </c>
      <c r="I36" s="457"/>
      <c r="J36" s="458"/>
      <c r="K36" s="465">
        <f>B17</f>
        <v>228</v>
      </c>
      <c r="L36" s="466"/>
      <c r="M36" s="467"/>
      <c r="N36" s="456">
        <f>B25</f>
        <v>232</v>
      </c>
      <c r="O36" s="457"/>
      <c r="P36" s="458"/>
      <c r="Q36" s="185" t="s">
        <v>38</v>
      </c>
      <c r="R36" s="452"/>
      <c r="S36" s="58"/>
      <c r="T36" s="58"/>
      <c r="U36">
        <v>17</v>
      </c>
      <c r="V36" s="35" t="s">
        <v>238</v>
      </c>
      <c r="W36" s="35" t="s">
        <v>517</v>
      </c>
      <c r="X36" s="35" t="s">
        <v>228</v>
      </c>
      <c r="Y36" s="35" t="s">
        <v>225</v>
      </c>
      <c r="Z36" s="35" t="s">
        <v>226</v>
      </c>
      <c r="AA36" s="35" t="s">
        <v>226</v>
      </c>
      <c r="AB36" s="35" t="s">
        <v>226</v>
      </c>
      <c r="AC36" s="35" t="s">
        <v>226</v>
      </c>
      <c r="AD36" s="35" t="s">
        <v>226</v>
      </c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44574</v>
      </c>
      <c r="J37" s="169"/>
      <c r="K37" s="170">
        <v>15</v>
      </c>
      <c r="L37" s="105">
        <f>D17</f>
        <v>44602</v>
      </c>
      <c r="M37" s="106"/>
      <c r="N37" s="187">
        <v>23</v>
      </c>
      <c r="O37" s="108">
        <f>D25</f>
        <v>44631</v>
      </c>
      <c r="P37" s="109"/>
      <c r="Q37" s="188"/>
      <c r="R37" s="453"/>
      <c r="S37" s="58"/>
      <c r="T37" s="58"/>
      <c r="U37">
        <v>27</v>
      </c>
      <c r="V37" s="283" t="s">
        <v>239</v>
      </c>
      <c r="W37" s="283" t="s">
        <v>518</v>
      </c>
      <c r="X37" s="283" t="s">
        <v>228</v>
      </c>
      <c r="Y37" s="351">
        <v>38.273288726806641</v>
      </c>
      <c r="Z37" s="351">
        <v>38.635128021240234</v>
      </c>
      <c r="AA37" s="351">
        <v>0.57918244600296021</v>
      </c>
      <c r="AB37" s="351">
        <v>2.9108829498291016</v>
      </c>
      <c r="AC37" s="351">
        <v>2.3729817867279053</v>
      </c>
      <c r="AD37" s="351">
        <v>0.83659499883651733</v>
      </c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KM61 PLS</v>
      </c>
      <c r="J38" s="114"/>
      <c r="K38" s="115"/>
      <c r="L38" s="81" t="str">
        <f>C18</f>
        <v>KM61 PLS</v>
      </c>
      <c r="M38" s="117"/>
      <c r="N38" s="118"/>
      <c r="O38" s="119" t="str">
        <f>C26</f>
        <v>KM61 PLS</v>
      </c>
      <c r="P38" s="173"/>
      <c r="Q38" s="192"/>
      <c r="R38" s="452" t="s">
        <v>52</v>
      </c>
      <c r="S38" s="58"/>
      <c r="T38" s="58"/>
      <c r="U38">
        <v>28</v>
      </c>
      <c r="V38" t="s">
        <v>240</v>
      </c>
      <c r="W38" t="s">
        <v>518</v>
      </c>
      <c r="X38" t="s">
        <v>228</v>
      </c>
      <c r="Y38" s="229">
        <v>38.328960418701172</v>
      </c>
      <c r="Z38" s="229">
        <v>38.635128021240234</v>
      </c>
      <c r="AA38" s="229">
        <v>0.57918244600296021</v>
      </c>
      <c r="AB38" s="229">
        <v>2.7989327907562256</v>
      </c>
      <c r="AC38" s="229">
        <v>2.3729817867279053</v>
      </c>
      <c r="AD38" s="229">
        <v>0.83659499883651733</v>
      </c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224</v>
      </c>
      <c r="I39" s="460"/>
      <c r="J39" s="461"/>
      <c r="K39" s="456">
        <f>B18</f>
        <v>228</v>
      </c>
      <c r="L39" s="457"/>
      <c r="M39" s="458"/>
      <c r="N39" s="480">
        <f>B26</f>
        <v>232</v>
      </c>
      <c r="O39" s="481"/>
      <c r="P39" s="482"/>
      <c r="Q39" s="196" t="s">
        <v>38</v>
      </c>
      <c r="R39" s="452"/>
      <c r="S39" s="58"/>
      <c r="T39" s="58"/>
      <c r="U39">
        <v>29</v>
      </c>
      <c r="V39" t="s">
        <v>241</v>
      </c>
      <c r="W39" t="s">
        <v>518</v>
      </c>
      <c r="X39" t="s">
        <v>228</v>
      </c>
      <c r="Y39" t="s">
        <v>225</v>
      </c>
      <c r="Z39" s="229">
        <v>38.635128021240234</v>
      </c>
      <c r="AA39" s="229">
        <v>0.57918244600296021</v>
      </c>
      <c r="AB39" t="s">
        <v>226</v>
      </c>
      <c r="AC39" t="s">
        <v>226</v>
      </c>
      <c r="AD39" t="s">
        <v>226</v>
      </c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44574</v>
      </c>
      <c r="J40" s="201"/>
      <c r="K40" s="202">
        <v>16</v>
      </c>
      <c r="L40" s="203">
        <f>D18</f>
        <v>44602</v>
      </c>
      <c r="M40" s="204"/>
      <c r="N40" s="205">
        <v>24</v>
      </c>
      <c r="O40" s="200">
        <f>D26</f>
        <v>44631</v>
      </c>
      <c r="P40" s="201"/>
      <c r="Q40" s="206"/>
      <c r="R40" s="452"/>
      <c r="S40" s="58"/>
      <c r="T40" s="58"/>
      <c r="U40">
        <v>39</v>
      </c>
      <c r="V40" t="s">
        <v>242</v>
      </c>
      <c r="W40" t="s">
        <v>518</v>
      </c>
      <c r="X40" t="s">
        <v>228</v>
      </c>
      <c r="Y40" s="229">
        <v>39.303138732910156</v>
      </c>
      <c r="Z40" s="229">
        <v>38.635128021240234</v>
      </c>
      <c r="AA40" s="229">
        <v>0.57918244600296021</v>
      </c>
      <c r="AB40" s="229">
        <v>1.4091298580169678</v>
      </c>
      <c r="AC40" s="229">
        <v>2.3729817867279053</v>
      </c>
      <c r="AD40" s="229">
        <v>0.83659499883651733</v>
      </c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40</v>
      </c>
      <c r="V41" t="s">
        <v>243</v>
      </c>
      <c r="W41" t="s">
        <v>518</v>
      </c>
      <c r="X41" t="s">
        <v>228</v>
      </c>
      <c r="Y41" t="s">
        <v>225</v>
      </c>
      <c r="Z41" s="229">
        <v>38.635128021240234</v>
      </c>
      <c r="AA41" s="229">
        <v>0.57918244600296021</v>
      </c>
      <c r="AB41" t="s">
        <v>226</v>
      </c>
      <c r="AC41" t="s">
        <v>226</v>
      </c>
      <c r="AD41" t="s">
        <v>226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41</v>
      </c>
      <c r="V42" s="35" t="s">
        <v>244</v>
      </c>
      <c r="W42" s="35" t="s">
        <v>518</v>
      </c>
      <c r="X42" s="35" t="s">
        <v>228</v>
      </c>
      <c r="Y42" s="35" t="s">
        <v>225</v>
      </c>
      <c r="Z42" s="348">
        <v>38.635128021240234</v>
      </c>
      <c r="AA42" s="348">
        <v>0.57918244600296021</v>
      </c>
      <c r="AB42" s="35" t="s">
        <v>226</v>
      </c>
      <c r="AC42" s="35" t="s">
        <v>226</v>
      </c>
      <c r="AD42" s="35" t="s">
        <v>226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s="283" t="s">
        <v>245</v>
      </c>
      <c r="W43" s="283" t="s">
        <v>519</v>
      </c>
      <c r="X43" s="283" t="s">
        <v>228</v>
      </c>
      <c r="Y43" s="351">
        <v>33.279289245605469</v>
      </c>
      <c r="Z43" s="351">
        <v>33.555141448974609</v>
      </c>
      <c r="AA43" s="351">
        <v>0.30914419889450073</v>
      </c>
      <c r="AB43" s="351">
        <v>98.151252746582031</v>
      </c>
      <c r="AC43" s="351">
        <v>82.421218872070312</v>
      </c>
      <c r="AD43" s="351">
        <v>17.779182434082031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t="s">
        <v>519</v>
      </c>
      <c r="X44" t="s">
        <v>228</v>
      </c>
      <c r="Y44" s="229">
        <v>33.192527770996094</v>
      </c>
      <c r="Z44" s="229">
        <v>33.555141448974609</v>
      </c>
      <c r="AA44" s="229">
        <v>0.30914419889450073</v>
      </c>
      <c r="AB44" s="229">
        <v>104.33734130859375</v>
      </c>
      <c r="AC44" s="229">
        <v>82.421218872070312</v>
      </c>
      <c r="AD44" s="229">
        <v>17.779182434082031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t="s">
        <v>519</v>
      </c>
      <c r="X45" t="s">
        <v>228</v>
      </c>
      <c r="Y45" s="229">
        <v>33.863414764404297</v>
      </c>
      <c r="Z45" s="229">
        <v>33.555141448974609</v>
      </c>
      <c r="AA45" s="229">
        <v>0.30914419889450073</v>
      </c>
      <c r="AB45" s="229">
        <v>65.041069030761719</v>
      </c>
      <c r="AC45" s="229">
        <v>82.421218872070312</v>
      </c>
      <c r="AD45" s="229">
        <v>17.779182434082031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t="s">
        <v>519</v>
      </c>
      <c r="X46" t="s">
        <v>228</v>
      </c>
      <c r="Y46" s="229">
        <v>33.377540588378906</v>
      </c>
      <c r="Z46" s="229">
        <v>33.555141448974609</v>
      </c>
      <c r="AA46" s="229">
        <v>0.30914419889450073</v>
      </c>
      <c r="AB46" s="229">
        <v>91.587600708007812</v>
      </c>
      <c r="AC46" s="229">
        <v>82.421218872070312</v>
      </c>
      <c r="AD46" s="229">
        <v>17.779182434082031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t="s">
        <v>519</v>
      </c>
      <c r="X47" t="s">
        <v>228</v>
      </c>
      <c r="Y47" s="229">
        <v>33.894973754882812</v>
      </c>
      <c r="Z47" s="229">
        <v>33.555141448974609</v>
      </c>
      <c r="AA47" s="229">
        <v>0.30914419889450073</v>
      </c>
      <c r="AB47" s="229">
        <v>63.611038208007812</v>
      </c>
      <c r="AC47" s="229">
        <v>82.421218872070312</v>
      </c>
      <c r="AD47" s="229">
        <v>17.779182434082031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s="35" t="s">
        <v>252</v>
      </c>
      <c r="W48" s="35" t="s">
        <v>519</v>
      </c>
      <c r="X48" s="35" t="s">
        <v>228</v>
      </c>
      <c r="Y48" s="348">
        <v>33.723091125488281</v>
      </c>
      <c r="Z48" s="348">
        <v>33.555141448974609</v>
      </c>
      <c r="AA48" s="348">
        <v>0.30914419889450073</v>
      </c>
      <c r="AB48" s="348">
        <v>71.79901123046875</v>
      </c>
      <c r="AC48" s="348">
        <v>82.421218872070312</v>
      </c>
      <c r="AD48" s="348">
        <v>17.779182434082031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s="283" t="s">
        <v>253</v>
      </c>
      <c r="W49" s="283" t="s">
        <v>520</v>
      </c>
      <c r="X49" s="283" t="s">
        <v>228</v>
      </c>
      <c r="Y49" s="351">
        <v>33.743659973144531</v>
      </c>
      <c r="Z49" s="351">
        <v>33.828456878662109</v>
      </c>
      <c r="AA49" s="351">
        <v>0.18541434407234192</v>
      </c>
      <c r="AB49" s="351">
        <v>70.766159057617188</v>
      </c>
      <c r="AC49" s="351">
        <v>67.133308410644531</v>
      </c>
      <c r="AD49" s="351">
        <v>8.6406726837158203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t="s">
        <v>520</v>
      </c>
      <c r="X50" t="s">
        <v>228</v>
      </c>
      <c r="Y50" s="229">
        <v>33.810188293457031</v>
      </c>
      <c r="Z50" s="229">
        <v>33.828456878662109</v>
      </c>
      <c r="AA50" s="229">
        <v>0.18541434407234192</v>
      </c>
      <c r="AB50" s="229">
        <v>67.526130676269531</v>
      </c>
      <c r="AC50" s="229">
        <v>67.133308410644531</v>
      </c>
      <c r="AD50" s="229">
        <v>8.6406726837158203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t="s">
        <v>520</v>
      </c>
      <c r="X51" t="s">
        <v>228</v>
      </c>
      <c r="Y51" s="229">
        <v>33.991874694824219</v>
      </c>
      <c r="Z51" s="229">
        <v>33.828456878662109</v>
      </c>
      <c r="AA51" s="229">
        <v>0.18541434407234192</v>
      </c>
      <c r="AB51" s="229">
        <v>59.413681030273438</v>
      </c>
      <c r="AC51" s="229">
        <v>67.133308410644531</v>
      </c>
      <c r="AD51" s="229">
        <v>8.6406726837158203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t="s">
        <v>520</v>
      </c>
      <c r="X52" t="s">
        <v>228</v>
      </c>
      <c r="Y52" s="229">
        <v>34.093563079833984</v>
      </c>
      <c r="Z52" s="229">
        <v>33.828456878662109</v>
      </c>
      <c r="AA52" s="229">
        <v>0.18541434407234192</v>
      </c>
      <c r="AB52" s="229">
        <v>55.306449890136719</v>
      </c>
      <c r="AC52" s="229">
        <v>67.133308410644531</v>
      </c>
      <c r="AD52" s="229">
        <v>8.6406726837158203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t="s">
        <v>520</v>
      </c>
      <c r="X53" t="s">
        <v>228</v>
      </c>
      <c r="Y53" s="229">
        <v>33.750633239746094</v>
      </c>
      <c r="Z53" s="229">
        <v>33.828456878662109</v>
      </c>
      <c r="AA53" s="229">
        <v>0.18541434407234192</v>
      </c>
      <c r="AB53" s="229">
        <v>70.419380187988281</v>
      </c>
      <c r="AC53" s="229">
        <v>67.133308410644531</v>
      </c>
      <c r="AD53" s="229">
        <v>8.6406726837158203</v>
      </c>
    </row>
    <row r="54" spans="1:30">
      <c r="U54">
        <v>89</v>
      </c>
      <c r="V54" s="35" t="s">
        <v>258</v>
      </c>
      <c r="W54" s="35" t="s">
        <v>520</v>
      </c>
      <c r="X54" s="35" t="s">
        <v>228</v>
      </c>
      <c r="Y54" s="348">
        <v>33.580818176269531</v>
      </c>
      <c r="Z54" s="348">
        <v>33.828456878662109</v>
      </c>
      <c r="AA54" s="348">
        <v>0.18541434407234192</v>
      </c>
      <c r="AB54" s="348">
        <v>79.3680419921875</v>
      </c>
      <c r="AC54" s="348">
        <v>67.133308410644531</v>
      </c>
      <c r="AD54" s="348">
        <v>8.6406726837158203</v>
      </c>
    </row>
    <row r="55" spans="1:30">
      <c r="U55">
        <v>6</v>
      </c>
      <c r="V55" s="283" t="s">
        <v>259</v>
      </c>
      <c r="W55" s="283" t="s">
        <v>521</v>
      </c>
      <c r="X55" s="283" t="s">
        <v>228</v>
      </c>
      <c r="Y55" s="351">
        <v>32.472770690917969</v>
      </c>
      <c r="Z55" s="351">
        <v>32.437873840332031</v>
      </c>
      <c r="AA55" s="351">
        <v>0.19385722279548645</v>
      </c>
      <c r="AB55" s="351">
        <v>173.238037109375</v>
      </c>
      <c r="AC55" s="351">
        <v>179.03884887695312</v>
      </c>
      <c r="AD55" s="351">
        <v>26.137208938598633</v>
      </c>
    </row>
    <row r="56" spans="1:30">
      <c r="U56">
        <v>7</v>
      </c>
      <c r="V56" t="s">
        <v>261</v>
      </c>
      <c r="W56" t="s">
        <v>521</v>
      </c>
      <c r="X56" t="s">
        <v>228</v>
      </c>
      <c r="Y56" s="229">
        <v>32.500095367431641</v>
      </c>
      <c r="Z56" s="229">
        <v>32.437873840332031</v>
      </c>
      <c r="AA56" s="229">
        <v>0.19385722279548645</v>
      </c>
      <c r="AB56" s="229">
        <v>169.93525695800781</v>
      </c>
      <c r="AC56" s="229">
        <v>179.03884887695312</v>
      </c>
      <c r="AD56" s="229">
        <v>26.137208938598633</v>
      </c>
    </row>
    <row r="57" spans="1:30">
      <c r="U57">
        <v>8</v>
      </c>
      <c r="V57" t="s">
        <v>262</v>
      </c>
      <c r="W57" t="s">
        <v>521</v>
      </c>
      <c r="X57" t="s">
        <v>228</v>
      </c>
      <c r="Y57" s="229">
        <v>32.064144134521484</v>
      </c>
      <c r="Z57" s="229">
        <v>32.437873840332031</v>
      </c>
      <c r="AA57" s="229">
        <v>0.19385722279548645</v>
      </c>
      <c r="AB57" s="229">
        <v>231.0250244140625</v>
      </c>
      <c r="AC57" s="229">
        <v>179.03884887695312</v>
      </c>
      <c r="AD57" s="229">
        <v>26.137208938598633</v>
      </c>
    </row>
    <row r="58" spans="1:30">
      <c r="U58">
        <v>18</v>
      </c>
      <c r="V58" t="s">
        <v>263</v>
      </c>
      <c r="W58" t="s">
        <v>521</v>
      </c>
      <c r="X58" t="s">
        <v>228</v>
      </c>
      <c r="Y58" s="229">
        <v>32.503505706787109</v>
      </c>
      <c r="Z58" s="229">
        <v>32.437873840332031</v>
      </c>
      <c r="AA58" s="229">
        <v>0.19385722279548645</v>
      </c>
      <c r="AB58" s="229">
        <v>169.52749633789062</v>
      </c>
      <c r="AC58" s="229">
        <v>179.03884887695312</v>
      </c>
      <c r="AD58" s="229">
        <v>26.137208938598633</v>
      </c>
    </row>
    <row r="59" spans="1:30">
      <c r="U59">
        <v>19</v>
      </c>
      <c r="V59" t="s">
        <v>264</v>
      </c>
      <c r="W59" t="s">
        <v>521</v>
      </c>
      <c r="X59" t="s">
        <v>228</v>
      </c>
      <c r="Y59" s="229">
        <v>32.586257934570312</v>
      </c>
      <c r="Z59" s="229">
        <v>32.437873840332031</v>
      </c>
      <c r="AA59" s="229">
        <v>0.19385722279548645</v>
      </c>
      <c r="AB59" s="229">
        <v>159.9273681640625</v>
      </c>
      <c r="AC59" s="229">
        <v>179.03884887695312</v>
      </c>
      <c r="AD59" s="229">
        <v>26.137208938598633</v>
      </c>
    </row>
    <row r="60" spans="1:30">
      <c r="U60">
        <v>20</v>
      </c>
      <c r="V60" t="s">
        <v>265</v>
      </c>
      <c r="W60" t="s">
        <v>521</v>
      </c>
      <c r="X60" t="s">
        <v>228</v>
      </c>
      <c r="Y60" s="229">
        <v>32.307247161865234</v>
      </c>
      <c r="Z60" s="229">
        <v>32.437873840332031</v>
      </c>
      <c r="AA60" s="229">
        <v>0.19385722279548645</v>
      </c>
      <c r="AB60" s="229">
        <v>194.66314697265625</v>
      </c>
      <c r="AC60" s="229">
        <v>179.03884887695312</v>
      </c>
      <c r="AD60" s="229">
        <v>26.137208938598633</v>
      </c>
    </row>
    <row r="61" spans="1:30">
      <c r="U61">
        <v>30</v>
      </c>
      <c r="V61" s="35" t="s">
        <v>266</v>
      </c>
      <c r="W61" s="35" t="s">
        <v>521</v>
      </c>
      <c r="X61" s="35" t="s">
        <v>228</v>
      </c>
      <c r="Y61" s="348">
        <v>32.631088256835938</v>
      </c>
      <c r="Z61" s="348">
        <v>32.437873840332031</v>
      </c>
      <c r="AA61" s="348">
        <v>0.19385722279548645</v>
      </c>
      <c r="AB61" s="348">
        <v>154.95562744140625</v>
      </c>
      <c r="AC61" s="348">
        <v>179.03884887695312</v>
      </c>
      <c r="AD61" s="348">
        <v>26.137208938598633</v>
      </c>
    </row>
    <row r="62" spans="1:30">
      <c r="U62">
        <v>31</v>
      </c>
      <c r="V62" s="283" t="s">
        <v>267</v>
      </c>
      <c r="W62" s="283" t="s">
        <v>522</v>
      </c>
      <c r="X62" s="283" t="s">
        <v>228</v>
      </c>
      <c r="Y62" s="351">
        <v>33.151618957519531</v>
      </c>
      <c r="Z62" s="351">
        <v>33.160083770751953</v>
      </c>
      <c r="AA62" s="351">
        <v>0.11526158452033997</v>
      </c>
      <c r="AB62" s="351">
        <v>107.38793182373047</v>
      </c>
      <c r="AC62" s="351">
        <v>107.04434204101562</v>
      </c>
      <c r="AD62" s="351">
        <v>8.7510652542114258</v>
      </c>
    </row>
    <row r="63" spans="1:30">
      <c r="U63">
        <v>32</v>
      </c>
      <c r="V63" t="s">
        <v>268</v>
      </c>
      <c r="W63" t="s">
        <v>522</v>
      </c>
      <c r="X63" t="s">
        <v>228</v>
      </c>
      <c r="Y63" s="229">
        <v>32.988857269287109</v>
      </c>
      <c r="Z63" s="229">
        <v>33.160083770751953</v>
      </c>
      <c r="AA63" s="229">
        <v>0.11526158452033997</v>
      </c>
      <c r="AB63" s="229">
        <v>120.43452453613281</v>
      </c>
      <c r="AC63" s="229">
        <v>107.04434204101562</v>
      </c>
      <c r="AD63" s="229">
        <v>8.7510652542114258</v>
      </c>
    </row>
    <row r="64" spans="1:30">
      <c r="U64">
        <v>42</v>
      </c>
      <c r="V64" t="s">
        <v>269</v>
      </c>
      <c r="W64" t="s">
        <v>522</v>
      </c>
      <c r="X64" t="s">
        <v>228</v>
      </c>
      <c r="Y64" s="229">
        <v>33.278060913085938</v>
      </c>
      <c r="Z64" s="229">
        <v>33.160083770751953</v>
      </c>
      <c r="AA64" s="229">
        <v>0.11526158452033997</v>
      </c>
      <c r="AB64" s="229">
        <v>98.236221313476562</v>
      </c>
      <c r="AC64" s="229">
        <v>107.04434204101562</v>
      </c>
      <c r="AD64" s="229">
        <v>8.7510652542114258</v>
      </c>
    </row>
    <row r="65" spans="2:30">
      <c r="U65">
        <v>43</v>
      </c>
      <c r="V65" t="s">
        <v>91</v>
      </c>
      <c r="W65" t="s">
        <v>522</v>
      </c>
      <c r="X65" t="s">
        <v>228</v>
      </c>
      <c r="Y65" s="229">
        <v>33.293804168701172</v>
      </c>
      <c r="Z65" s="229">
        <v>33.160083770751953</v>
      </c>
      <c r="AA65" s="229">
        <v>0.11526158452033997</v>
      </c>
      <c r="AB65" s="229">
        <v>97.152755737304688</v>
      </c>
      <c r="AC65" s="229">
        <v>107.04434204101562</v>
      </c>
      <c r="AD65" s="229">
        <v>8.7510652542114258</v>
      </c>
    </row>
    <row r="66" spans="2:30">
      <c r="U66">
        <v>44</v>
      </c>
      <c r="V66" t="s">
        <v>270</v>
      </c>
      <c r="W66" t="s">
        <v>522</v>
      </c>
      <c r="X66" t="s">
        <v>228</v>
      </c>
      <c r="Y66" s="229">
        <v>33.160442352294922</v>
      </c>
      <c r="Z66" s="229">
        <v>33.160083770751953</v>
      </c>
      <c r="AA66" s="229">
        <v>0.11526158452033997</v>
      </c>
      <c r="AB66" s="229">
        <v>106.72251129150391</v>
      </c>
      <c r="AC66" s="229">
        <v>107.04434204101562</v>
      </c>
      <c r="AD66" s="229">
        <v>8.7510652542114258</v>
      </c>
    </row>
    <row r="67" spans="2:30">
      <c r="U67">
        <v>72</v>
      </c>
      <c r="V67" s="35" t="s">
        <v>350</v>
      </c>
      <c r="W67" s="35" t="s">
        <v>522</v>
      </c>
      <c r="X67" s="35" t="s">
        <v>228</v>
      </c>
      <c r="Y67" s="348">
        <v>33.087722778320312</v>
      </c>
      <c r="Z67" s="348">
        <v>33.160083770751953</v>
      </c>
      <c r="AA67" s="348">
        <v>0.11526158452033997</v>
      </c>
      <c r="AB67" s="348">
        <v>112.33212280273438</v>
      </c>
      <c r="AC67" s="348">
        <v>107.04434204101562</v>
      </c>
      <c r="AD67" s="348">
        <v>8.7510652542114258</v>
      </c>
    </row>
    <row r="68" spans="2:30">
      <c r="U68">
        <v>54</v>
      </c>
      <c r="V68" s="283" t="s">
        <v>284</v>
      </c>
      <c r="W68" s="283" t="s">
        <v>523</v>
      </c>
      <c r="X68" s="283" t="s">
        <v>228</v>
      </c>
      <c r="Y68" s="351">
        <v>35.444126129150391</v>
      </c>
      <c r="Z68" s="351">
        <v>35.632366180419922</v>
      </c>
      <c r="AA68" s="351">
        <v>0.1913427859544754</v>
      </c>
      <c r="AB68" s="351">
        <v>21.359085083007812</v>
      </c>
      <c r="AC68" s="351">
        <v>18.842117309570312</v>
      </c>
      <c r="AD68" s="351">
        <v>2.3698573112487793</v>
      </c>
    </row>
    <row r="69" spans="2:30">
      <c r="U69">
        <v>55</v>
      </c>
      <c r="V69" t="s">
        <v>286</v>
      </c>
      <c r="W69" t="s">
        <v>523</v>
      </c>
      <c r="X69" t="s">
        <v>228</v>
      </c>
      <c r="Y69" s="229">
        <v>35.535739898681641</v>
      </c>
      <c r="Z69" s="229">
        <v>35.632366180419922</v>
      </c>
      <c r="AA69" s="229">
        <v>0.1913427859544754</v>
      </c>
      <c r="AB69" s="229">
        <v>20.02415657043457</v>
      </c>
      <c r="AC69" s="229">
        <v>18.842117309570312</v>
      </c>
      <c r="AD69" s="229">
        <v>2.3698573112487793</v>
      </c>
    </row>
    <row r="70" spans="2:30">
      <c r="U70">
        <v>56</v>
      </c>
      <c r="V70" t="s">
        <v>287</v>
      </c>
      <c r="W70" t="s">
        <v>523</v>
      </c>
      <c r="X70" t="s">
        <v>228</v>
      </c>
      <c r="Y70" s="229">
        <v>35.985904693603516</v>
      </c>
      <c r="Z70" s="229">
        <v>35.632366180419922</v>
      </c>
      <c r="AA70" s="229">
        <v>0.1913427859544754</v>
      </c>
      <c r="AB70" s="229">
        <v>14.582439422607422</v>
      </c>
      <c r="AC70" s="229">
        <v>18.842117309570312</v>
      </c>
      <c r="AD70" s="229">
        <v>2.3698573112487793</v>
      </c>
    </row>
    <row r="71" spans="2:30">
      <c r="B71"/>
      <c r="C71"/>
      <c r="D71"/>
      <c r="G71"/>
      <c r="U71">
        <v>66</v>
      </c>
      <c r="V71" t="s">
        <v>288</v>
      </c>
      <c r="W71" t="s">
        <v>523</v>
      </c>
      <c r="X71" t="s">
        <v>228</v>
      </c>
      <c r="Y71" s="229">
        <v>35.606410980224609</v>
      </c>
      <c r="Z71" s="229">
        <v>35.632366180419922</v>
      </c>
      <c r="AA71" s="229">
        <v>0.1913427859544754</v>
      </c>
      <c r="AB71" s="229">
        <v>19.051668167114258</v>
      </c>
      <c r="AC71" s="229">
        <v>18.842117309570312</v>
      </c>
      <c r="AD71" s="229">
        <v>2.3698573112487793</v>
      </c>
    </row>
    <row r="72" spans="2:30">
      <c r="B72"/>
      <c r="C72"/>
      <c r="D72"/>
      <c r="G72"/>
      <c r="U72">
        <v>67</v>
      </c>
      <c r="V72" t="s">
        <v>289</v>
      </c>
      <c r="W72" t="s">
        <v>523</v>
      </c>
      <c r="X72" t="s">
        <v>228</v>
      </c>
      <c r="Y72" s="229">
        <v>35.687538146972656</v>
      </c>
      <c r="Z72" s="229">
        <v>35.632366180419922</v>
      </c>
      <c r="AA72" s="229">
        <v>0.1913427859544754</v>
      </c>
      <c r="AB72" s="229">
        <v>17.993383407592773</v>
      </c>
      <c r="AC72" s="229">
        <v>18.842117309570312</v>
      </c>
      <c r="AD72" s="229">
        <v>2.3698573112487793</v>
      </c>
    </row>
    <row r="73" spans="2:30">
      <c r="U73">
        <v>68</v>
      </c>
      <c r="V73" s="35" t="s">
        <v>290</v>
      </c>
      <c r="W73" s="35" t="s">
        <v>523</v>
      </c>
      <c r="X73" s="35" t="s">
        <v>228</v>
      </c>
      <c r="Y73" s="348">
        <v>35.534477233886719</v>
      </c>
      <c r="Z73" s="348">
        <v>35.632366180419922</v>
      </c>
      <c r="AA73" s="348">
        <v>0.1913427859544754</v>
      </c>
      <c r="AB73" s="348">
        <v>20.041975021362305</v>
      </c>
      <c r="AC73" s="348">
        <v>18.842117309570312</v>
      </c>
      <c r="AD73" s="348">
        <v>2.3698573112487793</v>
      </c>
    </row>
    <row r="74" spans="2:30">
      <c r="U74">
        <v>78</v>
      </c>
      <c r="V74" s="283" t="s">
        <v>291</v>
      </c>
      <c r="W74" s="283" t="s">
        <v>524</v>
      </c>
      <c r="X74" s="283" t="s">
        <v>228</v>
      </c>
      <c r="Y74" s="351">
        <v>36.998428344726562</v>
      </c>
      <c r="Z74" s="351">
        <v>36.866199493408203</v>
      </c>
      <c r="AA74" s="351">
        <v>0.55077290534973145</v>
      </c>
      <c r="AB74" s="351">
        <v>7.1459059715270996</v>
      </c>
      <c r="AC74" s="351">
        <v>8.4256734848022461</v>
      </c>
      <c r="AD74" s="351">
        <v>3.9887347221374512</v>
      </c>
    </row>
    <row r="75" spans="2:30">
      <c r="U75">
        <v>79</v>
      </c>
      <c r="V75" t="s">
        <v>292</v>
      </c>
      <c r="W75" t="s">
        <v>524</v>
      </c>
      <c r="X75" t="s">
        <v>228</v>
      </c>
      <c r="Y75" s="229">
        <v>37.283847808837891</v>
      </c>
      <c r="Z75" s="229">
        <v>36.866199493408203</v>
      </c>
      <c r="AA75" s="229">
        <v>0.55077290534973145</v>
      </c>
      <c r="AB75" s="229">
        <v>5.8443427085876465</v>
      </c>
      <c r="AC75" s="229">
        <v>8.4256734848022461</v>
      </c>
      <c r="AD75" s="229">
        <v>3.9887347221374512</v>
      </c>
    </row>
    <row r="76" spans="2:30">
      <c r="U76">
        <v>80</v>
      </c>
      <c r="V76" t="s">
        <v>293</v>
      </c>
      <c r="W76" t="s">
        <v>524</v>
      </c>
      <c r="X76" t="s">
        <v>228</v>
      </c>
      <c r="Y76" s="229">
        <v>37.359756469726562</v>
      </c>
      <c r="Z76" s="229">
        <v>36.866199493408203</v>
      </c>
      <c r="AA76" s="229">
        <v>0.55077290534973145</v>
      </c>
      <c r="AB76" s="229">
        <v>5.5400295257568359</v>
      </c>
      <c r="AC76" s="229">
        <v>8.4256734848022461</v>
      </c>
      <c r="AD76" s="229">
        <v>3.9887347221374512</v>
      </c>
    </row>
    <row r="77" spans="2:30">
      <c r="U77">
        <v>90</v>
      </c>
      <c r="V77" t="s">
        <v>294</v>
      </c>
      <c r="W77" t="s">
        <v>524</v>
      </c>
      <c r="X77" t="s">
        <v>228</v>
      </c>
      <c r="Y77" s="229">
        <v>36.858867645263672</v>
      </c>
      <c r="Z77" s="229">
        <v>36.866199493408203</v>
      </c>
      <c r="AA77" s="229">
        <v>0.55077290534973145</v>
      </c>
      <c r="AB77" s="229">
        <v>7.8841462135314941</v>
      </c>
      <c r="AC77" s="229">
        <v>8.4256734848022461</v>
      </c>
      <c r="AD77" s="229">
        <v>3.9887347221374512</v>
      </c>
    </row>
    <row r="78" spans="2:30">
      <c r="U78">
        <v>91</v>
      </c>
      <c r="V78" t="s">
        <v>295</v>
      </c>
      <c r="W78" t="s">
        <v>524</v>
      </c>
      <c r="X78" t="s">
        <v>228</v>
      </c>
      <c r="Y78" s="229">
        <v>35.826404571533203</v>
      </c>
      <c r="Z78" s="229">
        <v>36.866199493408203</v>
      </c>
      <c r="AA78" s="229">
        <v>0.55077290534973145</v>
      </c>
      <c r="AB78" s="229">
        <v>16.316532135009766</v>
      </c>
      <c r="AC78" s="229">
        <v>8.4256734848022461</v>
      </c>
      <c r="AD78" s="229">
        <v>3.9887347221374512</v>
      </c>
    </row>
    <row r="79" spans="2:30">
      <c r="U79">
        <v>92</v>
      </c>
      <c r="V79" s="35" t="s">
        <v>296</v>
      </c>
      <c r="W79" s="35" t="s">
        <v>524</v>
      </c>
      <c r="X79" s="35" t="s">
        <v>228</v>
      </c>
      <c r="Y79" s="348">
        <v>36.869903564453125</v>
      </c>
      <c r="Z79" s="348">
        <v>36.866199493408203</v>
      </c>
      <c r="AA79" s="348">
        <v>0.55077290534973145</v>
      </c>
      <c r="AB79" s="348">
        <v>7.8230900764465332</v>
      </c>
      <c r="AC79" s="348">
        <v>8.4256734848022461</v>
      </c>
      <c r="AD79" s="348">
        <v>3.9887347221374512</v>
      </c>
    </row>
    <row r="80" spans="2:30">
      <c r="U80">
        <v>9</v>
      </c>
      <c r="V80" s="283" t="s">
        <v>271</v>
      </c>
      <c r="W80" s="283" t="s">
        <v>525</v>
      </c>
      <c r="X80" s="283" t="s">
        <v>228</v>
      </c>
      <c r="Y80" s="351">
        <v>36.282070159912109</v>
      </c>
      <c r="Z80" s="351">
        <v>36.897922515869141</v>
      </c>
      <c r="AA80" s="351">
        <v>0.51832878589630127</v>
      </c>
      <c r="AB80" s="351">
        <v>11.836434364318848</v>
      </c>
      <c r="AC80" s="351">
        <v>8.1250286102294922</v>
      </c>
      <c r="AD80" s="351">
        <v>3.1155064105987549</v>
      </c>
    </row>
    <row r="81" spans="21:30">
      <c r="U81">
        <v>10</v>
      </c>
      <c r="V81" t="s">
        <v>273</v>
      </c>
      <c r="W81" t="s">
        <v>525</v>
      </c>
      <c r="X81" t="s">
        <v>228</v>
      </c>
      <c r="Y81" s="229">
        <v>36.230136871337891</v>
      </c>
      <c r="Z81" s="229">
        <v>36.897922515869141</v>
      </c>
      <c r="AA81" s="229">
        <v>0.51832878589630127</v>
      </c>
      <c r="AB81" s="229">
        <v>12.277485847473145</v>
      </c>
      <c r="AC81" s="229">
        <v>8.1250286102294922</v>
      </c>
      <c r="AD81" s="229">
        <v>3.1155064105987549</v>
      </c>
    </row>
    <row r="82" spans="21:30">
      <c r="U82">
        <v>11</v>
      </c>
      <c r="V82" t="s">
        <v>274</v>
      </c>
      <c r="W82" t="s">
        <v>525</v>
      </c>
      <c r="X82" t="s">
        <v>228</v>
      </c>
      <c r="Y82" s="229">
        <v>37.139751434326172</v>
      </c>
      <c r="Z82" s="229">
        <v>36.897922515869141</v>
      </c>
      <c r="AA82" s="229">
        <v>0.51832878589630127</v>
      </c>
      <c r="AB82" s="229">
        <v>6.4687552452087402</v>
      </c>
      <c r="AC82" s="229">
        <v>8.1250286102294922</v>
      </c>
      <c r="AD82" s="229">
        <v>3.1155064105987549</v>
      </c>
    </row>
    <row r="83" spans="21:30">
      <c r="U83">
        <v>21</v>
      </c>
      <c r="V83" t="s">
        <v>275</v>
      </c>
      <c r="W83" t="s">
        <v>525</v>
      </c>
      <c r="X83" t="s">
        <v>228</v>
      </c>
      <c r="Y83" s="229">
        <v>37.382400512695312</v>
      </c>
      <c r="Z83" s="229">
        <v>36.897922515869141</v>
      </c>
      <c r="AA83" s="229">
        <v>0.51832878589630127</v>
      </c>
      <c r="AB83" s="229">
        <v>5.452357292175293</v>
      </c>
      <c r="AC83" s="229">
        <v>8.1250286102294922</v>
      </c>
      <c r="AD83" s="229">
        <v>3.1155064105987549</v>
      </c>
    </row>
    <row r="84" spans="21:30">
      <c r="U84">
        <v>22</v>
      </c>
      <c r="V84" t="s">
        <v>276</v>
      </c>
      <c r="W84" t="s">
        <v>525</v>
      </c>
      <c r="X84" t="s">
        <v>228</v>
      </c>
      <c r="Y84" s="229">
        <v>36.990032196044922</v>
      </c>
      <c r="Z84" s="229">
        <v>36.897922515869141</v>
      </c>
      <c r="AA84" s="229">
        <v>0.51832878589630127</v>
      </c>
      <c r="AB84" s="229">
        <v>7.1882972717285156</v>
      </c>
      <c r="AC84" s="229">
        <v>8.1250286102294922</v>
      </c>
      <c r="AD84" s="229">
        <v>3.1155064105987549</v>
      </c>
    </row>
    <row r="85" spans="21:30">
      <c r="U85">
        <v>23</v>
      </c>
      <c r="V85" s="35" t="s">
        <v>277</v>
      </c>
      <c r="W85" s="35" t="s">
        <v>525</v>
      </c>
      <c r="X85" s="35" t="s">
        <v>228</v>
      </c>
      <c r="Y85" s="348">
        <v>37.363140106201172</v>
      </c>
      <c r="Z85" s="348">
        <v>36.897922515869141</v>
      </c>
      <c r="AA85" s="348">
        <v>0.51832878589630127</v>
      </c>
      <c r="AB85" s="348">
        <v>5.5268397331237793</v>
      </c>
      <c r="AC85" s="348">
        <v>8.1250286102294922</v>
      </c>
      <c r="AD85" s="348">
        <v>3.1155064105987549</v>
      </c>
    </row>
    <row r="86" spans="21:30">
      <c r="U86">
        <v>33</v>
      </c>
      <c r="V86" s="283" t="s">
        <v>278</v>
      </c>
      <c r="W86" s="283" t="s">
        <v>526</v>
      </c>
      <c r="X86" s="283" t="s">
        <v>228</v>
      </c>
      <c r="Y86" s="351">
        <v>36.994476318359375</v>
      </c>
      <c r="Z86" s="351">
        <v>38.071697235107422</v>
      </c>
      <c r="AA86" s="351">
        <v>1.7864460945129395</v>
      </c>
      <c r="AB86" s="351">
        <v>7.165827751159668</v>
      </c>
      <c r="AC86" s="351">
        <v>5.2118391990661621</v>
      </c>
      <c r="AD86" s="351">
        <v>4.1062779426574707</v>
      </c>
    </row>
    <row r="87" spans="21:30">
      <c r="U87">
        <v>34</v>
      </c>
      <c r="V87" t="s">
        <v>279</v>
      </c>
      <c r="W87" t="s">
        <v>526</v>
      </c>
      <c r="X87" t="s">
        <v>228</v>
      </c>
      <c r="Y87" s="229">
        <v>41.340175628662109</v>
      </c>
      <c r="Z87" s="229">
        <v>38.071697235107422</v>
      </c>
      <c r="AA87" s="229">
        <v>1.7864460945129395</v>
      </c>
      <c r="AB87" s="229">
        <v>0.33553445339202881</v>
      </c>
      <c r="AC87" s="229">
        <v>5.2118391990661621</v>
      </c>
      <c r="AD87" s="229">
        <v>4.1062779426574707</v>
      </c>
    </row>
    <row r="88" spans="21:30">
      <c r="U88">
        <v>35</v>
      </c>
      <c r="V88" t="s">
        <v>280</v>
      </c>
      <c r="W88" t="s">
        <v>526</v>
      </c>
      <c r="X88" t="s">
        <v>228</v>
      </c>
      <c r="Y88" s="229">
        <v>38.399600982666016</v>
      </c>
      <c r="Z88" s="229">
        <v>38.071697235107422</v>
      </c>
      <c r="AA88" s="229">
        <v>1.7864460945129395</v>
      </c>
      <c r="AB88" s="229">
        <v>2.663057804107666</v>
      </c>
      <c r="AC88" s="229">
        <v>5.2118391990661621</v>
      </c>
      <c r="AD88" s="229">
        <v>4.1062779426574707</v>
      </c>
    </row>
    <row r="89" spans="21:30">
      <c r="U89">
        <v>45</v>
      </c>
      <c r="V89" t="s">
        <v>281</v>
      </c>
      <c r="W89" t="s">
        <v>526</v>
      </c>
      <c r="X89" t="s">
        <v>228</v>
      </c>
      <c r="Y89" s="229">
        <v>37.197669982910156</v>
      </c>
      <c r="Z89" s="229">
        <v>38.071697235107422</v>
      </c>
      <c r="AA89" s="229">
        <v>1.7864460945129395</v>
      </c>
      <c r="AB89" s="229">
        <v>6.2101349830627441</v>
      </c>
      <c r="AC89" s="229">
        <v>5.2118391990661621</v>
      </c>
      <c r="AD89" s="229">
        <v>4.1062779426574707</v>
      </c>
    </row>
    <row r="90" spans="21:30">
      <c r="U90">
        <v>46</v>
      </c>
      <c r="V90" t="s">
        <v>282</v>
      </c>
      <c r="W90" t="s">
        <v>526</v>
      </c>
      <c r="X90" t="s">
        <v>228</v>
      </c>
      <c r="Y90" s="229">
        <v>38.220962524414062</v>
      </c>
      <c r="Z90" s="229">
        <v>38.071697235107422</v>
      </c>
      <c r="AA90" s="229">
        <v>1.7864460945129395</v>
      </c>
      <c r="AB90" s="229">
        <v>3.0201845169067383</v>
      </c>
      <c r="AC90" s="229">
        <v>5.2118391990661621</v>
      </c>
      <c r="AD90" s="229">
        <v>4.1062779426574707</v>
      </c>
    </row>
    <row r="91" spans="21:30">
      <c r="U91">
        <v>47</v>
      </c>
      <c r="V91" s="35" t="s">
        <v>283</v>
      </c>
      <c r="W91" s="35" t="s">
        <v>526</v>
      </c>
      <c r="X91" s="35" t="s">
        <v>228</v>
      </c>
      <c r="Y91" s="348">
        <v>36.277297973632812</v>
      </c>
      <c r="Z91" s="348">
        <v>38.071697235107422</v>
      </c>
      <c r="AA91" s="348">
        <v>1.7864460945129395</v>
      </c>
      <c r="AB91" s="348">
        <v>11.876293182373047</v>
      </c>
      <c r="AC91" s="348">
        <v>5.2118391990661621</v>
      </c>
      <c r="AD91" s="348">
        <v>4.1062779426574707</v>
      </c>
    </row>
    <row r="92" spans="21:30">
      <c r="U92">
        <v>57</v>
      </c>
      <c r="V92" s="283" t="s">
        <v>297</v>
      </c>
      <c r="W92" s="283" t="s">
        <v>527</v>
      </c>
      <c r="X92" s="283" t="s">
        <v>228</v>
      </c>
      <c r="Y92" s="283" t="s">
        <v>225</v>
      </c>
      <c r="Z92" s="351">
        <v>38.361652374267578</v>
      </c>
      <c r="AA92" s="351">
        <v>1.1132261753082275</v>
      </c>
      <c r="AB92" s="283" t="s">
        <v>226</v>
      </c>
      <c r="AC92" s="283" t="s">
        <v>226</v>
      </c>
      <c r="AD92" s="283" t="s">
        <v>226</v>
      </c>
    </row>
    <row r="93" spans="21:30">
      <c r="U93">
        <v>58</v>
      </c>
      <c r="V93" t="s">
        <v>299</v>
      </c>
      <c r="W93" t="s">
        <v>527</v>
      </c>
      <c r="X93" t="s">
        <v>228</v>
      </c>
      <c r="Y93" t="s">
        <v>225</v>
      </c>
      <c r="Z93" s="229">
        <v>38.361652374267578</v>
      </c>
      <c r="AA93" s="229">
        <v>1.1132261753082275</v>
      </c>
      <c r="AB93" t="s">
        <v>226</v>
      </c>
      <c r="AC93" t="s">
        <v>226</v>
      </c>
      <c r="AD93" t="s">
        <v>226</v>
      </c>
    </row>
    <row r="94" spans="21:30">
      <c r="U94">
        <v>59</v>
      </c>
      <c r="V94" t="s">
        <v>300</v>
      </c>
      <c r="W94" t="s">
        <v>527</v>
      </c>
      <c r="X94" t="s">
        <v>228</v>
      </c>
      <c r="Y94" s="229">
        <v>37.910530090332031</v>
      </c>
      <c r="Z94" s="229">
        <v>38.361652374267578</v>
      </c>
      <c r="AA94" s="229">
        <v>1.1132261753082275</v>
      </c>
      <c r="AB94" s="229">
        <v>3.7584400177001953</v>
      </c>
      <c r="AC94" s="229">
        <v>3.4497861862182617</v>
      </c>
      <c r="AD94" s="229">
        <v>2.700258731842041</v>
      </c>
    </row>
    <row r="95" spans="21:30">
      <c r="U95">
        <v>69</v>
      </c>
      <c r="V95" t="s">
        <v>301</v>
      </c>
      <c r="W95" t="s">
        <v>527</v>
      </c>
      <c r="X95" t="s">
        <v>228</v>
      </c>
      <c r="Y95" s="229">
        <v>36.996757507324219</v>
      </c>
      <c r="Z95" s="229">
        <v>38.361652374267578</v>
      </c>
      <c r="AA95" s="229">
        <v>1.1132261753082275</v>
      </c>
      <c r="AB95" s="229">
        <v>7.1543216705322266</v>
      </c>
      <c r="AC95" s="229">
        <v>3.4497861862182617</v>
      </c>
      <c r="AD95" s="229">
        <v>2.700258731842041</v>
      </c>
    </row>
    <row r="96" spans="21:30">
      <c r="U96">
        <v>70</v>
      </c>
      <c r="V96" t="s">
        <v>302</v>
      </c>
      <c r="W96" t="s">
        <v>527</v>
      </c>
      <c r="X96" t="s">
        <v>228</v>
      </c>
      <c r="Y96" s="229">
        <v>39.304416656494141</v>
      </c>
      <c r="Z96" s="229">
        <v>38.361652374267578</v>
      </c>
      <c r="AA96" s="229">
        <v>1.1132261753082275</v>
      </c>
      <c r="AB96" s="229">
        <v>1.4078618288040161</v>
      </c>
      <c r="AC96" s="229">
        <v>3.4497861862182617</v>
      </c>
      <c r="AD96" s="229">
        <v>2.700258731842041</v>
      </c>
    </row>
    <row r="97" spans="21:30">
      <c r="U97">
        <v>71</v>
      </c>
      <c r="V97" s="35" t="s">
        <v>303</v>
      </c>
      <c r="W97" s="35" t="s">
        <v>527</v>
      </c>
      <c r="X97" s="35" t="s">
        <v>228</v>
      </c>
      <c r="Y97" s="348">
        <v>39.234901428222656</v>
      </c>
      <c r="Z97" s="348">
        <v>38.361652374267578</v>
      </c>
      <c r="AA97" s="348">
        <v>1.1132261753082275</v>
      </c>
      <c r="AB97" s="348">
        <v>1.478521466255188</v>
      </c>
      <c r="AC97" s="348">
        <v>3.4497861862182617</v>
      </c>
      <c r="AD97" s="348">
        <v>2.700258731842041</v>
      </c>
    </row>
    <row r="98" spans="21:30">
      <c r="U98">
        <v>81</v>
      </c>
      <c r="V98" t="s">
        <v>304</v>
      </c>
      <c r="W98" t="s">
        <v>528</v>
      </c>
      <c r="X98" t="s">
        <v>228</v>
      </c>
      <c r="Y98" s="229">
        <v>38.263607025146484</v>
      </c>
      <c r="Z98" s="229">
        <v>38.473743438720703</v>
      </c>
      <c r="AA98" s="229">
        <v>0.21294760704040527</v>
      </c>
      <c r="AB98" s="229">
        <v>2.9308040142059326</v>
      </c>
      <c r="AC98" s="229">
        <v>2.5489230155944824</v>
      </c>
      <c r="AD98" s="229">
        <v>0.38092982769012451</v>
      </c>
    </row>
    <row r="99" spans="21:30">
      <c r="U99">
        <v>82</v>
      </c>
      <c r="V99" t="s">
        <v>305</v>
      </c>
      <c r="W99" t="s">
        <v>528</v>
      </c>
      <c r="X99" t="s">
        <v>228</v>
      </c>
      <c r="Y99" s="229">
        <v>38.317478179931641</v>
      </c>
      <c r="Z99" s="229">
        <v>38.473743438720703</v>
      </c>
      <c r="AA99" s="229">
        <v>0.21294760704040527</v>
      </c>
      <c r="AB99" s="229">
        <v>2.8216643333435059</v>
      </c>
      <c r="AC99" s="229">
        <v>2.5489230155944824</v>
      </c>
      <c r="AD99" s="229">
        <v>0.38092982769012451</v>
      </c>
    </row>
    <row r="100" spans="21:30">
      <c r="U100">
        <v>83</v>
      </c>
      <c r="V100" t="s">
        <v>306</v>
      </c>
      <c r="W100" t="s">
        <v>528</v>
      </c>
      <c r="X100" t="s">
        <v>228</v>
      </c>
      <c r="Y100" t="s">
        <v>225</v>
      </c>
      <c r="Z100" s="229">
        <v>38.473743438720703</v>
      </c>
      <c r="AA100" s="229">
        <v>0.21294760704040527</v>
      </c>
      <c r="AB100" t="s">
        <v>226</v>
      </c>
      <c r="AC100" t="s">
        <v>226</v>
      </c>
      <c r="AD100" t="s">
        <v>226</v>
      </c>
    </row>
    <row r="101" spans="21:30">
      <c r="U101">
        <v>93</v>
      </c>
      <c r="V101" t="s">
        <v>307</v>
      </c>
      <c r="W101" t="s">
        <v>528</v>
      </c>
      <c r="X101" t="s">
        <v>228</v>
      </c>
      <c r="Y101" s="229">
        <v>38.670009613037109</v>
      </c>
      <c r="Z101" s="229">
        <v>38.473743438720703</v>
      </c>
      <c r="AA101" s="229">
        <v>0.21294760704040527</v>
      </c>
      <c r="AB101" s="229">
        <v>2.2011590003967285</v>
      </c>
      <c r="AC101" s="229">
        <v>2.5489230155944824</v>
      </c>
      <c r="AD101" s="229">
        <v>0.38092982769012451</v>
      </c>
    </row>
    <row r="102" spans="21:30">
      <c r="U102">
        <v>94</v>
      </c>
      <c r="V102" t="s">
        <v>308</v>
      </c>
      <c r="W102" t="s">
        <v>528</v>
      </c>
      <c r="X102" t="s">
        <v>228</v>
      </c>
      <c r="Y102" s="229">
        <v>38.643871307373047</v>
      </c>
      <c r="Z102" s="229">
        <v>38.473743438720703</v>
      </c>
      <c r="AA102" s="229">
        <v>0.21294760704040527</v>
      </c>
      <c r="AB102" s="229">
        <v>2.2420649528503418</v>
      </c>
      <c r="AC102" s="229">
        <v>2.5489230155944824</v>
      </c>
      <c r="AD102" s="229">
        <v>0.38092982769012451</v>
      </c>
    </row>
    <row r="103" spans="21:30">
      <c r="U103">
        <v>95</v>
      </c>
      <c r="V103" t="s">
        <v>309</v>
      </c>
      <c r="W103" t="s">
        <v>528</v>
      </c>
      <c r="X103" t="s">
        <v>228</v>
      </c>
      <c r="Y103" t="s">
        <v>225</v>
      </c>
      <c r="Z103" s="229">
        <v>38.473743438720703</v>
      </c>
      <c r="AA103" s="229">
        <v>0.21294760704040527</v>
      </c>
      <c r="AB103" t="s">
        <v>226</v>
      </c>
      <c r="AC103" t="s">
        <v>226</v>
      </c>
      <c r="AD103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A15:B19 D5:D12 B16:B26">
    <cfRule type="cellIs" dxfId="885" priority="61" stopIfTrue="1" operator="equal">
      <formula>0</formula>
    </cfRule>
  </conditionalFormatting>
  <conditionalFormatting sqref="P5:Q5 P10">
    <cfRule type="cellIs" dxfId="884" priority="60" stopIfTrue="1" operator="equal">
      <formula>0</formula>
    </cfRule>
  </conditionalFormatting>
  <conditionalFormatting sqref="O4">
    <cfRule type="cellIs" dxfId="883" priority="57" stopIfTrue="1" operator="equal">
      <formula>0</formula>
    </cfRule>
  </conditionalFormatting>
  <conditionalFormatting sqref="O5 O14 P7:Q8 Q4 Q10 P12:Q14 Q6">
    <cfRule type="cellIs" dxfId="882" priority="59" stopIfTrue="1" operator="equal">
      <formula>0</formula>
    </cfRule>
  </conditionalFormatting>
  <conditionalFormatting sqref="P14:Q14">
    <cfRule type="cellIs" dxfId="881" priority="58" stopIfTrue="1" operator="equal">
      <formula>0</formula>
    </cfRule>
  </conditionalFormatting>
  <conditionalFormatting sqref="M5:N5 M11">
    <cfRule type="cellIs" dxfId="880" priority="56" stopIfTrue="1" operator="equal">
      <formula>0</formula>
    </cfRule>
  </conditionalFormatting>
  <conditionalFormatting sqref="L4">
    <cfRule type="cellIs" dxfId="879" priority="54" stopIfTrue="1" operator="equal">
      <formula>0</formula>
    </cfRule>
  </conditionalFormatting>
  <conditionalFormatting sqref="K5:L5 M7:N8 N4 K4 N11 M13:N14 N6">
    <cfRule type="cellIs" dxfId="878" priority="55" stopIfTrue="1" operator="equal">
      <formula>0</formula>
    </cfRule>
  </conditionalFormatting>
  <conditionalFormatting sqref="B3:B4">
    <cfRule type="cellIs" dxfId="877" priority="53" stopIfTrue="1" operator="equal">
      <formula>0</formula>
    </cfRule>
  </conditionalFormatting>
  <conditionalFormatting sqref="H6 G6:G12">
    <cfRule type="cellIs" dxfId="876" priority="52" stopIfTrue="1" operator="equal">
      <formula>0</formula>
    </cfRule>
  </conditionalFormatting>
  <conditionalFormatting sqref="B20:B26">
    <cfRule type="cellIs" dxfId="875" priority="51" stopIfTrue="1" operator="equal">
      <formula>0</formula>
    </cfRule>
  </conditionalFormatting>
  <conditionalFormatting sqref="B24:B26">
    <cfRule type="cellIs" dxfId="874" priority="50" stopIfTrue="1" operator="equal">
      <formula>0</formula>
    </cfRule>
  </conditionalFormatting>
  <conditionalFormatting sqref="B7:B16">
    <cfRule type="cellIs" dxfId="873" priority="49" stopIfTrue="1" operator="equal">
      <formula>0</formula>
    </cfRule>
  </conditionalFormatting>
  <conditionalFormatting sqref="B5:B12">
    <cfRule type="cellIs" dxfId="872" priority="48" stopIfTrue="1" operator="equal">
      <formula>0</formula>
    </cfRule>
  </conditionalFormatting>
  <conditionalFormatting sqref="C3:C26">
    <cfRule type="cellIs" dxfId="871" priority="47" stopIfTrue="1" operator="equal">
      <formula>0</formula>
    </cfRule>
  </conditionalFormatting>
  <conditionalFormatting sqref="B9:B20">
    <cfRule type="cellIs" dxfId="870" priority="46" stopIfTrue="1" operator="equal">
      <formula>0</formula>
    </cfRule>
  </conditionalFormatting>
  <conditionalFormatting sqref="B13:B26">
    <cfRule type="cellIs" dxfId="869" priority="45" stopIfTrue="1" operator="equal">
      <formula>0</formula>
    </cfRule>
  </conditionalFormatting>
  <conditionalFormatting sqref="B4:B6">
    <cfRule type="cellIs" dxfId="868" priority="44" stopIfTrue="1" operator="equal">
      <formula>0</formula>
    </cfRule>
  </conditionalFormatting>
  <conditionalFormatting sqref="B6:B10">
    <cfRule type="cellIs" dxfId="867" priority="43" stopIfTrue="1" operator="equal">
      <formula>0</formula>
    </cfRule>
  </conditionalFormatting>
  <conditionalFormatting sqref="B8:B14">
    <cfRule type="cellIs" dxfId="866" priority="42" stopIfTrue="1" operator="equal">
      <formula>0</formula>
    </cfRule>
  </conditionalFormatting>
  <conditionalFormatting sqref="B8:B14">
    <cfRule type="cellIs" dxfId="865" priority="41" stopIfTrue="1" operator="equal">
      <formula>0</formula>
    </cfRule>
  </conditionalFormatting>
  <conditionalFormatting sqref="B10:B18">
    <cfRule type="cellIs" dxfId="864" priority="40" stopIfTrue="1" operator="equal">
      <formula>0</formula>
    </cfRule>
  </conditionalFormatting>
  <conditionalFormatting sqref="B10:B18">
    <cfRule type="cellIs" dxfId="863" priority="39" stopIfTrue="1" operator="equal">
      <formula>0</formula>
    </cfRule>
  </conditionalFormatting>
  <conditionalFormatting sqref="B12:B22">
    <cfRule type="cellIs" dxfId="862" priority="38" stopIfTrue="1" operator="equal">
      <formula>0</formula>
    </cfRule>
  </conditionalFormatting>
  <conditionalFormatting sqref="C3:C26">
    <cfRule type="cellIs" dxfId="861" priority="37" stopIfTrue="1" operator="equal">
      <formula>0</formula>
    </cfRule>
  </conditionalFormatting>
  <conditionalFormatting sqref="C3:C26">
    <cfRule type="cellIs" dxfId="860" priority="36" stopIfTrue="1" operator="equal">
      <formula>0</formula>
    </cfRule>
  </conditionalFormatting>
  <conditionalFormatting sqref="C3:C26">
    <cfRule type="cellIs" dxfId="859" priority="35" stopIfTrue="1" operator="equal">
      <formula>0</formula>
    </cfRule>
  </conditionalFormatting>
  <conditionalFormatting sqref="C3:C26">
    <cfRule type="cellIs" dxfId="858" priority="34" stopIfTrue="1" operator="equal">
      <formula>0</formula>
    </cfRule>
  </conditionalFormatting>
  <conditionalFormatting sqref="D23:D26">
    <cfRule type="cellIs" dxfId="857" priority="33" stopIfTrue="1" operator="equal">
      <formula>0</formula>
    </cfRule>
  </conditionalFormatting>
  <conditionalFormatting sqref="D21:D26">
    <cfRule type="cellIs" dxfId="856" priority="32" stopIfTrue="1" operator="equal">
      <formula>0</formula>
    </cfRule>
  </conditionalFormatting>
  <conditionalFormatting sqref="D19:D26">
    <cfRule type="cellIs" dxfId="855" priority="31" stopIfTrue="1" operator="equal">
      <formula>0</formula>
    </cfRule>
  </conditionalFormatting>
  <conditionalFormatting sqref="D15:D26">
    <cfRule type="cellIs" dxfId="854" priority="30" stopIfTrue="1" operator="equal">
      <formula>0</formula>
    </cfRule>
  </conditionalFormatting>
  <conditionalFormatting sqref="D15:D26">
    <cfRule type="cellIs" dxfId="853" priority="29" stopIfTrue="1" operator="equal">
      <formula>0</formula>
    </cfRule>
  </conditionalFormatting>
  <conditionalFormatting sqref="D13:D26">
    <cfRule type="cellIs" dxfId="852" priority="28" stopIfTrue="1" operator="equal">
      <formula>0</formula>
    </cfRule>
  </conditionalFormatting>
  <conditionalFormatting sqref="D13:D26">
    <cfRule type="cellIs" dxfId="851" priority="27" stopIfTrue="1" operator="equal">
      <formula>0</formula>
    </cfRule>
  </conditionalFormatting>
  <conditionalFormatting sqref="D12:D22">
    <cfRule type="cellIs" dxfId="850" priority="26" stopIfTrue="1" operator="equal">
      <formula>0</formula>
    </cfRule>
  </conditionalFormatting>
  <conditionalFormatting sqref="D12:D22">
    <cfRule type="cellIs" dxfId="849" priority="25" stopIfTrue="1" operator="equal">
      <formula>0</formula>
    </cfRule>
  </conditionalFormatting>
  <conditionalFormatting sqref="D10:D22">
    <cfRule type="cellIs" dxfId="848" priority="24" stopIfTrue="1" operator="equal">
      <formula>0</formula>
    </cfRule>
  </conditionalFormatting>
  <conditionalFormatting sqref="D9:D18">
    <cfRule type="cellIs" dxfId="847" priority="23" stopIfTrue="1" operator="equal">
      <formula>0</formula>
    </cfRule>
  </conditionalFormatting>
  <conditionalFormatting sqref="C15:C28">
    <cfRule type="cellIs" dxfId="846" priority="22" stopIfTrue="1" operator="equal">
      <formula>0</formula>
    </cfRule>
  </conditionalFormatting>
  <conditionalFormatting sqref="C15:C28">
    <cfRule type="cellIs" dxfId="845" priority="21" stopIfTrue="1" operator="equal">
      <formula>0</formula>
    </cfRule>
  </conditionalFormatting>
  <conditionalFormatting sqref="C15:C28">
    <cfRule type="cellIs" dxfId="844" priority="20" stopIfTrue="1" operator="equal">
      <formula>0</formula>
    </cfRule>
  </conditionalFormatting>
  <conditionalFormatting sqref="C15:C28">
    <cfRule type="cellIs" dxfId="843" priority="19" stopIfTrue="1" operator="equal">
      <formula>0</formula>
    </cfRule>
  </conditionalFormatting>
  <conditionalFormatting sqref="C15:C28">
    <cfRule type="cellIs" dxfId="842" priority="18" stopIfTrue="1" operator="equal">
      <formula>0</formula>
    </cfRule>
  </conditionalFormatting>
  <conditionalFormatting sqref="D25:D28">
    <cfRule type="cellIs" dxfId="841" priority="17" stopIfTrue="1" operator="equal">
      <formula>0</formula>
    </cfRule>
  </conditionalFormatting>
  <conditionalFormatting sqref="D3:D4">
    <cfRule type="cellIs" dxfId="840" priority="16" stopIfTrue="1" operator="equal">
      <formula>0</formula>
    </cfRule>
  </conditionalFormatting>
  <conditionalFormatting sqref="C19:C26">
    <cfRule type="cellIs" dxfId="839" priority="10" stopIfTrue="1" operator="equal">
      <formula>0</formula>
    </cfRule>
  </conditionalFormatting>
  <conditionalFormatting sqref="C19:C26">
    <cfRule type="cellIs" dxfId="838" priority="9" stopIfTrue="1" operator="equal">
      <formula>0</formula>
    </cfRule>
  </conditionalFormatting>
  <conditionalFormatting sqref="C19:C26">
    <cfRule type="cellIs" dxfId="837" priority="8" stopIfTrue="1" operator="equal">
      <formula>0</formula>
    </cfRule>
  </conditionalFormatting>
  <conditionalFormatting sqref="C19:C26">
    <cfRule type="cellIs" dxfId="836" priority="7" stopIfTrue="1" operator="equal">
      <formula>0</formula>
    </cfRule>
  </conditionalFormatting>
  <conditionalFormatting sqref="C19:C26">
    <cfRule type="cellIs" dxfId="835" priority="6" stopIfTrue="1" operator="equal">
      <formula>0</formula>
    </cfRule>
  </conditionalFormatting>
  <conditionalFormatting sqref="D4:D6">
    <cfRule type="cellIs" dxfId="834" priority="5" stopIfTrue="1" operator="equal">
      <formula>0</formula>
    </cfRule>
  </conditionalFormatting>
  <conditionalFormatting sqref="D6:D10">
    <cfRule type="cellIs" dxfId="833" priority="4" stopIfTrue="1" operator="equal">
      <formula>0</formula>
    </cfRule>
  </conditionalFormatting>
  <conditionalFormatting sqref="D8:D14">
    <cfRule type="cellIs" dxfId="832" priority="3" stopIfTrue="1" operator="equal">
      <formula>0</formula>
    </cfRule>
  </conditionalFormatting>
  <conditionalFormatting sqref="D16:D26">
    <cfRule type="cellIs" dxfId="831" priority="2" stopIfTrue="1" operator="equal">
      <formula>0</formula>
    </cfRule>
  </conditionalFormatting>
  <conditionalFormatting sqref="D16:D26">
    <cfRule type="cellIs" dxfId="830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C3A3-1522-4744-A961-413537D920F6}">
  <sheetPr>
    <pageSetUpPr fitToPage="1"/>
  </sheetPr>
  <dimension ref="A1:AH102"/>
  <sheetViews>
    <sheetView workbookViewId="0">
      <selection activeCell="R48" sqref="R48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8.1640625" customWidth="1"/>
    <col min="24" max="27" width="8.83203125" customWidth="1"/>
    <col min="28" max="28" width="11.33203125" customWidth="1"/>
    <col min="29" max="31" width="8.83203125"/>
    <col min="32" max="32" width="7.1640625" style="9" customWidth="1"/>
    <col min="33" max="34" width="7.1640625" customWidth="1"/>
  </cols>
  <sheetData>
    <row r="1" spans="1:30" ht="2" customHeight="1" thickBot="1">
      <c r="U1" t="s">
        <v>181</v>
      </c>
      <c r="V1" t="s">
        <v>501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502</v>
      </c>
    </row>
    <row r="3" spans="1:30" ht="16.25" customHeight="1" thickTop="1" thickBot="1">
      <c r="A3" s="15">
        <v>1</v>
      </c>
      <c r="B3" s="16">
        <v>209</v>
      </c>
      <c r="C3" s="16" t="s">
        <v>154</v>
      </c>
      <c r="D3" s="17">
        <v>44595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 ht="16.25" customHeight="1">
      <c r="A4" s="15">
        <v>2</v>
      </c>
      <c r="B4" s="16">
        <v>209</v>
      </c>
      <c r="C4" s="16" t="s">
        <v>154</v>
      </c>
      <c r="D4" s="17">
        <v>44595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39.796398162841797</v>
      </c>
      <c r="AA4" s="229">
        <v>0.9976000189781189</v>
      </c>
      <c r="AB4" s="229">
        <v>-3.2797999382019043</v>
      </c>
      <c r="AC4" s="229">
        <v>101.78860473632812</v>
      </c>
    </row>
    <row r="5" spans="1:30" ht="16.25" customHeight="1" thickBot="1">
      <c r="A5" s="15">
        <v>3</v>
      </c>
      <c r="B5" s="16">
        <v>210</v>
      </c>
      <c r="C5" s="16" t="s">
        <v>154</v>
      </c>
      <c r="D5" s="17">
        <v>44602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6.25" customHeight="1">
      <c r="A6" s="15">
        <v>4</v>
      </c>
      <c r="B6" s="16">
        <v>210</v>
      </c>
      <c r="C6" s="16" t="s">
        <v>154</v>
      </c>
      <c r="D6" s="17">
        <v>44602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6.25" customHeight="1">
      <c r="A7" s="15">
        <v>5</v>
      </c>
      <c r="B7" s="16">
        <v>211</v>
      </c>
      <c r="C7" s="16" t="s">
        <v>154</v>
      </c>
      <c r="D7" s="17">
        <v>44609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6.25" customHeight="1">
      <c r="A8" s="15">
        <v>6</v>
      </c>
      <c r="B8" s="16">
        <v>211</v>
      </c>
      <c r="C8" s="16" t="s">
        <v>154</v>
      </c>
      <c r="D8" s="17">
        <v>44609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6.25" customHeight="1">
      <c r="A9" s="15">
        <v>7</v>
      </c>
      <c r="B9" s="16">
        <v>212</v>
      </c>
      <c r="C9" s="16" t="s">
        <v>154</v>
      </c>
      <c r="D9" s="17">
        <v>44616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6.25" customHeight="1">
      <c r="A10" s="15">
        <v>8</v>
      </c>
      <c r="B10" s="16">
        <v>212</v>
      </c>
      <c r="C10" s="16" t="s">
        <v>154</v>
      </c>
      <c r="D10" s="17">
        <v>44616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6.25" customHeight="1" thickBot="1">
      <c r="A11" s="15">
        <v>9</v>
      </c>
      <c r="B11" s="16">
        <v>213</v>
      </c>
      <c r="C11" s="16" t="s">
        <v>154</v>
      </c>
      <c r="D11" s="17">
        <v>44623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0" ht="16.25" customHeight="1">
      <c r="A12" s="15">
        <v>10</v>
      </c>
      <c r="B12" s="16">
        <v>213</v>
      </c>
      <c r="C12" s="16" t="s">
        <v>154</v>
      </c>
      <c r="D12" s="17">
        <v>44623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6.25" customHeight="1" thickBot="1">
      <c r="A13" s="15">
        <v>11</v>
      </c>
      <c r="B13" s="16">
        <v>214</v>
      </c>
      <c r="C13" s="16" t="s">
        <v>154</v>
      </c>
      <c r="D13" s="17">
        <v>44631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6.25" customHeight="1" thickBot="1">
      <c r="A14" s="15">
        <v>12</v>
      </c>
      <c r="B14" s="16">
        <v>214</v>
      </c>
      <c r="C14" s="16" t="s">
        <v>154</v>
      </c>
      <c r="D14" s="17">
        <v>44631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 ht="16.25" customHeight="1">
      <c r="A15" s="15">
        <v>13</v>
      </c>
      <c r="B15" s="16">
        <v>215</v>
      </c>
      <c r="C15" s="16" t="s">
        <v>154</v>
      </c>
      <c r="D15" s="17">
        <v>44637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215</v>
      </c>
      <c r="C16" s="16" t="s">
        <v>154</v>
      </c>
      <c r="D16" s="17">
        <v>44637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216</v>
      </c>
      <c r="C17" s="16" t="s">
        <v>154</v>
      </c>
      <c r="D17" s="17">
        <v>44644</v>
      </c>
      <c r="E17" s="452" t="s">
        <v>36</v>
      </c>
      <c r="F17" s="86"/>
      <c r="G17" s="87"/>
      <c r="H17" s="88"/>
      <c r="I17" s="89" t="str">
        <f>C3</f>
        <v>LJ28 PLS</v>
      </c>
      <c r="J17" s="90"/>
      <c r="K17" s="91"/>
      <c r="L17" s="92" t="str">
        <f>C11</f>
        <v>LJ28 PLS</v>
      </c>
      <c r="M17" s="93"/>
      <c r="N17" s="94"/>
      <c r="O17" s="89" t="str">
        <f>C19</f>
        <v>LJ28 PLS</v>
      </c>
      <c r="P17" s="95"/>
      <c r="Q17" s="463">
        <f>C27</f>
        <v>0</v>
      </c>
      <c r="R17" s="452" t="s">
        <v>36</v>
      </c>
      <c r="S17" s="58"/>
      <c r="T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F17" s="58"/>
      <c r="AG17" s="58"/>
      <c r="AH17" s="58"/>
    </row>
    <row r="18" spans="1:34" ht="15" customHeight="1">
      <c r="A18" s="15">
        <v>16</v>
      </c>
      <c r="B18" s="16">
        <v>216</v>
      </c>
      <c r="C18" s="16" t="s">
        <v>154</v>
      </c>
      <c r="D18" s="17">
        <v>44644</v>
      </c>
      <c r="E18" s="452"/>
      <c r="F18" s="454" t="s">
        <v>37</v>
      </c>
      <c r="G18" s="455"/>
      <c r="H18" s="456">
        <f>B3</f>
        <v>209</v>
      </c>
      <c r="I18" s="457"/>
      <c r="J18" s="458"/>
      <c r="K18" s="465">
        <f>B11</f>
        <v>213</v>
      </c>
      <c r="L18" s="466"/>
      <c r="M18" s="467"/>
      <c r="N18" s="456">
        <f>B19</f>
        <v>217</v>
      </c>
      <c r="O18" s="457"/>
      <c r="P18" s="458"/>
      <c r="Q18" s="464"/>
      <c r="R18" s="452"/>
      <c r="S18" s="58"/>
      <c r="T18" s="58"/>
      <c r="U18">
        <v>61</v>
      </c>
      <c r="V18" t="s">
        <v>221</v>
      </c>
      <c r="W18" t="s">
        <v>222</v>
      </c>
      <c r="X18" t="s">
        <v>208</v>
      </c>
      <c r="Y18" t="s">
        <v>225</v>
      </c>
      <c r="Z18" t="s">
        <v>226</v>
      </c>
      <c r="AA18" t="s">
        <v>226</v>
      </c>
      <c r="AB18" s="229">
        <v>1</v>
      </c>
      <c r="AC18" t="s">
        <v>226</v>
      </c>
      <c r="AD18" t="s">
        <v>226</v>
      </c>
      <c r="AF18" s="58"/>
      <c r="AG18" s="58"/>
      <c r="AH18" s="58"/>
    </row>
    <row r="19" spans="1:34" ht="15" customHeight="1" thickBot="1">
      <c r="A19" s="15">
        <v>17</v>
      </c>
      <c r="B19" s="16">
        <v>217</v>
      </c>
      <c r="C19" s="16" t="s">
        <v>154</v>
      </c>
      <c r="D19" s="17">
        <v>44651</v>
      </c>
      <c r="E19" s="453"/>
      <c r="F19" s="99"/>
      <c r="G19" s="100"/>
      <c r="H19" s="101">
        <v>1</v>
      </c>
      <c r="I19" s="102">
        <f>D3</f>
        <v>44595</v>
      </c>
      <c r="J19" s="103"/>
      <c r="K19" s="104">
        <v>9</v>
      </c>
      <c r="L19" s="105">
        <f>D11</f>
        <v>44623</v>
      </c>
      <c r="M19" s="106"/>
      <c r="N19" s="107"/>
      <c r="O19" s="108">
        <f>D19</f>
        <v>44651</v>
      </c>
      <c r="P19" s="109"/>
      <c r="Q19" s="464"/>
      <c r="R19" s="453"/>
      <c r="S19" s="58"/>
      <c r="T19" s="58"/>
      <c r="U19">
        <v>62</v>
      </c>
      <c r="V19" t="s">
        <v>223</v>
      </c>
      <c r="W19" t="s">
        <v>222</v>
      </c>
      <c r="X19" t="s">
        <v>208</v>
      </c>
      <c r="Y19" t="s">
        <v>225</v>
      </c>
      <c r="Z19" t="s">
        <v>226</v>
      </c>
      <c r="AA19" t="s">
        <v>226</v>
      </c>
      <c r="AB19" s="229">
        <v>1</v>
      </c>
      <c r="AC19" t="s">
        <v>226</v>
      </c>
      <c r="AD19" t="s">
        <v>226</v>
      </c>
      <c r="AF19" s="58"/>
      <c r="AG19" s="58"/>
      <c r="AH19" s="58"/>
    </row>
    <row r="20" spans="1:34" ht="15" customHeight="1">
      <c r="A20" s="15">
        <v>18</v>
      </c>
      <c r="B20" s="16">
        <v>217</v>
      </c>
      <c r="C20" s="16" t="s">
        <v>154</v>
      </c>
      <c r="D20" s="17">
        <v>44651</v>
      </c>
      <c r="E20" s="451" t="s">
        <v>39</v>
      </c>
      <c r="F20" s="110"/>
      <c r="G20" s="111"/>
      <c r="H20" s="112"/>
      <c r="I20" s="113" t="str">
        <f>C4</f>
        <v>LJ28 PLS</v>
      </c>
      <c r="J20" s="114"/>
      <c r="K20" s="115"/>
      <c r="L20" s="116" t="str">
        <f>C12</f>
        <v>LJ28 PLS</v>
      </c>
      <c r="M20" s="117"/>
      <c r="N20" s="118"/>
      <c r="O20" s="119" t="str">
        <f>C20</f>
        <v>LJ28 PLS</v>
      </c>
      <c r="P20" s="120"/>
      <c r="Q20" s="462">
        <f>B27</f>
        <v>0</v>
      </c>
      <c r="R20" s="451" t="s">
        <v>39</v>
      </c>
      <c r="S20" s="58"/>
      <c r="T20" s="58"/>
      <c r="U20">
        <v>49</v>
      </c>
      <c r="V20" t="s">
        <v>218</v>
      </c>
      <c r="W20" t="s">
        <v>219</v>
      </c>
      <c r="X20" t="s">
        <v>208</v>
      </c>
      <c r="Y20" s="229">
        <v>36.065673828125</v>
      </c>
      <c r="Z20" s="229">
        <v>36.346305847167969</v>
      </c>
      <c r="AA20" s="229">
        <v>0.3968735933303833</v>
      </c>
      <c r="AB20" s="229">
        <v>10</v>
      </c>
      <c r="AC20" t="s">
        <v>226</v>
      </c>
      <c r="AD20" t="s">
        <v>226</v>
      </c>
      <c r="AF20" s="58"/>
      <c r="AG20" s="58"/>
      <c r="AH20" s="58"/>
    </row>
    <row r="21" spans="1:34" ht="15" customHeight="1">
      <c r="A21" s="15">
        <v>19</v>
      </c>
      <c r="B21" s="16">
        <v>218</v>
      </c>
      <c r="C21" s="16" t="s">
        <v>154</v>
      </c>
      <c r="D21" s="17">
        <v>44656</v>
      </c>
      <c r="E21" s="452"/>
      <c r="F21" s="456" t="s">
        <v>40</v>
      </c>
      <c r="G21" s="458"/>
      <c r="H21" s="459">
        <f>B4</f>
        <v>209</v>
      </c>
      <c r="I21" s="460"/>
      <c r="J21" s="461"/>
      <c r="K21" s="456">
        <f>B12</f>
        <v>213</v>
      </c>
      <c r="L21" s="457"/>
      <c r="M21" s="458"/>
      <c r="N21" s="459">
        <f>B20</f>
        <v>217</v>
      </c>
      <c r="O21" s="460"/>
      <c r="P21" s="461"/>
      <c r="Q21" s="462"/>
      <c r="R21" s="452"/>
      <c r="S21" s="58"/>
      <c r="T21" s="58"/>
      <c r="U21">
        <v>50</v>
      </c>
      <c r="V21" t="s">
        <v>220</v>
      </c>
      <c r="W21" t="s">
        <v>219</v>
      </c>
      <c r="X21" t="s">
        <v>208</v>
      </c>
      <c r="Y21" s="229">
        <v>36.626937866210938</v>
      </c>
      <c r="Z21" s="229">
        <v>36.346305847167969</v>
      </c>
      <c r="AA21" s="229">
        <v>0.3968735933303833</v>
      </c>
      <c r="AB21" s="229">
        <v>10</v>
      </c>
      <c r="AC21" t="s">
        <v>226</v>
      </c>
      <c r="AD21" t="s">
        <v>226</v>
      </c>
      <c r="AF21" s="58"/>
      <c r="AG21" s="58"/>
      <c r="AH21" s="58"/>
    </row>
    <row r="22" spans="1:34" ht="15" customHeight="1" thickBot="1">
      <c r="A22" s="15">
        <v>20</v>
      </c>
      <c r="B22" s="16">
        <v>218</v>
      </c>
      <c r="C22" s="16" t="s">
        <v>154</v>
      </c>
      <c r="D22" s="17">
        <v>44656</v>
      </c>
      <c r="E22" s="453"/>
      <c r="F22" s="121"/>
      <c r="G22" s="122"/>
      <c r="H22" s="123">
        <v>2</v>
      </c>
      <c r="I22" s="124">
        <f>D4</f>
        <v>44595</v>
      </c>
      <c r="J22" s="125"/>
      <c r="K22" s="126">
        <v>10</v>
      </c>
      <c r="L22" s="127">
        <f>D12</f>
        <v>44623</v>
      </c>
      <c r="M22" s="128"/>
      <c r="N22" s="129">
        <v>18</v>
      </c>
      <c r="O22" s="130">
        <f>D20</f>
        <v>44651</v>
      </c>
      <c r="P22" s="131"/>
      <c r="Q22" s="462"/>
      <c r="R22" s="453"/>
      <c r="S22" s="58"/>
      <c r="T22" s="58"/>
      <c r="U22">
        <v>37</v>
      </c>
      <c r="V22" t="s">
        <v>216</v>
      </c>
      <c r="W22" t="s">
        <v>217</v>
      </c>
      <c r="X22" t="s">
        <v>208</v>
      </c>
      <c r="Y22" s="229">
        <v>33.657459259033203</v>
      </c>
      <c r="Z22" s="229">
        <v>33.563636779785156</v>
      </c>
      <c r="AA22" s="229">
        <v>0.13268502056598663</v>
      </c>
      <c r="AB22" s="229">
        <v>100</v>
      </c>
      <c r="AC22" t="s">
        <v>226</v>
      </c>
      <c r="AD22" t="s">
        <v>226</v>
      </c>
      <c r="AF22" s="58"/>
      <c r="AG22" s="58"/>
      <c r="AH22" s="58"/>
    </row>
    <row r="23" spans="1:34" ht="15" customHeight="1">
      <c r="A23" s="15">
        <v>21</v>
      </c>
      <c r="B23" s="16">
        <v>219</v>
      </c>
      <c r="C23" s="16" t="s">
        <v>154</v>
      </c>
      <c r="D23" s="17">
        <v>44665</v>
      </c>
      <c r="E23" s="451" t="s">
        <v>41</v>
      </c>
      <c r="F23" s="132"/>
      <c r="G23" s="133"/>
      <c r="H23" s="134"/>
      <c r="I23" s="47" t="str">
        <f>C5</f>
        <v>LJ28 PLS</v>
      </c>
      <c r="J23" s="135"/>
      <c r="K23" s="136"/>
      <c r="L23" s="137" t="str">
        <f>C13</f>
        <v>LJ28 PLS</v>
      </c>
      <c r="M23" s="138"/>
      <c r="N23" s="139"/>
      <c r="O23" s="140" t="str">
        <f>C21</f>
        <v>LJ28 PLS</v>
      </c>
      <c r="P23" s="141"/>
      <c r="Q23" s="142">
        <f>D27</f>
        <v>0</v>
      </c>
      <c r="R23" s="452" t="s">
        <v>41</v>
      </c>
      <c r="S23" s="58"/>
      <c r="T23" s="58"/>
      <c r="U23">
        <v>38</v>
      </c>
      <c r="V23" t="s">
        <v>90</v>
      </c>
      <c r="W23" t="s">
        <v>217</v>
      </c>
      <c r="X23" t="s">
        <v>208</v>
      </c>
      <c r="Y23" s="229">
        <v>33.469814300537109</v>
      </c>
      <c r="Z23" s="229">
        <v>33.563636779785156</v>
      </c>
      <c r="AA23" s="229">
        <v>0.13268502056598663</v>
      </c>
      <c r="AB23" s="229">
        <v>100</v>
      </c>
      <c r="AC23" t="s">
        <v>226</v>
      </c>
      <c r="AD23" t="s">
        <v>226</v>
      </c>
      <c r="AF23" s="58"/>
      <c r="AG23" s="58"/>
      <c r="AH23" s="58"/>
    </row>
    <row r="24" spans="1:34" ht="15" customHeight="1">
      <c r="A24" s="15">
        <v>22</v>
      </c>
      <c r="B24" s="16">
        <v>219</v>
      </c>
      <c r="C24" s="16" t="s">
        <v>154</v>
      </c>
      <c r="D24" s="17">
        <v>44665</v>
      </c>
      <c r="E24" s="452"/>
      <c r="F24" s="454" t="s">
        <v>42</v>
      </c>
      <c r="G24" s="455"/>
      <c r="H24" s="456">
        <f>B5</f>
        <v>210</v>
      </c>
      <c r="I24" s="457"/>
      <c r="J24" s="458"/>
      <c r="K24" s="459">
        <f>B13</f>
        <v>214</v>
      </c>
      <c r="L24" s="460"/>
      <c r="M24" s="461"/>
      <c r="N24" s="456">
        <f>B21</f>
        <v>218</v>
      </c>
      <c r="O24" s="457"/>
      <c r="P24" s="458"/>
      <c r="Q24" s="144"/>
      <c r="R24" s="452"/>
      <c r="S24" s="58"/>
      <c r="T24" s="58"/>
      <c r="U24">
        <v>25</v>
      </c>
      <c r="V24" t="s">
        <v>213</v>
      </c>
      <c r="W24" t="s">
        <v>214</v>
      </c>
      <c r="X24" t="s">
        <v>208</v>
      </c>
      <c r="Y24" s="229">
        <v>29.866945266723633</v>
      </c>
      <c r="Z24" s="229">
        <v>29.859991073608398</v>
      </c>
      <c r="AA24" s="229">
        <v>9.8347142338752747E-3</v>
      </c>
      <c r="AB24" s="229">
        <v>1000</v>
      </c>
      <c r="AC24" t="s">
        <v>226</v>
      </c>
      <c r="AD24" t="s">
        <v>226</v>
      </c>
      <c r="AF24" s="58"/>
      <c r="AG24" s="58"/>
      <c r="AH24" s="58"/>
    </row>
    <row r="25" spans="1:34" ht="15" customHeight="1" thickBot="1">
      <c r="A25" s="15">
        <v>23</v>
      </c>
      <c r="B25" s="16">
        <v>220</v>
      </c>
      <c r="C25" s="16" t="s">
        <v>154</v>
      </c>
      <c r="D25" s="17">
        <v>44672</v>
      </c>
      <c r="E25" s="453"/>
      <c r="F25" s="145"/>
      <c r="G25" s="146"/>
      <c r="H25" s="147">
        <v>3</v>
      </c>
      <c r="I25" s="148">
        <f>D5</f>
        <v>44602</v>
      </c>
      <c r="J25" s="103"/>
      <c r="K25" s="104">
        <v>11</v>
      </c>
      <c r="L25" s="105">
        <f>D13</f>
        <v>44631</v>
      </c>
      <c r="M25" s="149"/>
      <c r="N25" s="150">
        <v>19</v>
      </c>
      <c r="O25" s="148">
        <f>D21</f>
        <v>44656</v>
      </c>
      <c r="P25" s="151"/>
      <c r="Q25" s="152"/>
      <c r="R25" s="453"/>
      <c r="S25" s="58"/>
      <c r="T25" s="58"/>
      <c r="U25">
        <v>26</v>
      </c>
      <c r="V25" t="s">
        <v>215</v>
      </c>
      <c r="W25" t="s">
        <v>214</v>
      </c>
      <c r="X25" t="s">
        <v>208</v>
      </c>
      <c r="Y25" s="229">
        <v>29.853036880493164</v>
      </c>
      <c r="Z25" s="229">
        <v>29.859991073608398</v>
      </c>
      <c r="AA25" s="229">
        <v>9.8347142338752747E-3</v>
      </c>
      <c r="AB25" s="229">
        <v>1000</v>
      </c>
      <c r="AC25" t="s">
        <v>226</v>
      </c>
      <c r="AD25" t="s">
        <v>226</v>
      </c>
      <c r="AF25" s="58"/>
      <c r="AG25" s="58"/>
      <c r="AH25" s="58"/>
    </row>
    <row r="26" spans="1:34" ht="15" customHeight="1">
      <c r="A26" s="15">
        <v>24</v>
      </c>
      <c r="B26" s="16">
        <v>220</v>
      </c>
      <c r="C26" s="16" t="s">
        <v>154</v>
      </c>
      <c r="D26" s="17">
        <v>44672</v>
      </c>
      <c r="E26" s="475" t="s">
        <v>44</v>
      </c>
      <c r="F26" s="153"/>
      <c r="G26" s="122"/>
      <c r="H26" s="112"/>
      <c r="I26" s="113" t="str">
        <f>C6</f>
        <v>LJ28 PLS</v>
      </c>
      <c r="J26" s="154"/>
      <c r="K26" s="115"/>
      <c r="L26" s="81" t="str">
        <f>C14</f>
        <v>LJ28 PLS</v>
      </c>
      <c r="M26" s="117"/>
      <c r="N26" s="155"/>
      <c r="O26" s="113" t="str">
        <f>C22</f>
        <v>LJ28 PLS</v>
      </c>
      <c r="P26" s="156"/>
      <c r="Q26" s="468">
        <f>C28</f>
        <v>0</v>
      </c>
      <c r="R26" s="452" t="s">
        <v>44</v>
      </c>
      <c r="S26" s="58"/>
      <c r="T26" s="58"/>
      <c r="U26">
        <v>13</v>
      </c>
      <c r="V26" t="s">
        <v>210</v>
      </c>
      <c r="W26" t="s">
        <v>211</v>
      </c>
      <c r="X26" t="s">
        <v>208</v>
      </c>
      <c r="Y26" s="229">
        <v>26.538267135620117</v>
      </c>
      <c r="Z26" s="229">
        <v>26.571340560913086</v>
      </c>
      <c r="AA26" s="229">
        <v>4.677288606762886E-2</v>
      </c>
      <c r="AB26" s="229">
        <v>10000</v>
      </c>
      <c r="AC26" t="s">
        <v>226</v>
      </c>
      <c r="AD26" t="s">
        <v>226</v>
      </c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210</v>
      </c>
      <c r="I27" s="460"/>
      <c r="J27" s="461"/>
      <c r="K27" s="456">
        <f>B14</f>
        <v>214</v>
      </c>
      <c r="L27" s="457"/>
      <c r="M27" s="458"/>
      <c r="N27" s="459">
        <f>B22</f>
        <v>218</v>
      </c>
      <c r="O27" s="460"/>
      <c r="P27" s="461"/>
      <c r="Q27" s="469"/>
      <c r="R27" s="452"/>
      <c r="S27" s="58"/>
      <c r="T27" s="58"/>
      <c r="U27">
        <v>14</v>
      </c>
      <c r="V27" t="s">
        <v>212</v>
      </c>
      <c r="W27" t="s">
        <v>211</v>
      </c>
      <c r="X27" t="s">
        <v>208</v>
      </c>
      <c r="Y27" s="229">
        <v>26.604413986206055</v>
      </c>
      <c r="Z27" s="229">
        <v>26.571340560913086</v>
      </c>
      <c r="AA27" s="229">
        <v>4.677288606762886E-2</v>
      </c>
      <c r="AB27" s="229">
        <v>10000</v>
      </c>
      <c r="AC27" t="s">
        <v>226</v>
      </c>
      <c r="AD27" t="s">
        <v>226</v>
      </c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44602</v>
      </c>
      <c r="J28" s="161"/>
      <c r="K28" s="162">
        <v>12</v>
      </c>
      <c r="L28" s="127">
        <f>D14</f>
        <v>44631</v>
      </c>
      <c r="M28" s="163"/>
      <c r="N28" s="104">
        <v>20</v>
      </c>
      <c r="O28" s="160">
        <f>D22</f>
        <v>44656</v>
      </c>
      <c r="P28" s="131"/>
      <c r="Q28" s="469"/>
      <c r="R28" s="452"/>
      <c r="S28" s="58"/>
      <c r="T28" s="58"/>
      <c r="U28">
        <v>1</v>
      </c>
      <c r="V28" t="s">
        <v>206</v>
      </c>
      <c r="W28" t="s">
        <v>207</v>
      </c>
      <c r="X28" t="s">
        <v>208</v>
      </c>
      <c r="Y28" s="229">
        <v>23.538640975952148</v>
      </c>
      <c r="Z28" s="229">
        <v>23.443283081054688</v>
      </c>
      <c r="AA28" s="229">
        <v>0.13485507667064667</v>
      </c>
      <c r="AB28" s="229">
        <v>100000</v>
      </c>
      <c r="AC28" t="s">
        <v>226</v>
      </c>
      <c r="AD28" t="s">
        <v>226</v>
      </c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LJ28 PLS</v>
      </c>
      <c r="J29" s="167"/>
      <c r="K29" s="168"/>
      <c r="L29" s="137" t="str">
        <f>C15</f>
        <v>LJ28 PLS</v>
      </c>
      <c r="M29" s="138"/>
      <c r="N29" s="139"/>
      <c r="O29" s="140" t="str">
        <f>C23</f>
        <v>LJ28 PLS</v>
      </c>
      <c r="P29" s="143"/>
      <c r="Q29" s="470">
        <f>B28</f>
        <v>0</v>
      </c>
      <c r="R29" s="471" t="s">
        <v>47</v>
      </c>
      <c r="S29" s="58"/>
      <c r="T29" s="58"/>
      <c r="U29">
        <v>2</v>
      </c>
      <c r="V29" t="s">
        <v>209</v>
      </c>
      <c r="W29" t="s">
        <v>207</v>
      </c>
      <c r="X29" t="s">
        <v>208</v>
      </c>
      <c r="Y29" s="229">
        <v>23.347927093505859</v>
      </c>
      <c r="Z29" s="229">
        <v>23.443283081054688</v>
      </c>
      <c r="AA29" s="229">
        <v>0.13485507667064667</v>
      </c>
      <c r="AB29" s="229">
        <v>100000</v>
      </c>
      <c r="AC29" t="s">
        <v>226</v>
      </c>
      <c r="AD29" t="s">
        <v>226</v>
      </c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211</v>
      </c>
      <c r="I30" s="473"/>
      <c r="J30" s="474"/>
      <c r="K30" s="459">
        <f>B15</f>
        <v>215</v>
      </c>
      <c r="L30" s="460"/>
      <c r="M30" s="461"/>
      <c r="N30" s="456">
        <f>B23</f>
        <v>219</v>
      </c>
      <c r="O30" s="457"/>
      <c r="P30" s="458"/>
      <c r="Q30" s="470"/>
      <c r="R30" s="452"/>
      <c r="S30" s="58"/>
      <c r="T30" s="58"/>
      <c r="Y30" s="229"/>
      <c r="Z30" s="229"/>
      <c r="AA30" s="229"/>
      <c r="AB30" s="229"/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44609</v>
      </c>
      <c r="J31" s="169"/>
      <c r="K31" s="170">
        <v>13</v>
      </c>
      <c r="L31" s="105">
        <f>D15</f>
        <v>44637</v>
      </c>
      <c r="M31" s="106"/>
      <c r="N31" s="150">
        <v>21</v>
      </c>
      <c r="O31" s="148">
        <f>D23</f>
        <v>44665</v>
      </c>
      <c r="P31" s="109"/>
      <c r="Q31" s="470"/>
      <c r="R31" s="453"/>
      <c r="S31" s="58"/>
      <c r="T31" s="58"/>
      <c r="U31">
        <v>3</v>
      </c>
      <c r="V31" t="s">
        <v>232</v>
      </c>
      <c r="W31" t="s">
        <v>503</v>
      </c>
      <c r="X31" t="s">
        <v>228</v>
      </c>
      <c r="Y31" s="229">
        <v>35.601589202880859</v>
      </c>
      <c r="Z31" s="229">
        <v>35.923091888427734</v>
      </c>
      <c r="AA31" s="229">
        <v>0.26365557312965393</v>
      </c>
      <c r="AB31" s="229">
        <v>19.01007080078125</v>
      </c>
      <c r="AC31" s="229">
        <v>15.391890525817871</v>
      </c>
      <c r="AD31" s="229">
        <v>2.9385173320770264</v>
      </c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LJ28 PLS</v>
      </c>
      <c r="J32" s="172"/>
      <c r="K32" s="115"/>
      <c r="L32" s="81" t="str">
        <f>C16</f>
        <v>LJ28 PLS</v>
      </c>
      <c r="M32" s="117"/>
      <c r="N32" s="118"/>
      <c r="O32" s="119" t="str">
        <f>C24</f>
        <v>LJ28 PLS</v>
      </c>
      <c r="P32" s="173"/>
      <c r="Q32" s="174">
        <f>D28</f>
        <v>0</v>
      </c>
      <c r="R32" s="451" t="s">
        <v>49</v>
      </c>
      <c r="S32" s="58"/>
      <c r="T32" s="58"/>
      <c r="U32">
        <v>4</v>
      </c>
      <c r="V32" t="s">
        <v>234</v>
      </c>
      <c r="W32" t="s">
        <v>503</v>
      </c>
      <c r="X32" t="s">
        <v>228</v>
      </c>
      <c r="Y32" s="229">
        <v>36.221473693847656</v>
      </c>
      <c r="Z32" s="229">
        <v>35.923091888427734</v>
      </c>
      <c r="AA32" s="229">
        <v>0.26365557312965393</v>
      </c>
      <c r="AB32" s="229">
        <v>12.302206993103027</v>
      </c>
      <c r="AC32" s="229">
        <v>15.391890525817871</v>
      </c>
      <c r="AD32" s="229">
        <v>2.9385173320770264</v>
      </c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211</v>
      </c>
      <c r="I33" s="460"/>
      <c r="J33" s="461"/>
      <c r="K33" s="456">
        <f>B16</f>
        <v>215</v>
      </c>
      <c r="L33" s="457"/>
      <c r="M33" s="458"/>
      <c r="N33" s="459">
        <f>B24</f>
        <v>219</v>
      </c>
      <c r="O33" s="460"/>
      <c r="P33" s="461"/>
      <c r="Q33" s="175"/>
      <c r="R33" s="452"/>
      <c r="S33" s="58"/>
      <c r="T33" s="58"/>
      <c r="U33">
        <v>5</v>
      </c>
      <c r="V33" t="s">
        <v>235</v>
      </c>
      <c r="W33" t="s">
        <v>503</v>
      </c>
      <c r="X33" t="s">
        <v>228</v>
      </c>
      <c r="Y33" s="229">
        <v>35.591098785400391</v>
      </c>
      <c r="Z33" s="229">
        <v>35.923091888427734</v>
      </c>
      <c r="AA33" s="229">
        <v>0.26365557312965393</v>
      </c>
      <c r="AB33" s="229">
        <v>19.150592803955078</v>
      </c>
      <c r="AC33" s="229">
        <v>15.391890525817871</v>
      </c>
      <c r="AD33" s="229">
        <v>2.9385173320770264</v>
      </c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44609</v>
      </c>
      <c r="J34" s="125"/>
      <c r="K34" s="126">
        <v>14</v>
      </c>
      <c r="L34" s="127">
        <f>D16</f>
        <v>44637</v>
      </c>
      <c r="M34" s="178"/>
      <c r="N34" s="129">
        <v>22</v>
      </c>
      <c r="O34" s="130">
        <f>D24</f>
        <v>44665</v>
      </c>
      <c r="P34" s="179"/>
      <c r="Q34" s="180"/>
      <c r="R34" s="452"/>
      <c r="S34" s="58"/>
      <c r="T34" s="58"/>
      <c r="U34">
        <v>15</v>
      </c>
      <c r="V34" t="s">
        <v>236</v>
      </c>
      <c r="W34" t="s">
        <v>503</v>
      </c>
      <c r="X34" t="s">
        <v>228</v>
      </c>
      <c r="Y34" s="229">
        <v>36.000724792480469</v>
      </c>
      <c r="Z34" s="229">
        <v>35.923091888427734</v>
      </c>
      <c r="AA34" s="229">
        <v>0.26365557312965393</v>
      </c>
      <c r="AB34" s="229">
        <v>14.364437103271484</v>
      </c>
      <c r="AC34" s="229">
        <v>15.391890525817871</v>
      </c>
      <c r="AD34" s="229">
        <v>2.9385173320770264</v>
      </c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LJ28 PLS</v>
      </c>
      <c r="J35" s="183"/>
      <c r="K35" s="136"/>
      <c r="L35" s="137" t="str">
        <f>C17</f>
        <v>LJ28 PLS</v>
      </c>
      <c r="M35" s="138"/>
      <c r="N35" s="139"/>
      <c r="O35" s="140" t="str">
        <f>C25</f>
        <v>LJ28 PLS</v>
      </c>
      <c r="P35" s="143"/>
      <c r="Q35" s="184"/>
      <c r="R35" s="451" t="s">
        <v>51</v>
      </c>
      <c r="S35" s="58"/>
      <c r="T35" s="58"/>
      <c r="U35">
        <v>16</v>
      </c>
      <c r="V35" t="s">
        <v>237</v>
      </c>
      <c r="W35" t="s">
        <v>503</v>
      </c>
      <c r="X35" t="s">
        <v>228</v>
      </c>
      <c r="Y35" s="229">
        <v>36.047084808349609</v>
      </c>
      <c r="Z35" s="229">
        <v>35.923091888427734</v>
      </c>
      <c r="AA35" s="229">
        <v>0.26365557312965393</v>
      </c>
      <c r="AB35" s="229">
        <v>13.904443740844727</v>
      </c>
      <c r="AC35" s="229">
        <v>15.391890525817871</v>
      </c>
      <c r="AD35" s="229">
        <v>2.9385173320770264</v>
      </c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212</v>
      </c>
      <c r="I36" s="457"/>
      <c r="J36" s="458"/>
      <c r="K36" s="465">
        <f>B17</f>
        <v>216</v>
      </c>
      <c r="L36" s="466"/>
      <c r="M36" s="467"/>
      <c r="N36" s="456">
        <f>B25</f>
        <v>220</v>
      </c>
      <c r="O36" s="457"/>
      <c r="P36" s="458"/>
      <c r="Q36" s="185" t="s">
        <v>38</v>
      </c>
      <c r="R36" s="452"/>
      <c r="S36" s="58"/>
      <c r="T36" s="58"/>
      <c r="U36">
        <v>17</v>
      </c>
      <c r="V36" s="35" t="s">
        <v>238</v>
      </c>
      <c r="W36" s="35" t="s">
        <v>503</v>
      </c>
      <c r="X36" s="35" t="s">
        <v>228</v>
      </c>
      <c r="Y36" s="348">
        <v>36.076568603515625</v>
      </c>
      <c r="Z36" s="348">
        <v>35.923091888427734</v>
      </c>
      <c r="AA36" s="348">
        <v>0.26365557312965393</v>
      </c>
      <c r="AB36" s="348">
        <v>13.61959171295166</v>
      </c>
      <c r="AC36" s="348">
        <v>15.391890525817871</v>
      </c>
      <c r="AD36" s="348">
        <v>2.9385173320770264</v>
      </c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44616</v>
      </c>
      <c r="J37" s="169"/>
      <c r="K37" s="170">
        <v>15</v>
      </c>
      <c r="L37" s="105">
        <f>D17</f>
        <v>44644</v>
      </c>
      <c r="M37" s="106"/>
      <c r="N37" s="187">
        <v>23</v>
      </c>
      <c r="O37" s="108">
        <f>D25</f>
        <v>44672</v>
      </c>
      <c r="P37" s="109"/>
      <c r="Q37" s="188"/>
      <c r="R37" s="453"/>
      <c r="S37" s="58"/>
      <c r="T37" s="58"/>
      <c r="U37">
        <v>27</v>
      </c>
      <c r="V37" t="s">
        <v>239</v>
      </c>
      <c r="W37" t="s">
        <v>504</v>
      </c>
      <c r="X37" t="s">
        <v>228</v>
      </c>
      <c r="Y37" s="229">
        <v>37.507514953613281</v>
      </c>
      <c r="Z37" s="229">
        <v>37.408699035644531</v>
      </c>
      <c r="AA37" s="229">
        <v>0.42568287253379822</v>
      </c>
      <c r="AB37" s="229">
        <v>4.9873905181884766</v>
      </c>
      <c r="AC37" s="229">
        <v>5.523064136505127</v>
      </c>
      <c r="AD37" s="229">
        <v>1.4445971250534058</v>
      </c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LJ28 PLS</v>
      </c>
      <c r="J38" s="114"/>
      <c r="K38" s="115"/>
      <c r="L38" s="81" t="str">
        <f>C18</f>
        <v>LJ28 PLS</v>
      </c>
      <c r="M38" s="117"/>
      <c r="N38" s="118"/>
      <c r="O38" s="119" t="str">
        <f>C26</f>
        <v>LJ28 PLS</v>
      </c>
      <c r="P38" s="173"/>
      <c r="Q38" s="192"/>
      <c r="R38" s="452" t="s">
        <v>52</v>
      </c>
      <c r="S38" s="58"/>
      <c r="T38" s="58"/>
      <c r="U38">
        <v>28</v>
      </c>
      <c r="V38" t="s">
        <v>240</v>
      </c>
      <c r="W38" t="s">
        <v>504</v>
      </c>
      <c r="X38" t="s">
        <v>228</v>
      </c>
      <c r="Y38" s="229">
        <v>38.103359222412109</v>
      </c>
      <c r="Z38" s="229">
        <v>37.408699035644531</v>
      </c>
      <c r="AA38" s="229">
        <v>0.42568287253379822</v>
      </c>
      <c r="AB38" s="229">
        <v>3.2824826240539551</v>
      </c>
      <c r="AC38" s="229">
        <v>5.523064136505127</v>
      </c>
      <c r="AD38" s="229">
        <v>1.4445971250534058</v>
      </c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212</v>
      </c>
      <c r="I39" s="460"/>
      <c r="J39" s="461"/>
      <c r="K39" s="456">
        <f>B18</f>
        <v>216</v>
      </c>
      <c r="L39" s="457"/>
      <c r="M39" s="458"/>
      <c r="N39" s="480">
        <f>B26</f>
        <v>220</v>
      </c>
      <c r="O39" s="481"/>
      <c r="P39" s="482"/>
      <c r="Q39" s="196" t="s">
        <v>38</v>
      </c>
      <c r="R39" s="452"/>
      <c r="S39" s="58"/>
      <c r="T39" s="58"/>
      <c r="U39">
        <v>29</v>
      </c>
      <c r="V39" t="s">
        <v>241</v>
      </c>
      <c r="W39" t="s">
        <v>504</v>
      </c>
      <c r="X39" t="s">
        <v>228</v>
      </c>
      <c r="Y39" s="229">
        <v>37.160812377929688</v>
      </c>
      <c r="Z39" s="229">
        <v>37.408699035644531</v>
      </c>
      <c r="AA39" s="229">
        <v>0.42568287253379822</v>
      </c>
      <c r="AB39" s="229">
        <v>6.3618264198303223</v>
      </c>
      <c r="AC39" s="229">
        <v>5.523064136505127</v>
      </c>
      <c r="AD39" s="229">
        <v>1.4445971250534058</v>
      </c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44616</v>
      </c>
      <c r="J40" s="201"/>
      <c r="K40" s="202">
        <v>16</v>
      </c>
      <c r="L40" s="203">
        <f>D18</f>
        <v>44644</v>
      </c>
      <c r="M40" s="204"/>
      <c r="N40" s="205">
        <v>24</v>
      </c>
      <c r="O40" s="200">
        <f>D26</f>
        <v>44672</v>
      </c>
      <c r="P40" s="201"/>
      <c r="Q40" s="206"/>
      <c r="R40" s="452"/>
      <c r="S40" s="58"/>
      <c r="T40" s="58"/>
      <c r="U40">
        <v>39</v>
      </c>
      <c r="V40" t="s">
        <v>242</v>
      </c>
      <c r="W40" t="s">
        <v>504</v>
      </c>
      <c r="X40" t="s">
        <v>228</v>
      </c>
      <c r="Y40" s="229">
        <v>37.030498504638672</v>
      </c>
      <c r="Z40" s="229">
        <v>37.408699035644531</v>
      </c>
      <c r="AA40" s="229">
        <v>0.42568287253379822</v>
      </c>
      <c r="AB40" s="229">
        <v>6.9713048934936523</v>
      </c>
      <c r="AC40" s="229">
        <v>5.523064136505127</v>
      </c>
      <c r="AD40" s="229">
        <v>1.4445971250534058</v>
      </c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40</v>
      </c>
      <c r="V41" t="s">
        <v>243</v>
      </c>
      <c r="W41" t="s">
        <v>504</v>
      </c>
      <c r="X41" t="s">
        <v>228</v>
      </c>
      <c r="Y41" t="s">
        <v>225</v>
      </c>
      <c r="Z41" s="229">
        <v>37.408699035644531</v>
      </c>
      <c r="AA41" s="229">
        <v>0.42568287253379822</v>
      </c>
      <c r="AB41" t="s">
        <v>226</v>
      </c>
      <c r="AC41" t="s">
        <v>226</v>
      </c>
      <c r="AD41" t="s">
        <v>226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41</v>
      </c>
      <c r="V42" s="35" t="s">
        <v>244</v>
      </c>
      <c r="W42" s="35" t="s">
        <v>504</v>
      </c>
      <c r="X42" s="35" t="s">
        <v>228</v>
      </c>
      <c r="Y42" s="348">
        <v>37.241298675537109</v>
      </c>
      <c r="Z42" s="348">
        <v>37.408699035644531</v>
      </c>
      <c r="AA42" s="348">
        <v>0.42568287253379822</v>
      </c>
      <c r="AB42" s="348">
        <v>6.0123162269592285</v>
      </c>
      <c r="AC42" s="348">
        <v>5.523064136505127</v>
      </c>
      <c r="AD42" s="348">
        <v>1.4445971250534058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t="s">
        <v>245</v>
      </c>
      <c r="W43" t="s">
        <v>505</v>
      </c>
      <c r="X43" t="s">
        <v>228</v>
      </c>
      <c r="Y43" t="s">
        <v>225</v>
      </c>
      <c r="Z43" s="229">
        <v>40.160728454589844</v>
      </c>
      <c r="AA43" s="229">
        <v>2.6488747596740723</v>
      </c>
      <c r="AB43" t="s">
        <v>226</v>
      </c>
      <c r="AC43" t="s">
        <v>226</v>
      </c>
      <c r="AD43" t="s">
        <v>226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t="s">
        <v>505</v>
      </c>
      <c r="X44" t="s">
        <v>228</v>
      </c>
      <c r="Y44" t="s">
        <v>225</v>
      </c>
      <c r="Z44" s="229">
        <v>40.160728454589844</v>
      </c>
      <c r="AA44" s="229">
        <v>2.6488747596740723</v>
      </c>
      <c r="AB44" t="s">
        <v>226</v>
      </c>
      <c r="AC44" t="s">
        <v>226</v>
      </c>
      <c r="AD44" t="s">
        <v>226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t="s">
        <v>505</v>
      </c>
      <c r="X45" t="s">
        <v>228</v>
      </c>
      <c r="Y45" s="229">
        <v>42.033763885498047</v>
      </c>
      <c r="Z45" s="229">
        <v>40.160728454589844</v>
      </c>
      <c r="AA45" s="229">
        <v>2.6488747596740723</v>
      </c>
      <c r="AB45" s="229">
        <v>0.20789079368114471</v>
      </c>
      <c r="AC45" s="229">
        <v>1.5459640026092529</v>
      </c>
      <c r="AD45" s="229">
        <v>1.8923213481903076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t="s">
        <v>505</v>
      </c>
      <c r="X46" t="s">
        <v>228</v>
      </c>
      <c r="Y46" s="229">
        <v>38.287689208984375</v>
      </c>
      <c r="Z46" s="229">
        <v>40.160728454589844</v>
      </c>
      <c r="AA46" s="229">
        <v>2.6488747596740723</v>
      </c>
      <c r="AB46" s="229">
        <v>2.8840372562408447</v>
      </c>
      <c r="AC46" s="229">
        <v>1.5459640026092529</v>
      </c>
      <c r="AD46" s="229">
        <v>1.8923213481903076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t="s">
        <v>505</v>
      </c>
      <c r="X47" t="s">
        <v>228</v>
      </c>
      <c r="Y47" t="s">
        <v>225</v>
      </c>
      <c r="Z47" s="229">
        <v>40.160728454589844</v>
      </c>
      <c r="AA47" s="229">
        <v>2.6488747596740723</v>
      </c>
      <c r="AB47" t="s">
        <v>226</v>
      </c>
      <c r="AC47" t="s">
        <v>226</v>
      </c>
      <c r="AD47" t="s">
        <v>226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s="35" t="s">
        <v>252</v>
      </c>
      <c r="W48" s="35" t="s">
        <v>505</v>
      </c>
      <c r="X48" s="35" t="s">
        <v>228</v>
      </c>
      <c r="Y48" s="35" t="s">
        <v>225</v>
      </c>
      <c r="Z48" s="348">
        <v>40.160728454589844</v>
      </c>
      <c r="AA48" s="348">
        <v>2.6488747596740723</v>
      </c>
      <c r="AB48" s="35" t="s">
        <v>226</v>
      </c>
      <c r="AC48" s="35" t="s">
        <v>226</v>
      </c>
      <c r="AD48" s="35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t="s">
        <v>253</v>
      </c>
      <c r="W49" t="s">
        <v>506</v>
      </c>
      <c r="X49" t="s">
        <v>228</v>
      </c>
      <c r="Y49" t="s">
        <v>225</v>
      </c>
      <c r="Z49" s="229">
        <v>38.315238952636719</v>
      </c>
      <c r="AA49" s="229">
        <v>0.14232821762561798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t="s">
        <v>506</v>
      </c>
      <c r="X50" t="s">
        <v>228</v>
      </c>
      <c r="Y50" t="s">
        <v>225</v>
      </c>
      <c r="Z50" s="229">
        <v>38.315238952636719</v>
      </c>
      <c r="AA50" s="229">
        <v>0.14232821762561798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t="s">
        <v>506</v>
      </c>
      <c r="X51" t="s">
        <v>228</v>
      </c>
      <c r="Y51" t="s">
        <v>225</v>
      </c>
      <c r="Z51" s="229">
        <v>38.315238952636719</v>
      </c>
      <c r="AA51" s="229">
        <v>0.14232821762561798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t="s">
        <v>506</v>
      </c>
      <c r="X52" t="s">
        <v>228</v>
      </c>
      <c r="Y52" s="229">
        <v>38.415878295898438</v>
      </c>
      <c r="Z52" s="229">
        <v>38.315238952636719</v>
      </c>
      <c r="AA52" s="229">
        <v>0.14232821762561798</v>
      </c>
      <c r="AB52" s="229">
        <v>2.6358242034912109</v>
      </c>
      <c r="AC52" s="229">
        <v>2.8358597755432129</v>
      </c>
      <c r="AD52" s="229">
        <v>0.28289303183555603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t="s">
        <v>506</v>
      </c>
      <c r="X53" t="s">
        <v>228</v>
      </c>
      <c r="Y53" s="229">
        <v>38.214595794677734</v>
      </c>
      <c r="Z53" s="229">
        <v>38.315238952636719</v>
      </c>
      <c r="AA53" s="229">
        <v>0.14232821762561798</v>
      </c>
      <c r="AB53" s="229">
        <v>3.0358953475952148</v>
      </c>
      <c r="AC53" s="229">
        <v>2.8358597755432129</v>
      </c>
      <c r="AD53" s="229">
        <v>0.28289303183555603</v>
      </c>
    </row>
    <row r="54" spans="1:30">
      <c r="U54">
        <v>89</v>
      </c>
      <c r="V54" s="35" t="s">
        <v>258</v>
      </c>
      <c r="W54" s="35" t="s">
        <v>506</v>
      </c>
      <c r="X54" s="35" t="s">
        <v>228</v>
      </c>
      <c r="Y54" s="35" t="s">
        <v>225</v>
      </c>
      <c r="Z54" s="348">
        <v>38.315238952636719</v>
      </c>
      <c r="AA54" s="348">
        <v>0.14232821762561798</v>
      </c>
      <c r="AB54" s="35" t="s">
        <v>226</v>
      </c>
      <c r="AC54" s="35" t="s">
        <v>226</v>
      </c>
      <c r="AD54" s="35" t="s">
        <v>226</v>
      </c>
    </row>
    <row r="55" spans="1:30">
      <c r="U55">
        <v>6</v>
      </c>
      <c r="V55" t="s">
        <v>259</v>
      </c>
      <c r="W55" t="s">
        <v>507</v>
      </c>
      <c r="X55" t="s">
        <v>228</v>
      </c>
      <c r="Y55" t="s">
        <v>225</v>
      </c>
      <c r="Z55" s="229">
        <v>39.3951416015625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7</v>
      </c>
      <c r="V56" t="s">
        <v>261</v>
      </c>
      <c r="W56" t="s">
        <v>507</v>
      </c>
      <c r="X56" t="s">
        <v>228</v>
      </c>
      <c r="Y56" t="s">
        <v>225</v>
      </c>
      <c r="Z56" s="229">
        <v>39.3951416015625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8</v>
      </c>
      <c r="V57" t="s">
        <v>262</v>
      </c>
      <c r="W57" t="s">
        <v>507</v>
      </c>
      <c r="X57" t="s">
        <v>228</v>
      </c>
      <c r="Y57" t="s">
        <v>225</v>
      </c>
      <c r="Z57" s="229">
        <v>39.3951416015625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18</v>
      </c>
      <c r="V58" t="s">
        <v>263</v>
      </c>
      <c r="W58" t="s">
        <v>507</v>
      </c>
      <c r="X58" t="s">
        <v>228</v>
      </c>
      <c r="Y58" s="229">
        <v>39.3951416015625</v>
      </c>
      <c r="Z58" s="229">
        <v>39.3951416015625</v>
      </c>
      <c r="AA58" t="s">
        <v>226</v>
      </c>
      <c r="AB58" s="229">
        <v>1.3253859281539917</v>
      </c>
      <c r="AC58" s="229">
        <v>1.3253859281539917</v>
      </c>
      <c r="AD58" t="s">
        <v>226</v>
      </c>
    </row>
    <row r="59" spans="1:30">
      <c r="U59">
        <v>19</v>
      </c>
      <c r="V59" t="s">
        <v>264</v>
      </c>
      <c r="W59" t="s">
        <v>507</v>
      </c>
      <c r="X59" t="s">
        <v>228</v>
      </c>
      <c r="Y59" t="s">
        <v>225</v>
      </c>
      <c r="Z59" s="229">
        <v>39.3951416015625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20</v>
      </c>
      <c r="V60" s="35" t="s">
        <v>265</v>
      </c>
      <c r="W60" s="35" t="s">
        <v>507</v>
      </c>
      <c r="X60" s="35" t="s">
        <v>228</v>
      </c>
      <c r="Y60" s="35" t="s">
        <v>225</v>
      </c>
      <c r="Z60" s="348">
        <v>39.3951416015625</v>
      </c>
      <c r="AA60" s="35" t="s">
        <v>226</v>
      </c>
      <c r="AB60" s="35" t="s">
        <v>226</v>
      </c>
      <c r="AC60" s="35" t="s">
        <v>226</v>
      </c>
      <c r="AD60" s="35" t="s">
        <v>226</v>
      </c>
    </row>
    <row r="61" spans="1:30">
      <c r="U61">
        <v>30</v>
      </c>
      <c r="V61" t="s">
        <v>266</v>
      </c>
      <c r="W61" t="s">
        <v>508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31</v>
      </c>
      <c r="V62" t="s">
        <v>267</v>
      </c>
      <c r="W62" t="s">
        <v>508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32</v>
      </c>
      <c r="V63" t="s">
        <v>268</v>
      </c>
      <c r="W63" t="s">
        <v>508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42</v>
      </c>
      <c r="V64" t="s">
        <v>269</v>
      </c>
      <c r="W64" t="s">
        <v>508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:30">
      <c r="U65">
        <v>43</v>
      </c>
      <c r="V65" t="s">
        <v>91</v>
      </c>
      <c r="W65" t="s">
        <v>508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44</v>
      </c>
      <c r="V66" s="35" t="s">
        <v>270</v>
      </c>
      <c r="W66" s="35" t="s">
        <v>508</v>
      </c>
      <c r="X66" s="35" t="s">
        <v>228</v>
      </c>
      <c r="Y66" s="35" t="s">
        <v>225</v>
      </c>
      <c r="Z66" s="35" t="s">
        <v>226</v>
      </c>
      <c r="AA66" s="35" t="s">
        <v>226</v>
      </c>
      <c r="AB66" s="35" t="s">
        <v>226</v>
      </c>
      <c r="AC66" s="35" t="s">
        <v>226</v>
      </c>
      <c r="AD66" s="35" t="s">
        <v>226</v>
      </c>
    </row>
    <row r="67" spans="2:30">
      <c r="U67">
        <v>54</v>
      </c>
      <c r="V67" t="s">
        <v>284</v>
      </c>
      <c r="W67" t="s">
        <v>509</v>
      </c>
      <c r="X67" t="s">
        <v>228</v>
      </c>
      <c r="Y67" t="s">
        <v>225</v>
      </c>
      <c r="Z67" s="229">
        <v>38.68853759765625</v>
      </c>
      <c r="AA67" s="229">
        <v>0.72039145231246948</v>
      </c>
      <c r="AB67" t="s">
        <v>226</v>
      </c>
      <c r="AC67" t="s">
        <v>226</v>
      </c>
      <c r="AD67" t="s">
        <v>226</v>
      </c>
    </row>
    <row r="68" spans="2:30">
      <c r="U68">
        <v>55</v>
      </c>
      <c r="V68" t="s">
        <v>286</v>
      </c>
      <c r="W68" t="s">
        <v>509</v>
      </c>
      <c r="X68" t="s">
        <v>228</v>
      </c>
      <c r="Y68" t="s">
        <v>225</v>
      </c>
      <c r="Z68" s="229">
        <v>38.68853759765625</v>
      </c>
      <c r="AA68" s="229">
        <v>0.72039145231246948</v>
      </c>
      <c r="AB68" t="s">
        <v>226</v>
      </c>
      <c r="AC68" t="s">
        <v>226</v>
      </c>
      <c r="AD68" t="s">
        <v>226</v>
      </c>
    </row>
    <row r="69" spans="2:30">
      <c r="U69">
        <v>56</v>
      </c>
      <c r="V69" t="s">
        <v>287</v>
      </c>
      <c r="W69" t="s">
        <v>509</v>
      </c>
      <c r="X69" t="s">
        <v>228</v>
      </c>
      <c r="Y69" t="s">
        <v>225</v>
      </c>
      <c r="Z69" s="229">
        <v>38.68853759765625</v>
      </c>
      <c r="AA69" s="229">
        <v>0.72039145231246948</v>
      </c>
      <c r="AB69" t="s">
        <v>226</v>
      </c>
      <c r="AC69" t="s">
        <v>226</v>
      </c>
      <c r="AD69" t="s">
        <v>226</v>
      </c>
    </row>
    <row r="70" spans="2:30">
      <c r="U70">
        <v>66</v>
      </c>
      <c r="V70" t="s">
        <v>288</v>
      </c>
      <c r="W70" t="s">
        <v>509</v>
      </c>
      <c r="X70" t="s">
        <v>228</v>
      </c>
      <c r="Y70" s="229">
        <v>38.179141998291016</v>
      </c>
      <c r="Z70" s="229">
        <v>38.68853759765625</v>
      </c>
      <c r="AA70" s="229">
        <v>0.72039145231246948</v>
      </c>
      <c r="AB70" s="229">
        <v>3.1124081611633301</v>
      </c>
      <c r="AC70" s="229">
        <v>2.3173041343688965</v>
      </c>
      <c r="AD70" s="229">
        <v>1.1244471073150635</v>
      </c>
    </row>
    <row r="71" spans="2:30">
      <c r="B71"/>
      <c r="C71"/>
      <c r="D71"/>
      <c r="G71"/>
      <c r="U71">
        <v>67</v>
      </c>
      <c r="V71" t="s">
        <v>289</v>
      </c>
      <c r="W71" t="s">
        <v>509</v>
      </c>
      <c r="X71" t="s">
        <v>228</v>
      </c>
      <c r="Y71" t="s">
        <v>225</v>
      </c>
      <c r="Z71" s="229">
        <v>38.68853759765625</v>
      </c>
      <c r="AA71" s="229">
        <v>0.72039145231246948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68</v>
      </c>
      <c r="V72" s="35" t="s">
        <v>290</v>
      </c>
      <c r="W72" s="35" t="s">
        <v>509</v>
      </c>
      <c r="X72" s="35" t="s">
        <v>228</v>
      </c>
      <c r="Y72" s="348">
        <v>39.197929382324219</v>
      </c>
      <c r="Z72" s="348">
        <v>38.68853759765625</v>
      </c>
      <c r="AA72" s="348">
        <v>0.72039145231246948</v>
      </c>
      <c r="AB72" s="348">
        <v>1.5221998691558838</v>
      </c>
      <c r="AC72" s="348">
        <v>2.3173041343688965</v>
      </c>
      <c r="AD72" s="348">
        <v>1.1244471073150635</v>
      </c>
    </row>
    <row r="73" spans="2:30">
      <c r="U73">
        <v>78</v>
      </c>
      <c r="V73" t="s">
        <v>291</v>
      </c>
      <c r="W73" t="s">
        <v>510</v>
      </c>
      <c r="X73" t="s">
        <v>228</v>
      </c>
      <c r="Y73" s="229">
        <v>38.15277099609375</v>
      </c>
      <c r="Z73" s="229">
        <v>38.527462005615234</v>
      </c>
      <c r="AA73" s="229">
        <v>0.49660459160804749</v>
      </c>
      <c r="AB73" s="229">
        <v>3.1705672740936279</v>
      </c>
      <c r="AC73" s="229">
        <v>2.5313282012939453</v>
      </c>
      <c r="AD73" s="229">
        <v>0.79496884346008301</v>
      </c>
    </row>
    <row r="74" spans="2:30">
      <c r="U74">
        <v>79</v>
      </c>
      <c r="V74" t="s">
        <v>292</v>
      </c>
      <c r="W74" t="s">
        <v>510</v>
      </c>
      <c r="X74" t="s">
        <v>228</v>
      </c>
      <c r="Y74" t="s">
        <v>225</v>
      </c>
      <c r="Z74" s="229">
        <v>38.527462005615234</v>
      </c>
      <c r="AA74" s="229">
        <v>0.49660459160804749</v>
      </c>
      <c r="AB74" t="s">
        <v>226</v>
      </c>
      <c r="AC74" t="s">
        <v>226</v>
      </c>
      <c r="AD74" t="s">
        <v>226</v>
      </c>
    </row>
    <row r="75" spans="2:30">
      <c r="U75">
        <v>80</v>
      </c>
      <c r="V75" t="s">
        <v>293</v>
      </c>
      <c r="W75" t="s">
        <v>510</v>
      </c>
      <c r="X75" t="s">
        <v>228</v>
      </c>
      <c r="Y75" s="229">
        <v>39.090732574462891</v>
      </c>
      <c r="Z75" s="229">
        <v>38.527462005615234</v>
      </c>
      <c r="AA75" s="229">
        <v>0.49660459160804749</v>
      </c>
      <c r="AB75" s="229">
        <v>1.641177773475647</v>
      </c>
      <c r="AC75" s="229">
        <v>2.5313282012939453</v>
      </c>
      <c r="AD75" s="229">
        <v>0.79496884346008301</v>
      </c>
    </row>
    <row r="76" spans="2:30">
      <c r="U76">
        <v>90</v>
      </c>
      <c r="V76" t="s">
        <v>294</v>
      </c>
      <c r="W76" t="s">
        <v>510</v>
      </c>
      <c r="X76" t="s">
        <v>228</v>
      </c>
      <c r="Y76" s="229">
        <v>38.338874816894531</v>
      </c>
      <c r="Z76" s="229">
        <v>38.527462005615234</v>
      </c>
      <c r="AA76" s="229">
        <v>0.49660459160804749</v>
      </c>
      <c r="AB76" s="229">
        <v>2.7822396755218506</v>
      </c>
      <c r="AC76" s="229">
        <v>2.5313282012939453</v>
      </c>
      <c r="AD76" s="229">
        <v>0.79496884346008301</v>
      </c>
    </row>
    <row r="77" spans="2:30">
      <c r="U77">
        <v>91</v>
      </c>
      <c r="V77" t="s">
        <v>295</v>
      </c>
      <c r="W77" t="s">
        <v>510</v>
      </c>
      <c r="X77" t="s">
        <v>228</v>
      </c>
      <c r="Y77" t="s">
        <v>225</v>
      </c>
      <c r="Z77" s="229">
        <v>38.527462005615234</v>
      </c>
      <c r="AA77" s="229">
        <v>0.49660459160804749</v>
      </c>
      <c r="AB77" t="s">
        <v>226</v>
      </c>
      <c r="AC77" t="s">
        <v>226</v>
      </c>
      <c r="AD77" t="s">
        <v>226</v>
      </c>
    </row>
    <row r="78" spans="2:30">
      <c r="U78">
        <v>92</v>
      </c>
      <c r="V78" s="35" t="s">
        <v>296</v>
      </c>
      <c r="W78" s="35" t="s">
        <v>510</v>
      </c>
      <c r="X78" s="35" t="s">
        <v>228</v>
      </c>
      <c r="Y78" s="35" t="s">
        <v>225</v>
      </c>
      <c r="Z78" s="348">
        <v>38.527462005615234</v>
      </c>
      <c r="AA78" s="348">
        <v>0.49660459160804749</v>
      </c>
      <c r="AB78" s="35" t="s">
        <v>226</v>
      </c>
      <c r="AC78" s="35" t="s">
        <v>226</v>
      </c>
      <c r="AD78" s="35" t="s">
        <v>226</v>
      </c>
    </row>
    <row r="79" spans="2:30">
      <c r="U79">
        <v>9</v>
      </c>
      <c r="V79" t="s">
        <v>271</v>
      </c>
      <c r="W79" t="s">
        <v>511</v>
      </c>
      <c r="X79" t="s">
        <v>228</v>
      </c>
      <c r="Y79" t="s">
        <v>225</v>
      </c>
      <c r="Z79" s="229">
        <v>39.199069976806641</v>
      </c>
      <c r="AA79" s="229">
        <v>3.1721405684947968E-2</v>
      </c>
      <c r="AB79" t="s">
        <v>226</v>
      </c>
      <c r="AC79" t="s">
        <v>226</v>
      </c>
      <c r="AD79" t="s">
        <v>226</v>
      </c>
    </row>
    <row r="80" spans="2:30">
      <c r="U80">
        <v>10</v>
      </c>
      <c r="V80" t="s">
        <v>273</v>
      </c>
      <c r="W80" t="s">
        <v>511</v>
      </c>
      <c r="X80" t="s">
        <v>228</v>
      </c>
      <c r="Y80" t="s">
        <v>225</v>
      </c>
      <c r="Z80" s="229">
        <v>39.199069976806641</v>
      </c>
      <c r="AA80" s="229">
        <v>3.1721405684947968E-2</v>
      </c>
      <c r="AB80" t="s">
        <v>226</v>
      </c>
      <c r="AC80" t="s">
        <v>226</v>
      </c>
      <c r="AD80" t="s">
        <v>226</v>
      </c>
    </row>
    <row r="81" spans="21:30">
      <c r="U81">
        <v>11</v>
      </c>
      <c r="V81" t="s">
        <v>274</v>
      </c>
      <c r="W81" t="s">
        <v>511</v>
      </c>
      <c r="X81" t="s">
        <v>228</v>
      </c>
      <c r="Y81" s="229">
        <v>39.176639556884766</v>
      </c>
      <c r="Z81" s="229">
        <v>39.199069976806641</v>
      </c>
      <c r="AA81" s="229">
        <v>3.1721405684947968E-2</v>
      </c>
      <c r="AB81" s="229">
        <v>1.5451223850250244</v>
      </c>
      <c r="AC81" s="229">
        <v>1.5211701393127441</v>
      </c>
      <c r="AD81" s="229">
        <v>3.3873673528432846E-2</v>
      </c>
    </row>
    <row r="82" spans="21:30">
      <c r="U82">
        <v>21</v>
      </c>
      <c r="V82" t="s">
        <v>275</v>
      </c>
      <c r="W82" t="s">
        <v>511</v>
      </c>
      <c r="X82" t="s">
        <v>228</v>
      </c>
      <c r="Y82" t="s">
        <v>225</v>
      </c>
      <c r="Z82" s="229">
        <v>39.199069976806641</v>
      </c>
      <c r="AA82" s="229">
        <v>3.1721405684947968E-2</v>
      </c>
      <c r="AB82" t="s">
        <v>226</v>
      </c>
      <c r="AC82" t="s">
        <v>226</v>
      </c>
      <c r="AD82" t="s">
        <v>226</v>
      </c>
    </row>
    <row r="83" spans="21:30">
      <c r="U83">
        <v>22</v>
      </c>
      <c r="V83" t="s">
        <v>276</v>
      </c>
      <c r="W83" t="s">
        <v>511</v>
      </c>
      <c r="X83" t="s">
        <v>228</v>
      </c>
      <c r="Y83" s="229">
        <v>39.221500396728516</v>
      </c>
      <c r="Z83" s="229">
        <v>39.199069976806641</v>
      </c>
      <c r="AA83" s="229">
        <v>3.1721405684947968E-2</v>
      </c>
      <c r="AB83" s="229">
        <v>1.4972177743911743</v>
      </c>
      <c r="AC83" s="229">
        <v>1.5211701393127441</v>
      </c>
      <c r="AD83" s="229">
        <v>3.3873673528432846E-2</v>
      </c>
    </row>
    <row r="84" spans="21:30">
      <c r="U84">
        <v>23</v>
      </c>
      <c r="V84" s="35" t="s">
        <v>277</v>
      </c>
      <c r="W84" s="35" t="s">
        <v>511</v>
      </c>
      <c r="X84" s="35" t="s">
        <v>228</v>
      </c>
      <c r="Y84" s="35" t="s">
        <v>225</v>
      </c>
      <c r="Z84" s="348">
        <v>39.199069976806641</v>
      </c>
      <c r="AA84" s="348">
        <v>3.1721405684947968E-2</v>
      </c>
      <c r="AB84" s="35" t="s">
        <v>226</v>
      </c>
      <c r="AC84" s="35" t="s">
        <v>226</v>
      </c>
      <c r="AD84" s="35" t="s">
        <v>226</v>
      </c>
    </row>
    <row r="85" spans="21:30">
      <c r="U85">
        <v>33</v>
      </c>
      <c r="V85" t="s">
        <v>278</v>
      </c>
      <c r="W85" t="s">
        <v>512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34</v>
      </c>
      <c r="V86" t="s">
        <v>279</v>
      </c>
      <c r="W86" t="s">
        <v>512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35</v>
      </c>
      <c r="V87" t="s">
        <v>280</v>
      </c>
      <c r="W87" t="s">
        <v>512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45</v>
      </c>
      <c r="V88" t="s">
        <v>281</v>
      </c>
      <c r="W88" t="s">
        <v>512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46</v>
      </c>
      <c r="V89" t="s">
        <v>282</v>
      </c>
      <c r="W89" t="s">
        <v>512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47</v>
      </c>
      <c r="V90" s="35" t="s">
        <v>283</v>
      </c>
      <c r="W90" s="35" t="s">
        <v>512</v>
      </c>
      <c r="X90" s="35" t="s">
        <v>228</v>
      </c>
      <c r="Y90" s="35" t="s">
        <v>225</v>
      </c>
      <c r="Z90" s="35" t="s">
        <v>226</v>
      </c>
      <c r="AA90" s="35" t="s">
        <v>226</v>
      </c>
      <c r="AB90" s="35" t="s">
        <v>226</v>
      </c>
      <c r="AC90" s="35" t="s">
        <v>226</v>
      </c>
      <c r="AD90" s="35" t="s">
        <v>226</v>
      </c>
    </row>
    <row r="91" spans="21:30">
      <c r="U91">
        <v>57</v>
      </c>
      <c r="V91" t="s">
        <v>297</v>
      </c>
      <c r="W91" t="s">
        <v>513</v>
      </c>
      <c r="X91" t="s">
        <v>228</v>
      </c>
      <c r="Y91" t="s">
        <v>225</v>
      </c>
      <c r="Z91" s="229">
        <v>39.158924102783203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58</v>
      </c>
      <c r="V92" t="s">
        <v>299</v>
      </c>
      <c r="W92" t="s">
        <v>513</v>
      </c>
      <c r="X92" t="s">
        <v>228</v>
      </c>
      <c r="Y92" t="s">
        <v>225</v>
      </c>
      <c r="Z92" s="229">
        <v>39.158924102783203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59</v>
      </c>
      <c r="V93" t="s">
        <v>300</v>
      </c>
      <c r="W93" t="s">
        <v>513</v>
      </c>
      <c r="X93" t="s">
        <v>228</v>
      </c>
      <c r="Y93" s="229">
        <v>39.158924102783203</v>
      </c>
      <c r="Z93" s="229">
        <v>39.158924102783203</v>
      </c>
      <c r="AA93" t="s">
        <v>226</v>
      </c>
      <c r="AB93" s="229">
        <v>1.5644592046737671</v>
      </c>
      <c r="AC93" s="229">
        <v>1.5644592046737671</v>
      </c>
      <c r="AD93" t="s">
        <v>226</v>
      </c>
    </row>
    <row r="94" spans="21:30">
      <c r="U94">
        <v>69</v>
      </c>
      <c r="V94" t="s">
        <v>301</v>
      </c>
      <c r="W94" t="s">
        <v>513</v>
      </c>
      <c r="X94" t="s">
        <v>228</v>
      </c>
      <c r="Y94" t="s">
        <v>225</v>
      </c>
      <c r="Z94" s="229">
        <v>39.158924102783203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70</v>
      </c>
      <c r="V95" t="s">
        <v>302</v>
      </c>
      <c r="W95" t="s">
        <v>513</v>
      </c>
      <c r="X95" t="s">
        <v>228</v>
      </c>
      <c r="Y95" t="s">
        <v>225</v>
      </c>
      <c r="Z95" s="229">
        <v>39.158924102783203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71</v>
      </c>
      <c r="V96" s="35" t="s">
        <v>303</v>
      </c>
      <c r="W96" s="35" t="s">
        <v>513</v>
      </c>
      <c r="X96" s="35" t="s">
        <v>228</v>
      </c>
      <c r="Y96" s="35" t="s">
        <v>225</v>
      </c>
      <c r="Z96" s="348">
        <v>39.158924102783203</v>
      </c>
      <c r="AA96" s="35" t="s">
        <v>226</v>
      </c>
      <c r="AB96" s="35" t="s">
        <v>226</v>
      </c>
      <c r="AC96" s="35" t="s">
        <v>226</v>
      </c>
      <c r="AD96" s="35" t="s">
        <v>226</v>
      </c>
    </row>
    <row r="97" spans="21:30">
      <c r="U97">
        <v>81</v>
      </c>
      <c r="V97" t="s">
        <v>304</v>
      </c>
      <c r="W97" t="s">
        <v>514</v>
      </c>
      <c r="X97" t="s">
        <v>228</v>
      </c>
      <c r="Y97" t="s">
        <v>225</v>
      </c>
      <c r="Z97" s="229">
        <v>38.128105163574219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82</v>
      </c>
      <c r="V98" t="s">
        <v>305</v>
      </c>
      <c r="W98" t="s">
        <v>514</v>
      </c>
      <c r="X98" t="s">
        <v>228</v>
      </c>
      <c r="Y98" t="s">
        <v>225</v>
      </c>
      <c r="Z98" s="229">
        <v>38.128105163574219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83</v>
      </c>
      <c r="V99" t="s">
        <v>306</v>
      </c>
      <c r="W99" t="s">
        <v>514</v>
      </c>
      <c r="X99" t="s">
        <v>228</v>
      </c>
      <c r="Y99" t="s">
        <v>225</v>
      </c>
      <c r="Z99" s="229">
        <v>38.128105163574219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93</v>
      </c>
      <c r="V100" t="s">
        <v>307</v>
      </c>
      <c r="W100" t="s">
        <v>514</v>
      </c>
      <c r="X100" t="s">
        <v>228</v>
      </c>
      <c r="Y100" t="s">
        <v>225</v>
      </c>
      <c r="Z100" s="229">
        <v>38.128105163574219</v>
      </c>
      <c r="AA100" t="s">
        <v>226</v>
      </c>
      <c r="AB100" t="s">
        <v>226</v>
      </c>
      <c r="AC100" t="s">
        <v>226</v>
      </c>
      <c r="AD100" t="s">
        <v>226</v>
      </c>
    </row>
    <row r="101" spans="21:30">
      <c r="U101">
        <v>94</v>
      </c>
      <c r="V101" t="s">
        <v>308</v>
      </c>
      <c r="W101" t="s">
        <v>514</v>
      </c>
      <c r="X101" t="s">
        <v>228</v>
      </c>
      <c r="Y101" s="229">
        <v>38.128105163574219</v>
      </c>
      <c r="Z101" s="229">
        <v>38.128105163574219</v>
      </c>
      <c r="AA101" t="s">
        <v>226</v>
      </c>
      <c r="AB101" s="229">
        <v>3.2259490489959717</v>
      </c>
      <c r="AC101" s="229">
        <v>3.2259490489959717</v>
      </c>
      <c r="AD101" t="s">
        <v>226</v>
      </c>
    </row>
    <row r="102" spans="21:30">
      <c r="U102">
        <v>95</v>
      </c>
      <c r="V102" s="35" t="s">
        <v>309</v>
      </c>
      <c r="W102" s="35" t="s">
        <v>514</v>
      </c>
      <c r="X102" s="35" t="s">
        <v>228</v>
      </c>
      <c r="Y102" s="35" t="s">
        <v>225</v>
      </c>
      <c r="Z102" s="348">
        <v>38.128105163574219</v>
      </c>
      <c r="AA102" s="35" t="s">
        <v>226</v>
      </c>
      <c r="AB102" s="35" t="s">
        <v>226</v>
      </c>
      <c r="AC102" s="35" t="s">
        <v>226</v>
      </c>
      <c r="AD102" s="35" t="s">
        <v>226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A15:B19 D5:D12 B16:B26">
    <cfRule type="cellIs" dxfId="829" priority="61" stopIfTrue="1" operator="equal">
      <formula>0</formula>
    </cfRule>
  </conditionalFormatting>
  <conditionalFormatting sqref="P5:Q5 P10">
    <cfRule type="cellIs" dxfId="828" priority="60" stopIfTrue="1" operator="equal">
      <formula>0</formula>
    </cfRule>
  </conditionalFormatting>
  <conditionalFormatting sqref="O4">
    <cfRule type="cellIs" dxfId="827" priority="57" stopIfTrue="1" operator="equal">
      <formula>0</formula>
    </cfRule>
  </conditionalFormatting>
  <conditionalFormatting sqref="O5 O14 P7:Q8 Q4 Q10 P12:Q14 Q6">
    <cfRule type="cellIs" dxfId="826" priority="59" stopIfTrue="1" operator="equal">
      <formula>0</formula>
    </cfRule>
  </conditionalFormatting>
  <conditionalFormatting sqref="P14:Q14">
    <cfRule type="cellIs" dxfId="825" priority="58" stopIfTrue="1" operator="equal">
      <formula>0</formula>
    </cfRule>
  </conditionalFormatting>
  <conditionalFormatting sqref="M5:N5 M11">
    <cfRule type="cellIs" dxfId="824" priority="56" stopIfTrue="1" operator="equal">
      <formula>0</formula>
    </cfRule>
  </conditionalFormatting>
  <conditionalFormatting sqref="L4">
    <cfRule type="cellIs" dxfId="823" priority="54" stopIfTrue="1" operator="equal">
      <formula>0</formula>
    </cfRule>
  </conditionalFormatting>
  <conditionalFormatting sqref="K5:L5 M7:N8 N4 K4 N11 M13:N14 N6">
    <cfRule type="cellIs" dxfId="822" priority="55" stopIfTrue="1" operator="equal">
      <formula>0</formula>
    </cfRule>
  </conditionalFormatting>
  <conditionalFormatting sqref="B3:B4">
    <cfRule type="cellIs" dxfId="821" priority="53" stopIfTrue="1" operator="equal">
      <formula>0</formula>
    </cfRule>
  </conditionalFormatting>
  <conditionalFormatting sqref="H6 G6:G12">
    <cfRule type="cellIs" dxfId="820" priority="52" stopIfTrue="1" operator="equal">
      <formula>0</formula>
    </cfRule>
  </conditionalFormatting>
  <conditionalFormatting sqref="B20:B26">
    <cfRule type="cellIs" dxfId="819" priority="51" stopIfTrue="1" operator="equal">
      <formula>0</formula>
    </cfRule>
  </conditionalFormatting>
  <conditionalFormatting sqref="B24:B26">
    <cfRule type="cellIs" dxfId="818" priority="50" stopIfTrue="1" operator="equal">
      <formula>0</formula>
    </cfRule>
  </conditionalFormatting>
  <conditionalFormatting sqref="B7:B16">
    <cfRule type="cellIs" dxfId="817" priority="49" stopIfTrue="1" operator="equal">
      <formula>0</formula>
    </cfRule>
  </conditionalFormatting>
  <conditionalFormatting sqref="B5:B12">
    <cfRule type="cellIs" dxfId="816" priority="48" stopIfTrue="1" operator="equal">
      <formula>0</formula>
    </cfRule>
  </conditionalFormatting>
  <conditionalFormatting sqref="C3:C26">
    <cfRule type="cellIs" dxfId="815" priority="47" stopIfTrue="1" operator="equal">
      <formula>0</formula>
    </cfRule>
  </conditionalFormatting>
  <conditionalFormatting sqref="B9:B20">
    <cfRule type="cellIs" dxfId="814" priority="46" stopIfTrue="1" operator="equal">
      <formula>0</formula>
    </cfRule>
  </conditionalFormatting>
  <conditionalFormatting sqref="B13:B26">
    <cfRule type="cellIs" dxfId="813" priority="45" stopIfTrue="1" operator="equal">
      <formula>0</formula>
    </cfRule>
  </conditionalFormatting>
  <conditionalFormatting sqref="B4:B6">
    <cfRule type="cellIs" dxfId="812" priority="44" stopIfTrue="1" operator="equal">
      <formula>0</formula>
    </cfRule>
  </conditionalFormatting>
  <conditionalFormatting sqref="B6:B10">
    <cfRule type="cellIs" dxfId="811" priority="43" stopIfTrue="1" operator="equal">
      <formula>0</formula>
    </cfRule>
  </conditionalFormatting>
  <conditionalFormatting sqref="B8:B14">
    <cfRule type="cellIs" dxfId="810" priority="42" stopIfTrue="1" operator="equal">
      <formula>0</formula>
    </cfRule>
  </conditionalFormatting>
  <conditionalFormatting sqref="B8:B14">
    <cfRule type="cellIs" dxfId="809" priority="41" stopIfTrue="1" operator="equal">
      <formula>0</formula>
    </cfRule>
  </conditionalFormatting>
  <conditionalFormatting sqref="B10:B18">
    <cfRule type="cellIs" dxfId="808" priority="40" stopIfTrue="1" operator="equal">
      <formula>0</formula>
    </cfRule>
  </conditionalFormatting>
  <conditionalFormatting sqref="B10:B18">
    <cfRule type="cellIs" dxfId="807" priority="39" stopIfTrue="1" operator="equal">
      <formula>0</formula>
    </cfRule>
  </conditionalFormatting>
  <conditionalFormatting sqref="B12:B22">
    <cfRule type="cellIs" dxfId="806" priority="38" stopIfTrue="1" operator="equal">
      <formula>0</formula>
    </cfRule>
  </conditionalFormatting>
  <conditionalFormatting sqref="C3:C26">
    <cfRule type="cellIs" dxfId="805" priority="37" stopIfTrue="1" operator="equal">
      <formula>0</formula>
    </cfRule>
  </conditionalFormatting>
  <conditionalFormatting sqref="C3:C26">
    <cfRule type="cellIs" dxfId="804" priority="36" stopIfTrue="1" operator="equal">
      <formula>0</formula>
    </cfRule>
  </conditionalFormatting>
  <conditionalFormatting sqref="C3:C26">
    <cfRule type="cellIs" dxfId="803" priority="35" stopIfTrue="1" operator="equal">
      <formula>0</formula>
    </cfRule>
  </conditionalFormatting>
  <conditionalFormatting sqref="C3:C26">
    <cfRule type="cellIs" dxfId="802" priority="34" stopIfTrue="1" operator="equal">
      <formula>0</formula>
    </cfRule>
  </conditionalFormatting>
  <conditionalFormatting sqref="D23:D26">
    <cfRule type="cellIs" dxfId="801" priority="33" stopIfTrue="1" operator="equal">
      <formula>0</formula>
    </cfRule>
  </conditionalFormatting>
  <conditionalFormatting sqref="D21:D26">
    <cfRule type="cellIs" dxfId="800" priority="32" stopIfTrue="1" operator="equal">
      <formula>0</formula>
    </cfRule>
  </conditionalFormatting>
  <conditionalFormatting sqref="D19:D26">
    <cfRule type="cellIs" dxfId="799" priority="31" stopIfTrue="1" operator="equal">
      <formula>0</formula>
    </cfRule>
  </conditionalFormatting>
  <conditionalFormatting sqref="D15:D26">
    <cfRule type="cellIs" dxfId="798" priority="30" stopIfTrue="1" operator="equal">
      <formula>0</formula>
    </cfRule>
  </conditionalFormatting>
  <conditionalFormatting sqref="D15:D26">
    <cfRule type="cellIs" dxfId="797" priority="29" stopIfTrue="1" operator="equal">
      <formula>0</formula>
    </cfRule>
  </conditionalFormatting>
  <conditionalFormatting sqref="D13:D26">
    <cfRule type="cellIs" dxfId="796" priority="28" stopIfTrue="1" operator="equal">
      <formula>0</formula>
    </cfRule>
  </conditionalFormatting>
  <conditionalFormatting sqref="D13:D26">
    <cfRule type="cellIs" dxfId="795" priority="27" stopIfTrue="1" operator="equal">
      <formula>0</formula>
    </cfRule>
  </conditionalFormatting>
  <conditionalFormatting sqref="D12:D22">
    <cfRule type="cellIs" dxfId="794" priority="26" stopIfTrue="1" operator="equal">
      <formula>0</formula>
    </cfRule>
  </conditionalFormatting>
  <conditionalFormatting sqref="D12:D22">
    <cfRule type="cellIs" dxfId="793" priority="25" stopIfTrue="1" operator="equal">
      <formula>0</formula>
    </cfRule>
  </conditionalFormatting>
  <conditionalFormatting sqref="D10:D22">
    <cfRule type="cellIs" dxfId="792" priority="24" stopIfTrue="1" operator="equal">
      <formula>0</formula>
    </cfRule>
  </conditionalFormatting>
  <conditionalFormatting sqref="D9:D18">
    <cfRule type="cellIs" dxfId="791" priority="23" stopIfTrue="1" operator="equal">
      <formula>0</formula>
    </cfRule>
  </conditionalFormatting>
  <conditionalFormatting sqref="C15:C28">
    <cfRule type="cellIs" dxfId="790" priority="22" stopIfTrue="1" operator="equal">
      <formula>0</formula>
    </cfRule>
  </conditionalFormatting>
  <conditionalFormatting sqref="C15:C28">
    <cfRule type="cellIs" dxfId="789" priority="21" stopIfTrue="1" operator="equal">
      <formula>0</formula>
    </cfRule>
  </conditionalFormatting>
  <conditionalFormatting sqref="C15:C28">
    <cfRule type="cellIs" dxfId="788" priority="20" stopIfTrue="1" operator="equal">
      <formula>0</formula>
    </cfRule>
  </conditionalFormatting>
  <conditionalFormatting sqref="C15:C28">
    <cfRule type="cellIs" dxfId="787" priority="19" stopIfTrue="1" operator="equal">
      <formula>0</formula>
    </cfRule>
  </conditionalFormatting>
  <conditionalFormatting sqref="C15:C28">
    <cfRule type="cellIs" dxfId="786" priority="18" stopIfTrue="1" operator="equal">
      <formula>0</formula>
    </cfRule>
  </conditionalFormatting>
  <conditionalFormatting sqref="D25:D28">
    <cfRule type="cellIs" dxfId="785" priority="17" stopIfTrue="1" operator="equal">
      <formula>0</formula>
    </cfRule>
  </conditionalFormatting>
  <conditionalFormatting sqref="D3:D4">
    <cfRule type="cellIs" dxfId="784" priority="16" stopIfTrue="1" operator="equal">
      <formula>0</formula>
    </cfRule>
  </conditionalFormatting>
  <conditionalFormatting sqref="C19:C26">
    <cfRule type="cellIs" dxfId="783" priority="10" stopIfTrue="1" operator="equal">
      <formula>0</formula>
    </cfRule>
  </conditionalFormatting>
  <conditionalFormatting sqref="C19:C26">
    <cfRule type="cellIs" dxfId="782" priority="9" stopIfTrue="1" operator="equal">
      <formula>0</formula>
    </cfRule>
  </conditionalFormatting>
  <conditionalFormatting sqref="C19:C26">
    <cfRule type="cellIs" dxfId="781" priority="8" stopIfTrue="1" operator="equal">
      <formula>0</formula>
    </cfRule>
  </conditionalFormatting>
  <conditionalFormatting sqref="C19:C26">
    <cfRule type="cellIs" dxfId="780" priority="7" stopIfTrue="1" operator="equal">
      <formula>0</formula>
    </cfRule>
  </conditionalFormatting>
  <conditionalFormatting sqref="C19:C26">
    <cfRule type="cellIs" dxfId="779" priority="6" stopIfTrue="1" operator="equal">
      <formula>0</formula>
    </cfRule>
  </conditionalFormatting>
  <conditionalFormatting sqref="D4:D6">
    <cfRule type="cellIs" dxfId="778" priority="5" stopIfTrue="1" operator="equal">
      <formula>0</formula>
    </cfRule>
  </conditionalFormatting>
  <conditionalFormatting sqref="D6:D10">
    <cfRule type="cellIs" dxfId="777" priority="4" stopIfTrue="1" operator="equal">
      <formula>0</formula>
    </cfRule>
  </conditionalFormatting>
  <conditionalFormatting sqref="D8:D14">
    <cfRule type="cellIs" dxfId="776" priority="3" stopIfTrue="1" operator="equal">
      <formula>0</formula>
    </cfRule>
  </conditionalFormatting>
  <conditionalFormatting sqref="D16:D26">
    <cfRule type="cellIs" dxfId="775" priority="2" stopIfTrue="1" operator="equal">
      <formula>0</formula>
    </cfRule>
  </conditionalFormatting>
  <conditionalFormatting sqref="D16:D26">
    <cfRule type="cellIs" dxfId="774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2708-FF7D-3D43-9BFF-C3113ED631C4}">
  <sheetPr>
    <pageSetUpPr fitToPage="1"/>
  </sheetPr>
  <dimension ref="A1:AH100"/>
  <sheetViews>
    <sheetView workbookViewId="0">
      <selection activeCell="S12" sqref="S12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20.5" customWidth="1"/>
    <col min="24" max="27" width="8.83203125" customWidth="1"/>
    <col min="28" max="28" width="13.5" customWidth="1"/>
    <col min="29" max="31" width="8.83203125" customWidth="1"/>
    <col min="32" max="32" width="7.1640625" style="9" customWidth="1"/>
    <col min="33" max="34" width="7.1640625" customWidth="1"/>
  </cols>
  <sheetData>
    <row r="1" spans="1:30" ht="2" customHeight="1" thickBot="1">
      <c r="U1" t="s">
        <v>181</v>
      </c>
      <c r="V1" t="s">
        <v>487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488</v>
      </c>
    </row>
    <row r="3" spans="1:30" ht="16.25" customHeight="1" thickTop="1" thickBot="1">
      <c r="A3" s="15">
        <v>1</v>
      </c>
      <c r="B3" s="16">
        <v>197</v>
      </c>
      <c r="C3" s="16" t="s">
        <v>153</v>
      </c>
      <c r="D3" s="17">
        <v>44637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 ht="16.25" customHeight="1">
      <c r="A4" s="15">
        <v>2</v>
      </c>
      <c r="B4" s="16">
        <v>197</v>
      </c>
      <c r="C4" s="16" t="s">
        <v>153</v>
      </c>
      <c r="D4" s="17">
        <v>44637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39.801399230957031</v>
      </c>
      <c r="AA4" s="229">
        <v>0.99800002574920654</v>
      </c>
      <c r="AB4" s="229">
        <v>-3.300800085067749</v>
      </c>
      <c r="AC4" s="229">
        <v>100.88932800292969</v>
      </c>
    </row>
    <row r="5" spans="1:30" ht="16.25" customHeight="1" thickBot="1">
      <c r="A5" s="15">
        <v>3</v>
      </c>
      <c r="B5" s="16">
        <v>198</v>
      </c>
      <c r="C5" s="16" t="s">
        <v>153</v>
      </c>
      <c r="D5" s="17">
        <v>44644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6.25" customHeight="1">
      <c r="A6" s="15">
        <v>4</v>
      </c>
      <c r="B6" s="16">
        <v>198</v>
      </c>
      <c r="C6" s="16" t="s">
        <v>153</v>
      </c>
      <c r="D6" s="17">
        <v>44644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6.25" customHeight="1">
      <c r="A7" s="15">
        <v>5</v>
      </c>
      <c r="B7" s="16">
        <v>199</v>
      </c>
      <c r="C7" s="16" t="s">
        <v>153</v>
      </c>
      <c r="D7" s="17">
        <v>44651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6.25" customHeight="1">
      <c r="A8" s="15">
        <v>6</v>
      </c>
      <c r="B8" s="16">
        <v>199</v>
      </c>
      <c r="C8" s="16" t="s">
        <v>153</v>
      </c>
      <c r="D8" s="17">
        <v>44651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6.25" customHeight="1">
      <c r="A9" s="15">
        <v>7</v>
      </c>
      <c r="B9" s="16">
        <v>200</v>
      </c>
      <c r="C9" s="16" t="s">
        <v>153</v>
      </c>
      <c r="D9" s="17">
        <v>44655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6.25" customHeight="1">
      <c r="A10" s="15">
        <v>8</v>
      </c>
      <c r="B10" s="16">
        <v>200</v>
      </c>
      <c r="C10" s="16" t="s">
        <v>153</v>
      </c>
      <c r="D10" s="17">
        <v>44655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6.25" customHeight="1" thickBot="1">
      <c r="A11" s="15">
        <v>9</v>
      </c>
      <c r="B11" s="16">
        <v>201</v>
      </c>
      <c r="C11" s="16" t="s">
        <v>153</v>
      </c>
      <c r="D11" s="17">
        <v>44665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0" ht="16.25" customHeight="1">
      <c r="A12" s="15">
        <v>10</v>
      </c>
      <c r="B12" s="16">
        <v>201</v>
      </c>
      <c r="C12" s="16" t="s">
        <v>153</v>
      </c>
      <c r="D12" s="17">
        <v>44665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6.25" customHeight="1" thickBot="1">
      <c r="A13" s="15">
        <v>11</v>
      </c>
      <c r="B13" s="16">
        <v>202</v>
      </c>
      <c r="C13" s="16" t="s">
        <v>153</v>
      </c>
      <c r="D13" s="17">
        <v>44672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6.25" customHeight="1" thickBot="1">
      <c r="A14" s="15">
        <v>12</v>
      </c>
      <c r="B14" s="16">
        <v>202</v>
      </c>
      <c r="C14" s="16" t="s">
        <v>153</v>
      </c>
      <c r="D14" s="17">
        <v>44672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 ht="16.25" customHeight="1">
      <c r="A15" s="15">
        <v>13</v>
      </c>
      <c r="B15" s="16">
        <v>203</v>
      </c>
      <c r="C15" s="16" t="s">
        <v>154</v>
      </c>
      <c r="D15" s="17">
        <v>44567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203</v>
      </c>
      <c r="C16" s="16" t="s">
        <v>154</v>
      </c>
      <c r="D16" s="17">
        <v>44567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4" ht="15" customHeight="1" thickTop="1">
      <c r="A17" s="15">
        <v>15</v>
      </c>
      <c r="B17" s="16">
        <v>204</v>
      </c>
      <c r="C17" s="16" t="s">
        <v>154</v>
      </c>
      <c r="D17" s="17">
        <v>44568</v>
      </c>
      <c r="E17" s="452" t="s">
        <v>36</v>
      </c>
      <c r="F17" s="86"/>
      <c r="G17" s="87"/>
      <c r="H17" s="88"/>
      <c r="I17" s="89" t="str">
        <f>C3</f>
        <v>LJ07 PLS</v>
      </c>
      <c r="J17" s="90"/>
      <c r="K17" s="91"/>
      <c r="L17" s="92" t="str">
        <f>C11</f>
        <v>LJ07 PLS</v>
      </c>
      <c r="M17" s="93"/>
      <c r="N17" s="94"/>
      <c r="O17" s="89" t="str">
        <f>C19</f>
        <v>LJ28 PLS</v>
      </c>
      <c r="P17" s="95"/>
      <c r="Q17" s="463">
        <f>C27</f>
        <v>0</v>
      </c>
      <c r="R17" s="452" t="s">
        <v>36</v>
      </c>
      <c r="S17" s="58"/>
      <c r="T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F17" s="58"/>
      <c r="AG17" s="58"/>
      <c r="AH17" s="58"/>
    </row>
    <row r="18" spans="1:34" ht="15" customHeight="1">
      <c r="A18" s="15">
        <v>16</v>
      </c>
      <c r="B18" s="16">
        <v>204</v>
      </c>
      <c r="C18" s="16" t="s">
        <v>154</v>
      </c>
      <c r="D18" s="17">
        <v>44568</v>
      </c>
      <c r="E18" s="452"/>
      <c r="F18" s="454" t="s">
        <v>37</v>
      </c>
      <c r="G18" s="455"/>
      <c r="H18" s="456">
        <f>B3</f>
        <v>197</v>
      </c>
      <c r="I18" s="457"/>
      <c r="J18" s="458"/>
      <c r="K18" s="465">
        <f>B11</f>
        <v>201</v>
      </c>
      <c r="L18" s="466"/>
      <c r="M18" s="467"/>
      <c r="N18" s="456">
        <f>B19</f>
        <v>205</v>
      </c>
      <c r="O18" s="457"/>
      <c r="P18" s="458"/>
      <c r="Q18" s="464"/>
      <c r="R18" s="452"/>
      <c r="S18" s="58"/>
      <c r="T18" s="58"/>
      <c r="U18">
        <v>62</v>
      </c>
      <c r="V18" t="s">
        <v>223</v>
      </c>
      <c r="W18" t="s">
        <v>222</v>
      </c>
      <c r="X18" t="s">
        <v>208</v>
      </c>
      <c r="Y18" t="s">
        <v>225</v>
      </c>
      <c r="Z18" t="s">
        <v>226</v>
      </c>
      <c r="AA18" t="s">
        <v>226</v>
      </c>
      <c r="AB18" s="229">
        <v>1</v>
      </c>
      <c r="AC18" t="s">
        <v>226</v>
      </c>
      <c r="AD18" t="s">
        <v>226</v>
      </c>
      <c r="AF18" s="58"/>
      <c r="AG18" s="58"/>
      <c r="AH18" s="58"/>
    </row>
    <row r="19" spans="1:34" ht="15" customHeight="1" thickBot="1">
      <c r="A19" s="15">
        <v>17</v>
      </c>
      <c r="B19" s="16">
        <v>205</v>
      </c>
      <c r="C19" s="16" t="s">
        <v>154</v>
      </c>
      <c r="D19" s="17">
        <v>44571</v>
      </c>
      <c r="E19" s="453"/>
      <c r="F19" s="99"/>
      <c r="G19" s="100"/>
      <c r="H19" s="101">
        <v>1</v>
      </c>
      <c r="I19" s="102">
        <f>D3</f>
        <v>44637</v>
      </c>
      <c r="J19" s="103"/>
      <c r="K19" s="104">
        <v>9</v>
      </c>
      <c r="L19" s="105">
        <f>D11</f>
        <v>44665</v>
      </c>
      <c r="M19" s="106"/>
      <c r="N19" s="107"/>
      <c r="O19" s="108">
        <f>D19</f>
        <v>44571</v>
      </c>
      <c r="P19" s="109"/>
      <c r="Q19" s="464"/>
      <c r="R19" s="453"/>
      <c r="S19" s="58"/>
      <c r="T19" s="58"/>
      <c r="U19">
        <v>50</v>
      </c>
      <c r="V19" t="s">
        <v>220</v>
      </c>
      <c r="W19" t="s">
        <v>219</v>
      </c>
      <c r="X19" t="s">
        <v>208</v>
      </c>
      <c r="Y19" s="229">
        <v>36.244430541992188</v>
      </c>
      <c r="Z19" s="229">
        <v>36.244430541992188</v>
      </c>
      <c r="AA19" t="s">
        <v>226</v>
      </c>
      <c r="AB19" s="229">
        <v>10</v>
      </c>
      <c r="AC19" t="s">
        <v>226</v>
      </c>
      <c r="AD19" t="s">
        <v>226</v>
      </c>
      <c r="AF19" s="58"/>
      <c r="AG19" s="58"/>
      <c r="AH19" s="58"/>
    </row>
    <row r="20" spans="1:34" ht="15" customHeight="1">
      <c r="A20" s="15">
        <v>18</v>
      </c>
      <c r="B20" s="16">
        <v>205</v>
      </c>
      <c r="C20" s="16" t="s">
        <v>154</v>
      </c>
      <c r="D20" s="17">
        <v>44571</v>
      </c>
      <c r="E20" s="451" t="s">
        <v>39</v>
      </c>
      <c r="F20" s="110"/>
      <c r="G20" s="111"/>
      <c r="H20" s="112"/>
      <c r="I20" s="113" t="str">
        <f>C4</f>
        <v>LJ07 PLS</v>
      </c>
      <c r="J20" s="114"/>
      <c r="K20" s="115"/>
      <c r="L20" s="116" t="str">
        <f>C12</f>
        <v>LJ07 PLS</v>
      </c>
      <c r="M20" s="117"/>
      <c r="N20" s="118"/>
      <c r="O20" s="119" t="str">
        <f>C20</f>
        <v>LJ28 PLS</v>
      </c>
      <c r="P20" s="120"/>
      <c r="Q20" s="462">
        <f>B27</f>
        <v>0</v>
      </c>
      <c r="R20" s="451" t="s">
        <v>39</v>
      </c>
      <c r="S20" s="58"/>
      <c r="T20" s="58"/>
      <c r="U20">
        <v>37</v>
      </c>
      <c r="V20" t="s">
        <v>216</v>
      </c>
      <c r="W20" t="s">
        <v>217</v>
      </c>
      <c r="X20" t="s">
        <v>208</v>
      </c>
      <c r="Y20" s="229">
        <v>33.538963317871094</v>
      </c>
      <c r="Z20" s="229">
        <v>33.462722778320312</v>
      </c>
      <c r="AA20" s="229">
        <v>0.10782310366630554</v>
      </c>
      <c r="AB20" s="229">
        <v>100</v>
      </c>
      <c r="AC20" t="s">
        <v>226</v>
      </c>
      <c r="AD20" t="s">
        <v>226</v>
      </c>
      <c r="AF20" s="58"/>
      <c r="AG20" s="58"/>
      <c r="AH20" s="58"/>
    </row>
    <row r="21" spans="1:34" ht="15" customHeight="1">
      <c r="A21" s="15">
        <v>19</v>
      </c>
      <c r="B21" s="16">
        <v>206</v>
      </c>
      <c r="C21" s="16" t="s">
        <v>154</v>
      </c>
      <c r="D21" s="17">
        <v>44574</v>
      </c>
      <c r="E21" s="452"/>
      <c r="F21" s="456" t="s">
        <v>40</v>
      </c>
      <c r="G21" s="458"/>
      <c r="H21" s="459">
        <f>B4</f>
        <v>197</v>
      </c>
      <c r="I21" s="460"/>
      <c r="J21" s="461"/>
      <c r="K21" s="456">
        <f>B12</f>
        <v>201</v>
      </c>
      <c r="L21" s="457"/>
      <c r="M21" s="458"/>
      <c r="N21" s="459">
        <f>B20</f>
        <v>205</v>
      </c>
      <c r="O21" s="460"/>
      <c r="P21" s="461"/>
      <c r="Q21" s="462"/>
      <c r="R21" s="452"/>
      <c r="S21" s="58"/>
      <c r="T21" s="58"/>
      <c r="U21">
        <v>38</v>
      </c>
      <c r="V21" t="s">
        <v>90</v>
      </c>
      <c r="W21" t="s">
        <v>217</v>
      </c>
      <c r="X21" t="s">
        <v>208</v>
      </c>
      <c r="Y21" s="229">
        <v>33.386478424072266</v>
      </c>
      <c r="Z21" s="229">
        <v>33.462722778320312</v>
      </c>
      <c r="AA21" s="229">
        <v>0.10782310366630554</v>
      </c>
      <c r="AB21" s="229">
        <v>100</v>
      </c>
      <c r="AC21" t="s">
        <v>226</v>
      </c>
      <c r="AD21" t="s">
        <v>226</v>
      </c>
      <c r="AF21" s="58"/>
      <c r="AG21" s="58"/>
      <c r="AH21" s="58"/>
    </row>
    <row r="22" spans="1:34" ht="15" customHeight="1" thickBot="1">
      <c r="A22" s="15">
        <v>20</v>
      </c>
      <c r="B22" s="16">
        <v>206</v>
      </c>
      <c r="C22" s="16" t="s">
        <v>154</v>
      </c>
      <c r="D22" s="17">
        <v>44574</v>
      </c>
      <c r="E22" s="453"/>
      <c r="F22" s="121"/>
      <c r="G22" s="122"/>
      <c r="H22" s="123">
        <v>2</v>
      </c>
      <c r="I22" s="124">
        <f>D4</f>
        <v>44637</v>
      </c>
      <c r="J22" s="125"/>
      <c r="K22" s="126">
        <v>10</v>
      </c>
      <c r="L22" s="127">
        <f>D12</f>
        <v>44665</v>
      </c>
      <c r="M22" s="128"/>
      <c r="N22" s="129">
        <v>18</v>
      </c>
      <c r="O22" s="130">
        <f>D20</f>
        <v>44571</v>
      </c>
      <c r="P22" s="131"/>
      <c r="Q22" s="462"/>
      <c r="R22" s="453"/>
      <c r="S22" s="58"/>
      <c r="T22" s="58"/>
      <c r="U22">
        <v>25</v>
      </c>
      <c r="V22" t="s">
        <v>213</v>
      </c>
      <c r="W22" t="s">
        <v>214</v>
      </c>
      <c r="X22" t="s">
        <v>208</v>
      </c>
      <c r="Y22" s="229">
        <v>29.909883499145508</v>
      </c>
      <c r="Z22" s="229">
        <v>29.849977493286133</v>
      </c>
      <c r="AA22" s="229">
        <v>8.4719888865947723E-2</v>
      </c>
      <c r="AB22" s="229">
        <v>1000</v>
      </c>
      <c r="AC22" t="s">
        <v>226</v>
      </c>
      <c r="AD22" t="s">
        <v>226</v>
      </c>
      <c r="AF22" s="58"/>
      <c r="AG22" s="58"/>
      <c r="AH22" s="58"/>
    </row>
    <row r="23" spans="1:34" ht="15" customHeight="1">
      <c r="A23" s="15">
        <v>21</v>
      </c>
      <c r="B23" s="16">
        <v>207</v>
      </c>
      <c r="C23" s="16" t="s">
        <v>154</v>
      </c>
      <c r="D23" s="17">
        <v>44581</v>
      </c>
      <c r="E23" s="451" t="s">
        <v>41</v>
      </c>
      <c r="F23" s="132"/>
      <c r="G23" s="133"/>
      <c r="H23" s="134"/>
      <c r="I23" s="47" t="str">
        <f>C5</f>
        <v>LJ07 PLS</v>
      </c>
      <c r="J23" s="135"/>
      <c r="K23" s="136"/>
      <c r="L23" s="137" t="str">
        <f>C13</f>
        <v>LJ07 PLS</v>
      </c>
      <c r="M23" s="138"/>
      <c r="N23" s="139"/>
      <c r="O23" s="140" t="str">
        <f>C21</f>
        <v>LJ28 PLS</v>
      </c>
      <c r="P23" s="141"/>
      <c r="Q23" s="142">
        <f>D27</f>
        <v>0</v>
      </c>
      <c r="R23" s="452" t="s">
        <v>41</v>
      </c>
      <c r="S23" s="58"/>
      <c r="T23" s="58"/>
      <c r="U23">
        <v>26</v>
      </c>
      <c r="V23" t="s">
        <v>215</v>
      </c>
      <c r="W23" t="s">
        <v>214</v>
      </c>
      <c r="X23" t="s">
        <v>208</v>
      </c>
      <c r="Y23" s="229">
        <v>29.790071487426758</v>
      </c>
      <c r="Z23" s="229">
        <v>29.849977493286133</v>
      </c>
      <c r="AA23" s="229">
        <v>8.4719888865947723E-2</v>
      </c>
      <c r="AB23" s="229">
        <v>1000</v>
      </c>
      <c r="AC23" t="s">
        <v>226</v>
      </c>
      <c r="AD23" t="s">
        <v>226</v>
      </c>
      <c r="AF23" s="58"/>
      <c r="AG23" s="58"/>
      <c r="AH23" s="58"/>
    </row>
    <row r="24" spans="1:34" ht="15" customHeight="1">
      <c r="A24" s="15">
        <v>22</v>
      </c>
      <c r="B24" s="16">
        <v>207</v>
      </c>
      <c r="C24" s="16" t="s">
        <v>154</v>
      </c>
      <c r="D24" s="17">
        <v>44581</v>
      </c>
      <c r="E24" s="452"/>
      <c r="F24" s="454" t="s">
        <v>42</v>
      </c>
      <c r="G24" s="455"/>
      <c r="H24" s="456">
        <f>B5</f>
        <v>198</v>
      </c>
      <c r="I24" s="457"/>
      <c r="J24" s="458"/>
      <c r="K24" s="459">
        <f>B13</f>
        <v>202</v>
      </c>
      <c r="L24" s="460"/>
      <c r="M24" s="461"/>
      <c r="N24" s="456">
        <f>B21</f>
        <v>206</v>
      </c>
      <c r="O24" s="457"/>
      <c r="P24" s="458"/>
      <c r="Q24" s="144"/>
      <c r="R24" s="452"/>
      <c r="S24" s="58"/>
      <c r="T24" s="58"/>
      <c r="U24">
        <v>13</v>
      </c>
      <c r="V24" t="s">
        <v>210</v>
      </c>
      <c r="W24" t="s">
        <v>211</v>
      </c>
      <c r="X24" t="s">
        <v>208</v>
      </c>
      <c r="Y24" s="229">
        <v>26.345363616943359</v>
      </c>
      <c r="Z24" s="229">
        <v>26.419458389282227</v>
      </c>
      <c r="AA24" s="229">
        <v>0.10478582978248596</v>
      </c>
      <c r="AB24" s="229">
        <v>10000</v>
      </c>
      <c r="AC24" t="s">
        <v>226</v>
      </c>
      <c r="AD24" t="s">
        <v>226</v>
      </c>
      <c r="AF24" s="58"/>
      <c r="AG24" s="58"/>
      <c r="AH24" s="58"/>
    </row>
    <row r="25" spans="1:34" ht="15" customHeight="1" thickBot="1">
      <c r="A25" s="15">
        <v>23</v>
      </c>
      <c r="B25" s="16">
        <v>208</v>
      </c>
      <c r="C25" s="16" t="s">
        <v>154</v>
      </c>
      <c r="D25" s="17">
        <v>44588</v>
      </c>
      <c r="E25" s="453"/>
      <c r="F25" s="145"/>
      <c r="G25" s="146"/>
      <c r="H25" s="147">
        <v>3</v>
      </c>
      <c r="I25" s="148">
        <f>D5</f>
        <v>44644</v>
      </c>
      <c r="J25" s="103"/>
      <c r="K25" s="104">
        <v>11</v>
      </c>
      <c r="L25" s="105">
        <f>D13</f>
        <v>44672</v>
      </c>
      <c r="M25" s="149"/>
      <c r="N25" s="150">
        <v>19</v>
      </c>
      <c r="O25" s="148">
        <f>D21</f>
        <v>44574</v>
      </c>
      <c r="P25" s="151"/>
      <c r="Q25" s="152"/>
      <c r="R25" s="453"/>
      <c r="S25" s="58"/>
      <c r="T25" s="58"/>
      <c r="U25">
        <v>14</v>
      </c>
      <c r="V25" t="s">
        <v>212</v>
      </c>
      <c r="W25" t="s">
        <v>211</v>
      </c>
      <c r="X25" t="s">
        <v>208</v>
      </c>
      <c r="Y25" s="229">
        <v>26.493553161621094</v>
      </c>
      <c r="Z25" s="229">
        <v>26.419458389282227</v>
      </c>
      <c r="AA25" s="229">
        <v>0.10478582978248596</v>
      </c>
      <c r="AB25" s="229">
        <v>10000</v>
      </c>
      <c r="AC25" t="s">
        <v>226</v>
      </c>
      <c r="AD25" t="s">
        <v>226</v>
      </c>
      <c r="AF25" s="58"/>
      <c r="AG25" s="58"/>
      <c r="AH25" s="58"/>
    </row>
    <row r="26" spans="1:34" ht="15" customHeight="1">
      <c r="A26" s="15">
        <v>24</v>
      </c>
      <c r="B26" s="16">
        <v>208</v>
      </c>
      <c r="C26" s="16" t="s">
        <v>154</v>
      </c>
      <c r="D26" s="17">
        <v>44588</v>
      </c>
      <c r="E26" s="475" t="s">
        <v>44</v>
      </c>
      <c r="F26" s="153"/>
      <c r="G26" s="122"/>
      <c r="H26" s="112"/>
      <c r="I26" s="113" t="str">
        <f>C6</f>
        <v>LJ07 PLS</v>
      </c>
      <c r="J26" s="154"/>
      <c r="K26" s="115"/>
      <c r="L26" s="81" t="str">
        <f>C14</f>
        <v>LJ07 PLS</v>
      </c>
      <c r="M26" s="117"/>
      <c r="N26" s="155"/>
      <c r="O26" s="113" t="str">
        <f>C22</f>
        <v>LJ28 PLS</v>
      </c>
      <c r="P26" s="156"/>
      <c r="Q26" s="468">
        <f>C28</f>
        <v>0</v>
      </c>
      <c r="R26" s="452" t="s">
        <v>44</v>
      </c>
      <c r="S26" s="58"/>
      <c r="T26" s="58"/>
      <c r="U26">
        <v>1</v>
      </c>
      <c r="V26" t="s">
        <v>206</v>
      </c>
      <c r="W26" t="s">
        <v>207</v>
      </c>
      <c r="X26" t="s">
        <v>208</v>
      </c>
      <c r="Y26" s="229">
        <v>23.435375213623047</v>
      </c>
      <c r="Z26" s="229">
        <v>23.389926910400391</v>
      </c>
      <c r="AA26" s="229">
        <v>6.4272254705429077E-2</v>
      </c>
      <c r="AB26" s="229">
        <v>100000</v>
      </c>
      <c r="AC26" t="s">
        <v>226</v>
      </c>
      <c r="AD26" t="s">
        <v>226</v>
      </c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198</v>
      </c>
      <c r="I27" s="460"/>
      <c r="J27" s="461"/>
      <c r="K27" s="456">
        <f>B14</f>
        <v>202</v>
      </c>
      <c r="L27" s="457"/>
      <c r="M27" s="458"/>
      <c r="N27" s="459">
        <f>B22</f>
        <v>206</v>
      </c>
      <c r="O27" s="460"/>
      <c r="P27" s="461"/>
      <c r="Q27" s="469"/>
      <c r="R27" s="452"/>
      <c r="S27" s="58"/>
      <c r="T27" s="58"/>
      <c r="U27">
        <v>2</v>
      </c>
      <c r="V27" t="s">
        <v>209</v>
      </c>
      <c r="W27" t="s">
        <v>207</v>
      </c>
      <c r="X27" t="s">
        <v>208</v>
      </c>
      <c r="Y27" s="229">
        <v>23.344480514526367</v>
      </c>
      <c r="Z27" s="229">
        <v>23.389926910400391</v>
      </c>
      <c r="AA27" s="229">
        <v>6.4272254705429077E-2</v>
      </c>
      <c r="AB27" s="229">
        <v>100000</v>
      </c>
      <c r="AC27" t="s">
        <v>226</v>
      </c>
      <c r="AD27" t="s">
        <v>226</v>
      </c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44644</v>
      </c>
      <c r="J28" s="161"/>
      <c r="K28" s="162">
        <v>12</v>
      </c>
      <c r="L28" s="127">
        <f>D14</f>
        <v>44672</v>
      </c>
      <c r="M28" s="163"/>
      <c r="N28" s="104">
        <v>20</v>
      </c>
      <c r="O28" s="160">
        <f>D22</f>
        <v>44574</v>
      </c>
      <c r="P28" s="131"/>
      <c r="Q28" s="469"/>
      <c r="R28" s="452"/>
      <c r="S28" s="58"/>
      <c r="T28" s="58"/>
      <c r="Y28" s="229"/>
      <c r="Z28" s="229"/>
      <c r="AA28" s="229"/>
      <c r="AB28" s="229"/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LJ07 PLS</v>
      </c>
      <c r="J29" s="167"/>
      <c r="K29" s="168"/>
      <c r="L29" s="137" t="str">
        <f>C15</f>
        <v>LJ28 PLS</v>
      </c>
      <c r="M29" s="138"/>
      <c r="N29" s="139"/>
      <c r="O29" s="140" t="str">
        <f>C23</f>
        <v>LJ28 PLS</v>
      </c>
      <c r="P29" s="143"/>
      <c r="Q29" s="470">
        <f>B28</f>
        <v>0</v>
      </c>
      <c r="R29" s="471" t="s">
        <v>47</v>
      </c>
      <c r="S29" s="58"/>
      <c r="T29" s="58"/>
      <c r="U29">
        <v>3</v>
      </c>
      <c r="V29" t="s">
        <v>232</v>
      </c>
      <c r="W29" t="s">
        <v>489</v>
      </c>
      <c r="X29" t="s">
        <v>228</v>
      </c>
      <c r="Y29" t="s">
        <v>225</v>
      </c>
      <c r="Z29" t="s">
        <v>226</v>
      </c>
      <c r="AA29" t="s">
        <v>226</v>
      </c>
      <c r="AB29" t="s">
        <v>226</v>
      </c>
      <c r="AC29" t="s">
        <v>226</v>
      </c>
      <c r="AD29" t="s">
        <v>226</v>
      </c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199</v>
      </c>
      <c r="I30" s="473"/>
      <c r="J30" s="474"/>
      <c r="K30" s="459">
        <f>B15</f>
        <v>203</v>
      </c>
      <c r="L30" s="460"/>
      <c r="M30" s="461"/>
      <c r="N30" s="456">
        <f>B23</f>
        <v>207</v>
      </c>
      <c r="O30" s="457"/>
      <c r="P30" s="458"/>
      <c r="Q30" s="470"/>
      <c r="R30" s="452"/>
      <c r="S30" s="58"/>
      <c r="T30" s="58"/>
      <c r="U30">
        <v>4</v>
      </c>
      <c r="V30" t="s">
        <v>234</v>
      </c>
      <c r="W30" t="s">
        <v>489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44651</v>
      </c>
      <c r="J31" s="169"/>
      <c r="K31" s="170">
        <v>13</v>
      </c>
      <c r="L31" s="105">
        <f>D15</f>
        <v>44567</v>
      </c>
      <c r="M31" s="106"/>
      <c r="N31" s="150">
        <v>21</v>
      </c>
      <c r="O31" s="148">
        <f>D23</f>
        <v>44581</v>
      </c>
      <c r="P31" s="109"/>
      <c r="Q31" s="470"/>
      <c r="R31" s="453"/>
      <c r="S31" s="58"/>
      <c r="T31" s="58"/>
      <c r="U31">
        <v>5</v>
      </c>
      <c r="V31" t="s">
        <v>235</v>
      </c>
      <c r="W31" t="s">
        <v>489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LJ07 PLS</v>
      </c>
      <c r="J32" s="172"/>
      <c r="K32" s="115"/>
      <c r="L32" s="81" t="str">
        <f>C16</f>
        <v>LJ28 PLS</v>
      </c>
      <c r="M32" s="117"/>
      <c r="N32" s="118"/>
      <c r="O32" s="119" t="str">
        <f>C24</f>
        <v>LJ28 PLS</v>
      </c>
      <c r="P32" s="173"/>
      <c r="Q32" s="174">
        <f>D28</f>
        <v>0</v>
      </c>
      <c r="R32" s="451" t="s">
        <v>49</v>
      </c>
      <c r="S32" s="58"/>
      <c r="T32" s="58"/>
      <c r="U32">
        <v>15</v>
      </c>
      <c r="V32" t="s">
        <v>236</v>
      </c>
      <c r="W32" t="s">
        <v>489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199</v>
      </c>
      <c r="I33" s="460"/>
      <c r="J33" s="461"/>
      <c r="K33" s="456">
        <f>B16</f>
        <v>203</v>
      </c>
      <c r="L33" s="457"/>
      <c r="M33" s="458"/>
      <c r="N33" s="459">
        <f>B24</f>
        <v>207</v>
      </c>
      <c r="O33" s="460"/>
      <c r="P33" s="461"/>
      <c r="Q33" s="175"/>
      <c r="R33" s="452"/>
      <c r="S33" s="58"/>
      <c r="T33" s="58"/>
      <c r="U33">
        <v>16</v>
      </c>
      <c r="V33" t="s">
        <v>237</v>
      </c>
      <c r="W33" t="s">
        <v>489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44651</v>
      </c>
      <c r="J34" s="125"/>
      <c r="K34" s="126">
        <v>14</v>
      </c>
      <c r="L34" s="127">
        <f>D16</f>
        <v>44567</v>
      </c>
      <c r="M34" s="178"/>
      <c r="N34" s="129">
        <v>22</v>
      </c>
      <c r="O34" s="130">
        <f>D24</f>
        <v>44581</v>
      </c>
      <c r="P34" s="179"/>
      <c r="Q34" s="180"/>
      <c r="R34" s="452"/>
      <c r="S34" s="58"/>
      <c r="T34" s="58"/>
      <c r="U34">
        <v>17</v>
      </c>
      <c r="V34" t="s">
        <v>238</v>
      </c>
      <c r="W34" s="35" t="s">
        <v>489</v>
      </c>
      <c r="X34" s="35" t="s">
        <v>228</v>
      </c>
      <c r="Y34" s="35" t="s">
        <v>225</v>
      </c>
      <c r="Z34" s="35" t="s">
        <v>226</v>
      </c>
      <c r="AA34" s="35" t="s">
        <v>226</v>
      </c>
      <c r="AB34" s="35" t="s">
        <v>226</v>
      </c>
      <c r="AC34" s="35" t="s">
        <v>226</v>
      </c>
      <c r="AD34" s="35" t="s">
        <v>226</v>
      </c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LJ07 PLS</v>
      </c>
      <c r="J35" s="183"/>
      <c r="K35" s="136"/>
      <c r="L35" s="137" t="str">
        <f>C17</f>
        <v>LJ28 PLS</v>
      </c>
      <c r="M35" s="138"/>
      <c r="N35" s="139"/>
      <c r="O35" s="140" t="str">
        <f>C25</f>
        <v>LJ28 PLS</v>
      </c>
      <c r="P35" s="143"/>
      <c r="Q35" s="184"/>
      <c r="R35" s="451" t="s">
        <v>51</v>
      </c>
      <c r="S35" s="58"/>
      <c r="T35" s="58"/>
      <c r="U35">
        <v>27</v>
      </c>
      <c r="V35" t="s">
        <v>239</v>
      </c>
      <c r="W35" t="s">
        <v>490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200</v>
      </c>
      <c r="I36" s="457"/>
      <c r="J36" s="458"/>
      <c r="K36" s="465">
        <f>B17</f>
        <v>204</v>
      </c>
      <c r="L36" s="466"/>
      <c r="M36" s="467"/>
      <c r="N36" s="456">
        <f>B25</f>
        <v>208</v>
      </c>
      <c r="O36" s="457"/>
      <c r="P36" s="458"/>
      <c r="Q36" s="185" t="s">
        <v>38</v>
      </c>
      <c r="R36" s="452"/>
      <c r="S36" s="58"/>
      <c r="T36" s="58"/>
      <c r="U36">
        <v>28</v>
      </c>
      <c r="V36" t="s">
        <v>240</v>
      </c>
      <c r="W36" t="s">
        <v>490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44655</v>
      </c>
      <c r="J37" s="169"/>
      <c r="K37" s="170">
        <v>15</v>
      </c>
      <c r="L37" s="105">
        <f>D17</f>
        <v>44568</v>
      </c>
      <c r="M37" s="106"/>
      <c r="N37" s="187">
        <v>23</v>
      </c>
      <c r="O37" s="108">
        <f>D25</f>
        <v>44588</v>
      </c>
      <c r="P37" s="109"/>
      <c r="Q37" s="188"/>
      <c r="R37" s="453"/>
      <c r="S37" s="58"/>
      <c r="T37" s="58"/>
      <c r="U37">
        <v>29</v>
      </c>
      <c r="V37" t="s">
        <v>241</v>
      </c>
      <c r="W37" t="s">
        <v>490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LJ07 PLS</v>
      </c>
      <c r="J38" s="114"/>
      <c r="K38" s="115"/>
      <c r="L38" s="81" t="str">
        <f>C18</f>
        <v>LJ28 PLS</v>
      </c>
      <c r="M38" s="117"/>
      <c r="N38" s="118"/>
      <c r="O38" s="119" t="str">
        <f>C26</f>
        <v>LJ28 PLS</v>
      </c>
      <c r="P38" s="173"/>
      <c r="Q38" s="192"/>
      <c r="R38" s="452" t="s">
        <v>52</v>
      </c>
      <c r="S38" s="58"/>
      <c r="T38" s="58"/>
      <c r="U38">
        <v>39</v>
      </c>
      <c r="V38" t="s">
        <v>242</v>
      </c>
      <c r="W38" t="s">
        <v>490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200</v>
      </c>
      <c r="I39" s="460"/>
      <c r="J39" s="461"/>
      <c r="K39" s="456">
        <f>B18</f>
        <v>204</v>
      </c>
      <c r="L39" s="457"/>
      <c r="M39" s="458"/>
      <c r="N39" s="480">
        <f>B26</f>
        <v>208</v>
      </c>
      <c r="O39" s="481"/>
      <c r="P39" s="482"/>
      <c r="Q39" s="196" t="s">
        <v>38</v>
      </c>
      <c r="R39" s="452"/>
      <c r="S39" s="58"/>
      <c r="T39" s="58"/>
      <c r="U39">
        <v>40</v>
      </c>
      <c r="V39" t="s">
        <v>243</v>
      </c>
      <c r="W39" t="s">
        <v>490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44655</v>
      </c>
      <c r="J40" s="201"/>
      <c r="K40" s="202">
        <v>16</v>
      </c>
      <c r="L40" s="203">
        <f>D18</f>
        <v>44568</v>
      </c>
      <c r="M40" s="204"/>
      <c r="N40" s="205">
        <v>24</v>
      </c>
      <c r="O40" s="200">
        <f>D26</f>
        <v>44588</v>
      </c>
      <c r="P40" s="201"/>
      <c r="Q40" s="206"/>
      <c r="R40" s="452"/>
      <c r="S40" s="58"/>
      <c r="T40" s="58"/>
      <c r="U40">
        <v>41</v>
      </c>
      <c r="V40" t="s">
        <v>244</v>
      </c>
      <c r="W40" s="35" t="s">
        <v>490</v>
      </c>
      <c r="X40" s="35" t="s">
        <v>228</v>
      </c>
      <c r="Y40" s="35" t="s">
        <v>225</v>
      </c>
      <c r="Z40" s="35" t="s">
        <v>226</v>
      </c>
      <c r="AA40" s="35" t="s">
        <v>226</v>
      </c>
      <c r="AB40" s="35" t="s">
        <v>226</v>
      </c>
      <c r="AC40" s="35" t="s">
        <v>226</v>
      </c>
      <c r="AD40" s="35" t="s">
        <v>226</v>
      </c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51</v>
      </c>
      <c r="V41" t="s">
        <v>245</v>
      </c>
      <c r="W41" t="s">
        <v>491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52</v>
      </c>
      <c r="V42" t="s">
        <v>247</v>
      </c>
      <c r="W42" t="s">
        <v>491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53</v>
      </c>
      <c r="V43" t="s">
        <v>248</v>
      </c>
      <c r="W43" t="s">
        <v>491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63</v>
      </c>
      <c r="V44" t="s">
        <v>250</v>
      </c>
      <c r="W44" t="s">
        <v>491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64</v>
      </c>
      <c r="V45" t="s">
        <v>251</v>
      </c>
      <c r="W45" t="s">
        <v>491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65</v>
      </c>
      <c r="V46" t="s">
        <v>252</v>
      </c>
      <c r="W46" s="35" t="s">
        <v>491</v>
      </c>
      <c r="X46" s="35" t="s">
        <v>228</v>
      </c>
      <c r="Y46" s="35" t="s">
        <v>225</v>
      </c>
      <c r="Z46" s="35" t="s">
        <v>226</v>
      </c>
      <c r="AA46" s="35" t="s">
        <v>226</v>
      </c>
      <c r="AB46" s="35" t="s">
        <v>226</v>
      </c>
      <c r="AC46" s="35" t="s">
        <v>226</v>
      </c>
      <c r="AD46" s="35" t="s">
        <v>226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75</v>
      </c>
      <c r="V47" t="s">
        <v>253</v>
      </c>
      <c r="W47" t="s">
        <v>492</v>
      </c>
      <c r="X47" t="s">
        <v>228</v>
      </c>
      <c r="Y47" t="s">
        <v>225</v>
      </c>
      <c r="Z47" s="229">
        <v>38.112960815429688</v>
      </c>
      <c r="AA47" t="s">
        <v>226</v>
      </c>
      <c r="AB47" t="s">
        <v>226</v>
      </c>
      <c r="AC47" t="s">
        <v>226</v>
      </c>
      <c r="AD47" t="s">
        <v>226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76</v>
      </c>
      <c r="V48" t="s">
        <v>254</v>
      </c>
      <c r="W48" t="s">
        <v>492</v>
      </c>
      <c r="X48" t="s">
        <v>228</v>
      </c>
      <c r="Y48" t="s">
        <v>225</v>
      </c>
      <c r="Z48" s="229">
        <v>38.112960815429688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77</v>
      </c>
      <c r="V49" t="s">
        <v>255</v>
      </c>
      <c r="W49" t="s">
        <v>492</v>
      </c>
      <c r="X49" t="s">
        <v>228</v>
      </c>
      <c r="Y49" t="s">
        <v>225</v>
      </c>
      <c r="Z49" s="229">
        <v>38.112960815429688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87</v>
      </c>
      <c r="V50" t="s">
        <v>256</v>
      </c>
      <c r="W50" t="s">
        <v>492</v>
      </c>
      <c r="X50" t="s">
        <v>228</v>
      </c>
      <c r="Y50" t="s">
        <v>225</v>
      </c>
      <c r="Z50" s="229">
        <v>38.112960815429688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88</v>
      </c>
      <c r="V51" t="s">
        <v>257</v>
      </c>
      <c r="W51" t="s">
        <v>492</v>
      </c>
      <c r="X51" t="s">
        <v>228</v>
      </c>
      <c r="Y51" s="229">
        <v>38.112960815429688</v>
      </c>
      <c r="Z51" s="229">
        <v>38.112960815429688</v>
      </c>
      <c r="AA51" t="s">
        <v>226</v>
      </c>
      <c r="AB51" s="229">
        <v>3.2473134994506836</v>
      </c>
      <c r="AC51" s="229">
        <v>3.2473134994506836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89</v>
      </c>
      <c r="V52" t="s">
        <v>258</v>
      </c>
      <c r="W52" s="35" t="s">
        <v>492</v>
      </c>
      <c r="X52" s="35" t="s">
        <v>228</v>
      </c>
      <c r="Y52" s="35" t="s">
        <v>225</v>
      </c>
      <c r="Z52" s="348">
        <v>38.112960815429688</v>
      </c>
      <c r="AA52" s="35" t="s">
        <v>226</v>
      </c>
      <c r="AB52" s="35" t="s">
        <v>226</v>
      </c>
      <c r="AC52" s="35" t="s">
        <v>226</v>
      </c>
      <c r="AD52" s="35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6</v>
      </c>
      <c r="V53" t="s">
        <v>259</v>
      </c>
      <c r="W53" t="s">
        <v>493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7</v>
      </c>
      <c r="V54" t="s">
        <v>261</v>
      </c>
      <c r="W54" t="s">
        <v>493</v>
      </c>
      <c r="X54" t="s">
        <v>228</v>
      </c>
      <c r="Y54" t="s">
        <v>225</v>
      </c>
      <c r="Z54" t="s">
        <v>226</v>
      </c>
      <c r="AA54" t="s">
        <v>226</v>
      </c>
      <c r="AB54" t="s">
        <v>226</v>
      </c>
      <c r="AC54" t="s">
        <v>226</v>
      </c>
      <c r="AD54" t="s">
        <v>226</v>
      </c>
    </row>
    <row r="55" spans="1:30">
      <c r="U55">
        <v>8</v>
      </c>
      <c r="V55" t="s">
        <v>262</v>
      </c>
      <c r="W55" t="s">
        <v>493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18</v>
      </c>
      <c r="V56" t="s">
        <v>263</v>
      </c>
      <c r="W56" t="s">
        <v>493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19</v>
      </c>
      <c r="V57" t="s">
        <v>264</v>
      </c>
      <c r="W57" t="s">
        <v>493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20</v>
      </c>
      <c r="V58" t="s">
        <v>265</v>
      </c>
      <c r="W58" s="35" t="s">
        <v>493</v>
      </c>
      <c r="X58" s="35" t="s">
        <v>228</v>
      </c>
      <c r="Y58" s="35" t="s">
        <v>225</v>
      </c>
      <c r="Z58" s="35" t="s">
        <v>226</v>
      </c>
      <c r="AA58" s="35" t="s">
        <v>226</v>
      </c>
      <c r="AB58" s="35" t="s">
        <v>226</v>
      </c>
      <c r="AC58" s="35" t="s">
        <v>226</v>
      </c>
      <c r="AD58" s="35" t="s">
        <v>226</v>
      </c>
    </row>
    <row r="59" spans="1:30">
      <c r="U59">
        <v>30</v>
      </c>
      <c r="V59" t="s">
        <v>266</v>
      </c>
      <c r="W59" t="s">
        <v>494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31</v>
      </c>
      <c r="V60" t="s">
        <v>267</v>
      </c>
      <c r="W60" t="s">
        <v>494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32</v>
      </c>
      <c r="V61" t="s">
        <v>268</v>
      </c>
      <c r="W61" t="s">
        <v>494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42</v>
      </c>
      <c r="V62" t="s">
        <v>269</v>
      </c>
      <c r="W62" t="s">
        <v>494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43</v>
      </c>
      <c r="V63" t="s">
        <v>91</v>
      </c>
      <c r="W63" t="s">
        <v>494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44</v>
      </c>
      <c r="V64" t="s">
        <v>270</v>
      </c>
      <c r="W64" s="35" t="s">
        <v>494</v>
      </c>
      <c r="X64" s="35" t="s">
        <v>228</v>
      </c>
      <c r="Y64" s="35" t="s">
        <v>225</v>
      </c>
      <c r="Z64" s="35" t="s">
        <v>226</v>
      </c>
      <c r="AA64" s="35" t="s">
        <v>226</v>
      </c>
      <c r="AB64" s="35" t="s">
        <v>226</v>
      </c>
      <c r="AC64" s="35" t="s">
        <v>226</v>
      </c>
      <c r="AD64" s="35" t="s">
        <v>226</v>
      </c>
    </row>
    <row r="65" spans="2:30">
      <c r="U65">
        <v>54</v>
      </c>
      <c r="V65" t="s">
        <v>284</v>
      </c>
      <c r="W65" t="s">
        <v>495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55</v>
      </c>
      <c r="V66" t="s">
        <v>286</v>
      </c>
      <c r="W66" t="s">
        <v>495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</row>
    <row r="67" spans="2:30">
      <c r="U67">
        <v>56</v>
      </c>
      <c r="V67" t="s">
        <v>287</v>
      </c>
      <c r="W67" t="s">
        <v>495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66</v>
      </c>
      <c r="V68" t="s">
        <v>288</v>
      </c>
      <c r="W68" t="s">
        <v>495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67</v>
      </c>
      <c r="V69" t="s">
        <v>289</v>
      </c>
      <c r="W69" t="s">
        <v>495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68</v>
      </c>
      <c r="V70" t="s">
        <v>290</v>
      </c>
      <c r="W70" s="35" t="s">
        <v>495</v>
      </c>
      <c r="X70" s="35" t="s">
        <v>228</v>
      </c>
      <c r="Y70" s="35" t="s">
        <v>225</v>
      </c>
      <c r="Z70" s="35" t="s">
        <v>226</v>
      </c>
      <c r="AA70" s="35" t="s">
        <v>226</v>
      </c>
      <c r="AB70" s="35" t="s">
        <v>226</v>
      </c>
      <c r="AC70" s="35" t="s">
        <v>226</v>
      </c>
      <c r="AD70" s="35" t="s">
        <v>226</v>
      </c>
    </row>
    <row r="71" spans="2:30">
      <c r="B71"/>
      <c r="C71"/>
      <c r="D71"/>
      <c r="G71"/>
      <c r="U71">
        <v>78</v>
      </c>
      <c r="V71" t="s">
        <v>291</v>
      </c>
      <c r="W71" t="s">
        <v>496</v>
      </c>
      <c r="X71" t="s">
        <v>228</v>
      </c>
      <c r="Y71" t="s">
        <v>225</v>
      </c>
      <c r="Z71" s="229">
        <v>37.725814819335938</v>
      </c>
      <c r="AA71" s="229">
        <v>0.59543716907501221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79</v>
      </c>
      <c r="V72" t="s">
        <v>292</v>
      </c>
      <c r="W72" t="s">
        <v>496</v>
      </c>
      <c r="X72" t="s">
        <v>228</v>
      </c>
      <c r="Y72" s="229">
        <v>38.1468505859375</v>
      </c>
      <c r="Z72" s="229">
        <v>37.725814819335938</v>
      </c>
      <c r="AA72" s="229">
        <v>0.59543716907501221</v>
      </c>
      <c r="AB72" s="229">
        <v>3.1714444160461426</v>
      </c>
      <c r="AC72" s="229">
        <v>4.4389705657958984</v>
      </c>
      <c r="AD72" s="229">
        <v>1.7925530672073364</v>
      </c>
    </row>
    <row r="73" spans="2:30">
      <c r="U73">
        <v>80</v>
      </c>
      <c r="V73" t="s">
        <v>293</v>
      </c>
      <c r="W73" t="s">
        <v>496</v>
      </c>
      <c r="X73" t="s">
        <v>228</v>
      </c>
      <c r="Y73" t="s">
        <v>225</v>
      </c>
      <c r="Z73" s="229">
        <v>37.725814819335938</v>
      </c>
      <c r="AA73" s="229">
        <v>0.59543716907501221</v>
      </c>
      <c r="AB73" t="s">
        <v>226</v>
      </c>
      <c r="AC73" t="s">
        <v>226</v>
      </c>
      <c r="AD73" t="s">
        <v>226</v>
      </c>
    </row>
    <row r="74" spans="2:30">
      <c r="U74">
        <v>90</v>
      </c>
      <c r="V74" t="s">
        <v>294</v>
      </c>
      <c r="W74" t="s">
        <v>496</v>
      </c>
      <c r="X74" t="s">
        <v>228</v>
      </c>
      <c r="Y74" s="229">
        <v>37.304775238037109</v>
      </c>
      <c r="Z74" s="229">
        <v>37.725814819335938</v>
      </c>
      <c r="AA74" s="229">
        <v>0.59543716907501221</v>
      </c>
      <c r="AB74" s="229">
        <v>5.7064971923828125</v>
      </c>
      <c r="AC74" s="229">
        <v>4.4389705657958984</v>
      </c>
      <c r="AD74" s="229">
        <v>1.7925530672073364</v>
      </c>
    </row>
    <row r="75" spans="2:30">
      <c r="U75">
        <v>91</v>
      </c>
      <c r="V75" t="s">
        <v>295</v>
      </c>
      <c r="W75" t="s">
        <v>496</v>
      </c>
      <c r="X75" t="s">
        <v>228</v>
      </c>
      <c r="Y75" t="s">
        <v>225</v>
      </c>
      <c r="Z75" s="229">
        <v>37.725814819335938</v>
      </c>
      <c r="AA75" s="229">
        <v>0.59543716907501221</v>
      </c>
      <c r="AB75" t="s">
        <v>226</v>
      </c>
      <c r="AC75" t="s">
        <v>226</v>
      </c>
      <c r="AD75" t="s">
        <v>226</v>
      </c>
    </row>
    <row r="76" spans="2:30">
      <c r="U76">
        <v>92</v>
      </c>
      <c r="V76" t="s">
        <v>296</v>
      </c>
      <c r="W76" s="35" t="s">
        <v>496</v>
      </c>
      <c r="X76" s="35" t="s">
        <v>228</v>
      </c>
      <c r="Y76" s="35" t="s">
        <v>225</v>
      </c>
      <c r="Z76" s="348">
        <v>37.725814819335938</v>
      </c>
      <c r="AA76" s="348">
        <v>0.59543716907501221</v>
      </c>
      <c r="AB76" s="35" t="s">
        <v>226</v>
      </c>
      <c r="AC76" s="35" t="s">
        <v>226</v>
      </c>
      <c r="AD76" s="35" t="s">
        <v>226</v>
      </c>
    </row>
    <row r="77" spans="2:30">
      <c r="U77">
        <v>9</v>
      </c>
      <c r="V77" t="s">
        <v>271</v>
      </c>
      <c r="W77" t="s">
        <v>497</v>
      </c>
      <c r="X77" t="s">
        <v>228</v>
      </c>
      <c r="Y77" s="229">
        <v>31.649547576904297</v>
      </c>
      <c r="Z77" s="229">
        <v>32.090572357177734</v>
      </c>
      <c r="AA77" s="229">
        <v>0.28042805194854736</v>
      </c>
      <c r="AB77" s="229">
        <v>294.88970947265625</v>
      </c>
      <c r="AC77" s="229">
        <v>220.3414306640625</v>
      </c>
      <c r="AD77" s="229">
        <v>44.392997741699219</v>
      </c>
    </row>
    <row r="78" spans="2:30">
      <c r="U78">
        <v>10</v>
      </c>
      <c r="V78" t="s">
        <v>273</v>
      </c>
      <c r="W78" t="s">
        <v>497</v>
      </c>
      <c r="X78" t="s">
        <v>228</v>
      </c>
      <c r="Y78" s="229">
        <v>32.109672546386719</v>
      </c>
      <c r="Z78" s="229">
        <v>32.090572357177734</v>
      </c>
      <c r="AA78" s="229">
        <v>0.28042805194854736</v>
      </c>
      <c r="AB78" s="229">
        <v>213.92501831054688</v>
      </c>
      <c r="AC78" s="229">
        <v>220.3414306640625</v>
      </c>
      <c r="AD78" s="229">
        <v>44.392997741699219</v>
      </c>
    </row>
    <row r="79" spans="2:30">
      <c r="U79">
        <v>11</v>
      </c>
      <c r="V79" t="s">
        <v>274</v>
      </c>
      <c r="W79" t="s">
        <v>497</v>
      </c>
      <c r="X79" t="s">
        <v>228</v>
      </c>
      <c r="Y79" s="229">
        <v>32.084548950195312</v>
      </c>
      <c r="Z79" s="229">
        <v>32.090572357177734</v>
      </c>
      <c r="AA79" s="229">
        <v>0.28042805194854736</v>
      </c>
      <c r="AB79" s="229">
        <v>217.707275390625</v>
      </c>
      <c r="AC79" s="229">
        <v>220.3414306640625</v>
      </c>
      <c r="AD79" s="229">
        <v>44.392997741699219</v>
      </c>
    </row>
    <row r="80" spans="2:30">
      <c r="U80">
        <v>21</v>
      </c>
      <c r="V80" t="s">
        <v>275</v>
      </c>
      <c r="W80" t="s">
        <v>497</v>
      </c>
      <c r="X80" t="s">
        <v>228</v>
      </c>
      <c r="Y80" s="229">
        <v>32.440944671630859</v>
      </c>
      <c r="Z80" s="229">
        <v>32.090572357177734</v>
      </c>
      <c r="AA80" s="229">
        <v>0.28042805194854736</v>
      </c>
      <c r="AB80" s="229">
        <v>169.78543090820312</v>
      </c>
      <c r="AC80" s="229">
        <v>220.3414306640625</v>
      </c>
      <c r="AD80" s="229">
        <v>44.392997741699219</v>
      </c>
    </row>
    <row r="81" spans="21:30">
      <c r="U81">
        <v>22</v>
      </c>
      <c r="V81" t="s">
        <v>276</v>
      </c>
      <c r="W81" t="s">
        <v>497</v>
      </c>
      <c r="X81" t="s">
        <v>228</v>
      </c>
      <c r="Y81" s="229">
        <v>32.319793701171875</v>
      </c>
      <c r="Z81" s="229">
        <v>32.090572357177734</v>
      </c>
      <c r="AA81" s="229">
        <v>0.28042805194854736</v>
      </c>
      <c r="AB81" s="229">
        <v>184.75830078125</v>
      </c>
      <c r="AC81" s="229">
        <v>220.3414306640625</v>
      </c>
      <c r="AD81" s="229">
        <v>44.392997741699219</v>
      </c>
    </row>
    <row r="82" spans="21:30">
      <c r="U82">
        <v>23</v>
      </c>
      <c r="V82" t="s">
        <v>277</v>
      </c>
      <c r="W82" s="35" t="s">
        <v>497</v>
      </c>
      <c r="X82" s="35" t="s">
        <v>228</v>
      </c>
      <c r="Y82" s="348">
        <v>31.938940048217773</v>
      </c>
      <c r="Z82" s="348">
        <v>32.090572357177734</v>
      </c>
      <c r="AA82" s="348">
        <v>0.28042805194854736</v>
      </c>
      <c r="AB82" s="348">
        <v>240.98286437988281</v>
      </c>
      <c r="AC82" s="348">
        <v>220.3414306640625</v>
      </c>
      <c r="AD82" s="348">
        <v>44.392997741699219</v>
      </c>
    </row>
    <row r="83" spans="21:30">
      <c r="U83">
        <v>33</v>
      </c>
      <c r="V83" t="s">
        <v>278</v>
      </c>
      <c r="W83" t="s">
        <v>498</v>
      </c>
      <c r="X83" t="s">
        <v>228</v>
      </c>
      <c r="Y83" s="229">
        <v>31.062549591064453</v>
      </c>
      <c r="Z83" s="229">
        <v>31.097814559936523</v>
      </c>
      <c r="AA83" s="229">
        <v>0.13257822394371033</v>
      </c>
      <c r="AB83" s="229">
        <v>444.11419677734375</v>
      </c>
      <c r="AC83" s="229">
        <v>434.8414306640625</v>
      </c>
      <c r="AD83" s="229">
        <v>39.162998199462891</v>
      </c>
    </row>
    <row r="84" spans="21:30">
      <c r="U84">
        <v>34</v>
      </c>
      <c r="V84" t="s">
        <v>279</v>
      </c>
      <c r="W84" t="s">
        <v>498</v>
      </c>
      <c r="X84" t="s">
        <v>228</v>
      </c>
      <c r="Y84" s="229">
        <v>30.928186416625977</v>
      </c>
      <c r="Z84" s="229">
        <v>31.097814559936523</v>
      </c>
      <c r="AA84" s="229">
        <v>0.13257822394371033</v>
      </c>
      <c r="AB84" s="229">
        <v>487.75408935546875</v>
      </c>
      <c r="AC84" s="229">
        <v>434.8414306640625</v>
      </c>
      <c r="AD84" s="229">
        <v>39.162998199462891</v>
      </c>
    </row>
    <row r="85" spans="21:30">
      <c r="U85">
        <v>35</v>
      </c>
      <c r="V85" t="s">
        <v>280</v>
      </c>
      <c r="W85" t="s">
        <v>498</v>
      </c>
      <c r="X85" t="s">
        <v>228</v>
      </c>
      <c r="Y85" s="229">
        <v>31.154664993286133</v>
      </c>
      <c r="Z85" s="229">
        <v>31.097814559936523</v>
      </c>
      <c r="AA85" s="229">
        <v>0.13257822394371033</v>
      </c>
      <c r="AB85" s="229">
        <v>416.47378540039062</v>
      </c>
      <c r="AC85" s="229">
        <v>434.8414306640625</v>
      </c>
      <c r="AD85" s="229">
        <v>39.162998199462891</v>
      </c>
    </row>
    <row r="86" spans="21:30">
      <c r="U86">
        <v>45</v>
      </c>
      <c r="V86" t="s">
        <v>281</v>
      </c>
      <c r="W86" t="s">
        <v>498</v>
      </c>
      <c r="X86" t="s">
        <v>228</v>
      </c>
      <c r="Y86" s="229">
        <v>31.324779510498047</v>
      </c>
      <c r="Z86" s="229">
        <v>31.097814559936523</v>
      </c>
      <c r="AA86" s="229">
        <v>0.13257822394371033</v>
      </c>
      <c r="AB86" s="229">
        <v>369.87103271484375</v>
      </c>
      <c r="AC86" s="229">
        <v>434.8414306640625</v>
      </c>
      <c r="AD86" s="229">
        <v>39.162998199462891</v>
      </c>
    </row>
    <row r="87" spans="21:30">
      <c r="U87">
        <v>46</v>
      </c>
      <c r="V87" t="s">
        <v>282</v>
      </c>
      <c r="W87" t="s">
        <v>498</v>
      </c>
      <c r="X87" t="s">
        <v>228</v>
      </c>
      <c r="Y87" s="229">
        <v>31.056404113769531</v>
      </c>
      <c r="Z87" s="229">
        <v>31.097814559936523</v>
      </c>
      <c r="AA87" s="229">
        <v>0.13257822394371033</v>
      </c>
      <c r="AB87" s="229">
        <v>446.022216796875</v>
      </c>
      <c r="AC87" s="229">
        <v>434.8414306640625</v>
      </c>
      <c r="AD87" s="229">
        <v>39.162998199462891</v>
      </c>
    </row>
    <row r="88" spans="21:30">
      <c r="U88">
        <v>47</v>
      </c>
      <c r="V88" t="s">
        <v>283</v>
      </c>
      <c r="W88" s="35" t="s">
        <v>498</v>
      </c>
      <c r="X88" s="35" t="s">
        <v>228</v>
      </c>
      <c r="Y88" s="348">
        <v>31.060295104980469</v>
      </c>
      <c r="Z88" s="348">
        <v>31.097814559936523</v>
      </c>
      <c r="AA88" s="348">
        <v>0.13257822394371033</v>
      </c>
      <c r="AB88" s="348">
        <v>444.81320190429688</v>
      </c>
      <c r="AC88" s="348">
        <v>434.8414306640625</v>
      </c>
      <c r="AD88" s="348">
        <v>39.162998199462891</v>
      </c>
    </row>
    <row r="89" spans="21:30">
      <c r="U89">
        <v>57</v>
      </c>
      <c r="V89" t="s">
        <v>297</v>
      </c>
      <c r="W89" t="s">
        <v>499</v>
      </c>
      <c r="X89" t="s">
        <v>228</v>
      </c>
      <c r="Y89" s="229">
        <v>30.409975051879883</v>
      </c>
      <c r="Z89" s="229">
        <v>30.505584716796875</v>
      </c>
      <c r="AA89" s="229">
        <v>8.8728241622447968E-2</v>
      </c>
      <c r="AB89" s="229">
        <v>700.15887451171875</v>
      </c>
      <c r="AC89" s="229">
        <v>656.02020263671875</v>
      </c>
      <c r="AD89" s="229">
        <v>40.038784027099609</v>
      </c>
    </row>
    <row r="90" spans="21:30">
      <c r="U90">
        <v>58</v>
      </c>
      <c r="V90" t="s">
        <v>299</v>
      </c>
      <c r="W90" t="s">
        <v>499</v>
      </c>
      <c r="X90" t="s">
        <v>228</v>
      </c>
      <c r="Y90" s="229">
        <v>30.505006790161133</v>
      </c>
      <c r="Z90" s="229">
        <v>30.505584716796875</v>
      </c>
      <c r="AA90" s="229">
        <v>8.8728241622447968E-2</v>
      </c>
      <c r="AB90" s="229">
        <v>655.24859619140625</v>
      </c>
      <c r="AC90" s="229">
        <v>656.02020263671875</v>
      </c>
      <c r="AD90" s="229">
        <v>40.038784027099609</v>
      </c>
    </row>
    <row r="91" spans="21:30">
      <c r="U91">
        <v>59</v>
      </c>
      <c r="V91" t="s">
        <v>300</v>
      </c>
      <c r="W91" t="s">
        <v>499</v>
      </c>
      <c r="X91" t="s">
        <v>228</v>
      </c>
      <c r="Y91" s="229">
        <v>30.439640045166016</v>
      </c>
      <c r="Z91" s="229">
        <v>30.505584716796875</v>
      </c>
      <c r="AA91" s="229">
        <v>8.8728241622447968E-2</v>
      </c>
      <c r="AB91" s="229">
        <v>685.81878662109375</v>
      </c>
      <c r="AC91" s="229">
        <v>656.02020263671875</v>
      </c>
      <c r="AD91" s="229">
        <v>40.038784027099609</v>
      </c>
    </row>
    <row r="92" spans="21:30">
      <c r="U92">
        <v>69</v>
      </c>
      <c r="V92" t="s">
        <v>301</v>
      </c>
      <c r="W92" t="s">
        <v>499</v>
      </c>
      <c r="X92" t="s">
        <v>228</v>
      </c>
      <c r="Y92" s="229">
        <v>30.583076477050781</v>
      </c>
      <c r="Z92" s="229">
        <v>30.505584716796875</v>
      </c>
      <c r="AA92" s="229">
        <v>8.8728241622447968E-2</v>
      </c>
      <c r="AB92" s="229">
        <v>620.5179443359375</v>
      </c>
      <c r="AC92" s="229">
        <v>656.02020263671875</v>
      </c>
      <c r="AD92" s="229">
        <v>40.038784027099609</v>
      </c>
    </row>
    <row r="93" spans="21:30">
      <c r="U93">
        <v>70</v>
      </c>
      <c r="V93" t="s">
        <v>302</v>
      </c>
      <c r="W93" t="s">
        <v>499</v>
      </c>
      <c r="X93" t="s">
        <v>228</v>
      </c>
      <c r="Y93" s="229">
        <v>30.638147354125977</v>
      </c>
      <c r="Z93" s="229">
        <v>30.505584716796875</v>
      </c>
      <c r="AA93" s="229">
        <v>8.8728241622447968E-2</v>
      </c>
      <c r="AB93" s="229">
        <v>597.1318359375</v>
      </c>
      <c r="AC93" s="229">
        <v>656.02020263671875</v>
      </c>
      <c r="AD93" s="229">
        <v>40.038784027099609</v>
      </c>
    </row>
    <row r="94" spans="21:30">
      <c r="U94">
        <v>71</v>
      </c>
      <c r="V94" t="s">
        <v>303</v>
      </c>
      <c r="W94" s="35" t="s">
        <v>499</v>
      </c>
      <c r="X94" s="35" t="s">
        <v>228</v>
      </c>
      <c r="Y94" s="348">
        <v>30.457674026489258</v>
      </c>
      <c r="Z94" s="348">
        <v>30.505584716796875</v>
      </c>
      <c r="AA94" s="348">
        <v>8.8728241622447968E-2</v>
      </c>
      <c r="AB94" s="348">
        <v>677.2451171875</v>
      </c>
      <c r="AC94" s="348">
        <v>656.02020263671875</v>
      </c>
      <c r="AD94" s="348">
        <v>40.038784027099609</v>
      </c>
    </row>
    <row r="95" spans="21:30">
      <c r="U95">
        <v>81</v>
      </c>
      <c r="V95" t="s">
        <v>304</v>
      </c>
      <c r="W95" t="s">
        <v>500</v>
      </c>
      <c r="X95" t="s">
        <v>228</v>
      </c>
      <c r="Y95" s="229">
        <v>33.691440582275391</v>
      </c>
      <c r="Z95" s="229">
        <v>34.254611968994141</v>
      </c>
      <c r="AA95" s="229">
        <v>0.37537059187889099</v>
      </c>
      <c r="AB95" s="229">
        <v>70.966621398925781</v>
      </c>
      <c r="AC95" s="229">
        <v>49.328826904296875</v>
      </c>
      <c r="AD95" s="229">
        <v>13.33685302734375</v>
      </c>
    </row>
    <row r="96" spans="21:30">
      <c r="U96">
        <v>82</v>
      </c>
      <c r="V96" t="s">
        <v>305</v>
      </c>
      <c r="W96" t="s">
        <v>500</v>
      </c>
      <c r="X96" t="s">
        <v>228</v>
      </c>
      <c r="Y96" s="229">
        <v>34.038177490234375</v>
      </c>
      <c r="Z96" s="229">
        <v>34.254611968994141</v>
      </c>
      <c r="AA96" s="229">
        <v>0.37537059187889099</v>
      </c>
      <c r="AB96" s="229">
        <v>55.719573974609375</v>
      </c>
      <c r="AC96" s="229">
        <v>49.328826904296875</v>
      </c>
      <c r="AD96" s="229">
        <v>13.33685302734375</v>
      </c>
    </row>
    <row r="97" spans="21:30">
      <c r="U97">
        <v>83</v>
      </c>
      <c r="V97" t="s">
        <v>306</v>
      </c>
      <c r="W97" t="s">
        <v>500</v>
      </c>
      <c r="X97" t="s">
        <v>228</v>
      </c>
      <c r="Y97" s="229">
        <v>34.485321044921875</v>
      </c>
      <c r="Z97" s="229">
        <v>34.254611968994141</v>
      </c>
      <c r="AA97" s="229">
        <v>0.37537059187889099</v>
      </c>
      <c r="AB97" s="229">
        <v>40.788955688476562</v>
      </c>
      <c r="AC97" s="229">
        <v>49.328826904296875</v>
      </c>
      <c r="AD97" s="229">
        <v>13.33685302734375</v>
      </c>
    </row>
    <row r="98" spans="21:30">
      <c r="U98">
        <v>93</v>
      </c>
      <c r="V98" t="s">
        <v>307</v>
      </c>
      <c r="W98" t="s">
        <v>500</v>
      </c>
      <c r="X98" t="s">
        <v>228</v>
      </c>
      <c r="Y98" s="229">
        <v>34.093013763427734</v>
      </c>
      <c r="Z98" s="229">
        <v>34.254611968994141</v>
      </c>
      <c r="AA98" s="229">
        <v>0.37537059187889099</v>
      </c>
      <c r="AB98" s="229">
        <v>53.628391265869141</v>
      </c>
      <c r="AC98" s="229">
        <v>49.328826904296875</v>
      </c>
      <c r="AD98" s="229">
        <v>13.33685302734375</v>
      </c>
    </row>
    <row r="99" spans="21:30">
      <c r="U99">
        <v>94</v>
      </c>
      <c r="V99" t="s">
        <v>308</v>
      </c>
      <c r="W99" t="s">
        <v>500</v>
      </c>
      <c r="X99" t="s">
        <v>228</v>
      </c>
      <c r="Y99" s="229">
        <v>34.543674468994141</v>
      </c>
      <c r="Z99" s="229">
        <v>34.254611968994141</v>
      </c>
      <c r="AA99" s="229">
        <v>0.37537059187889099</v>
      </c>
      <c r="AB99" s="229">
        <v>39.161922454833984</v>
      </c>
      <c r="AC99" s="229">
        <v>49.328826904296875</v>
      </c>
      <c r="AD99" s="229">
        <v>13.33685302734375</v>
      </c>
    </row>
    <row r="100" spans="21:30">
      <c r="U100">
        <v>95</v>
      </c>
      <c r="V100" t="s">
        <v>309</v>
      </c>
      <c r="W100" t="s">
        <v>500</v>
      </c>
      <c r="X100" t="s">
        <v>228</v>
      </c>
      <c r="Y100" s="229">
        <v>34.676052093505859</v>
      </c>
      <c r="Z100" s="229">
        <v>34.254611968994141</v>
      </c>
      <c r="AA100" s="229">
        <v>0.37537059187889099</v>
      </c>
      <c r="AB100" s="229">
        <v>35.707489013671875</v>
      </c>
      <c r="AC100" s="229">
        <v>49.328826904296875</v>
      </c>
      <c r="AD100" s="229">
        <v>13.33685302734375</v>
      </c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E19:M19 E28:P28 A1:AH1 AI1:XFD15 Q24:XFD24 V32:XFD1048576 E20:XFD20 R21:XFD22 R30:XFD31 A29:XFD29 E23:XFD23 R18:XFD19 E16:XFD17 R27:XFD28 E25:XFD26 A15:B19 D5:D12 B16:B26">
    <cfRule type="cellIs" dxfId="773" priority="61" stopIfTrue="1" operator="equal">
      <formula>0</formula>
    </cfRule>
  </conditionalFormatting>
  <conditionalFormatting sqref="P5:Q5 P10">
    <cfRule type="cellIs" dxfId="772" priority="60" stopIfTrue="1" operator="equal">
      <formula>0</formula>
    </cfRule>
  </conditionalFormatting>
  <conditionalFormatting sqref="O4">
    <cfRule type="cellIs" dxfId="771" priority="57" stopIfTrue="1" operator="equal">
      <formula>0</formula>
    </cfRule>
  </conditionalFormatting>
  <conditionalFormatting sqref="O5 O14 P7:Q8 Q4 Q10 P12:Q14 Q6">
    <cfRule type="cellIs" dxfId="770" priority="59" stopIfTrue="1" operator="equal">
      <formula>0</formula>
    </cfRule>
  </conditionalFormatting>
  <conditionalFormatting sqref="P14:Q14">
    <cfRule type="cellIs" dxfId="769" priority="58" stopIfTrue="1" operator="equal">
      <formula>0</formula>
    </cfRule>
  </conditionalFormatting>
  <conditionalFormatting sqref="M5:N5 M11">
    <cfRule type="cellIs" dxfId="768" priority="56" stopIfTrue="1" operator="equal">
      <formula>0</formula>
    </cfRule>
  </conditionalFormatting>
  <conditionalFormatting sqref="L4">
    <cfRule type="cellIs" dxfId="767" priority="54" stopIfTrue="1" operator="equal">
      <formula>0</formula>
    </cfRule>
  </conditionalFormatting>
  <conditionalFormatting sqref="K5:L5 M7:N8 N4 K4 N11 M13:N14 N6">
    <cfRule type="cellIs" dxfId="766" priority="55" stopIfTrue="1" operator="equal">
      <formula>0</formula>
    </cfRule>
  </conditionalFormatting>
  <conditionalFormatting sqref="B3:B4">
    <cfRule type="cellIs" dxfId="765" priority="53" stopIfTrue="1" operator="equal">
      <formula>0</formula>
    </cfRule>
  </conditionalFormatting>
  <conditionalFormatting sqref="H6 G6:G12">
    <cfRule type="cellIs" dxfId="764" priority="52" stopIfTrue="1" operator="equal">
      <formula>0</formula>
    </cfRule>
  </conditionalFormatting>
  <conditionalFormatting sqref="B20:B26">
    <cfRule type="cellIs" dxfId="763" priority="51" stopIfTrue="1" operator="equal">
      <formula>0</formula>
    </cfRule>
  </conditionalFormatting>
  <conditionalFormatting sqref="B24:B26">
    <cfRule type="cellIs" dxfId="762" priority="50" stopIfTrue="1" operator="equal">
      <formula>0</formula>
    </cfRule>
  </conditionalFormatting>
  <conditionalFormatting sqref="B7:B16">
    <cfRule type="cellIs" dxfId="761" priority="49" stopIfTrue="1" operator="equal">
      <formula>0</formula>
    </cfRule>
  </conditionalFormatting>
  <conditionalFormatting sqref="B5:B12">
    <cfRule type="cellIs" dxfId="760" priority="48" stopIfTrue="1" operator="equal">
      <formula>0</formula>
    </cfRule>
  </conditionalFormatting>
  <conditionalFormatting sqref="C3:C14">
    <cfRule type="cellIs" dxfId="759" priority="47" stopIfTrue="1" operator="equal">
      <formula>0</formula>
    </cfRule>
  </conditionalFormatting>
  <conditionalFormatting sqref="B9:B20">
    <cfRule type="cellIs" dxfId="758" priority="46" stopIfTrue="1" operator="equal">
      <formula>0</formula>
    </cfRule>
  </conditionalFormatting>
  <conditionalFormatting sqref="B13:B26">
    <cfRule type="cellIs" dxfId="757" priority="45" stopIfTrue="1" operator="equal">
      <formula>0</formula>
    </cfRule>
  </conditionalFormatting>
  <conditionalFormatting sqref="B4:B6">
    <cfRule type="cellIs" dxfId="756" priority="44" stopIfTrue="1" operator="equal">
      <formula>0</formula>
    </cfRule>
  </conditionalFormatting>
  <conditionalFormatting sqref="B6:B10">
    <cfRule type="cellIs" dxfId="755" priority="43" stopIfTrue="1" operator="equal">
      <formula>0</formula>
    </cfRule>
  </conditionalFormatting>
  <conditionalFormatting sqref="B8:B14">
    <cfRule type="cellIs" dxfId="754" priority="42" stopIfTrue="1" operator="equal">
      <formula>0</formula>
    </cfRule>
  </conditionalFormatting>
  <conditionalFormatting sqref="B8:B14">
    <cfRule type="cellIs" dxfId="753" priority="41" stopIfTrue="1" operator="equal">
      <formula>0</formula>
    </cfRule>
  </conditionalFormatting>
  <conditionalFormatting sqref="B10:B18">
    <cfRule type="cellIs" dxfId="752" priority="40" stopIfTrue="1" operator="equal">
      <formula>0</formula>
    </cfRule>
  </conditionalFormatting>
  <conditionalFormatting sqref="B10:B18">
    <cfRule type="cellIs" dxfId="751" priority="39" stopIfTrue="1" operator="equal">
      <formula>0</formula>
    </cfRule>
  </conditionalFormatting>
  <conditionalFormatting sqref="B12:B22">
    <cfRule type="cellIs" dxfId="750" priority="38" stopIfTrue="1" operator="equal">
      <formula>0</formula>
    </cfRule>
  </conditionalFormatting>
  <conditionalFormatting sqref="C3:C14">
    <cfRule type="cellIs" dxfId="749" priority="37" stopIfTrue="1" operator="equal">
      <formula>0</formula>
    </cfRule>
  </conditionalFormatting>
  <conditionalFormatting sqref="C3:C14">
    <cfRule type="cellIs" dxfId="748" priority="36" stopIfTrue="1" operator="equal">
      <formula>0</formula>
    </cfRule>
  </conditionalFormatting>
  <conditionalFormatting sqref="C3:C14">
    <cfRule type="cellIs" dxfId="747" priority="35" stopIfTrue="1" operator="equal">
      <formula>0</formula>
    </cfRule>
  </conditionalFormatting>
  <conditionalFormatting sqref="C3:C14">
    <cfRule type="cellIs" dxfId="746" priority="34" stopIfTrue="1" operator="equal">
      <formula>0</formula>
    </cfRule>
  </conditionalFormatting>
  <conditionalFormatting sqref="D23:D26">
    <cfRule type="cellIs" dxfId="745" priority="33" stopIfTrue="1" operator="equal">
      <formula>0</formula>
    </cfRule>
  </conditionalFormatting>
  <conditionalFormatting sqref="D21:D26">
    <cfRule type="cellIs" dxfId="744" priority="32" stopIfTrue="1" operator="equal">
      <formula>0</formula>
    </cfRule>
  </conditionalFormatting>
  <conditionalFormatting sqref="D19:D26">
    <cfRule type="cellIs" dxfId="743" priority="31" stopIfTrue="1" operator="equal">
      <formula>0</formula>
    </cfRule>
  </conditionalFormatting>
  <conditionalFormatting sqref="D15:D26">
    <cfRule type="cellIs" dxfId="742" priority="30" stopIfTrue="1" operator="equal">
      <formula>0</formula>
    </cfRule>
  </conditionalFormatting>
  <conditionalFormatting sqref="D15:D26">
    <cfRule type="cellIs" dxfId="741" priority="29" stopIfTrue="1" operator="equal">
      <formula>0</formula>
    </cfRule>
  </conditionalFormatting>
  <conditionalFormatting sqref="D13:D26">
    <cfRule type="cellIs" dxfId="740" priority="28" stopIfTrue="1" operator="equal">
      <formula>0</formula>
    </cfRule>
  </conditionalFormatting>
  <conditionalFormatting sqref="D13:D26">
    <cfRule type="cellIs" dxfId="739" priority="27" stopIfTrue="1" operator="equal">
      <formula>0</formula>
    </cfRule>
  </conditionalFormatting>
  <conditionalFormatting sqref="D12:D22">
    <cfRule type="cellIs" dxfId="738" priority="26" stopIfTrue="1" operator="equal">
      <formula>0</formula>
    </cfRule>
  </conditionalFormatting>
  <conditionalFormatting sqref="D12:D22">
    <cfRule type="cellIs" dxfId="737" priority="25" stopIfTrue="1" operator="equal">
      <formula>0</formula>
    </cfRule>
  </conditionalFormatting>
  <conditionalFormatting sqref="D10:D22">
    <cfRule type="cellIs" dxfId="736" priority="24" stopIfTrue="1" operator="equal">
      <formula>0</formula>
    </cfRule>
  </conditionalFormatting>
  <conditionalFormatting sqref="D9:D18">
    <cfRule type="cellIs" dxfId="735" priority="23" stopIfTrue="1" operator="equal">
      <formula>0</formula>
    </cfRule>
  </conditionalFormatting>
  <conditionalFormatting sqref="C15:C28">
    <cfRule type="cellIs" dxfId="734" priority="22" stopIfTrue="1" operator="equal">
      <formula>0</formula>
    </cfRule>
  </conditionalFormatting>
  <conditionalFormatting sqref="C15:C28">
    <cfRule type="cellIs" dxfId="733" priority="21" stopIfTrue="1" operator="equal">
      <formula>0</formula>
    </cfRule>
  </conditionalFormatting>
  <conditionalFormatting sqref="C15:C28">
    <cfRule type="cellIs" dxfId="732" priority="20" stopIfTrue="1" operator="equal">
      <formula>0</formula>
    </cfRule>
  </conditionalFormatting>
  <conditionalFormatting sqref="C15:C28">
    <cfRule type="cellIs" dxfId="731" priority="19" stopIfTrue="1" operator="equal">
      <formula>0</formula>
    </cfRule>
  </conditionalFormatting>
  <conditionalFormatting sqref="C15:C28">
    <cfRule type="cellIs" dxfId="730" priority="18" stopIfTrue="1" operator="equal">
      <formula>0</formula>
    </cfRule>
  </conditionalFormatting>
  <conditionalFormatting sqref="D25:D28">
    <cfRule type="cellIs" dxfId="729" priority="17" stopIfTrue="1" operator="equal">
      <formula>0</formula>
    </cfRule>
  </conditionalFormatting>
  <conditionalFormatting sqref="D3:D4">
    <cfRule type="cellIs" dxfId="728" priority="16" stopIfTrue="1" operator="equal">
      <formula>0</formula>
    </cfRule>
  </conditionalFormatting>
  <conditionalFormatting sqref="C9:C26">
    <cfRule type="cellIs" dxfId="727" priority="15" stopIfTrue="1" operator="equal">
      <formula>0</formula>
    </cfRule>
  </conditionalFormatting>
  <conditionalFormatting sqref="C9:C26">
    <cfRule type="cellIs" dxfId="726" priority="14" stopIfTrue="1" operator="equal">
      <formula>0</formula>
    </cfRule>
  </conditionalFormatting>
  <conditionalFormatting sqref="C9:C26">
    <cfRule type="cellIs" dxfId="725" priority="13" stopIfTrue="1" operator="equal">
      <formula>0</formula>
    </cfRule>
  </conditionalFormatting>
  <conditionalFormatting sqref="C9:C26">
    <cfRule type="cellIs" dxfId="724" priority="12" stopIfTrue="1" operator="equal">
      <formula>0</formula>
    </cfRule>
  </conditionalFormatting>
  <conditionalFormatting sqref="C9:C26">
    <cfRule type="cellIs" dxfId="723" priority="11" stopIfTrue="1" operator="equal">
      <formula>0</formula>
    </cfRule>
  </conditionalFormatting>
  <conditionalFormatting sqref="C19:C26">
    <cfRule type="cellIs" dxfId="722" priority="10" stopIfTrue="1" operator="equal">
      <formula>0</formula>
    </cfRule>
  </conditionalFormatting>
  <conditionalFormatting sqref="C19:C26">
    <cfRule type="cellIs" dxfId="721" priority="9" stopIfTrue="1" operator="equal">
      <formula>0</formula>
    </cfRule>
  </conditionalFormatting>
  <conditionalFormatting sqref="C19:C26">
    <cfRule type="cellIs" dxfId="720" priority="8" stopIfTrue="1" operator="equal">
      <formula>0</formula>
    </cfRule>
  </conditionalFormatting>
  <conditionalFormatting sqref="C19:C26">
    <cfRule type="cellIs" dxfId="719" priority="7" stopIfTrue="1" operator="equal">
      <formula>0</formula>
    </cfRule>
  </conditionalFormatting>
  <conditionalFormatting sqref="C19:C26">
    <cfRule type="cellIs" dxfId="718" priority="6" stopIfTrue="1" operator="equal">
      <formula>0</formula>
    </cfRule>
  </conditionalFormatting>
  <conditionalFormatting sqref="D4:D6">
    <cfRule type="cellIs" dxfId="717" priority="5" stopIfTrue="1" operator="equal">
      <formula>0</formula>
    </cfRule>
  </conditionalFormatting>
  <conditionalFormatting sqref="D6:D10">
    <cfRule type="cellIs" dxfId="716" priority="4" stopIfTrue="1" operator="equal">
      <formula>0</formula>
    </cfRule>
  </conditionalFormatting>
  <conditionalFormatting sqref="D8:D14">
    <cfRule type="cellIs" dxfId="715" priority="3" stopIfTrue="1" operator="equal">
      <formula>0</formula>
    </cfRule>
  </conditionalFormatting>
  <conditionalFormatting sqref="D16:D26">
    <cfRule type="cellIs" dxfId="714" priority="2" stopIfTrue="1" operator="equal">
      <formula>0</formula>
    </cfRule>
  </conditionalFormatting>
  <conditionalFormatting sqref="D16:D26">
    <cfRule type="cellIs" dxfId="713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 copies="2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846C-E8BE-734D-8DCD-35C6321F2DBD}">
  <sheetPr>
    <pageSetUpPr fitToPage="1"/>
  </sheetPr>
  <dimension ref="A1:AH121"/>
  <sheetViews>
    <sheetView workbookViewId="0">
      <selection activeCell="S39" sqref="S39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1" width="7.1640625" style="9" customWidth="1"/>
    <col min="22" max="22" width="7.1640625" style="10" customWidth="1"/>
    <col min="23" max="23" width="7.1640625" style="11" customWidth="1"/>
    <col min="24" max="26" width="7.1640625" style="9" customWidth="1"/>
    <col min="27" max="30" width="11" style="9" customWidth="1"/>
    <col min="31" max="32" width="7.1640625" style="9" customWidth="1"/>
    <col min="33" max="34" width="7.1640625" customWidth="1"/>
  </cols>
  <sheetData>
    <row r="1" spans="1:31" ht="2" customHeight="1" thickBot="1"/>
    <row r="2" spans="1:31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181</v>
      </c>
      <c r="V2" t="s">
        <v>473</v>
      </c>
      <c r="W2"/>
      <c r="X2"/>
      <c r="Y2"/>
      <c r="Z2"/>
      <c r="AA2"/>
      <c r="AB2"/>
      <c r="AC2"/>
      <c r="AD2"/>
      <c r="AE2"/>
    </row>
    <row r="3" spans="1:31" ht="16.25" customHeight="1" thickTop="1" thickBot="1">
      <c r="A3" s="15">
        <v>1</v>
      </c>
      <c r="B3" s="16">
        <v>185</v>
      </c>
      <c r="C3" s="16" t="s">
        <v>153</v>
      </c>
      <c r="D3" s="17">
        <v>44567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182</v>
      </c>
      <c r="V3" t="s">
        <v>474</v>
      </c>
      <c r="W3"/>
      <c r="X3"/>
      <c r="Y3"/>
      <c r="Z3"/>
      <c r="AA3"/>
      <c r="AB3"/>
      <c r="AC3"/>
      <c r="AD3"/>
      <c r="AE3"/>
    </row>
    <row r="4" spans="1:31" ht="16.25" customHeight="1">
      <c r="A4" s="15">
        <v>2</v>
      </c>
      <c r="B4" s="16">
        <v>185</v>
      </c>
      <c r="C4" s="16" t="s">
        <v>153</v>
      </c>
      <c r="D4" s="17">
        <v>44567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184</v>
      </c>
      <c r="V4" t="s">
        <v>185</v>
      </c>
      <c r="W4"/>
      <c r="X4"/>
      <c r="Y4" t="s">
        <v>186</v>
      </c>
      <c r="Z4" t="s">
        <v>187</v>
      </c>
      <c r="AA4" t="s">
        <v>188</v>
      </c>
      <c r="AB4" t="s">
        <v>189</v>
      </c>
      <c r="AC4" t="s">
        <v>190</v>
      </c>
      <c r="AD4"/>
      <c r="AE4"/>
    </row>
    <row r="5" spans="1:31" ht="16.25" customHeight="1" thickBot="1">
      <c r="A5" s="15">
        <v>3</v>
      </c>
      <c r="B5" s="16">
        <v>186</v>
      </c>
      <c r="C5" s="16" t="s">
        <v>153</v>
      </c>
      <c r="D5" s="17">
        <v>44568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311</v>
      </c>
      <c r="V5" t="s">
        <v>312</v>
      </c>
      <c r="W5"/>
      <c r="X5"/>
      <c r="Y5" s="229">
        <v>0.1</v>
      </c>
      <c r="Z5" s="229">
        <v>39.982700347900391</v>
      </c>
      <c r="AA5" s="229">
        <v>0.99849998950958252</v>
      </c>
      <c r="AB5" s="229">
        <v>-3.3642001152038574</v>
      </c>
      <c r="AC5" s="229">
        <v>98.265655517578125</v>
      </c>
      <c r="AD5"/>
      <c r="AE5"/>
    </row>
    <row r="6" spans="1:31" ht="16.25" customHeight="1">
      <c r="A6" s="15">
        <v>4</v>
      </c>
      <c r="B6" s="16">
        <v>186</v>
      </c>
      <c r="C6" s="16" t="s">
        <v>153</v>
      </c>
      <c r="D6" s="17">
        <v>44568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313</v>
      </c>
      <c r="V6" t="s">
        <v>312</v>
      </c>
      <c r="W6"/>
      <c r="X6"/>
      <c r="Y6"/>
      <c r="Z6"/>
      <c r="AA6"/>
      <c r="AB6"/>
      <c r="AC6"/>
      <c r="AD6"/>
      <c r="AE6"/>
    </row>
    <row r="7" spans="1:31" ht="16.25" customHeight="1">
      <c r="A7" s="15">
        <v>5</v>
      </c>
      <c r="B7" s="16">
        <v>187</v>
      </c>
      <c r="C7" s="16" t="s">
        <v>153</v>
      </c>
      <c r="D7" s="17">
        <v>44571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314</v>
      </c>
      <c r="V7" t="s">
        <v>315</v>
      </c>
      <c r="W7"/>
      <c r="X7"/>
      <c r="Y7"/>
      <c r="Z7"/>
      <c r="AA7"/>
      <c r="AB7"/>
      <c r="AC7"/>
      <c r="AD7"/>
      <c r="AE7"/>
    </row>
    <row r="8" spans="1:31" ht="16.25" customHeight="1">
      <c r="A8" s="15">
        <v>6</v>
      </c>
      <c r="B8" s="16">
        <v>187</v>
      </c>
      <c r="C8" s="16" t="s">
        <v>153</v>
      </c>
      <c r="D8" s="17">
        <v>44571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191</v>
      </c>
      <c r="V8" t="s">
        <v>192</v>
      </c>
      <c r="W8"/>
      <c r="X8"/>
      <c r="Y8"/>
      <c r="Z8"/>
      <c r="AA8"/>
      <c r="AB8"/>
      <c r="AC8"/>
      <c r="AD8"/>
      <c r="AE8"/>
    </row>
    <row r="9" spans="1:31" ht="16.25" customHeight="1">
      <c r="A9" s="15">
        <v>7</v>
      </c>
      <c r="B9" s="16">
        <v>188</v>
      </c>
      <c r="C9" s="16" t="s">
        <v>153</v>
      </c>
      <c r="D9" s="17">
        <v>44574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193</v>
      </c>
      <c r="V9" t="s">
        <v>194</v>
      </c>
      <c r="W9"/>
      <c r="X9"/>
      <c r="Y9"/>
      <c r="Z9"/>
      <c r="AA9"/>
      <c r="AB9"/>
      <c r="AC9"/>
      <c r="AD9"/>
      <c r="AE9"/>
    </row>
    <row r="10" spans="1:31" ht="16.25" customHeight="1">
      <c r="A10" s="15">
        <v>8</v>
      </c>
      <c r="B10" s="16">
        <v>188</v>
      </c>
      <c r="C10" s="16" t="s">
        <v>153</v>
      </c>
      <c r="D10" s="17">
        <v>44574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316</v>
      </c>
      <c r="V10" t="s">
        <v>317</v>
      </c>
      <c r="W10"/>
      <c r="X10"/>
      <c r="Y10"/>
      <c r="Z10"/>
      <c r="AA10"/>
      <c r="AB10"/>
      <c r="AC10"/>
      <c r="AD10"/>
      <c r="AE10"/>
    </row>
    <row r="11" spans="1:31" ht="16.25" customHeight="1" thickBot="1">
      <c r="A11" s="15">
        <v>9</v>
      </c>
      <c r="B11" s="16">
        <v>189</v>
      </c>
      <c r="C11" s="16" t="s">
        <v>153</v>
      </c>
      <c r="D11" s="17">
        <v>44581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318</v>
      </c>
      <c r="V11" t="s">
        <v>319</v>
      </c>
      <c r="W11"/>
      <c r="X11"/>
      <c r="Y11"/>
      <c r="Z11"/>
      <c r="AA11"/>
      <c r="AB11"/>
      <c r="AC11"/>
      <c r="AD11"/>
      <c r="AE11"/>
    </row>
    <row r="12" spans="1:31" ht="16.25" customHeight="1">
      <c r="A12" s="15">
        <v>10</v>
      </c>
      <c r="B12" s="16">
        <v>189</v>
      </c>
      <c r="C12" s="16" t="s">
        <v>153</v>
      </c>
      <c r="D12" s="17">
        <v>44581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  <c r="U12" t="s">
        <v>195</v>
      </c>
      <c r="V12"/>
      <c r="W12"/>
      <c r="X12"/>
      <c r="Y12"/>
      <c r="Z12"/>
      <c r="AA12"/>
      <c r="AB12"/>
      <c r="AC12"/>
      <c r="AD12"/>
      <c r="AE12"/>
    </row>
    <row r="13" spans="1:31" ht="16.25" customHeight="1" thickBot="1">
      <c r="A13" s="15">
        <v>11</v>
      </c>
      <c r="B13" s="16">
        <v>190</v>
      </c>
      <c r="C13" s="16" t="s">
        <v>153</v>
      </c>
      <c r="D13" s="17">
        <v>44588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/>
      <c r="V13"/>
      <c r="W13"/>
      <c r="X13"/>
      <c r="Y13"/>
      <c r="Z13"/>
      <c r="AA13"/>
      <c r="AB13"/>
      <c r="AC13"/>
      <c r="AD13"/>
      <c r="AE13"/>
    </row>
    <row r="14" spans="1:31" ht="16.25" customHeight="1" thickBot="1">
      <c r="A14" s="15">
        <v>12</v>
      </c>
      <c r="B14" s="16">
        <v>190</v>
      </c>
      <c r="C14" s="16" t="s">
        <v>153</v>
      </c>
      <c r="D14" s="17">
        <v>44588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 t="s">
        <v>196</v>
      </c>
      <c r="V14" t="s">
        <v>197</v>
      </c>
      <c r="W14" t="s">
        <v>198</v>
      </c>
      <c r="X14" t="s">
        <v>199</v>
      </c>
      <c r="Y14" t="s">
        <v>200</v>
      </c>
      <c r="Z14" t="s">
        <v>201</v>
      </c>
      <c r="AA14" t="s">
        <v>202</v>
      </c>
      <c r="AB14" t="s">
        <v>203</v>
      </c>
      <c r="AC14" t="s">
        <v>204</v>
      </c>
      <c r="AD14" t="s">
        <v>205</v>
      </c>
      <c r="AE14"/>
    </row>
    <row r="15" spans="1:31" ht="16.25" customHeight="1">
      <c r="A15" s="15">
        <v>13</v>
      </c>
      <c r="B15" s="16">
        <v>191</v>
      </c>
      <c r="C15" s="16" t="s">
        <v>153</v>
      </c>
      <c r="D15" s="17">
        <v>44595</v>
      </c>
      <c r="E15" s="53"/>
      <c r="F15" s="9"/>
      <c r="G15" s="11"/>
      <c r="H15" s="9"/>
      <c r="I15" s="9"/>
      <c r="J15" s="9"/>
      <c r="K15" s="9"/>
      <c r="L15" s="9"/>
      <c r="U15">
        <v>85</v>
      </c>
      <c r="V15" t="s">
        <v>224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  <c r="AE15"/>
    </row>
    <row r="16" spans="1:31" ht="15" customHeight="1" thickBot="1">
      <c r="A16" s="15">
        <v>14</v>
      </c>
      <c r="B16" s="16">
        <v>191</v>
      </c>
      <c r="C16" s="16" t="s">
        <v>153</v>
      </c>
      <c r="D16" s="17">
        <v>44595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86</v>
      </c>
      <c r="V16" t="s">
        <v>363</v>
      </c>
      <c r="W16" t="s">
        <v>46</v>
      </c>
      <c r="X16" t="s">
        <v>46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  <c r="AE16"/>
    </row>
    <row r="17" spans="1:34" ht="15" customHeight="1" thickTop="1">
      <c r="A17" s="15">
        <v>15</v>
      </c>
      <c r="B17" s="16">
        <v>192</v>
      </c>
      <c r="C17" s="16" t="s">
        <v>153</v>
      </c>
      <c r="D17" s="17">
        <v>44602</v>
      </c>
      <c r="E17" s="452" t="s">
        <v>36</v>
      </c>
      <c r="F17" s="86"/>
      <c r="G17" s="87"/>
      <c r="H17" s="88"/>
      <c r="I17" s="89" t="str">
        <f>C3</f>
        <v>LJ07 PLS</v>
      </c>
      <c r="J17" s="90"/>
      <c r="K17" s="91"/>
      <c r="L17" s="92" t="str">
        <f>C11</f>
        <v>LJ07 PLS</v>
      </c>
      <c r="M17" s="93"/>
      <c r="N17" s="94"/>
      <c r="O17" s="89" t="str">
        <f>C19</f>
        <v>LJ07 PLS</v>
      </c>
      <c r="P17" s="95"/>
      <c r="Q17" s="463">
        <f>C27</f>
        <v>0</v>
      </c>
      <c r="R17" s="452" t="s">
        <v>36</v>
      </c>
      <c r="S17" s="58"/>
      <c r="T17" s="58"/>
      <c r="U17">
        <v>84</v>
      </c>
      <c r="V17" t="s">
        <v>227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  <c r="AE17"/>
      <c r="AF17" s="58"/>
      <c r="AG17" s="58"/>
      <c r="AH17" s="58"/>
    </row>
    <row r="18" spans="1:34" ht="15" customHeight="1">
      <c r="A18" s="15">
        <v>16</v>
      </c>
      <c r="B18" s="16">
        <v>192</v>
      </c>
      <c r="C18" s="16" t="s">
        <v>153</v>
      </c>
      <c r="D18" s="17">
        <v>44602</v>
      </c>
      <c r="E18" s="452"/>
      <c r="F18" s="454" t="s">
        <v>37</v>
      </c>
      <c r="G18" s="455"/>
      <c r="H18" s="456">
        <f>B3</f>
        <v>185</v>
      </c>
      <c r="I18" s="457"/>
      <c r="J18" s="458"/>
      <c r="K18" s="465">
        <f>B11</f>
        <v>189</v>
      </c>
      <c r="L18" s="466"/>
      <c r="M18" s="467"/>
      <c r="N18" s="456">
        <f>B19</f>
        <v>193</v>
      </c>
      <c r="O18" s="457"/>
      <c r="P18" s="458"/>
      <c r="Q18" s="464"/>
      <c r="R18" s="452"/>
      <c r="S18" s="58"/>
      <c r="T18" s="58"/>
      <c r="U18">
        <v>96</v>
      </c>
      <c r="V18" t="s">
        <v>229</v>
      </c>
      <c r="W18" t="s">
        <v>38</v>
      </c>
      <c r="X18" t="s">
        <v>228</v>
      </c>
      <c r="Y18" t="s">
        <v>225</v>
      </c>
      <c r="Z18" t="s">
        <v>226</v>
      </c>
      <c r="AA18" t="s">
        <v>226</v>
      </c>
      <c r="AB18" t="s">
        <v>226</v>
      </c>
      <c r="AC18" t="s">
        <v>226</v>
      </c>
      <c r="AD18" t="s">
        <v>226</v>
      </c>
      <c r="AE18"/>
      <c r="AF18" s="58"/>
      <c r="AG18" s="58"/>
      <c r="AH18" s="58"/>
    </row>
    <row r="19" spans="1:34" ht="15" customHeight="1" thickBot="1">
      <c r="A19" s="15">
        <v>17</v>
      </c>
      <c r="B19" s="16">
        <v>193</v>
      </c>
      <c r="C19" s="16" t="s">
        <v>153</v>
      </c>
      <c r="D19" s="17">
        <v>44609</v>
      </c>
      <c r="E19" s="453"/>
      <c r="F19" s="99"/>
      <c r="G19" s="100"/>
      <c r="H19" s="101">
        <v>1</v>
      </c>
      <c r="I19" s="102">
        <f>D3</f>
        <v>44567</v>
      </c>
      <c r="J19" s="103"/>
      <c r="K19" s="104">
        <v>9</v>
      </c>
      <c r="L19" s="105">
        <f>D11</f>
        <v>44581</v>
      </c>
      <c r="M19" s="106"/>
      <c r="N19" s="107"/>
      <c r="O19" s="108">
        <f>D19</f>
        <v>44609</v>
      </c>
      <c r="P19" s="109"/>
      <c r="Q19" s="464"/>
      <c r="R19" s="453"/>
      <c r="S19" s="58"/>
      <c r="T19" s="58"/>
      <c r="U19">
        <v>61</v>
      </c>
      <c r="V19" t="s">
        <v>221</v>
      </c>
      <c r="W19" t="s">
        <v>222</v>
      </c>
      <c r="X19" t="s">
        <v>208</v>
      </c>
      <c r="Y19" t="s">
        <v>225</v>
      </c>
      <c r="Z19" t="s">
        <v>226</v>
      </c>
      <c r="AA19" t="s">
        <v>226</v>
      </c>
      <c r="AB19" s="229">
        <v>1</v>
      </c>
      <c r="AC19" t="s">
        <v>226</v>
      </c>
      <c r="AD19" t="s">
        <v>226</v>
      </c>
      <c r="AE19"/>
      <c r="AF19" s="58"/>
      <c r="AG19" s="58"/>
      <c r="AH19" s="58"/>
    </row>
    <row r="20" spans="1:34" ht="15" customHeight="1">
      <c r="A20" s="15">
        <v>18</v>
      </c>
      <c r="B20" s="16">
        <v>193</v>
      </c>
      <c r="C20" s="16" t="s">
        <v>153</v>
      </c>
      <c r="D20" s="17">
        <v>44609</v>
      </c>
      <c r="E20" s="451" t="s">
        <v>39</v>
      </c>
      <c r="F20" s="110"/>
      <c r="G20" s="111"/>
      <c r="H20" s="112"/>
      <c r="I20" s="113" t="str">
        <f>C4</f>
        <v>LJ07 PLS</v>
      </c>
      <c r="J20" s="114"/>
      <c r="K20" s="115"/>
      <c r="L20" s="116" t="str">
        <f>C12</f>
        <v>LJ07 PLS</v>
      </c>
      <c r="M20" s="117"/>
      <c r="N20" s="118"/>
      <c r="O20" s="119" t="str">
        <f>C20</f>
        <v>LJ07 PLS</v>
      </c>
      <c r="P20" s="120"/>
      <c r="Q20" s="462">
        <f>B27</f>
        <v>0</v>
      </c>
      <c r="R20" s="451" t="s">
        <v>39</v>
      </c>
      <c r="S20" s="58"/>
      <c r="T20" s="58"/>
      <c r="U20">
        <v>62</v>
      </c>
      <c r="V20" t="s">
        <v>223</v>
      </c>
      <c r="W20" t="s">
        <v>222</v>
      </c>
      <c r="X20" t="s">
        <v>208</v>
      </c>
      <c r="Y20" t="s">
        <v>225</v>
      </c>
      <c r="Z20" t="s">
        <v>226</v>
      </c>
      <c r="AA20" t="s">
        <v>226</v>
      </c>
      <c r="AB20" s="229">
        <v>1</v>
      </c>
      <c r="AC20" t="s">
        <v>226</v>
      </c>
      <c r="AD20" t="s">
        <v>226</v>
      </c>
      <c r="AE20"/>
      <c r="AF20" s="58"/>
      <c r="AG20" s="58"/>
      <c r="AH20" s="58"/>
    </row>
    <row r="21" spans="1:34" ht="15" customHeight="1">
      <c r="A21" s="15">
        <v>19</v>
      </c>
      <c r="B21" s="16">
        <v>194</v>
      </c>
      <c r="C21" s="16" t="s">
        <v>153</v>
      </c>
      <c r="D21" s="17">
        <v>44616</v>
      </c>
      <c r="E21" s="452"/>
      <c r="F21" s="456" t="s">
        <v>40</v>
      </c>
      <c r="G21" s="458"/>
      <c r="H21" s="459">
        <f>B4</f>
        <v>185</v>
      </c>
      <c r="I21" s="460"/>
      <c r="J21" s="461"/>
      <c r="K21" s="456">
        <f>B12</f>
        <v>189</v>
      </c>
      <c r="L21" s="457"/>
      <c r="M21" s="458"/>
      <c r="N21" s="459">
        <f>B20</f>
        <v>193</v>
      </c>
      <c r="O21" s="460"/>
      <c r="P21" s="461"/>
      <c r="Q21" s="462"/>
      <c r="R21" s="452"/>
      <c r="S21" s="58"/>
      <c r="T21" s="58"/>
      <c r="U21">
        <v>37</v>
      </c>
      <c r="V21" t="s">
        <v>216</v>
      </c>
      <c r="W21" t="s">
        <v>217</v>
      </c>
      <c r="X21" t="s">
        <v>208</v>
      </c>
      <c r="Y21" s="229">
        <v>33.280895233154297</v>
      </c>
      <c r="Z21" s="229">
        <v>33.341285705566406</v>
      </c>
      <c r="AA21" s="229">
        <v>8.5402324795722961E-2</v>
      </c>
      <c r="AB21" s="229">
        <v>100</v>
      </c>
      <c r="AC21" t="s">
        <v>226</v>
      </c>
      <c r="AD21" t="s">
        <v>226</v>
      </c>
      <c r="AE21"/>
      <c r="AF21" s="58"/>
      <c r="AG21" s="58"/>
      <c r="AH21" s="58"/>
    </row>
    <row r="22" spans="1:34" ht="15" customHeight="1" thickBot="1">
      <c r="A22" s="15">
        <v>20</v>
      </c>
      <c r="B22" s="16">
        <v>194</v>
      </c>
      <c r="C22" s="16" t="s">
        <v>153</v>
      </c>
      <c r="D22" s="17">
        <v>44616</v>
      </c>
      <c r="E22" s="453"/>
      <c r="F22" s="121"/>
      <c r="G22" s="122"/>
      <c r="H22" s="123">
        <v>2</v>
      </c>
      <c r="I22" s="124">
        <f>D4</f>
        <v>44567</v>
      </c>
      <c r="J22" s="125"/>
      <c r="K22" s="126">
        <v>10</v>
      </c>
      <c r="L22" s="127">
        <f>D12</f>
        <v>44581</v>
      </c>
      <c r="M22" s="128"/>
      <c r="N22" s="129">
        <v>18</v>
      </c>
      <c r="O22" s="130">
        <f>D20</f>
        <v>44609</v>
      </c>
      <c r="P22" s="131"/>
      <c r="Q22" s="462"/>
      <c r="R22" s="453"/>
      <c r="S22" s="58"/>
      <c r="T22" s="58"/>
      <c r="U22">
        <v>38</v>
      </c>
      <c r="V22" t="s">
        <v>90</v>
      </c>
      <c r="W22" t="s">
        <v>217</v>
      </c>
      <c r="X22" t="s">
        <v>208</v>
      </c>
      <c r="Y22" s="229">
        <v>33.40167236328125</v>
      </c>
      <c r="Z22" s="229">
        <v>33.341285705566406</v>
      </c>
      <c r="AA22" s="229">
        <v>8.5402324795722961E-2</v>
      </c>
      <c r="AB22" s="229">
        <v>100</v>
      </c>
      <c r="AC22" t="s">
        <v>226</v>
      </c>
      <c r="AD22" t="s">
        <v>226</v>
      </c>
      <c r="AE22"/>
      <c r="AF22" s="58"/>
      <c r="AG22" s="58"/>
      <c r="AH22" s="58"/>
    </row>
    <row r="23" spans="1:34" ht="15" customHeight="1">
      <c r="A23" s="15">
        <v>21</v>
      </c>
      <c r="B23" s="16">
        <v>195</v>
      </c>
      <c r="C23" s="16" t="s">
        <v>153</v>
      </c>
      <c r="D23" s="17">
        <v>44623</v>
      </c>
      <c r="E23" s="451" t="s">
        <v>41</v>
      </c>
      <c r="F23" s="132"/>
      <c r="G23" s="133"/>
      <c r="H23" s="134"/>
      <c r="I23" s="47" t="str">
        <f>C5</f>
        <v>LJ07 PLS</v>
      </c>
      <c r="J23" s="135"/>
      <c r="K23" s="136"/>
      <c r="L23" s="137" t="str">
        <f>C13</f>
        <v>LJ07 PLS</v>
      </c>
      <c r="M23" s="138"/>
      <c r="N23" s="139"/>
      <c r="O23" s="140" t="str">
        <f>C21</f>
        <v>LJ07 PLS</v>
      </c>
      <c r="P23" s="141"/>
      <c r="Q23" s="142">
        <f>D27</f>
        <v>0</v>
      </c>
      <c r="R23" s="452" t="s">
        <v>41</v>
      </c>
      <c r="S23" s="58"/>
      <c r="T23" s="58"/>
      <c r="U23">
        <v>25</v>
      </c>
      <c r="V23" t="s">
        <v>213</v>
      </c>
      <c r="W23" t="s">
        <v>214</v>
      </c>
      <c r="X23" t="s">
        <v>208</v>
      </c>
      <c r="Y23" s="229">
        <v>29.843923568725586</v>
      </c>
      <c r="Z23" s="229">
        <v>29.828109741210938</v>
      </c>
      <c r="AA23" s="229">
        <v>2.2362779825925827E-2</v>
      </c>
      <c r="AB23" s="229">
        <v>1000</v>
      </c>
      <c r="AC23" t="s">
        <v>226</v>
      </c>
      <c r="AD23" t="s">
        <v>226</v>
      </c>
      <c r="AE23"/>
      <c r="AF23" s="58"/>
      <c r="AG23" s="58"/>
      <c r="AH23" s="58"/>
    </row>
    <row r="24" spans="1:34" ht="15" customHeight="1">
      <c r="A24" s="15">
        <v>22</v>
      </c>
      <c r="B24" s="16">
        <v>195</v>
      </c>
      <c r="C24" s="16" t="s">
        <v>153</v>
      </c>
      <c r="D24" s="17">
        <v>44623</v>
      </c>
      <c r="E24" s="452"/>
      <c r="F24" s="454" t="s">
        <v>42</v>
      </c>
      <c r="G24" s="455"/>
      <c r="H24" s="456">
        <f>B5</f>
        <v>186</v>
      </c>
      <c r="I24" s="457"/>
      <c r="J24" s="458"/>
      <c r="K24" s="459">
        <f>B13</f>
        <v>190</v>
      </c>
      <c r="L24" s="460"/>
      <c r="M24" s="461"/>
      <c r="N24" s="456">
        <f>B21</f>
        <v>194</v>
      </c>
      <c r="O24" s="457"/>
      <c r="P24" s="458"/>
      <c r="Q24" s="144"/>
      <c r="R24" s="452"/>
      <c r="S24" s="58"/>
      <c r="T24" s="58"/>
      <c r="U24">
        <v>26</v>
      </c>
      <c r="V24" t="s">
        <v>215</v>
      </c>
      <c r="W24" t="s">
        <v>214</v>
      </c>
      <c r="X24" t="s">
        <v>208</v>
      </c>
      <c r="Y24" s="229">
        <v>29.812297821044922</v>
      </c>
      <c r="Z24" s="229">
        <v>29.828109741210938</v>
      </c>
      <c r="AA24" s="229">
        <v>2.2362779825925827E-2</v>
      </c>
      <c r="AB24" s="229">
        <v>1000</v>
      </c>
      <c r="AC24" t="s">
        <v>226</v>
      </c>
      <c r="AD24" t="s">
        <v>226</v>
      </c>
      <c r="AE24"/>
      <c r="AF24" s="58"/>
      <c r="AG24" s="58"/>
      <c r="AH24" s="58"/>
    </row>
    <row r="25" spans="1:34" ht="15" customHeight="1" thickBot="1">
      <c r="A25" s="15">
        <v>23</v>
      </c>
      <c r="B25" s="16">
        <v>196</v>
      </c>
      <c r="C25" s="16" t="s">
        <v>153</v>
      </c>
      <c r="D25" s="17">
        <v>44631</v>
      </c>
      <c r="E25" s="453"/>
      <c r="F25" s="145"/>
      <c r="G25" s="146"/>
      <c r="H25" s="147">
        <v>3</v>
      </c>
      <c r="I25" s="148">
        <f>D5</f>
        <v>44568</v>
      </c>
      <c r="J25" s="103"/>
      <c r="K25" s="104">
        <v>11</v>
      </c>
      <c r="L25" s="105">
        <f>D13</f>
        <v>44588</v>
      </c>
      <c r="M25" s="149"/>
      <c r="N25" s="150">
        <v>19</v>
      </c>
      <c r="O25" s="148">
        <f>D21</f>
        <v>44616</v>
      </c>
      <c r="P25" s="151"/>
      <c r="Q25" s="152"/>
      <c r="R25" s="453"/>
      <c r="S25" s="58"/>
      <c r="T25" s="58"/>
      <c r="U25">
        <v>13</v>
      </c>
      <c r="V25" t="s">
        <v>210</v>
      </c>
      <c r="W25" t="s">
        <v>211</v>
      </c>
      <c r="X25" t="s">
        <v>208</v>
      </c>
      <c r="Y25" s="229">
        <v>26.202804565429688</v>
      </c>
      <c r="Z25" s="229">
        <v>26.388784408569336</v>
      </c>
      <c r="AA25" s="229">
        <v>0.26301521062850952</v>
      </c>
      <c r="AB25" s="229">
        <v>10000</v>
      </c>
      <c r="AC25" t="s">
        <v>226</v>
      </c>
      <c r="AD25" t="s">
        <v>226</v>
      </c>
      <c r="AE25"/>
      <c r="AF25" s="58"/>
      <c r="AG25" s="58"/>
      <c r="AH25" s="58"/>
    </row>
    <row r="26" spans="1:34" ht="15" customHeight="1">
      <c r="A26" s="15">
        <v>24</v>
      </c>
      <c r="B26" s="16">
        <v>196</v>
      </c>
      <c r="C26" s="16" t="s">
        <v>153</v>
      </c>
      <c r="D26" s="17">
        <v>44631</v>
      </c>
      <c r="E26" s="475" t="s">
        <v>44</v>
      </c>
      <c r="F26" s="153"/>
      <c r="G26" s="122"/>
      <c r="H26" s="112"/>
      <c r="I26" s="113" t="str">
        <f>C6</f>
        <v>LJ07 PLS</v>
      </c>
      <c r="J26" s="154"/>
      <c r="K26" s="115"/>
      <c r="L26" s="81" t="str">
        <f>C14</f>
        <v>LJ07 PLS</v>
      </c>
      <c r="M26" s="117"/>
      <c r="N26" s="155"/>
      <c r="O26" s="113" t="str">
        <f>C22</f>
        <v>LJ07 PLS</v>
      </c>
      <c r="P26" s="156"/>
      <c r="Q26" s="468">
        <f>C28</f>
        <v>0</v>
      </c>
      <c r="R26" s="452" t="s">
        <v>44</v>
      </c>
      <c r="S26" s="58"/>
      <c r="T26" s="58"/>
      <c r="U26">
        <v>14</v>
      </c>
      <c r="V26" t="s">
        <v>212</v>
      </c>
      <c r="W26" t="s">
        <v>211</v>
      </c>
      <c r="X26" t="s">
        <v>208</v>
      </c>
      <c r="Y26" s="229">
        <v>26.574764251708984</v>
      </c>
      <c r="Z26" s="229">
        <v>26.388784408569336</v>
      </c>
      <c r="AA26" s="229">
        <v>0.26301521062850952</v>
      </c>
      <c r="AB26" s="229">
        <v>10000</v>
      </c>
      <c r="AC26" t="s">
        <v>226</v>
      </c>
      <c r="AD26" t="s">
        <v>226</v>
      </c>
      <c r="AE26"/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186</v>
      </c>
      <c r="I27" s="460"/>
      <c r="J27" s="461"/>
      <c r="K27" s="456">
        <f>B14</f>
        <v>190</v>
      </c>
      <c r="L27" s="457"/>
      <c r="M27" s="458"/>
      <c r="N27" s="459">
        <f>B22</f>
        <v>194</v>
      </c>
      <c r="O27" s="460"/>
      <c r="P27" s="461"/>
      <c r="Q27" s="469"/>
      <c r="R27" s="452"/>
      <c r="S27" s="58"/>
      <c r="T27" s="58"/>
      <c r="U27">
        <v>1</v>
      </c>
      <c r="V27" t="s">
        <v>206</v>
      </c>
      <c r="W27" t="s">
        <v>207</v>
      </c>
      <c r="X27" t="s">
        <v>208</v>
      </c>
      <c r="Y27" s="229">
        <v>23.321502685546875</v>
      </c>
      <c r="Z27" s="229">
        <v>23.273651123046875</v>
      </c>
      <c r="AA27" s="229">
        <v>6.7673675715923309E-2</v>
      </c>
      <c r="AB27" s="229">
        <v>100000</v>
      </c>
      <c r="AC27" t="s">
        <v>226</v>
      </c>
      <c r="AD27" t="s">
        <v>226</v>
      </c>
      <c r="AE27"/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44568</v>
      </c>
      <c r="J28" s="161"/>
      <c r="K28" s="162">
        <v>12</v>
      </c>
      <c r="L28" s="127">
        <f>D14</f>
        <v>44588</v>
      </c>
      <c r="M28" s="163"/>
      <c r="N28" s="104">
        <v>20</v>
      </c>
      <c r="O28" s="160">
        <f>D22</f>
        <v>44616</v>
      </c>
      <c r="P28" s="131"/>
      <c r="Q28" s="469"/>
      <c r="R28" s="452"/>
      <c r="S28" s="58"/>
      <c r="T28" s="58"/>
      <c r="U28">
        <v>2</v>
      </c>
      <c r="V28" t="s">
        <v>209</v>
      </c>
      <c r="W28" t="s">
        <v>207</v>
      </c>
      <c r="X28" t="s">
        <v>208</v>
      </c>
      <c r="Y28" s="229">
        <v>23.225797653198242</v>
      </c>
      <c r="Z28" s="229">
        <v>23.273651123046875</v>
      </c>
      <c r="AA28" s="229">
        <v>6.7673675715923309E-2</v>
      </c>
      <c r="AB28" s="229">
        <v>100000</v>
      </c>
      <c r="AC28" t="s">
        <v>226</v>
      </c>
      <c r="AD28" t="s">
        <v>226</v>
      </c>
      <c r="AE28"/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LJ07 PLS</v>
      </c>
      <c r="J29" s="167"/>
      <c r="K29" s="168"/>
      <c r="L29" s="137" t="str">
        <f>C15</f>
        <v>LJ07 PLS</v>
      </c>
      <c r="M29" s="138"/>
      <c r="N29" s="139"/>
      <c r="O29" s="140" t="str">
        <f>C23</f>
        <v>LJ07 PLS</v>
      </c>
      <c r="P29" s="143"/>
      <c r="Q29" s="470">
        <f>B28</f>
        <v>0</v>
      </c>
      <c r="R29" s="471" t="s">
        <v>47</v>
      </c>
      <c r="S29" s="58"/>
      <c r="T29" s="58"/>
      <c r="U29"/>
      <c r="V29"/>
      <c r="W29"/>
      <c r="X29"/>
      <c r="Y29" s="229"/>
      <c r="Z29" s="229"/>
      <c r="AA29" s="229"/>
      <c r="AB29" s="229"/>
      <c r="AC29"/>
      <c r="AD29"/>
      <c r="AE29"/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187</v>
      </c>
      <c r="I30" s="473"/>
      <c r="J30" s="474"/>
      <c r="K30" s="459">
        <f>B15</f>
        <v>191</v>
      </c>
      <c r="L30" s="460"/>
      <c r="M30" s="461"/>
      <c r="N30" s="456">
        <f>B23</f>
        <v>195</v>
      </c>
      <c r="O30" s="457"/>
      <c r="P30" s="458"/>
      <c r="Q30" s="470"/>
      <c r="R30" s="452"/>
      <c r="S30" s="58"/>
      <c r="T30" s="58"/>
      <c r="U30">
        <v>3</v>
      </c>
      <c r="V30" t="s">
        <v>232</v>
      </c>
      <c r="W30" t="s">
        <v>475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  <c r="AE30"/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44571</v>
      </c>
      <c r="J31" s="169"/>
      <c r="K31" s="170">
        <v>13</v>
      </c>
      <c r="L31" s="105">
        <f>D15</f>
        <v>44595</v>
      </c>
      <c r="M31" s="106"/>
      <c r="N31" s="150">
        <v>21</v>
      </c>
      <c r="O31" s="148">
        <f>D23</f>
        <v>44623</v>
      </c>
      <c r="P31" s="109"/>
      <c r="Q31" s="470"/>
      <c r="R31" s="453"/>
      <c r="S31" s="58"/>
      <c r="T31" s="58"/>
      <c r="U31">
        <v>4</v>
      </c>
      <c r="V31" t="s">
        <v>234</v>
      </c>
      <c r="W31" t="s">
        <v>475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  <c r="AE31"/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LJ07 PLS</v>
      </c>
      <c r="J32" s="172"/>
      <c r="K32" s="115"/>
      <c r="L32" s="81" t="str">
        <f>C16</f>
        <v>LJ07 PLS</v>
      </c>
      <c r="M32" s="117"/>
      <c r="N32" s="118"/>
      <c r="O32" s="119" t="str">
        <f>C24</f>
        <v>LJ07 PLS</v>
      </c>
      <c r="P32" s="173"/>
      <c r="Q32" s="174">
        <f>D28</f>
        <v>0</v>
      </c>
      <c r="R32" s="451" t="s">
        <v>49</v>
      </c>
      <c r="S32" s="58"/>
      <c r="T32" s="58"/>
      <c r="U32">
        <v>5</v>
      </c>
      <c r="V32" t="s">
        <v>235</v>
      </c>
      <c r="W32" t="s">
        <v>475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E32"/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187</v>
      </c>
      <c r="I33" s="460"/>
      <c r="J33" s="461"/>
      <c r="K33" s="456">
        <f>B16</f>
        <v>191</v>
      </c>
      <c r="L33" s="457"/>
      <c r="M33" s="458"/>
      <c r="N33" s="459">
        <f>B24</f>
        <v>195</v>
      </c>
      <c r="O33" s="460"/>
      <c r="P33" s="461"/>
      <c r="Q33" s="175"/>
      <c r="R33" s="452"/>
      <c r="S33" s="58"/>
      <c r="T33" s="58"/>
      <c r="U33">
        <v>15</v>
      </c>
      <c r="V33" t="s">
        <v>236</v>
      </c>
      <c r="W33" t="s">
        <v>475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E33"/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44571</v>
      </c>
      <c r="J34" s="125"/>
      <c r="K34" s="126">
        <v>14</v>
      </c>
      <c r="L34" s="127">
        <f>D16</f>
        <v>44595</v>
      </c>
      <c r="M34" s="178"/>
      <c r="N34" s="129">
        <v>22</v>
      </c>
      <c r="O34" s="130">
        <f>D24</f>
        <v>44623</v>
      </c>
      <c r="P34" s="179"/>
      <c r="Q34" s="180"/>
      <c r="R34" s="452"/>
      <c r="S34" s="58"/>
      <c r="T34" s="58"/>
      <c r="U34">
        <v>16</v>
      </c>
      <c r="V34" t="s">
        <v>237</v>
      </c>
      <c r="W34" t="s">
        <v>475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  <c r="AE34"/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LJ07 PLS</v>
      </c>
      <c r="J35" s="183"/>
      <c r="K35" s="136"/>
      <c r="L35" s="137" t="str">
        <f>C17</f>
        <v>LJ07 PLS</v>
      </c>
      <c r="M35" s="138"/>
      <c r="N35" s="139"/>
      <c r="O35" s="140" t="str">
        <f>C25</f>
        <v>LJ07 PLS</v>
      </c>
      <c r="P35" s="143"/>
      <c r="Q35" s="184"/>
      <c r="R35" s="451" t="s">
        <v>51</v>
      </c>
      <c r="S35" s="58"/>
      <c r="T35" s="58"/>
      <c r="U35">
        <v>17</v>
      </c>
      <c r="V35" t="s">
        <v>238</v>
      </c>
      <c r="W35" s="35" t="s">
        <v>475</v>
      </c>
      <c r="X35" s="35" t="s">
        <v>228</v>
      </c>
      <c r="Y35" s="35" t="s">
        <v>225</v>
      </c>
      <c r="Z35" s="35" t="s">
        <v>226</v>
      </c>
      <c r="AA35" s="35" t="s">
        <v>226</v>
      </c>
      <c r="AB35" s="35" t="s">
        <v>226</v>
      </c>
      <c r="AC35" s="35" t="s">
        <v>226</v>
      </c>
      <c r="AD35" s="35" t="s">
        <v>226</v>
      </c>
      <c r="AE35"/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188</v>
      </c>
      <c r="I36" s="457"/>
      <c r="J36" s="458"/>
      <c r="K36" s="465">
        <f>B17</f>
        <v>192</v>
      </c>
      <c r="L36" s="466"/>
      <c r="M36" s="467"/>
      <c r="N36" s="456">
        <f>B25</f>
        <v>196</v>
      </c>
      <c r="O36" s="457"/>
      <c r="P36" s="458"/>
      <c r="Q36" s="185" t="s">
        <v>38</v>
      </c>
      <c r="R36" s="452"/>
      <c r="S36" s="58"/>
      <c r="T36" s="58"/>
      <c r="U36">
        <v>27</v>
      </c>
      <c r="V36" t="s">
        <v>239</v>
      </c>
      <c r="W36" s="283" t="s">
        <v>476</v>
      </c>
      <c r="X36" s="283" t="s">
        <v>228</v>
      </c>
      <c r="Y36" s="283" t="s">
        <v>225</v>
      </c>
      <c r="Z36" s="351">
        <v>38.168228149414062</v>
      </c>
      <c r="AA36" s="283" t="s">
        <v>226</v>
      </c>
      <c r="AB36" s="283" t="s">
        <v>226</v>
      </c>
      <c r="AC36" s="283" t="s">
        <v>226</v>
      </c>
      <c r="AD36" s="283" t="s">
        <v>226</v>
      </c>
      <c r="AE36"/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44574</v>
      </c>
      <c r="J37" s="169"/>
      <c r="K37" s="170">
        <v>15</v>
      </c>
      <c r="L37" s="105">
        <f>D17</f>
        <v>44602</v>
      </c>
      <c r="M37" s="106"/>
      <c r="N37" s="187">
        <v>23</v>
      </c>
      <c r="O37" s="108">
        <f>D25</f>
        <v>44631</v>
      </c>
      <c r="P37" s="109"/>
      <c r="Q37" s="188"/>
      <c r="R37" s="453"/>
      <c r="S37" s="58"/>
      <c r="T37" s="58"/>
      <c r="U37">
        <v>28</v>
      </c>
      <c r="V37" t="s">
        <v>240</v>
      </c>
      <c r="W37" t="s">
        <v>476</v>
      </c>
      <c r="X37" t="s">
        <v>228</v>
      </c>
      <c r="Y37" t="s">
        <v>225</v>
      </c>
      <c r="Z37" s="229">
        <v>38.168228149414062</v>
      </c>
      <c r="AA37" t="s">
        <v>226</v>
      </c>
      <c r="AB37" t="s">
        <v>226</v>
      </c>
      <c r="AC37" t="s">
        <v>226</v>
      </c>
      <c r="AD37" t="s">
        <v>226</v>
      </c>
      <c r="AE37"/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LJ07 PLS</v>
      </c>
      <c r="J38" s="114"/>
      <c r="K38" s="115"/>
      <c r="L38" s="81" t="str">
        <f>C18</f>
        <v>LJ07 PLS</v>
      </c>
      <c r="M38" s="117"/>
      <c r="N38" s="118"/>
      <c r="O38" s="119" t="str">
        <f>C26</f>
        <v>LJ07 PLS</v>
      </c>
      <c r="P38" s="173"/>
      <c r="Q38" s="192"/>
      <c r="R38" s="452" t="s">
        <v>52</v>
      </c>
      <c r="S38" s="58"/>
      <c r="T38" s="58"/>
      <c r="U38">
        <v>29</v>
      </c>
      <c r="V38" t="s">
        <v>241</v>
      </c>
      <c r="W38" t="s">
        <v>476</v>
      </c>
      <c r="X38" t="s">
        <v>228</v>
      </c>
      <c r="Y38" t="s">
        <v>225</v>
      </c>
      <c r="Z38" s="229">
        <v>38.168228149414062</v>
      </c>
      <c r="AA38" t="s">
        <v>226</v>
      </c>
      <c r="AB38" t="s">
        <v>226</v>
      </c>
      <c r="AC38" t="s">
        <v>226</v>
      </c>
      <c r="AD38" t="s">
        <v>226</v>
      </c>
      <c r="AE38"/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188</v>
      </c>
      <c r="I39" s="460"/>
      <c r="J39" s="461"/>
      <c r="K39" s="456">
        <f>B18</f>
        <v>192</v>
      </c>
      <c r="L39" s="457"/>
      <c r="M39" s="458"/>
      <c r="N39" s="480">
        <f>B26</f>
        <v>196</v>
      </c>
      <c r="O39" s="481"/>
      <c r="P39" s="482"/>
      <c r="Q39" s="196" t="s">
        <v>38</v>
      </c>
      <c r="R39" s="452"/>
      <c r="S39" s="58"/>
      <c r="T39" s="58"/>
      <c r="U39">
        <v>39</v>
      </c>
      <c r="V39" t="s">
        <v>242</v>
      </c>
      <c r="W39" t="s">
        <v>476</v>
      </c>
      <c r="X39" t="s">
        <v>228</v>
      </c>
      <c r="Y39" s="229">
        <v>38.168228149414062</v>
      </c>
      <c r="Z39" s="229">
        <v>38.168228149414062</v>
      </c>
      <c r="AA39" t="s">
        <v>226</v>
      </c>
      <c r="AB39" s="229">
        <v>3.462160587310791</v>
      </c>
      <c r="AC39" s="229">
        <v>3.462160587310791</v>
      </c>
      <c r="AD39" t="s">
        <v>226</v>
      </c>
      <c r="AE39"/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44574</v>
      </c>
      <c r="J40" s="201"/>
      <c r="K40" s="202">
        <v>16</v>
      </c>
      <c r="L40" s="203">
        <f>D18</f>
        <v>44602</v>
      </c>
      <c r="M40" s="204"/>
      <c r="N40" s="205">
        <v>24</v>
      </c>
      <c r="O40" s="200">
        <f>D26</f>
        <v>44631</v>
      </c>
      <c r="P40" s="201"/>
      <c r="Q40" s="206"/>
      <c r="R40" s="452"/>
      <c r="S40" s="58"/>
      <c r="T40" s="58"/>
      <c r="U40">
        <v>40</v>
      </c>
      <c r="V40" t="s">
        <v>243</v>
      </c>
      <c r="W40" t="s">
        <v>476</v>
      </c>
      <c r="X40" t="s">
        <v>228</v>
      </c>
      <c r="Y40" t="s">
        <v>225</v>
      </c>
      <c r="Z40" s="229">
        <v>38.168228149414062</v>
      </c>
      <c r="AA40" t="s">
        <v>226</v>
      </c>
      <c r="AB40" t="s">
        <v>226</v>
      </c>
      <c r="AC40" t="s">
        <v>226</v>
      </c>
      <c r="AD40" t="s">
        <v>226</v>
      </c>
      <c r="AE40"/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41</v>
      </c>
      <c r="V41" t="s">
        <v>244</v>
      </c>
      <c r="W41" s="35" t="s">
        <v>476</v>
      </c>
      <c r="X41" s="35" t="s">
        <v>228</v>
      </c>
      <c r="Y41" s="35" t="s">
        <v>225</v>
      </c>
      <c r="Z41" s="348">
        <v>38.168228149414062</v>
      </c>
      <c r="AA41" s="35" t="s">
        <v>226</v>
      </c>
      <c r="AB41" s="35" t="s">
        <v>226</v>
      </c>
      <c r="AC41" s="35" t="s">
        <v>226</v>
      </c>
      <c r="AD41" s="35" t="s">
        <v>226</v>
      </c>
      <c r="AE41"/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51</v>
      </c>
      <c r="V42" t="s">
        <v>245</v>
      </c>
      <c r="W42" s="283" t="s">
        <v>477</v>
      </c>
      <c r="X42" s="283" t="s">
        <v>228</v>
      </c>
      <c r="Y42" s="351">
        <v>31.288234710693359</v>
      </c>
      <c r="Z42" s="351">
        <v>31.425081253051758</v>
      </c>
      <c r="AA42" s="351">
        <v>0.11461295932531357</v>
      </c>
      <c r="AB42" s="351">
        <v>384.06787109375</v>
      </c>
      <c r="AC42" s="351">
        <v>350.62295532226562</v>
      </c>
      <c r="AD42" s="351">
        <v>27.36602783203125</v>
      </c>
      <c r="AE42"/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52</v>
      </c>
      <c r="V43" t="s">
        <v>247</v>
      </c>
      <c r="W43" t="s">
        <v>477</v>
      </c>
      <c r="X43" t="s">
        <v>228</v>
      </c>
      <c r="Y43" s="229">
        <v>31.5006103515625</v>
      </c>
      <c r="Z43" s="229">
        <v>31.425081253051758</v>
      </c>
      <c r="AA43" s="229">
        <v>0.11461295932531357</v>
      </c>
      <c r="AB43" s="229">
        <v>332.1083984375</v>
      </c>
      <c r="AC43" s="229">
        <v>350.62295532226562</v>
      </c>
      <c r="AD43" s="229">
        <v>27.36602783203125</v>
      </c>
      <c r="AE43"/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53</v>
      </c>
      <c r="V44" t="s">
        <v>248</v>
      </c>
      <c r="W44" t="s">
        <v>477</v>
      </c>
      <c r="X44" t="s">
        <v>228</v>
      </c>
      <c r="Y44" s="229">
        <v>31.467243194580078</v>
      </c>
      <c r="Z44" s="229">
        <v>31.425081253051758</v>
      </c>
      <c r="AA44" s="229">
        <v>0.11461295932531357</v>
      </c>
      <c r="AB44" s="229">
        <v>339.7802734375</v>
      </c>
      <c r="AC44" s="229">
        <v>350.62295532226562</v>
      </c>
      <c r="AD44" s="229">
        <v>27.36602783203125</v>
      </c>
      <c r="AE44"/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63</v>
      </c>
      <c r="V45" t="s">
        <v>250</v>
      </c>
      <c r="W45" t="s">
        <v>477</v>
      </c>
      <c r="X45" t="s">
        <v>228</v>
      </c>
      <c r="Y45" s="229">
        <v>31.587223052978516</v>
      </c>
      <c r="Z45" s="229">
        <v>31.425081253051758</v>
      </c>
      <c r="AA45" s="229">
        <v>0.11461295932531357</v>
      </c>
      <c r="AB45" s="229">
        <v>312.99285888671875</v>
      </c>
      <c r="AC45" s="229">
        <v>350.62295532226562</v>
      </c>
      <c r="AD45" s="229">
        <v>27.36602783203125</v>
      </c>
      <c r="AE45"/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64</v>
      </c>
      <c r="V46" t="s">
        <v>251</v>
      </c>
      <c r="W46" t="s">
        <v>477</v>
      </c>
      <c r="X46" t="s">
        <v>228</v>
      </c>
      <c r="Y46" s="229">
        <v>31.31512451171875</v>
      </c>
      <c r="Z46" s="229">
        <v>31.425081253051758</v>
      </c>
      <c r="AA46" s="229">
        <v>0.11461295932531357</v>
      </c>
      <c r="AB46" s="229">
        <v>377.06396484375</v>
      </c>
      <c r="AC46" s="229">
        <v>350.62295532226562</v>
      </c>
      <c r="AD46" s="229">
        <v>27.36602783203125</v>
      </c>
      <c r="AE46"/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65</v>
      </c>
      <c r="V47" t="s">
        <v>252</v>
      </c>
      <c r="W47" s="35" t="s">
        <v>477</v>
      </c>
      <c r="X47" s="35" t="s">
        <v>228</v>
      </c>
      <c r="Y47" s="348">
        <v>31.392051696777344</v>
      </c>
      <c r="Z47" s="348">
        <v>31.425081253051758</v>
      </c>
      <c r="AA47" s="348">
        <v>0.11461295932531357</v>
      </c>
      <c r="AB47" s="348">
        <v>357.72445678710938</v>
      </c>
      <c r="AC47" s="348">
        <v>350.62295532226562</v>
      </c>
      <c r="AD47" s="348">
        <v>27.36602783203125</v>
      </c>
      <c r="AE47"/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75</v>
      </c>
      <c r="V48" t="s">
        <v>253</v>
      </c>
      <c r="W48" s="283" t="s">
        <v>478</v>
      </c>
      <c r="X48" s="283" t="s">
        <v>228</v>
      </c>
      <c r="Y48" s="351">
        <v>30.213560104370117</v>
      </c>
      <c r="Z48" s="351">
        <v>30.023618698120117</v>
      </c>
      <c r="AA48" s="351">
        <v>9.9003240466117859E-2</v>
      </c>
      <c r="AB48" s="351">
        <v>801.40545654296875</v>
      </c>
      <c r="AC48" s="351">
        <v>914.36383056640625</v>
      </c>
      <c r="AD48" s="351">
        <v>59.321788787841797</v>
      </c>
      <c r="AE48"/>
    </row>
    <row r="49" spans="1:31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76</v>
      </c>
      <c r="V49" t="s">
        <v>254</v>
      </c>
      <c r="W49" t="s">
        <v>478</v>
      </c>
      <c r="X49" t="s">
        <v>228</v>
      </c>
      <c r="Y49" s="229">
        <v>30.050748825073242</v>
      </c>
      <c r="Z49" s="229">
        <v>30.023618698120117</v>
      </c>
      <c r="AA49" s="229">
        <v>9.9003240466117859E-2</v>
      </c>
      <c r="AB49" s="229">
        <v>895.875244140625</v>
      </c>
      <c r="AC49" s="229">
        <v>914.36383056640625</v>
      </c>
      <c r="AD49" s="229">
        <v>59.321788787841797</v>
      </c>
      <c r="AE49"/>
    </row>
    <row r="50" spans="1:31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77</v>
      </c>
      <c r="V50" t="s">
        <v>255</v>
      </c>
      <c r="W50" t="s">
        <v>478</v>
      </c>
      <c r="X50" t="s">
        <v>228</v>
      </c>
      <c r="Y50" s="229">
        <v>29.979385375976562</v>
      </c>
      <c r="Z50" s="229">
        <v>30.023618698120117</v>
      </c>
      <c r="AA50" s="229">
        <v>9.9003240466117859E-2</v>
      </c>
      <c r="AB50" s="229">
        <v>940.719482421875</v>
      </c>
      <c r="AC50" s="229">
        <v>914.36383056640625</v>
      </c>
      <c r="AD50" s="229">
        <v>59.321788787841797</v>
      </c>
      <c r="AE50"/>
    </row>
    <row r="51" spans="1:31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87</v>
      </c>
      <c r="V51" t="s">
        <v>256</v>
      </c>
      <c r="W51" t="s">
        <v>478</v>
      </c>
      <c r="X51" t="s">
        <v>228</v>
      </c>
      <c r="Y51" s="229">
        <v>29.956142425537109</v>
      </c>
      <c r="Z51" s="229">
        <v>30.023618698120117</v>
      </c>
      <c r="AA51" s="229">
        <v>9.9003240466117859E-2</v>
      </c>
      <c r="AB51" s="229">
        <v>955.804443359375</v>
      </c>
      <c r="AC51" s="229">
        <v>914.36383056640625</v>
      </c>
      <c r="AD51" s="229">
        <v>59.321788787841797</v>
      </c>
      <c r="AE51"/>
    </row>
    <row r="52" spans="1:31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88</v>
      </c>
      <c r="V52" t="s">
        <v>257</v>
      </c>
      <c r="W52" t="s">
        <v>478</v>
      </c>
      <c r="X52" t="s">
        <v>228</v>
      </c>
      <c r="Y52" s="229">
        <v>29.979129791259766</v>
      </c>
      <c r="Z52" s="229">
        <v>30.023618698120117</v>
      </c>
      <c r="AA52" s="229">
        <v>9.9003240466117859E-2</v>
      </c>
      <c r="AB52" s="229">
        <v>940.88409423828125</v>
      </c>
      <c r="AC52" s="229">
        <v>914.36383056640625</v>
      </c>
      <c r="AD52" s="229">
        <v>59.321788787841797</v>
      </c>
      <c r="AE52"/>
    </row>
    <row r="53" spans="1:31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89</v>
      </c>
      <c r="V53" t="s">
        <v>258</v>
      </c>
      <c r="W53" s="35" t="s">
        <v>478</v>
      </c>
      <c r="X53" s="35" t="s">
        <v>228</v>
      </c>
      <c r="Y53" s="348">
        <v>29.962745666503906</v>
      </c>
      <c r="Z53" s="348">
        <v>30.023618698120117</v>
      </c>
      <c r="AA53" s="348">
        <v>9.9003240466117859E-2</v>
      </c>
      <c r="AB53" s="348">
        <v>951.49444580078125</v>
      </c>
      <c r="AC53" s="348">
        <v>914.36383056640625</v>
      </c>
      <c r="AD53" s="348">
        <v>59.321788787841797</v>
      </c>
      <c r="AE53"/>
    </row>
    <row r="54" spans="1:31">
      <c r="U54">
        <v>6</v>
      </c>
      <c r="V54" t="s">
        <v>259</v>
      </c>
      <c r="W54" s="283" t="s">
        <v>479</v>
      </c>
      <c r="X54" s="283" t="s">
        <v>228</v>
      </c>
      <c r="Y54" s="351">
        <v>32.940784454345703</v>
      </c>
      <c r="Z54" s="351">
        <v>32.997264862060547</v>
      </c>
      <c r="AA54" s="351">
        <v>0.21686315536499023</v>
      </c>
      <c r="AB54" s="351">
        <v>123.93435668945312</v>
      </c>
      <c r="AC54" s="351">
        <v>120.25936126708984</v>
      </c>
      <c r="AD54" s="351">
        <v>16.062997817993164</v>
      </c>
      <c r="AE54"/>
    </row>
    <row r="55" spans="1:31">
      <c r="U55">
        <v>7</v>
      </c>
      <c r="V55" t="s">
        <v>261</v>
      </c>
      <c r="W55" t="s">
        <v>479</v>
      </c>
      <c r="X55" t="s">
        <v>228</v>
      </c>
      <c r="Y55" s="229">
        <v>32.955562591552734</v>
      </c>
      <c r="Z55" s="229">
        <v>32.997264862060547</v>
      </c>
      <c r="AA55" s="229">
        <v>0.21686315536499023</v>
      </c>
      <c r="AB55" s="229">
        <v>122.68711090087891</v>
      </c>
      <c r="AC55" s="229">
        <v>120.25936126708984</v>
      </c>
      <c r="AD55" s="229">
        <v>16.062997817993164</v>
      </c>
      <c r="AE55"/>
    </row>
    <row r="56" spans="1:31">
      <c r="U56">
        <v>8</v>
      </c>
      <c r="V56" t="s">
        <v>262</v>
      </c>
      <c r="W56" t="s">
        <v>479</v>
      </c>
      <c r="X56" t="s">
        <v>228</v>
      </c>
      <c r="Y56" s="229">
        <v>32.875553131103516</v>
      </c>
      <c r="Z56" s="229">
        <v>32.997264862060547</v>
      </c>
      <c r="AA56" s="229">
        <v>0.21686315536499023</v>
      </c>
      <c r="AB56" s="229">
        <v>129.59300231933594</v>
      </c>
      <c r="AC56" s="229">
        <v>120.25936126708984</v>
      </c>
      <c r="AD56" s="229">
        <v>16.062997817993164</v>
      </c>
      <c r="AE56"/>
    </row>
    <row r="57" spans="1:31">
      <c r="U57">
        <v>18</v>
      </c>
      <c r="V57" t="s">
        <v>263</v>
      </c>
      <c r="W57" t="s">
        <v>479</v>
      </c>
      <c r="X57" t="s">
        <v>228</v>
      </c>
      <c r="Y57" s="229">
        <v>32.961696624755859</v>
      </c>
      <c r="Z57" s="229">
        <v>32.997264862060547</v>
      </c>
      <c r="AA57" s="229">
        <v>0.21686315536499023</v>
      </c>
      <c r="AB57" s="229">
        <v>122.17310333251953</v>
      </c>
      <c r="AC57" s="229">
        <v>120.25936126708984</v>
      </c>
      <c r="AD57" s="229">
        <v>16.062997817993164</v>
      </c>
      <c r="AE57"/>
    </row>
    <row r="58" spans="1:31">
      <c r="U58">
        <v>19</v>
      </c>
      <c r="V58" t="s">
        <v>264</v>
      </c>
      <c r="W58" t="s">
        <v>479</v>
      </c>
      <c r="X58" t="s">
        <v>228</v>
      </c>
      <c r="Y58" s="229">
        <v>33.426250457763672</v>
      </c>
      <c r="Z58" s="229">
        <v>32.997264862060547</v>
      </c>
      <c r="AA58" s="229">
        <v>0.21686315536499023</v>
      </c>
      <c r="AB58" s="229">
        <v>88.897216796875</v>
      </c>
      <c r="AC58" s="229">
        <v>120.25936126708984</v>
      </c>
      <c r="AD58" s="229">
        <v>16.062997817993164</v>
      </c>
      <c r="AE58"/>
    </row>
    <row r="59" spans="1:31">
      <c r="U59">
        <v>20</v>
      </c>
      <c r="V59" t="s">
        <v>265</v>
      </c>
      <c r="W59" s="35" t="s">
        <v>479</v>
      </c>
      <c r="X59" s="35" t="s">
        <v>228</v>
      </c>
      <c r="Y59" s="348">
        <v>32.823738098144531</v>
      </c>
      <c r="Z59" s="348">
        <v>32.997264862060547</v>
      </c>
      <c r="AA59" s="348">
        <v>0.21686315536499023</v>
      </c>
      <c r="AB59" s="348">
        <v>134.27137756347656</v>
      </c>
      <c r="AC59" s="348">
        <v>120.25936126708984</v>
      </c>
      <c r="AD59" s="348">
        <v>16.062997817993164</v>
      </c>
      <c r="AE59"/>
    </row>
    <row r="60" spans="1:31">
      <c r="U60">
        <v>30</v>
      </c>
      <c r="V60" t="s">
        <v>266</v>
      </c>
      <c r="W60" s="283" t="s">
        <v>480</v>
      </c>
      <c r="X60" s="283" t="s">
        <v>228</v>
      </c>
      <c r="Y60" s="351">
        <v>36.344245910644531</v>
      </c>
      <c r="Z60" s="351">
        <v>36.566192626953125</v>
      </c>
      <c r="AA60" s="351">
        <v>0.31161490082740784</v>
      </c>
      <c r="AB60" s="351">
        <v>12.064833641052246</v>
      </c>
      <c r="AC60" s="351">
        <v>10.554668426513672</v>
      </c>
      <c r="AD60" s="351">
        <v>2.116999626159668</v>
      </c>
      <c r="AE60"/>
    </row>
    <row r="61" spans="1:31">
      <c r="U61">
        <v>31</v>
      </c>
      <c r="V61" t="s">
        <v>267</v>
      </c>
      <c r="W61" t="s">
        <v>480</v>
      </c>
      <c r="X61" t="s">
        <v>228</v>
      </c>
      <c r="Y61" s="229">
        <v>36.253765106201172</v>
      </c>
      <c r="Z61" s="229">
        <v>36.566192626953125</v>
      </c>
      <c r="AA61" s="229">
        <v>0.31161490082740784</v>
      </c>
      <c r="AB61" s="229">
        <v>12.835610389709473</v>
      </c>
      <c r="AC61" s="229">
        <v>10.554668426513672</v>
      </c>
      <c r="AD61" s="229">
        <v>2.116999626159668</v>
      </c>
      <c r="AE61"/>
    </row>
    <row r="62" spans="1:31">
      <c r="U62">
        <v>32</v>
      </c>
      <c r="V62" t="s">
        <v>268</v>
      </c>
      <c r="W62" t="s">
        <v>480</v>
      </c>
      <c r="X62" t="s">
        <v>228</v>
      </c>
      <c r="Y62" s="229">
        <v>36.757484436035156</v>
      </c>
      <c r="Z62" s="229">
        <v>36.566192626953125</v>
      </c>
      <c r="AA62" s="229">
        <v>0.31161490082740784</v>
      </c>
      <c r="AB62" s="229">
        <v>9.0925817489624023</v>
      </c>
      <c r="AC62" s="229">
        <v>10.554668426513672</v>
      </c>
      <c r="AD62" s="229">
        <v>2.116999626159668</v>
      </c>
      <c r="AE62"/>
    </row>
    <row r="63" spans="1:31">
      <c r="U63">
        <v>42</v>
      </c>
      <c r="V63" t="s">
        <v>269</v>
      </c>
      <c r="W63" t="s">
        <v>480</v>
      </c>
      <c r="X63" t="s">
        <v>228</v>
      </c>
      <c r="Y63" s="229">
        <v>36.626712799072266</v>
      </c>
      <c r="Z63" s="229">
        <v>36.566192626953125</v>
      </c>
      <c r="AA63" s="229">
        <v>0.31161490082740784</v>
      </c>
      <c r="AB63" s="229">
        <v>9.9439458847045898</v>
      </c>
      <c r="AC63" s="229">
        <v>10.554668426513672</v>
      </c>
      <c r="AD63" s="229">
        <v>2.116999626159668</v>
      </c>
      <c r="AE63"/>
    </row>
    <row r="64" spans="1:31">
      <c r="U64">
        <v>43</v>
      </c>
      <c r="V64" t="s">
        <v>91</v>
      </c>
      <c r="W64" t="s">
        <v>480</v>
      </c>
      <c r="X64" t="s">
        <v>228</v>
      </c>
      <c r="Y64" s="229">
        <v>36.347969055175781</v>
      </c>
      <c r="Z64" s="229">
        <v>36.566192626953125</v>
      </c>
      <c r="AA64" s="229">
        <v>0.31161490082740784</v>
      </c>
      <c r="AB64" s="229">
        <v>12.034128189086914</v>
      </c>
      <c r="AC64" s="229">
        <v>10.554668426513672</v>
      </c>
      <c r="AD64" s="229">
        <v>2.116999626159668</v>
      </c>
      <c r="AE64"/>
    </row>
    <row r="65" spans="2:31">
      <c r="U65">
        <v>44</v>
      </c>
      <c r="V65" t="s">
        <v>270</v>
      </c>
      <c r="W65" s="35" t="s">
        <v>480</v>
      </c>
      <c r="X65" s="35" t="s">
        <v>228</v>
      </c>
      <c r="Y65" s="348">
        <v>37.066963195800781</v>
      </c>
      <c r="Z65" s="348">
        <v>36.566192626953125</v>
      </c>
      <c r="AA65" s="348">
        <v>0.31161490082740784</v>
      </c>
      <c r="AB65" s="348">
        <v>7.3569097518920898</v>
      </c>
      <c r="AC65" s="348">
        <v>10.554668426513672</v>
      </c>
      <c r="AD65" s="348">
        <v>2.116999626159668</v>
      </c>
      <c r="AE65"/>
    </row>
    <row r="66" spans="2:31">
      <c r="U66">
        <v>54</v>
      </c>
      <c r="V66" t="s">
        <v>284</v>
      </c>
      <c r="W66" s="283" t="s">
        <v>481</v>
      </c>
      <c r="X66" s="283" t="s">
        <v>228</v>
      </c>
      <c r="Y66" s="351">
        <v>36.786399841308594</v>
      </c>
      <c r="Z66" s="351">
        <v>37.291606903076172</v>
      </c>
      <c r="AA66" s="351">
        <v>1.088767409324646</v>
      </c>
      <c r="AB66" s="351">
        <v>8.9144020080566406</v>
      </c>
      <c r="AC66" s="351">
        <v>7.7111916542053223</v>
      </c>
      <c r="AD66" s="351">
        <v>4.8300776481628418</v>
      </c>
      <c r="AE66"/>
    </row>
    <row r="67" spans="2:31">
      <c r="U67">
        <v>55</v>
      </c>
      <c r="V67" t="s">
        <v>286</v>
      </c>
      <c r="W67" t="s">
        <v>481</v>
      </c>
      <c r="X67" t="s">
        <v>228</v>
      </c>
      <c r="Y67" s="229">
        <v>36.993461608886719</v>
      </c>
      <c r="Z67" s="229">
        <v>37.291606903076172</v>
      </c>
      <c r="AA67" s="229">
        <v>1.088767409324646</v>
      </c>
      <c r="AB67" s="229">
        <v>7.7364835739135742</v>
      </c>
      <c r="AC67" s="229">
        <v>7.7111916542053223</v>
      </c>
      <c r="AD67" s="229">
        <v>4.8300776481628418</v>
      </c>
      <c r="AE67"/>
    </row>
    <row r="68" spans="2:31">
      <c r="U68">
        <v>56</v>
      </c>
      <c r="V68" t="s">
        <v>287</v>
      </c>
      <c r="W68" t="s">
        <v>481</v>
      </c>
      <c r="X68" t="s">
        <v>228</v>
      </c>
      <c r="Y68" s="229">
        <v>36.86138916015625</v>
      </c>
      <c r="Z68" s="229">
        <v>37.291606903076172</v>
      </c>
      <c r="AA68" s="229">
        <v>1.088767409324646</v>
      </c>
      <c r="AB68" s="229">
        <v>8.4684085845947266</v>
      </c>
      <c r="AC68" s="229">
        <v>7.7111916542053223</v>
      </c>
      <c r="AD68" s="229">
        <v>4.8300776481628418</v>
      </c>
      <c r="AE68"/>
    </row>
    <row r="69" spans="2:31">
      <c r="U69">
        <v>66</v>
      </c>
      <c r="V69" t="s">
        <v>288</v>
      </c>
      <c r="W69" t="s">
        <v>481</v>
      </c>
      <c r="X69" t="s">
        <v>228</v>
      </c>
      <c r="Y69" s="229">
        <v>35.9595947265625</v>
      </c>
      <c r="Z69" s="229">
        <v>37.291606903076172</v>
      </c>
      <c r="AA69" s="229">
        <v>1.088767409324646</v>
      </c>
      <c r="AB69" s="229">
        <v>15.698492050170898</v>
      </c>
      <c r="AC69" s="229">
        <v>7.7111916542053223</v>
      </c>
      <c r="AD69" s="229">
        <v>4.8300776481628418</v>
      </c>
      <c r="AE69"/>
    </row>
    <row r="70" spans="2:31">
      <c r="U70">
        <v>67</v>
      </c>
      <c r="V70" t="s">
        <v>289</v>
      </c>
      <c r="W70" t="s">
        <v>481</v>
      </c>
      <c r="X70" t="s">
        <v>228</v>
      </c>
      <c r="Y70" s="229">
        <v>38.166622161865234</v>
      </c>
      <c r="Z70" s="229">
        <v>37.291606903076172</v>
      </c>
      <c r="AA70" s="229">
        <v>1.088767409324646</v>
      </c>
      <c r="AB70" s="229">
        <v>3.465968132019043</v>
      </c>
      <c r="AC70" s="229">
        <v>7.7111916542053223</v>
      </c>
      <c r="AD70" s="229">
        <v>4.8300776481628418</v>
      </c>
      <c r="AE70"/>
    </row>
    <row r="71" spans="2:31">
      <c r="B71"/>
      <c r="C71"/>
      <c r="D71"/>
      <c r="G71"/>
      <c r="U71">
        <v>68</v>
      </c>
      <c r="V71" t="s">
        <v>290</v>
      </c>
      <c r="W71" s="35" t="s">
        <v>481</v>
      </c>
      <c r="X71" s="35" t="s">
        <v>228</v>
      </c>
      <c r="Y71" s="348">
        <v>38.982154846191406</v>
      </c>
      <c r="Z71" s="348">
        <v>37.291606903076172</v>
      </c>
      <c r="AA71" s="348">
        <v>1.088767409324646</v>
      </c>
      <c r="AB71" s="348">
        <v>1.9833964109420776</v>
      </c>
      <c r="AC71" s="348">
        <v>7.7111916542053223</v>
      </c>
      <c r="AD71" s="348">
        <v>4.8300776481628418</v>
      </c>
      <c r="AE71"/>
    </row>
    <row r="72" spans="2:31">
      <c r="B72"/>
      <c r="C72"/>
      <c r="D72"/>
      <c r="G72"/>
      <c r="U72">
        <v>78</v>
      </c>
      <c r="V72" t="s">
        <v>291</v>
      </c>
      <c r="W72" s="283" t="s">
        <v>482</v>
      </c>
      <c r="X72" s="283" t="s">
        <v>228</v>
      </c>
      <c r="Y72" s="351">
        <v>37.051616668701172</v>
      </c>
      <c r="Z72" s="351">
        <v>38.020740509033203</v>
      </c>
      <c r="AA72" s="351">
        <v>0.76939034461975098</v>
      </c>
      <c r="AB72" s="351">
        <v>7.4345922470092773</v>
      </c>
      <c r="AC72" s="351">
        <v>4.2501955032348633</v>
      </c>
      <c r="AD72" s="351">
        <v>2.2718832492828369</v>
      </c>
      <c r="AE72"/>
    </row>
    <row r="73" spans="2:31">
      <c r="U73">
        <v>79</v>
      </c>
      <c r="V73" t="s">
        <v>292</v>
      </c>
      <c r="W73" t="s">
        <v>482</v>
      </c>
      <c r="X73" t="s">
        <v>228</v>
      </c>
      <c r="Y73" t="s">
        <v>225</v>
      </c>
      <c r="Z73" s="229">
        <v>38.020740509033203</v>
      </c>
      <c r="AA73" s="229">
        <v>0.76939034461975098</v>
      </c>
      <c r="AB73" t="s">
        <v>226</v>
      </c>
      <c r="AC73" t="s">
        <v>226</v>
      </c>
      <c r="AD73" t="s">
        <v>226</v>
      </c>
      <c r="AE73"/>
    </row>
    <row r="74" spans="2:31">
      <c r="U74">
        <v>80</v>
      </c>
      <c r="V74" t="s">
        <v>293</v>
      </c>
      <c r="W74" t="s">
        <v>482</v>
      </c>
      <c r="X74" t="s">
        <v>228</v>
      </c>
      <c r="Y74" s="229">
        <v>38.932380676269531</v>
      </c>
      <c r="Z74" s="229">
        <v>38.020740509033203</v>
      </c>
      <c r="AA74" s="229">
        <v>0.76939034461975098</v>
      </c>
      <c r="AB74" s="229">
        <v>2.0521295070648193</v>
      </c>
      <c r="AC74" s="229">
        <v>4.2501955032348633</v>
      </c>
      <c r="AD74" s="229">
        <v>2.2718832492828369</v>
      </c>
      <c r="AE74"/>
    </row>
    <row r="75" spans="2:31">
      <c r="U75">
        <v>90</v>
      </c>
      <c r="V75" t="s">
        <v>294</v>
      </c>
      <c r="W75" t="s">
        <v>482</v>
      </c>
      <c r="X75" t="s">
        <v>228</v>
      </c>
      <c r="Y75" t="s">
        <v>225</v>
      </c>
      <c r="Z75" s="229">
        <v>38.020740509033203</v>
      </c>
      <c r="AA75" s="229">
        <v>0.76939034461975098</v>
      </c>
      <c r="AB75" t="s">
        <v>226</v>
      </c>
      <c r="AC75" t="s">
        <v>226</v>
      </c>
      <c r="AD75" t="s">
        <v>226</v>
      </c>
      <c r="AE75"/>
    </row>
    <row r="76" spans="2:31">
      <c r="U76">
        <v>91</v>
      </c>
      <c r="V76" t="s">
        <v>295</v>
      </c>
      <c r="W76" t="s">
        <v>482</v>
      </c>
      <c r="X76" t="s">
        <v>228</v>
      </c>
      <c r="Y76" s="229">
        <v>38.093887329101562</v>
      </c>
      <c r="Z76" s="229">
        <v>38.020740509033203</v>
      </c>
      <c r="AA76" s="229">
        <v>0.76939034461975098</v>
      </c>
      <c r="AB76" s="229">
        <v>3.6428797245025635</v>
      </c>
      <c r="AC76" s="229">
        <v>4.2501955032348633</v>
      </c>
      <c r="AD76" s="229">
        <v>2.2718832492828369</v>
      </c>
      <c r="AE76"/>
    </row>
    <row r="77" spans="2:31">
      <c r="U77">
        <v>92</v>
      </c>
      <c r="V77" t="s">
        <v>296</v>
      </c>
      <c r="W77" s="35" t="s">
        <v>482</v>
      </c>
      <c r="X77" s="35" t="s">
        <v>228</v>
      </c>
      <c r="Y77" s="348">
        <v>38.005077362060547</v>
      </c>
      <c r="Z77" s="348">
        <v>38.020740509033203</v>
      </c>
      <c r="AA77" s="348">
        <v>0.76939034461975098</v>
      </c>
      <c r="AB77" s="348">
        <v>3.8711800575256348</v>
      </c>
      <c r="AC77" s="348">
        <v>4.2501955032348633</v>
      </c>
      <c r="AD77" s="348">
        <v>2.2718832492828369</v>
      </c>
      <c r="AE77"/>
    </row>
    <row r="78" spans="2:31">
      <c r="U78">
        <v>9</v>
      </c>
      <c r="V78" t="s">
        <v>271</v>
      </c>
      <c r="W78" s="283" t="s">
        <v>483</v>
      </c>
      <c r="X78" s="283" t="s">
        <v>228</v>
      </c>
      <c r="Y78" s="283" t="s">
        <v>225</v>
      </c>
      <c r="Z78" s="351">
        <v>38.875347137451172</v>
      </c>
      <c r="AA78" s="283" t="s">
        <v>226</v>
      </c>
      <c r="AB78" s="283" t="s">
        <v>226</v>
      </c>
      <c r="AC78" s="283" t="s">
        <v>226</v>
      </c>
      <c r="AD78" s="283" t="s">
        <v>226</v>
      </c>
      <c r="AE78"/>
    </row>
    <row r="79" spans="2:31">
      <c r="U79">
        <v>10</v>
      </c>
      <c r="V79" t="s">
        <v>273</v>
      </c>
      <c r="W79" t="s">
        <v>483</v>
      </c>
      <c r="X79" t="s">
        <v>228</v>
      </c>
      <c r="Y79" t="s">
        <v>225</v>
      </c>
      <c r="Z79" s="229">
        <v>38.875347137451172</v>
      </c>
      <c r="AA79" t="s">
        <v>226</v>
      </c>
      <c r="AB79" t="s">
        <v>226</v>
      </c>
      <c r="AC79" t="s">
        <v>226</v>
      </c>
      <c r="AD79" t="s">
        <v>226</v>
      </c>
      <c r="AE79"/>
    </row>
    <row r="80" spans="2:31">
      <c r="U80">
        <v>11</v>
      </c>
      <c r="V80" t="s">
        <v>274</v>
      </c>
      <c r="W80" t="s">
        <v>483</v>
      </c>
      <c r="X80" t="s">
        <v>228</v>
      </c>
      <c r="Y80" t="s">
        <v>225</v>
      </c>
      <c r="Z80" s="229">
        <v>38.875347137451172</v>
      </c>
      <c r="AA80" t="s">
        <v>226</v>
      </c>
      <c r="AB80" t="s">
        <v>226</v>
      </c>
      <c r="AC80" t="s">
        <v>226</v>
      </c>
      <c r="AD80" t="s">
        <v>226</v>
      </c>
      <c r="AE80"/>
    </row>
    <row r="81" spans="21:31">
      <c r="U81">
        <v>21</v>
      </c>
      <c r="V81" t="s">
        <v>275</v>
      </c>
      <c r="W81" t="s">
        <v>483</v>
      </c>
      <c r="X81" t="s">
        <v>228</v>
      </c>
      <c r="Y81" t="s">
        <v>225</v>
      </c>
      <c r="Z81" s="229">
        <v>38.875347137451172</v>
      </c>
      <c r="AA81" t="s">
        <v>226</v>
      </c>
      <c r="AB81" t="s">
        <v>226</v>
      </c>
      <c r="AC81" t="s">
        <v>226</v>
      </c>
      <c r="AD81" t="s">
        <v>226</v>
      </c>
      <c r="AE81"/>
    </row>
    <row r="82" spans="21:31">
      <c r="U82">
        <v>22</v>
      </c>
      <c r="V82" t="s">
        <v>276</v>
      </c>
      <c r="W82" t="s">
        <v>483</v>
      </c>
      <c r="X82" t="s">
        <v>228</v>
      </c>
      <c r="Y82" s="229">
        <v>38.875347137451172</v>
      </c>
      <c r="Z82" s="229">
        <v>38.875347137451172</v>
      </c>
      <c r="AA82" t="s">
        <v>226</v>
      </c>
      <c r="AB82" s="229">
        <v>2.1338202953338623</v>
      </c>
      <c r="AC82" s="229">
        <v>2.1338202953338623</v>
      </c>
      <c r="AD82" t="s">
        <v>226</v>
      </c>
      <c r="AE82"/>
    </row>
    <row r="83" spans="21:31">
      <c r="U83">
        <v>23</v>
      </c>
      <c r="V83" t="s">
        <v>277</v>
      </c>
      <c r="W83" s="35" t="s">
        <v>483</v>
      </c>
      <c r="X83" s="35" t="s">
        <v>228</v>
      </c>
      <c r="Y83" s="35" t="s">
        <v>225</v>
      </c>
      <c r="Z83" s="348">
        <v>38.875347137451172</v>
      </c>
      <c r="AA83" s="35" t="s">
        <v>226</v>
      </c>
      <c r="AB83" s="35" t="s">
        <v>226</v>
      </c>
      <c r="AC83" s="35" t="s">
        <v>226</v>
      </c>
      <c r="AD83" s="35" t="s">
        <v>226</v>
      </c>
      <c r="AE83"/>
    </row>
    <row r="84" spans="21:31">
      <c r="U84">
        <v>33</v>
      </c>
      <c r="V84" t="s">
        <v>278</v>
      </c>
      <c r="W84" s="283" t="s">
        <v>484</v>
      </c>
      <c r="X84" s="283" t="s">
        <v>228</v>
      </c>
      <c r="Y84" s="283" t="s">
        <v>225</v>
      </c>
      <c r="Z84" s="351">
        <v>37.090278625488281</v>
      </c>
      <c r="AA84" s="283" t="s">
        <v>226</v>
      </c>
      <c r="AB84" s="283" t="s">
        <v>226</v>
      </c>
      <c r="AC84" s="283" t="s">
        <v>226</v>
      </c>
      <c r="AD84" s="283" t="s">
        <v>226</v>
      </c>
      <c r="AE84"/>
    </row>
    <row r="85" spans="21:31">
      <c r="U85">
        <v>34</v>
      </c>
      <c r="V85" t="s">
        <v>279</v>
      </c>
      <c r="W85" t="s">
        <v>484</v>
      </c>
      <c r="X85" t="s">
        <v>228</v>
      </c>
      <c r="Y85" s="229">
        <v>37.090278625488281</v>
      </c>
      <c r="Z85" s="229">
        <v>37.090278625488281</v>
      </c>
      <c r="AA85" t="s">
        <v>226</v>
      </c>
      <c r="AB85" s="229">
        <v>7.2404403686523438</v>
      </c>
      <c r="AC85" s="229">
        <v>7.2404403686523438</v>
      </c>
      <c r="AD85" t="s">
        <v>226</v>
      </c>
      <c r="AE85"/>
    </row>
    <row r="86" spans="21:31">
      <c r="U86">
        <v>35</v>
      </c>
      <c r="V86" t="s">
        <v>280</v>
      </c>
      <c r="W86" t="s">
        <v>484</v>
      </c>
      <c r="X86" t="s">
        <v>228</v>
      </c>
      <c r="Y86" t="s">
        <v>225</v>
      </c>
      <c r="Z86" s="229">
        <v>37.090278625488281</v>
      </c>
      <c r="AA86" t="s">
        <v>226</v>
      </c>
      <c r="AB86" t="s">
        <v>226</v>
      </c>
      <c r="AC86" t="s">
        <v>226</v>
      </c>
      <c r="AD86" t="s">
        <v>226</v>
      </c>
      <c r="AE86"/>
    </row>
    <row r="87" spans="21:31">
      <c r="U87">
        <v>45</v>
      </c>
      <c r="V87" t="s">
        <v>281</v>
      </c>
      <c r="W87" t="s">
        <v>484</v>
      </c>
      <c r="X87" t="s">
        <v>228</v>
      </c>
      <c r="Y87" t="s">
        <v>225</v>
      </c>
      <c r="Z87" s="229">
        <v>37.090278625488281</v>
      </c>
      <c r="AA87" t="s">
        <v>226</v>
      </c>
      <c r="AB87" t="s">
        <v>226</v>
      </c>
      <c r="AC87" t="s">
        <v>226</v>
      </c>
      <c r="AD87" t="s">
        <v>226</v>
      </c>
      <c r="AE87"/>
    </row>
    <row r="88" spans="21:31">
      <c r="U88">
        <v>46</v>
      </c>
      <c r="V88" t="s">
        <v>282</v>
      </c>
      <c r="W88" t="s">
        <v>484</v>
      </c>
      <c r="X88" t="s">
        <v>228</v>
      </c>
      <c r="Y88" t="s">
        <v>225</v>
      </c>
      <c r="Z88" s="229">
        <v>37.090278625488281</v>
      </c>
      <c r="AA88" t="s">
        <v>226</v>
      </c>
      <c r="AB88" t="s">
        <v>226</v>
      </c>
      <c r="AC88" t="s">
        <v>226</v>
      </c>
      <c r="AD88" t="s">
        <v>226</v>
      </c>
      <c r="AE88"/>
    </row>
    <row r="89" spans="21:31">
      <c r="U89">
        <v>47</v>
      </c>
      <c r="V89" t="s">
        <v>283</v>
      </c>
      <c r="W89" s="35" t="s">
        <v>484</v>
      </c>
      <c r="X89" s="35" t="s">
        <v>228</v>
      </c>
      <c r="Y89" s="35" t="s">
        <v>225</v>
      </c>
      <c r="Z89" s="348">
        <v>37.090278625488281</v>
      </c>
      <c r="AA89" s="35" t="s">
        <v>226</v>
      </c>
      <c r="AB89" s="35" t="s">
        <v>226</v>
      </c>
      <c r="AC89" s="35" t="s">
        <v>226</v>
      </c>
      <c r="AD89" s="35" t="s">
        <v>226</v>
      </c>
      <c r="AE89"/>
    </row>
    <row r="90" spans="21:31">
      <c r="U90">
        <v>57</v>
      </c>
      <c r="V90" t="s">
        <v>297</v>
      </c>
      <c r="W90" s="283" t="s">
        <v>485</v>
      </c>
      <c r="X90" s="283" t="s">
        <v>228</v>
      </c>
      <c r="Y90" s="283" t="s">
        <v>225</v>
      </c>
      <c r="Z90" s="283" t="s">
        <v>226</v>
      </c>
      <c r="AA90" s="283" t="s">
        <v>226</v>
      </c>
      <c r="AB90" s="283" t="s">
        <v>226</v>
      </c>
      <c r="AC90" s="283" t="s">
        <v>226</v>
      </c>
      <c r="AD90" s="283" t="s">
        <v>226</v>
      </c>
      <c r="AE90"/>
    </row>
    <row r="91" spans="21:31">
      <c r="U91">
        <v>58</v>
      </c>
      <c r="V91" t="s">
        <v>299</v>
      </c>
      <c r="W91" t="s">
        <v>485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  <c r="AE91"/>
    </row>
    <row r="92" spans="21:31">
      <c r="U92">
        <v>59</v>
      </c>
      <c r="V92" t="s">
        <v>300</v>
      </c>
      <c r="W92" t="s">
        <v>485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  <c r="AE92"/>
    </row>
    <row r="93" spans="21:31">
      <c r="U93">
        <v>69</v>
      </c>
      <c r="V93" t="s">
        <v>301</v>
      </c>
      <c r="W93" t="s">
        <v>485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  <c r="AE93"/>
    </row>
    <row r="94" spans="21:31">
      <c r="U94">
        <v>70</v>
      </c>
      <c r="V94" t="s">
        <v>302</v>
      </c>
      <c r="W94" t="s">
        <v>485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  <c r="AE94"/>
    </row>
    <row r="95" spans="21:31">
      <c r="U95">
        <v>71</v>
      </c>
      <c r="V95" t="s">
        <v>303</v>
      </c>
      <c r="W95" s="35" t="s">
        <v>485</v>
      </c>
      <c r="X95" s="35" t="s">
        <v>228</v>
      </c>
      <c r="Y95" s="35" t="s">
        <v>225</v>
      </c>
      <c r="Z95" s="35" t="s">
        <v>226</v>
      </c>
      <c r="AA95" s="35" t="s">
        <v>226</v>
      </c>
      <c r="AB95" s="35" t="s">
        <v>226</v>
      </c>
      <c r="AC95" s="35" t="s">
        <v>226</v>
      </c>
      <c r="AD95" s="35" t="s">
        <v>226</v>
      </c>
      <c r="AE95"/>
    </row>
    <row r="96" spans="21:31">
      <c r="U96">
        <v>81</v>
      </c>
      <c r="V96" t="s">
        <v>304</v>
      </c>
      <c r="W96" s="283" t="s">
        <v>486</v>
      </c>
      <c r="X96" s="283" t="s">
        <v>228</v>
      </c>
      <c r="Y96" s="283" t="s">
        <v>225</v>
      </c>
      <c r="Z96" s="351">
        <v>37.995368957519531</v>
      </c>
      <c r="AA96" s="283" t="s">
        <v>226</v>
      </c>
      <c r="AB96" s="283" t="s">
        <v>226</v>
      </c>
      <c r="AC96" s="283" t="s">
        <v>226</v>
      </c>
      <c r="AD96" s="283" t="s">
        <v>226</v>
      </c>
      <c r="AE96"/>
    </row>
    <row r="97" spans="21:31">
      <c r="U97">
        <v>82</v>
      </c>
      <c r="V97" t="s">
        <v>305</v>
      </c>
      <c r="W97" t="s">
        <v>486</v>
      </c>
      <c r="X97" t="s">
        <v>228</v>
      </c>
      <c r="Y97" t="s">
        <v>225</v>
      </c>
      <c r="Z97" s="229">
        <v>37.995368957519531</v>
      </c>
      <c r="AA97" t="s">
        <v>226</v>
      </c>
      <c r="AB97" t="s">
        <v>226</v>
      </c>
      <c r="AC97" t="s">
        <v>226</v>
      </c>
      <c r="AD97" t="s">
        <v>226</v>
      </c>
      <c r="AE97"/>
    </row>
    <row r="98" spans="21:31">
      <c r="U98">
        <v>83</v>
      </c>
      <c r="V98" t="s">
        <v>306</v>
      </c>
      <c r="W98" t="s">
        <v>486</v>
      </c>
      <c r="X98" t="s">
        <v>228</v>
      </c>
      <c r="Y98" t="s">
        <v>225</v>
      </c>
      <c r="Z98" s="229">
        <v>37.995368957519531</v>
      </c>
      <c r="AA98" t="s">
        <v>226</v>
      </c>
      <c r="AB98" t="s">
        <v>226</v>
      </c>
      <c r="AC98" t="s">
        <v>226</v>
      </c>
      <c r="AD98" t="s">
        <v>226</v>
      </c>
      <c r="AE98"/>
    </row>
    <row r="99" spans="21:31">
      <c r="U99">
        <v>93</v>
      </c>
      <c r="V99" t="s">
        <v>307</v>
      </c>
      <c r="W99" t="s">
        <v>486</v>
      </c>
      <c r="X99" t="s">
        <v>228</v>
      </c>
      <c r="Y99" t="s">
        <v>225</v>
      </c>
      <c r="Z99" s="229">
        <v>37.995368957519531</v>
      </c>
      <c r="AA99" t="s">
        <v>226</v>
      </c>
      <c r="AB99" t="s">
        <v>226</v>
      </c>
      <c r="AC99" t="s">
        <v>226</v>
      </c>
      <c r="AD99" t="s">
        <v>226</v>
      </c>
      <c r="AE99"/>
    </row>
    <row r="100" spans="21:31">
      <c r="U100">
        <v>94</v>
      </c>
      <c r="V100" t="s">
        <v>308</v>
      </c>
      <c r="W100" t="s">
        <v>486</v>
      </c>
      <c r="X100" t="s">
        <v>228</v>
      </c>
      <c r="Y100" s="229">
        <v>37.995368957519531</v>
      </c>
      <c r="Z100" s="229">
        <v>37.995368957519531</v>
      </c>
      <c r="AA100" t="s">
        <v>226</v>
      </c>
      <c r="AB100" s="229">
        <v>3.8969888687133789</v>
      </c>
      <c r="AC100" s="229">
        <v>3.8969888687133789</v>
      </c>
      <c r="AD100" t="s">
        <v>226</v>
      </c>
      <c r="AE100"/>
    </row>
    <row r="101" spans="21:31">
      <c r="U101">
        <v>95</v>
      </c>
      <c r="V101" t="s">
        <v>309</v>
      </c>
      <c r="W101" s="35" t="s">
        <v>486</v>
      </c>
      <c r="X101" s="35" t="s">
        <v>228</v>
      </c>
      <c r="Y101" s="35" t="s">
        <v>225</v>
      </c>
      <c r="Z101" s="348">
        <v>37.995368957519531</v>
      </c>
      <c r="AA101" s="35" t="s">
        <v>226</v>
      </c>
      <c r="AB101" s="35" t="s">
        <v>226</v>
      </c>
      <c r="AC101" s="35" t="s">
        <v>226</v>
      </c>
      <c r="AD101" s="35" t="s">
        <v>226</v>
      </c>
      <c r="AE101"/>
    </row>
    <row r="102" spans="21:31">
      <c r="U102"/>
      <c r="V102"/>
      <c r="W102"/>
      <c r="X102"/>
      <c r="Y102"/>
      <c r="Z102"/>
      <c r="AA102"/>
      <c r="AB102"/>
      <c r="AC102"/>
      <c r="AD102"/>
      <c r="AE102"/>
    </row>
    <row r="103" spans="21:31">
      <c r="U103"/>
      <c r="V103"/>
      <c r="W103"/>
      <c r="X103"/>
      <c r="Y103"/>
      <c r="Z103"/>
      <c r="AA103"/>
      <c r="AB103"/>
      <c r="AC103"/>
      <c r="AD103"/>
      <c r="AE103"/>
    </row>
    <row r="104" spans="21:31">
      <c r="U104"/>
      <c r="V104"/>
      <c r="W104"/>
      <c r="X104"/>
      <c r="Y104"/>
      <c r="Z104"/>
      <c r="AA104"/>
      <c r="AB104"/>
      <c r="AC104"/>
      <c r="AD104"/>
      <c r="AE104"/>
    </row>
    <row r="105" spans="21:31">
      <c r="U105"/>
      <c r="V105"/>
      <c r="W105"/>
      <c r="X105"/>
      <c r="Y105"/>
      <c r="Z105"/>
      <c r="AA105"/>
      <c r="AB105"/>
      <c r="AC105"/>
      <c r="AD105"/>
      <c r="AE105"/>
    </row>
    <row r="106" spans="21:31">
      <c r="U106"/>
      <c r="V106"/>
      <c r="W106"/>
      <c r="X106"/>
      <c r="Y106"/>
      <c r="Z106"/>
      <c r="AA106"/>
      <c r="AB106"/>
      <c r="AC106"/>
      <c r="AD106"/>
      <c r="AE106"/>
    </row>
    <row r="107" spans="21:31">
      <c r="U107"/>
      <c r="V107"/>
      <c r="W107"/>
      <c r="X107"/>
      <c r="Y107"/>
      <c r="Z107"/>
      <c r="AA107"/>
      <c r="AB107"/>
      <c r="AC107"/>
      <c r="AD107"/>
      <c r="AE107"/>
    </row>
    <row r="108" spans="21:31">
      <c r="U108"/>
      <c r="V108"/>
      <c r="W108"/>
      <c r="X108"/>
      <c r="Y108"/>
      <c r="Z108"/>
      <c r="AA108"/>
      <c r="AB108"/>
      <c r="AC108"/>
      <c r="AD108"/>
      <c r="AE108"/>
    </row>
    <row r="109" spans="21:31">
      <c r="U109"/>
      <c r="V109"/>
      <c r="W109"/>
      <c r="X109"/>
      <c r="Y109"/>
      <c r="Z109"/>
      <c r="AA109"/>
      <c r="AB109"/>
      <c r="AC109"/>
      <c r="AD109"/>
      <c r="AE109"/>
    </row>
    <row r="110" spans="21:31">
      <c r="U110"/>
      <c r="V110"/>
      <c r="W110"/>
      <c r="X110"/>
      <c r="Y110"/>
      <c r="Z110"/>
      <c r="AA110"/>
      <c r="AB110"/>
      <c r="AC110"/>
      <c r="AD110"/>
      <c r="AE110"/>
    </row>
    <row r="111" spans="21:31">
      <c r="U111"/>
      <c r="V111"/>
      <c r="W111"/>
      <c r="X111"/>
      <c r="Y111"/>
      <c r="Z111"/>
      <c r="AA111"/>
      <c r="AB111"/>
      <c r="AC111"/>
      <c r="AD111"/>
      <c r="AE111"/>
    </row>
    <row r="112" spans="21:31">
      <c r="U112"/>
      <c r="V112"/>
      <c r="W112"/>
      <c r="X112"/>
      <c r="Y112"/>
      <c r="Z112"/>
      <c r="AA112"/>
      <c r="AB112"/>
      <c r="AC112"/>
      <c r="AD112"/>
      <c r="AE112"/>
    </row>
    <row r="113" spans="21:31">
      <c r="U113"/>
      <c r="V113"/>
      <c r="W113"/>
      <c r="X113"/>
      <c r="Y113"/>
      <c r="Z113"/>
      <c r="AA113"/>
      <c r="AB113"/>
      <c r="AC113"/>
      <c r="AD113"/>
      <c r="AE113"/>
    </row>
    <row r="114" spans="21:31">
      <c r="U114"/>
      <c r="V114"/>
      <c r="W114"/>
      <c r="X114"/>
      <c r="Y114"/>
      <c r="Z114"/>
      <c r="AA114"/>
      <c r="AB114"/>
      <c r="AC114"/>
      <c r="AD114"/>
      <c r="AE114"/>
    </row>
    <row r="115" spans="21:31">
      <c r="U115"/>
      <c r="V115"/>
      <c r="W115"/>
      <c r="X115"/>
      <c r="Y115"/>
      <c r="Z115"/>
      <c r="AA115"/>
      <c r="AB115"/>
      <c r="AC115"/>
      <c r="AD115"/>
      <c r="AE115"/>
    </row>
    <row r="116" spans="21:31">
      <c r="U116"/>
      <c r="V116"/>
      <c r="W116"/>
      <c r="X116"/>
      <c r="Y116"/>
      <c r="Z116"/>
      <c r="AA116"/>
      <c r="AB116"/>
      <c r="AC116"/>
      <c r="AD116"/>
      <c r="AE116"/>
    </row>
    <row r="117" spans="21:31">
      <c r="U117"/>
      <c r="V117"/>
      <c r="W117"/>
      <c r="X117"/>
      <c r="Y117"/>
      <c r="Z117"/>
      <c r="AA117"/>
      <c r="AB117"/>
      <c r="AC117"/>
      <c r="AD117"/>
      <c r="AE117"/>
    </row>
    <row r="118" spans="21:31">
      <c r="U118"/>
      <c r="V118"/>
      <c r="W118"/>
      <c r="X118"/>
      <c r="Y118"/>
      <c r="Z118"/>
      <c r="AA118"/>
      <c r="AB118"/>
      <c r="AC118"/>
      <c r="AD118"/>
      <c r="AE118"/>
    </row>
    <row r="119" spans="21:31">
      <c r="U119"/>
      <c r="V119"/>
      <c r="W119"/>
      <c r="X119"/>
      <c r="Y119"/>
      <c r="Z119"/>
      <c r="AA119"/>
      <c r="AB119"/>
      <c r="AC119"/>
      <c r="AD119"/>
      <c r="AE119"/>
    </row>
    <row r="120" spans="21:31">
      <c r="U120"/>
      <c r="V120"/>
      <c r="W120"/>
      <c r="X120"/>
      <c r="Y120"/>
      <c r="Z120"/>
      <c r="AA120"/>
      <c r="AB120"/>
      <c r="AC120"/>
      <c r="AD120"/>
      <c r="AE120"/>
    </row>
    <row r="121" spans="21:31">
      <c r="U121"/>
      <c r="V121"/>
      <c r="W121"/>
      <c r="X121"/>
      <c r="Y121"/>
      <c r="Z121"/>
      <c r="AA121"/>
      <c r="AB121"/>
      <c r="AC121"/>
      <c r="AD121"/>
      <c r="AE121"/>
    </row>
  </sheetData>
  <mergeCells count="56">
    <mergeCell ref="G2:H2"/>
    <mergeCell ref="E17:E19"/>
    <mergeCell ref="Q17:Q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Q26:Q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A15:B19 E19:M19 E28:P28 A1:AH1 AI1:XFD15 Q24:XFD24 V32:XFD1048576 E20:XFD20 R21:XFD22 R30:XFD31 A29:XFD29 E23:XFD23 R18:XFD19 E16:XFD17 R27:XFD28 E25:XFD26 D5:D12">
    <cfRule type="cellIs" dxfId="712" priority="61" stopIfTrue="1" operator="equal">
      <formula>0</formula>
    </cfRule>
  </conditionalFormatting>
  <conditionalFormatting sqref="P5:Q5 P10">
    <cfRule type="cellIs" dxfId="711" priority="60" stopIfTrue="1" operator="equal">
      <formula>0</formula>
    </cfRule>
  </conditionalFormatting>
  <conditionalFormatting sqref="O4">
    <cfRule type="cellIs" dxfId="710" priority="57" stopIfTrue="1" operator="equal">
      <formula>0</formula>
    </cfRule>
  </conditionalFormatting>
  <conditionalFormatting sqref="O5 O14 P7:Q8 Q4 Q10 P12:Q14 Q6">
    <cfRule type="cellIs" dxfId="709" priority="59" stopIfTrue="1" operator="equal">
      <formula>0</formula>
    </cfRule>
  </conditionalFormatting>
  <conditionalFormatting sqref="P14:Q14">
    <cfRule type="cellIs" dxfId="708" priority="58" stopIfTrue="1" operator="equal">
      <formula>0</formula>
    </cfRule>
  </conditionalFormatting>
  <conditionalFormatting sqref="M5:N5 M11">
    <cfRule type="cellIs" dxfId="707" priority="56" stopIfTrue="1" operator="equal">
      <formula>0</formula>
    </cfRule>
  </conditionalFormatting>
  <conditionalFormatting sqref="L4">
    <cfRule type="cellIs" dxfId="706" priority="54" stopIfTrue="1" operator="equal">
      <formula>0</formula>
    </cfRule>
  </conditionalFormatting>
  <conditionalFormatting sqref="K5:L5 M7:N8 N4 K4 N11 M13:N14 N6">
    <cfRule type="cellIs" dxfId="705" priority="55" stopIfTrue="1" operator="equal">
      <formula>0</formula>
    </cfRule>
  </conditionalFormatting>
  <conditionalFormatting sqref="B3">
    <cfRule type="cellIs" dxfId="704" priority="53" stopIfTrue="1" operator="equal">
      <formula>0</formula>
    </cfRule>
  </conditionalFormatting>
  <conditionalFormatting sqref="H6 G6:G12">
    <cfRule type="cellIs" dxfId="703" priority="52" stopIfTrue="1" operator="equal">
      <formula>0</formula>
    </cfRule>
  </conditionalFormatting>
  <conditionalFormatting sqref="B20:B22">
    <cfRule type="cellIs" dxfId="702" priority="51" stopIfTrue="1" operator="equal">
      <formula>0</formula>
    </cfRule>
  </conditionalFormatting>
  <conditionalFormatting sqref="B24:B26">
    <cfRule type="cellIs" dxfId="701" priority="50" stopIfTrue="1" operator="equal">
      <formula>0</formula>
    </cfRule>
  </conditionalFormatting>
  <conditionalFormatting sqref="B7 B9">
    <cfRule type="cellIs" dxfId="700" priority="49" stopIfTrue="1" operator="equal">
      <formula>0</formula>
    </cfRule>
  </conditionalFormatting>
  <conditionalFormatting sqref="B5 B7">
    <cfRule type="cellIs" dxfId="699" priority="48" stopIfTrue="1" operator="equal">
      <formula>0</formula>
    </cfRule>
  </conditionalFormatting>
  <conditionalFormatting sqref="C3:C26">
    <cfRule type="cellIs" dxfId="698" priority="47" stopIfTrue="1" operator="equal">
      <formula>0</formula>
    </cfRule>
  </conditionalFormatting>
  <conditionalFormatting sqref="B9 B11">
    <cfRule type="cellIs" dxfId="697" priority="46" stopIfTrue="1" operator="equal">
      <formula>0</formula>
    </cfRule>
  </conditionalFormatting>
  <conditionalFormatting sqref="B13:B14">
    <cfRule type="cellIs" dxfId="696" priority="45" stopIfTrue="1" operator="equal">
      <formula>0</formula>
    </cfRule>
  </conditionalFormatting>
  <conditionalFormatting sqref="B4">
    <cfRule type="cellIs" dxfId="695" priority="44" stopIfTrue="1" operator="equal">
      <formula>0</formula>
    </cfRule>
  </conditionalFormatting>
  <conditionalFormatting sqref="B6">
    <cfRule type="cellIs" dxfId="694" priority="43" stopIfTrue="1" operator="equal">
      <formula>0</formula>
    </cfRule>
  </conditionalFormatting>
  <conditionalFormatting sqref="B8">
    <cfRule type="cellIs" dxfId="693" priority="42" stopIfTrue="1" operator="equal">
      <formula>0</formula>
    </cfRule>
  </conditionalFormatting>
  <conditionalFormatting sqref="B8">
    <cfRule type="cellIs" dxfId="692" priority="41" stopIfTrue="1" operator="equal">
      <formula>0</formula>
    </cfRule>
  </conditionalFormatting>
  <conditionalFormatting sqref="B10">
    <cfRule type="cellIs" dxfId="691" priority="40" stopIfTrue="1" operator="equal">
      <formula>0</formula>
    </cfRule>
  </conditionalFormatting>
  <conditionalFormatting sqref="B10">
    <cfRule type="cellIs" dxfId="690" priority="39" stopIfTrue="1" operator="equal">
      <formula>0</formula>
    </cfRule>
  </conditionalFormatting>
  <conditionalFormatting sqref="B12">
    <cfRule type="cellIs" dxfId="689" priority="38" stopIfTrue="1" operator="equal">
      <formula>0</formula>
    </cfRule>
  </conditionalFormatting>
  <conditionalFormatting sqref="C3:C26">
    <cfRule type="cellIs" dxfId="688" priority="37" stopIfTrue="1" operator="equal">
      <formula>0</formula>
    </cfRule>
  </conditionalFormatting>
  <conditionalFormatting sqref="C3:C26">
    <cfRule type="cellIs" dxfId="687" priority="36" stopIfTrue="1" operator="equal">
      <formula>0</formula>
    </cfRule>
  </conditionalFormatting>
  <conditionalFormatting sqref="C3:C26">
    <cfRule type="cellIs" dxfId="686" priority="35" stopIfTrue="1" operator="equal">
      <formula>0</formula>
    </cfRule>
  </conditionalFormatting>
  <conditionalFormatting sqref="C3:C26">
    <cfRule type="cellIs" dxfId="685" priority="34" stopIfTrue="1" operator="equal">
      <formula>0</formula>
    </cfRule>
  </conditionalFormatting>
  <conditionalFormatting sqref="D23:D26">
    <cfRule type="cellIs" dxfId="684" priority="33" stopIfTrue="1" operator="equal">
      <formula>0</formula>
    </cfRule>
  </conditionalFormatting>
  <conditionalFormatting sqref="D21:D26">
    <cfRule type="cellIs" dxfId="683" priority="32" stopIfTrue="1" operator="equal">
      <formula>0</formula>
    </cfRule>
  </conditionalFormatting>
  <conditionalFormatting sqref="D19:D26">
    <cfRule type="cellIs" dxfId="682" priority="31" stopIfTrue="1" operator="equal">
      <formula>0</formula>
    </cfRule>
  </conditionalFormatting>
  <conditionalFormatting sqref="D15:D26">
    <cfRule type="cellIs" dxfId="681" priority="30" stopIfTrue="1" operator="equal">
      <formula>0</formula>
    </cfRule>
  </conditionalFormatting>
  <conditionalFormatting sqref="D15:D26">
    <cfRule type="cellIs" dxfId="680" priority="29" stopIfTrue="1" operator="equal">
      <formula>0</formula>
    </cfRule>
  </conditionalFormatting>
  <conditionalFormatting sqref="D13:D26">
    <cfRule type="cellIs" dxfId="679" priority="28" stopIfTrue="1" operator="equal">
      <formula>0</formula>
    </cfRule>
  </conditionalFormatting>
  <conditionalFormatting sqref="D13:D26">
    <cfRule type="cellIs" dxfId="678" priority="27" stopIfTrue="1" operator="equal">
      <formula>0</formula>
    </cfRule>
  </conditionalFormatting>
  <conditionalFormatting sqref="D12:D22">
    <cfRule type="cellIs" dxfId="677" priority="26" stopIfTrue="1" operator="equal">
      <formula>0</formula>
    </cfRule>
  </conditionalFormatting>
  <conditionalFormatting sqref="D12:D22">
    <cfRule type="cellIs" dxfId="676" priority="25" stopIfTrue="1" operator="equal">
      <formula>0</formula>
    </cfRule>
  </conditionalFormatting>
  <conditionalFormatting sqref="D10:D22">
    <cfRule type="cellIs" dxfId="675" priority="24" stopIfTrue="1" operator="equal">
      <formula>0</formula>
    </cfRule>
  </conditionalFormatting>
  <conditionalFormatting sqref="D9:D18">
    <cfRule type="cellIs" dxfId="674" priority="23" stopIfTrue="1" operator="equal">
      <formula>0</formula>
    </cfRule>
  </conditionalFormatting>
  <conditionalFormatting sqref="C27:C28">
    <cfRule type="cellIs" dxfId="673" priority="22" stopIfTrue="1" operator="equal">
      <formula>0</formula>
    </cfRule>
  </conditionalFormatting>
  <conditionalFormatting sqref="C27:C28">
    <cfRule type="cellIs" dxfId="672" priority="21" stopIfTrue="1" operator="equal">
      <formula>0</formula>
    </cfRule>
  </conditionalFormatting>
  <conditionalFormatting sqref="C27:C28">
    <cfRule type="cellIs" dxfId="671" priority="20" stopIfTrue="1" operator="equal">
      <formula>0</formula>
    </cfRule>
  </conditionalFormatting>
  <conditionalFormatting sqref="C27:C28">
    <cfRule type="cellIs" dxfId="670" priority="19" stopIfTrue="1" operator="equal">
      <formula>0</formula>
    </cfRule>
  </conditionalFormatting>
  <conditionalFormatting sqref="C27:C28">
    <cfRule type="cellIs" dxfId="669" priority="18" stopIfTrue="1" operator="equal">
      <formula>0</formula>
    </cfRule>
  </conditionalFormatting>
  <conditionalFormatting sqref="D25:D28">
    <cfRule type="cellIs" dxfId="668" priority="17" stopIfTrue="1" operator="equal">
      <formula>0</formula>
    </cfRule>
  </conditionalFormatting>
  <conditionalFormatting sqref="D3:D4">
    <cfRule type="cellIs" dxfId="667" priority="16" stopIfTrue="1" operator="equal">
      <formula>0</formula>
    </cfRule>
  </conditionalFormatting>
  <conditionalFormatting sqref="D4:D6">
    <cfRule type="cellIs" dxfId="666" priority="5" stopIfTrue="1" operator="equal">
      <formula>0</formula>
    </cfRule>
  </conditionalFormatting>
  <conditionalFormatting sqref="D6:D10">
    <cfRule type="cellIs" dxfId="665" priority="4" stopIfTrue="1" operator="equal">
      <formula>0</formula>
    </cfRule>
  </conditionalFormatting>
  <conditionalFormatting sqref="D8:D14">
    <cfRule type="cellIs" dxfId="664" priority="3" stopIfTrue="1" operator="equal">
      <formula>0</formula>
    </cfRule>
  </conditionalFormatting>
  <conditionalFormatting sqref="D16:D26">
    <cfRule type="cellIs" dxfId="663" priority="2" stopIfTrue="1" operator="equal">
      <formula>0</formula>
    </cfRule>
  </conditionalFormatting>
  <conditionalFormatting sqref="D16:D26">
    <cfRule type="cellIs" dxfId="662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3731-D5E2-6640-9804-489A1B149801}">
  <dimension ref="A1:AD78"/>
  <sheetViews>
    <sheetView workbookViewId="0">
      <selection activeCell="T32" sqref="T32"/>
    </sheetView>
  </sheetViews>
  <sheetFormatPr baseColWidth="10" defaultRowHeight="16"/>
  <cols>
    <col min="1" max="1" width="5.5" bestFit="1" customWidth="1"/>
    <col min="2" max="2" width="5" style="6" customWidth="1"/>
    <col min="3" max="3" width="9.1640625" style="6" bestFit="1" customWidth="1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1" max="22" width="8.83203125" customWidth="1"/>
    <col min="23" max="23" width="26.83203125" customWidth="1"/>
    <col min="24" max="27" width="8.83203125" customWidth="1"/>
    <col min="28" max="28" width="12.33203125" customWidth="1"/>
  </cols>
  <sheetData>
    <row r="1" spans="1:30" ht="17" thickBot="1">
      <c r="U1" t="s">
        <v>181</v>
      </c>
      <c r="V1" s="194" t="s">
        <v>118</v>
      </c>
    </row>
    <row r="2" spans="1:30" ht="24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16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464</v>
      </c>
    </row>
    <row r="3" spans="1:30" ht="18" thickTop="1" thickBot="1">
      <c r="A3" s="15">
        <v>1</v>
      </c>
      <c r="B3" s="16">
        <v>158</v>
      </c>
      <c r="C3" s="16" t="s">
        <v>177</v>
      </c>
      <c r="D3" s="17">
        <v>44336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>
      <c r="A4" s="15">
        <v>2</v>
      </c>
      <c r="B4" s="16">
        <v>158</v>
      </c>
      <c r="C4" s="16" t="s">
        <v>177</v>
      </c>
      <c r="D4" s="17">
        <v>44336</v>
      </c>
      <c r="E4" s="22"/>
      <c r="F4" s="9"/>
      <c r="G4" s="9"/>
      <c r="H4" s="9"/>
      <c r="I4" s="9"/>
      <c r="J4" s="9"/>
      <c r="K4" s="23">
        <f>(F2*3)+22</f>
        <v>70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39.239299774169922</v>
      </c>
      <c r="AA4" s="229">
        <v>0.99870002269744873</v>
      </c>
      <c r="AB4" s="229">
        <v>-3.5057001113891602</v>
      </c>
      <c r="AC4" s="229">
        <v>92.863365173339844</v>
      </c>
    </row>
    <row r="5" spans="1:30" ht="17" thickBot="1">
      <c r="A5" s="15">
        <v>3</v>
      </c>
      <c r="B5" s="16">
        <v>159</v>
      </c>
      <c r="C5" s="16" t="s">
        <v>177</v>
      </c>
      <c r="D5" s="17">
        <v>44343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8">
      <c r="A6" s="15">
        <v>4</v>
      </c>
      <c r="B6" s="16">
        <v>159</v>
      </c>
      <c r="C6" s="16" t="s">
        <v>177</v>
      </c>
      <c r="D6" s="17">
        <v>44343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875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8">
      <c r="A7" s="15">
        <v>5</v>
      </c>
      <c r="B7" s="16">
        <v>160</v>
      </c>
      <c r="C7" s="16" t="s">
        <v>177</v>
      </c>
      <c r="D7" s="17">
        <v>44350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26.25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8">
      <c r="A8" s="15">
        <v>6</v>
      </c>
      <c r="B8" s="16">
        <v>160</v>
      </c>
      <c r="C8" s="16" t="s">
        <v>177</v>
      </c>
      <c r="D8" s="17">
        <v>44350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26.25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9">
      <c r="A9" s="15">
        <v>7</v>
      </c>
      <c r="B9" s="16">
        <v>161</v>
      </c>
      <c r="C9" s="16" t="s">
        <v>177</v>
      </c>
      <c r="D9" s="17">
        <v>44356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17.5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9">
      <c r="A10" s="15">
        <v>8</v>
      </c>
      <c r="B10" s="16">
        <v>161</v>
      </c>
      <c r="C10" s="16" t="s">
        <v>177</v>
      </c>
      <c r="D10" s="17">
        <v>44356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35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9" thickBot="1">
      <c r="A11" s="15">
        <v>9</v>
      </c>
      <c r="B11" s="16">
        <v>162</v>
      </c>
      <c r="C11" s="16" t="s">
        <v>177</v>
      </c>
      <c r="D11" s="17">
        <v>44364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420</v>
      </c>
      <c r="O11" s="10"/>
      <c r="P11" s="64"/>
      <c r="Q11" s="65"/>
      <c r="R11" s="66"/>
      <c r="S11" s="9"/>
      <c r="U11" t="s">
        <v>195</v>
      </c>
    </row>
    <row r="12" spans="1:30">
      <c r="A12" s="15">
        <v>10</v>
      </c>
      <c r="B12" s="16">
        <v>162</v>
      </c>
      <c r="C12" s="16" t="s">
        <v>177</v>
      </c>
      <c r="D12" s="17">
        <v>44364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7" thickBot="1">
      <c r="A13" s="15">
        <v>11</v>
      </c>
      <c r="B13" s="16">
        <v>163</v>
      </c>
      <c r="C13" s="16" t="s">
        <v>177</v>
      </c>
      <c r="D13" s="17">
        <v>44371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7" thickBot="1">
      <c r="A14" s="15">
        <v>12</v>
      </c>
      <c r="B14" s="16">
        <v>163</v>
      </c>
      <c r="C14" s="16" t="s">
        <v>177</v>
      </c>
      <c r="D14" s="17">
        <v>44371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>
      <c r="A15" s="15">
        <v>13</v>
      </c>
      <c r="B15" s="16">
        <v>164</v>
      </c>
      <c r="C15" s="16" t="s">
        <v>179</v>
      </c>
      <c r="D15" s="17">
        <v>44356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7" thickBot="1">
      <c r="A16" s="15">
        <v>14</v>
      </c>
      <c r="B16" s="16">
        <v>164</v>
      </c>
      <c r="C16" s="16" t="s">
        <v>179</v>
      </c>
      <c r="D16" s="17">
        <v>44356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7" thickTop="1">
      <c r="A17" s="15">
        <v>15</v>
      </c>
      <c r="B17" s="16">
        <v>165</v>
      </c>
      <c r="C17" s="16" t="s">
        <v>180</v>
      </c>
      <c r="D17" s="17">
        <v>44356</v>
      </c>
      <c r="E17" s="452" t="s">
        <v>36</v>
      </c>
      <c r="F17" s="86"/>
      <c r="G17" s="87"/>
      <c r="H17" s="88"/>
      <c r="I17" s="89" t="str">
        <f>C3</f>
        <v>MD59 PLS</v>
      </c>
      <c r="J17" s="90"/>
      <c r="K17" s="91"/>
      <c r="L17" s="92" t="str">
        <f>C11</f>
        <v>MD59 PLS</v>
      </c>
      <c r="M17" s="93"/>
      <c r="N17" s="94"/>
      <c r="O17" s="89">
        <f>C19</f>
        <v>0</v>
      </c>
      <c r="P17" s="95"/>
      <c r="Q17" s="328"/>
      <c r="R17" s="452" t="s">
        <v>36</v>
      </c>
      <c r="S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8">
      <c r="A18" s="15">
        <v>16</v>
      </c>
      <c r="B18" s="16">
        <v>165</v>
      </c>
      <c r="C18" s="16" t="s">
        <v>180</v>
      </c>
      <c r="D18" s="17">
        <v>44356</v>
      </c>
      <c r="E18" s="452"/>
      <c r="F18" s="454" t="s">
        <v>37</v>
      </c>
      <c r="G18" s="455"/>
      <c r="H18" s="456">
        <f>B3</f>
        <v>158</v>
      </c>
      <c r="I18" s="457"/>
      <c r="J18" s="458"/>
      <c r="K18" s="465">
        <f>B11</f>
        <v>162</v>
      </c>
      <c r="L18" s="466"/>
      <c r="M18" s="467"/>
      <c r="N18" s="456">
        <f>B19</f>
        <v>0</v>
      </c>
      <c r="O18" s="457"/>
      <c r="P18" s="458"/>
      <c r="Q18" s="329"/>
      <c r="R18" s="452"/>
      <c r="S18" s="58"/>
      <c r="U18">
        <v>61</v>
      </c>
      <c r="V18" t="s">
        <v>221</v>
      </c>
      <c r="W18" t="s">
        <v>222</v>
      </c>
      <c r="X18" t="s">
        <v>208</v>
      </c>
      <c r="Y18" s="229">
        <v>39.146900177001953</v>
      </c>
      <c r="Z18" s="229">
        <v>39.391822814941406</v>
      </c>
      <c r="AA18" s="229">
        <v>0.34637561440467834</v>
      </c>
      <c r="AB18" s="229">
        <v>1</v>
      </c>
      <c r="AC18" t="s">
        <v>226</v>
      </c>
      <c r="AD18" t="s">
        <v>226</v>
      </c>
    </row>
    <row r="19" spans="1:30" ht="19" thickBot="1">
      <c r="A19" s="15">
        <v>17</v>
      </c>
      <c r="B19" s="16"/>
      <c r="C19" s="16"/>
      <c r="D19" s="17"/>
      <c r="E19" s="453"/>
      <c r="F19" s="99"/>
      <c r="G19" s="100"/>
      <c r="H19" s="101">
        <v>1</v>
      </c>
      <c r="I19" s="102">
        <f>D3</f>
        <v>44336</v>
      </c>
      <c r="J19" s="103"/>
      <c r="K19" s="104">
        <v>9</v>
      </c>
      <c r="L19" s="105">
        <f>D11</f>
        <v>44364</v>
      </c>
      <c r="M19" s="106"/>
      <c r="N19" s="107"/>
      <c r="O19" s="108">
        <f>D19</f>
        <v>0</v>
      </c>
      <c r="P19" s="109"/>
      <c r="Q19" s="330">
        <f>C27</f>
        <v>0</v>
      </c>
      <c r="R19" s="453"/>
      <c r="S19" s="58"/>
      <c r="U19">
        <v>62</v>
      </c>
      <c r="V19" t="s">
        <v>223</v>
      </c>
      <c r="W19" t="s">
        <v>222</v>
      </c>
      <c r="X19" t="s">
        <v>208</v>
      </c>
      <c r="Y19" s="229">
        <v>39.636749267578125</v>
      </c>
      <c r="Z19" s="229">
        <v>39.391822814941406</v>
      </c>
      <c r="AA19" s="229">
        <v>0.34637561440467834</v>
      </c>
      <c r="AB19" s="229">
        <v>1</v>
      </c>
      <c r="AC19" t="s">
        <v>226</v>
      </c>
      <c r="AD19" t="s">
        <v>226</v>
      </c>
    </row>
    <row r="20" spans="1:30" ht="18">
      <c r="A20" s="15">
        <v>18</v>
      </c>
      <c r="B20" s="16"/>
      <c r="C20" s="16"/>
      <c r="D20" s="17"/>
      <c r="E20" s="451" t="s">
        <v>39</v>
      </c>
      <c r="F20" s="110"/>
      <c r="G20" s="111"/>
      <c r="H20" s="112"/>
      <c r="I20" s="113" t="str">
        <f>C4</f>
        <v>MD59 PLS</v>
      </c>
      <c r="J20" s="114"/>
      <c r="K20" s="115"/>
      <c r="L20" s="116" t="str">
        <f>C12</f>
        <v>MD59 PLS</v>
      </c>
      <c r="M20" s="117"/>
      <c r="N20" s="118"/>
      <c r="O20" s="119">
        <f>C20</f>
        <v>0</v>
      </c>
      <c r="P20" s="120"/>
      <c r="Q20" s="462">
        <f>B27</f>
        <v>0</v>
      </c>
      <c r="R20" s="451" t="s">
        <v>39</v>
      </c>
      <c r="S20" s="58"/>
      <c r="U20">
        <v>49</v>
      </c>
      <c r="V20" t="s">
        <v>218</v>
      </c>
      <c r="W20" t="s">
        <v>219</v>
      </c>
      <c r="X20" t="s">
        <v>208</v>
      </c>
      <c r="Y20" s="229">
        <v>35.346015930175781</v>
      </c>
      <c r="Z20" s="229">
        <v>35.698211669921875</v>
      </c>
      <c r="AA20" s="229">
        <v>0.49808269739151001</v>
      </c>
      <c r="AB20" s="229">
        <v>10</v>
      </c>
      <c r="AC20" t="s">
        <v>226</v>
      </c>
      <c r="AD20" t="s">
        <v>226</v>
      </c>
    </row>
    <row r="21" spans="1:30" ht="18">
      <c r="A21" s="15">
        <v>19</v>
      </c>
      <c r="B21" s="16"/>
      <c r="C21" s="16"/>
      <c r="D21" s="17"/>
      <c r="E21" s="452"/>
      <c r="F21" s="456" t="s">
        <v>40</v>
      </c>
      <c r="G21" s="458"/>
      <c r="H21" s="459">
        <f>B4</f>
        <v>158</v>
      </c>
      <c r="I21" s="460"/>
      <c r="J21" s="461"/>
      <c r="K21" s="456">
        <f>B12</f>
        <v>162</v>
      </c>
      <c r="L21" s="457"/>
      <c r="M21" s="458"/>
      <c r="N21" s="459">
        <f>B20</f>
        <v>0</v>
      </c>
      <c r="O21" s="460"/>
      <c r="P21" s="461"/>
      <c r="Q21" s="462"/>
      <c r="R21" s="452"/>
      <c r="S21" s="58"/>
      <c r="U21">
        <v>50</v>
      </c>
      <c r="V21" t="s">
        <v>220</v>
      </c>
      <c r="W21" t="s">
        <v>219</v>
      </c>
      <c r="X21" t="s">
        <v>208</v>
      </c>
      <c r="Y21" s="229">
        <v>36.050411224365234</v>
      </c>
      <c r="Z21" s="229">
        <v>35.698211669921875</v>
      </c>
      <c r="AA21" s="229">
        <v>0.49808269739151001</v>
      </c>
      <c r="AB21" s="229">
        <v>10</v>
      </c>
      <c r="AC21" t="s">
        <v>226</v>
      </c>
      <c r="AD21" t="s">
        <v>226</v>
      </c>
    </row>
    <row r="22" spans="1:30" ht="17" thickBot="1">
      <c r="A22" s="15">
        <v>20</v>
      </c>
      <c r="B22" s="16"/>
      <c r="C22" s="16"/>
      <c r="D22" s="17"/>
      <c r="E22" s="453"/>
      <c r="F22" s="121"/>
      <c r="G22" s="122"/>
      <c r="H22" s="123">
        <v>2</v>
      </c>
      <c r="I22" s="124">
        <f>D4</f>
        <v>44336</v>
      </c>
      <c r="J22" s="125"/>
      <c r="K22" s="126">
        <v>10</v>
      </c>
      <c r="L22" s="127">
        <f>D12</f>
        <v>44364</v>
      </c>
      <c r="M22" s="128"/>
      <c r="N22" s="129">
        <v>18</v>
      </c>
      <c r="O22" s="130">
        <f>D20</f>
        <v>0</v>
      </c>
      <c r="P22" s="131"/>
      <c r="Q22" s="462"/>
      <c r="R22" s="453"/>
      <c r="S22" s="58"/>
      <c r="U22">
        <v>37</v>
      </c>
      <c r="V22" t="s">
        <v>216</v>
      </c>
      <c r="W22" t="s">
        <v>217</v>
      </c>
      <c r="X22" t="s">
        <v>208</v>
      </c>
      <c r="Y22" s="229">
        <v>32.164958953857422</v>
      </c>
      <c r="Z22" s="229">
        <v>32.13409423828125</v>
      </c>
      <c r="AA22" s="229">
        <v>4.3651998043060303E-2</v>
      </c>
      <c r="AB22" s="229">
        <v>100</v>
      </c>
      <c r="AC22" t="s">
        <v>226</v>
      </c>
      <c r="AD22" t="s">
        <v>226</v>
      </c>
    </row>
    <row r="23" spans="1:30">
      <c r="A23" s="15">
        <v>21</v>
      </c>
      <c r="B23" s="16"/>
      <c r="C23" s="16"/>
      <c r="D23" s="17"/>
      <c r="E23" s="451" t="s">
        <v>41</v>
      </c>
      <c r="F23" s="132"/>
      <c r="G23" s="133"/>
      <c r="H23" s="134"/>
      <c r="I23" s="47" t="str">
        <f>C5</f>
        <v>MD59 PLS</v>
      </c>
      <c r="J23" s="135"/>
      <c r="K23" s="136"/>
      <c r="L23" s="137" t="str">
        <f>C13</f>
        <v>MD59 PLS</v>
      </c>
      <c r="M23" s="138"/>
      <c r="N23" s="139"/>
      <c r="O23" s="140">
        <f>C21</f>
        <v>0</v>
      </c>
      <c r="P23" s="141"/>
      <c r="Q23" s="142">
        <f>D27</f>
        <v>0</v>
      </c>
      <c r="R23" s="452" t="s">
        <v>41</v>
      </c>
      <c r="S23" s="58"/>
      <c r="U23">
        <v>38</v>
      </c>
      <c r="V23" t="s">
        <v>90</v>
      </c>
      <c r="W23" t="s">
        <v>217</v>
      </c>
      <c r="X23" t="s">
        <v>208</v>
      </c>
      <c r="Y23" s="229">
        <v>32.103225708007812</v>
      </c>
      <c r="Z23" s="229">
        <v>32.13409423828125</v>
      </c>
      <c r="AA23" s="229">
        <v>4.3651998043060303E-2</v>
      </c>
      <c r="AB23" s="229">
        <v>100</v>
      </c>
      <c r="AC23" t="s">
        <v>226</v>
      </c>
      <c r="AD23" t="s">
        <v>226</v>
      </c>
    </row>
    <row r="24" spans="1:30" ht="18">
      <c r="A24" s="15">
        <v>22</v>
      </c>
      <c r="B24" s="16"/>
      <c r="C24" s="16"/>
      <c r="D24" s="17"/>
      <c r="E24" s="452"/>
      <c r="F24" s="454" t="s">
        <v>42</v>
      </c>
      <c r="G24" s="455"/>
      <c r="H24" s="456">
        <f>B5</f>
        <v>159</v>
      </c>
      <c r="I24" s="457"/>
      <c r="J24" s="458"/>
      <c r="K24" s="459">
        <f>B13</f>
        <v>163</v>
      </c>
      <c r="L24" s="460"/>
      <c r="M24" s="461"/>
      <c r="N24" s="456">
        <f>B21</f>
        <v>0</v>
      </c>
      <c r="O24" s="457"/>
      <c r="P24" s="458"/>
      <c r="Q24" s="144"/>
      <c r="R24" s="452"/>
      <c r="S24" s="58"/>
      <c r="U24">
        <v>25</v>
      </c>
      <c r="V24" t="s">
        <v>213</v>
      </c>
      <c r="W24" t="s">
        <v>214</v>
      </c>
      <c r="X24" t="s">
        <v>208</v>
      </c>
      <c r="Y24" s="229">
        <v>28.490835189819336</v>
      </c>
      <c r="Z24" s="229">
        <v>28.568925857543945</v>
      </c>
      <c r="AA24" s="229">
        <v>0.11043687909841537</v>
      </c>
      <c r="AB24" s="229">
        <v>1000</v>
      </c>
      <c r="AC24" t="s">
        <v>226</v>
      </c>
      <c r="AD24" t="s">
        <v>226</v>
      </c>
    </row>
    <row r="25" spans="1:30" ht="17" thickBot="1">
      <c r="A25" s="15">
        <v>23</v>
      </c>
      <c r="B25" s="32"/>
      <c r="C25" s="16"/>
      <c r="D25" s="17"/>
      <c r="E25" s="453"/>
      <c r="F25" s="145"/>
      <c r="G25" s="146"/>
      <c r="H25" s="147">
        <v>3</v>
      </c>
      <c r="I25" s="148">
        <f>D5</f>
        <v>44343</v>
      </c>
      <c r="J25" s="103"/>
      <c r="K25" s="104">
        <v>11</v>
      </c>
      <c r="L25" s="105">
        <f>D13</f>
        <v>44371</v>
      </c>
      <c r="M25" s="149"/>
      <c r="N25" s="150">
        <v>19</v>
      </c>
      <c r="O25" s="148">
        <f>D21</f>
        <v>0</v>
      </c>
      <c r="P25" s="151"/>
      <c r="Q25" s="152"/>
      <c r="R25" s="453"/>
      <c r="S25" s="58"/>
      <c r="U25">
        <v>26</v>
      </c>
      <c r="V25" t="s">
        <v>215</v>
      </c>
      <c r="W25" t="s">
        <v>214</v>
      </c>
      <c r="X25" t="s">
        <v>208</v>
      </c>
      <c r="Y25" s="229">
        <v>28.647016525268555</v>
      </c>
      <c r="Z25" s="229">
        <v>28.568925857543945</v>
      </c>
      <c r="AA25" s="229">
        <v>0.11043687909841537</v>
      </c>
      <c r="AB25" s="229">
        <v>1000</v>
      </c>
      <c r="AC25" t="s">
        <v>226</v>
      </c>
      <c r="AD25" t="s">
        <v>226</v>
      </c>
    </row>
    <row r="26" spans="1:30" ht="18">
      <c r="A26" s="15">
        <v>24</v>
      </c>
      <c r="B26" s="16"/>
      <c r="C26" s="16"/>
      <c r="D26" s="17"/>
      <c r="E26" s="475" t="s">
        <v>44</v>
      </c>
      <c r="F26" s="153"/>
      <c r="G26" s="122"/>
      <c r="H26" s="112"/>
      <c r="I26" s="113" t="str">
        <f>C6</f>
        <v>MD59 PLS</v>
      </c>
      <c r="J26" s="154"/>
      <c r="K26" s="115"/>
      <c r="L26" s="81" t="str">
        <f>C14</f>
        <v>MD59 PLS</v>
      </c>
      <c r="M26" s="117"/>
      <c r="N26" s="155"/>
      <c r="O26" s="113">
        <f>C22</f>
        <v>0</v>
      </c>
      <c r="P26" s="156"/>
      <c r="Q26" s="331"/>
      <c r="R26" s="452" t="s">
        <v>44</v>
      </c>
      <c r="S26" s="58"/>
      <c r="U26">
        <v>13</v>
      </c>
      <c r="V26" t="s">
        <v>210</v>
      </c>
      <c r="W26" t="s">
        <v>211</v>
      </c>
      <c r="X26" t="s">
        <v>208</v>
      </c>
      <c r="Y26" s="229">
        <v>25.176137924194336</v>
      </c>
      <c r="Z26" s="229">
        <v>25.182308197021484</v>
      </c>
      <c r="AA26" s="229">
        <v>8.7247351184487343E-3</v>
      </c>
      <c r="AB26" s="229">
        <v>10000</v>
      </c>
      <c r="AC26" t="s">
        <v>226</v>
      </c>
      <c r="AD26" t="s">
        <v>226</v>
      </c>
    </row>
    <row r="27" spans="1:30" ht="18">
      <c r="A27" s="15">
        <v>25</v>
      </c>
      <c r="B27" s="32"/>
      <c r="C27" s="16"/>
      <c r="D27" s="17"/>
      <c r="E27" s="476"/>
      <c r="F27" s="456" t="s">
        <v>45</v>
      </c>
      <c r="G27" s="458"/>
      <c r="H27" s="459">
        <f>B6</f>
        <v>159</v>
      </c>
      <c r="I27" s="460"/>
      <c r="J27" s="461"/>
      <c r="K27" s="456">
        <f>B14</f>
        <v>163</v>
      </c>
      <c r="L27" s="457"/>
      <c r="M27" s="458"/>
      <c r="N27" s="459">
        <f>B22</f>
        <v>0</v>
      </c>
      <c r="O27" s="460"/>
      <c r="P27" s="461"/>
      <c r="Q27" s="332"/>
      <c r="R27" s="452"/>
      <c r="S27" s="58"/>
      <c r="U27">
        <v>14</v>
      </c>
      <c r="V27" t="s">
        <v>212</v>
      </c>
      <c r="W27" t="s">
        <v>211</v>
      </c>
      <c r="X27" t="s">
        <v>208</v>
      </c>
      <c r="Y27" s="229">
        <v>25.1884765625</v>
      </c>
      <c r="Z27" s="229">
        <v>25.182308197021484</v>
      </c>
      <c r="AA27" s="229">
        <v>8.7247351184487343E-3</v>
      </c>
      <c r="AB27" s="229">
        <v>10000</v>
      </c>
      <c r="AC27" t="s">
        <v>226</v>
      </c>
      <c r="AD27" t="s">
        <v>226</v>
      </c>
    </row>
    <row r="28" spans="1:30" ht="17" thickBot="1">
      <c r="A28" s="157">
        <v>26</v>
      </c>
      <c r="B28" s="16"/>
      <c r="C28" s="16"/>
      <c r="D28" s="17"/>
      <c r="E28" s="477"/>
      <c r="F28" s="158"/>
      <c r="G28" s="159"/>
      <c r="H28" s="129">
        <v>4</v>
      </c>
      <c r="I28" s="160">
        <f>D6</f>
        <v>44343</v>
      </c>
      <c r="J28" s="161"/>
      <c r="K28" s="162">
        <v>12</v>
      </c>
      <c r="L28" s="127">
        <f>D14</f>
        <v>44371</v>
      </c>
      <c r="M28" s="163"/>
      <c r="N28" s="104">
        <v>20</v>
      </c>
      <c r="O28" s="160">
        <f>D22</f>
        <v>0</v>
      </c>
      <c r="P28" s="131"/>
      <c r="Q28" s="333">
        <f>C28</f>
        <v>0</v>
      </c>
      <c r="R28" s="452"/>
      <c r="S28" s="58"/>
      <c r="U28">
        <v>1</v>
      </c>
      <c r="V28" t="s">
        <v>206</v>
      </c>
      <c r="W28" t="s">
        <v>207</v>
      </c>
      <c r="X28" t="s">
        <v>208</v>
      </c>
      <c r="Y28" s="229">
        <v>21.904167175292969</v>
      </c>
      <c r="Z28" s="229">
        <v>21.873815536499023</v>
      </c>
      <c r="AA28" s="229">
        <v>4.29237000644207E-2</v>
      </c>
      <c r="AB28" s="229">
        <v>100000</v>
      </c>
      <c r="AC28" t="s">
        <v>226</v>
      </c>
      <c r="AD28" t="s">
        <v>226</v>
      </c>
    </row>
    <row r="29" spans="1:30" ht="17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MD59 PLS</v>
      </c>
      <c r="J29" s="167"/>
      <c r="K29" s="168"/>
      <c r="L29" s="137" t="str">
        <f>C15</f>
        <v>MD59 FETUS PLS</v>
      </c>
      <c r="M29" s="138"/>
      <c r="N29" s="139"/>
      <c r="O29" s="140">
        <f>C23</f>
        <v>0</v>
      </c>
      <c r="P29" s="143"/>
      <c r="Q29" s="470">
        <f>B28</f>
        <v>0</v>
      </c>
      <c r="R29" s="471" t="s">
        <v>47</v>
      </c>
      <c r="S29" s="58"/>
      <c r="U29">
        <v>2</v>
      </c>
      <c r="V29" t="s">
        <v>209</v>
      </c>
      <c r="W29" t="s">
        <v>207</v>
      </c>
      <c r="X29" t="s">
        <v>208</v>
      </c>
      <c r="Y29" s="229">
        <v>21.843463897705078</v>
      </c>
      <c r="Z29" s="229">
        <v>21.873815536499023</v>
      </c>
      <c r="AA29" s="229">
        <v>4.29237000644207E-2</v>
      </c>
      <c r="AB29" s="229">
        <v>100000</v>
      </c>
      <c r="AC29" t="s">
        <v>226</v>
      </c>
      <c r="AD29" t="s">
        <v>226</v>
      </c>
    </row>
    <row r="30" spans="1:30" ht="18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160</v>
      </c>
      <c r="I30" s="473"/>
      <c r="J30" s="474"/>
      <c r="K30" s="459">
        <f>B15</f>
        <v>164</v>
      </c>
      <c r="L30" s="460"/>
      <c r="M30" s="461"/>
      <c r="N30" s="456">
        <f>B23</f>
        <v>0</v>
      </c>
      <c r="O30" s="457"/>
      <c r="P30" s="458"/>
      <c r="Q30" s="470"/>
      <c r="R30" s="452"/>
      <c r="S30" s="58"/>
      <c r="Y30" s="229"/>
      <c r="Z30" s="229"/>
      <c r="AA30" s="229"/>
      <c r="AB30" s="229"/>
    </row>
    <row r="31" spans="1:30" ht="19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D7</f>
        <v>44350</v>
      </c>
      <c r="J31" s="169"/>
      <c r="K31" s="170">
        <v>13</v>
      </c>
      <c r="L31" s="105">
        <f>D15</f>
        <v>44356</v>
      </c>
      <c r="M31" s="106"/>
      <c r="N31" s="150">
        <v>21</v>
      </c>
      <c r="O31" s="148">
        <f>D23</f>
        <v>0</v>
      </c>
      <c r="P31" s="109"/>
      <c r="Q31" s="470"/>
      <c r="R31" s="453"/>
      <c r="S31" s="58"/>
      <c r="U31">
        <v>3</v>
      </c>
      <c r="V31" t="s">
        <v>232</v>
      </c>
      <c r="W31" s="194" t="s">
        <v>465</v>
      </c>
      <c r="X31" t="s">
        <v>228</v>
      </c>
      <c r="Y31" s="229">
        <v>36.537441253662109</v>
      </c>
      <c r="Z31" s="229">
        <v>36.913627624511719</v>
      </c>
      <c r="AA31" s="229">
        <v>0.44143420457839966</v>
      </c>
      <c r="AB31" s="229">
        <v>5.8979964256286621</v>
      </c>
      <c r="AC31" s="229">
        <v>4.7453489303588867</v>
      </c>
      <c r="AD31" s="229">
        <v>1.2540138959884644</v>
      </c>
    </row>
    <row r="32" spans="1:30" ht="18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MD59 PLS</v>
      </c>
      <c r="J32" s="172"/>
      <c r="K32" s="115"/>
      <c r="L32" s="81" t="str">
        <f>C16</f>
        <v>MD59 FETUS PLS</v>
      </c>
      <c r="M32" s="117"/>
      <c r="N32" s="118"/>
      <c r="O32" s="119">
        <f>C24</f>
        <v>0</v>
      </c>
      <c r="P32" s="173"/>
      <c r="Q32" s="174">
        <f>D28</f>
        <v>0</v>
      </c>
      <c r="R32" s="451" t="s">
        <v>49</v>
      </c>
      <c r="S32" s="58"/>
      <c r="U32">
        <v>4</v>
      </c>
      <c r="V32" t="s">
        <v>234</v>
      </c>
      <c r="W32" s="194" t="s">
        <v>465</v>
      </c>
      <c r="X32" t="s">
        <v>228</v>
      </c>
      <c r="Y32" s="229">
        <v>36.639102935791016</v>
      </c>
      <c r="Z32" s="229">
        <v>36.913627624511719</v>
      </c>
      <c r="AA32" s="229">
        <v>0.44143420457839966</v>
      </c>
      <c r="AB32" s="229">
        <v>5.5170321464538574</v>
      </c>
      <c r="AC32" s="229">
        <v>4.7453489303588867</v>
      </c>
      <c r="AD32" s="229">
        <v>1.2540138959884644</v>
      </c>
    </row>
    <row r="33" spans="1:30" ht="18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160</v>
      </c>
      <c r="I33" s="460"/>
      <c r="J33" s="461"/>
      <c r="K33" s="456">
        <f>B16</f>
        <v>164</v>
      </c>
      <c r="L33" s="457"/>
      <c r="M33" s="458"/>
      <c r="N33" s="459">
        <f>B24</f>
        <v>0</v>
      </c>
      <c r="O33" s="460"/>
      <c r="P33" s="461"/>
      <c r="Q33" s="175"/>
      <c r="R33" s="452"/>
      <c r="S33" s="58"/>
      <c r="U33">
        <v>5</v>
      </c>
      <c r="V33" t="s">
        <v>235</v>
      </c>
      <c r="W33" s="194" t="s">
        <v>465</v>
      </c>
      <c r="X33" t="s">
        <v>228</v>
      </c>
      <c r="Y33" t="s">
        <v>225</v>
      </c>
      <c r="Z33" s="229">
        <v>36.913627624511719</v>
      </c>
      <c r="AA33" s="229">
        <v>0.44143420457839966</v>
      </c>
      <c r="AB33" t="s">
        <v>226</v>
      </c>
      <c r="AC33" t="s">
        <v>226</v>
      </c>
      <c r="AD33" t="s">
        <v>226</v>
      </c>
    </row>
    <row r="34" spans="1:30" ht="17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44350</v>
      </c>
      <c r="J34" s="125"/>
      <c r="K34" s="126">
        <v>14</v>
      </c>
      <c r="L34" s="127">
        <f>D16</f>
        <v>44356</v>
      </c>
      <c r="M34" s="178"/>
      <c r="N34" s="129">
        <v>22</v>
      </c>
      <c r="O34" s="130">
        <f>D24</f>
        <v>0</v>
      </c>
      <c r="P34" s="179"/>
      <c r="Q34" s="180"/>
      <c r="R34" s="452"/>
      <c r="S34" s="58"/>
      <c r="U34">
        <v>15</v>
      </c>
      <c r="V34" t="s">
        <v>236</v>
      </c>
      <c r="W34" s="194" t="s">
        <v>465</v>
      </c>
      <c r="X34" t="s">
        <v>228</v>
      </c>
      <c r="Y34" t="s">
        <v>225</v>
      </c>
      <c r="Z34" s="229">
        <v>36.913627624511719</v>
      </c>
      <c r="AA34" s="229">
        <v>0.44143420457839966</v>
      </c>
      <c r="AB34" t="s">
        <v>226</v>
      </c>
      <c r="AC34" t="s">
        <v>226</v>
      </c>
      <c r="AD34" t="s">
        <v>226</v>
      </c>
    </row>
    <row r="35" spans="1:30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MD59 PLS</v>
      </c>
      <c r="J35" s="183"/>
      <c r="K35" s="136"/>
      <c r="L35" s="137" t="str">
        <f>C17</f>
        <v>MD59 CORD PLS</v>
      </c>
      <c r="M35" s="138"/>
      <c r="N35" s="139"/>
      <c r="O35" s="140">
        <f>C25</f>
        <v>0</v>
      </c>
      <c r="P35" s="143"/>
      <c r="Q35" s="184"/>
      <c r="R35" s="451" t="s">
        <v>51</v>
      </c>
      <c r="S35" s="58"/>
      <c r="U35">
        <v>16</v>
      </c>
      <c r="V35" t="s">
        <v>237</v>
      </c>
      <c r="W35" s="194" t="s">
        <v>465</v>
      </c>
      <c r="X35" t="s">
        <v>228</v>
      </c>
      <c r="Y35" s="229">
        <v>36.959690093994141</v>
      </c>
      <c r="Z35" s="229">
        <v>36.913627624511719</v>
      </c>
      <c r="AA35" s="229">
        <v>0.44143420457839966</v>
      </c>
      <c r="AB35" s="229">
        <v>4.4694914817810059</v>
      </c>
      <c r="AC35" s="229">
        <v>4.7453489303588867</v>
      </c>
      <c r="AD35" s="229">
        <v>1.2540138959884644</v>
      </c>
    </row>
    <row r="36" spans="1:30" ht="18">
      <c r="A36" s="181"/>
      <c r="B36" s="182"/>
      <c r="C36" s="182"/>
      <c r="D36" s="182"/>
      <c r="E36" s="452"/>
      <c r="F36" s="456"/>
      <c r="G36" s="458"/>
      <c r="H36" s="456">
        <f>B9</f>
        <v>161</v>
      </c>
      <c r="I36" s="457"/>
      <c r="J36" s="458"/>
      <c r="K36" s="465">
        <f>B17</f>
        <v>165</v>
      </c>
      <c r="L36" s="466"/>
      <c r="M36" s="467"/>
      <c r="N36" s="456">
        <f>B25</f>
        <v>0</v>
      </c>
      <c r="O36" s="457"/>
      <c r="P36" s="458"/>
      <c r="Q36" s="185" t="s">
        <v>38</v>
      </c>
      <c r="R36" s="452"/>
      <c r="S36" s="58"/>
      <c r="U36">
        <v>17</v>
      </c>
      <c r="V36" t="s">
        <v>238</v>
      </c>
      <c r="W36" s="349" t="s">
        <v>465</v>
      </c>
      <c r="X36" s="35" t="s">
        <v>228</v>
      </c>
      <c r="Y36" s="348">
        <v>37.518268585205078</v>
      </c>
      <c r="Z36" s="348">
        <v>36.913627624511719</v>
      </c>
      <c r="AA36" s="348">
        <v>0.44143420457839966</v>
      </c>
      <c r="AB36" s="348">
        <v>3.0968756675720215</v>
      </c>
      <c r="AC36" s="348">
        <v>4.7453489303588867</v>
      </c>
      <c r="AD36" s="348">
        <v>1.2540138959884644</v>
      </c>
    </row>
    <row r="37" spans="1:30" ht="19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44356</v>
      </c>
      <c r="J37" s="169"/>
      <c r="K37" s="170">
        <v>15</v>
      </c>
      <c r="L37" s="105">
        <f>D17</f>
        <v>44356</v>
      </c>
      <c r="M37" s="106"/>
      <c r="N37" s="187">
        <v>23</v>
      </c>
      <c r="O37" s="108">
        <f>D25</f>
        <v>0</v>
      </c>
      <c r="P37" s="109"/>
      <c r="Q37" s="188"/>
      <c r="R37" s="453"/>
      <c r="S37" s="58"/>
      <c r="U37">
        <v>27</v>
      </c>
      <c r="V37" t="s">
        <v>239</v>
      </c>
      <c r="W37" s="194" t="s">
        <v>466</v>
      </c>
      <c r="X37" t="s">
        <v>228</v>
      </c>
      <c r="Y37" t="s">
        <v>225</v>
      </c>
      <c r="Z37" s="229">
        <v>37.399162292480469</v>
      </c>
      <c r="AA37" s="229">
        <v>0.72860550880432129</v>
      </c>
      <c r="AB37" t="s">
        <v>226</v>
      </c>
      <c r="AC37" t="s">
        <v>226</v>
      </c>
      <c r="AD37" t="s">
        <v>226</v>
      </c>
    </row>
    <row r="38" spans="1:30" ht="19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MD59 PLS</v>
      </c>
      <c r="J38" s="114"/>
      <c r="K38" s="115"/>
      <c r="L38" s="81" t="str">
        <f>C18</f>
        <v>MD59 CORD PLS</v>
      </c>
      <c r="M38" s="117"/>
      <c r="N38" s="118"/>
      <c r="O38" s="119">
        <f>C26</f>
        <v>0</v>
      </c>
      <c r="P38" s="173"/>
      <c r="Q38" s="192"/>
      <c r="R38" s="452" t="s">
        <v>52</v>
      </c>
      <c r="S38" s="58"/>
      <c r="U38">
        <v>28</v>
      </c>
      <c r="V38" t="s">
        <v>240</v>
      </c>
      <c r="W38" s="194" t="s">
        <v>466</v>
      </c>
      <c r="X38" t="s">
        <v>228</v>
      </c>
      <c r="Y38" s="229">
        <v>37.614028930664062</v>
      </c>
      <c r="Z38" s="229">
        <v>37.399162292480469</v>
      </c>
      <c r="AA38" s="229">
        <v>0.72860550880432129</v>
      </c>
      <c r="AB38" s="229">
        <v>2.9080920219421387</v>
      </c>
      <c r="AC38" s="229">
        <v>3.6375656127929688</v>
      </c>
      <c r="AD38" s="229">
        <v>1.6549137830734253</v>
      </c>
    </row>
    <row r="39" spans="1:30" ht="19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161</v>
      </c>
      <c r="I39" s="460"/>
      <c r="J39" s="461"/>
      <c r="K39" s="456">
        <f>B18</f>
        <v>165</v>
      </c>
      <c r="L39" s="457"/>
      <c r="M39" s="458"/>
      <c r="N39" s="480">
        <f>B26</f>
        <v>0</v>
      </c>
      <c r="O39" s="481"/>
      <c r="P39" s="482"/>
      <c r="Q39" s="196" t="s">
        <v>38</v>
      </c>
      <c r="R39" s="452"/>
      <c r="S39" s="58"/>
      <c r="U39">
        <v>29</v>
      </c>
      <c r="V39" t="s">
        <v>241</v>
      </c>
      <c r="W39" s="194" t="s">
        <v>466</v>
      </c>
      <c r="X39" t="s">
        <v>228</v>
      </c>
      <c r="Y39" s="229">
        <v>38.290729522705078</v>
      </c>
      <c r="Z39" s="229">
        <v>37.399162292480469</v>
      </c>
      <c r="AA39" s="229">
        <v>0.72860550880432129</v>
      </c>
      <c r="AB39" s="229">
        <v>1.8645733594894409</v>
      </c>
      <c r="AC39" s="229">
        <v>3.6375656127929688</v>
      </c>
      <c r="AD39" s="229">
        <v>1.6549137830734253</v>
      </c>
    </row>
    <row r="40" spans="1:30" ht="17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44356</v>
      </c>
      <c r="J40" s="201"/>
      <c r="K40" s="202">
        <v>16</v>
      </c>
      <c r="L40" s="203">
        <f>D18</f>
        <v>44356</v>
      </c>
      <c r="M40" s="204"/>
      <c r="N40" s="205">
        <v>24</v>
      </c>
      <c r="O40" s="200">
        <f>D26</f>
        <v>0</v>
      </c>
      <c r="P40" s="201"/>
      <c r="Q40" s="206"/>
      <c r="R40" s="452"/>
      <c r="S40" s="58"/>
      <c r="U40">
        <v>39</v>
      </c>
      <c r="V40" t="s">
        <v>242</v>
      </c>
      <c r="W40" s="194" t="s">
        <v>466</v>
      </c>
      <c r="X40" t="s">
        <v>228</v>
      </c>
      <c r="Y40" s="229">
        <v>37.109996795654297</v>
      </c>
      <c r="Z40" s="229">
        <v>37.399162292480469</v>
      </c>
      <c r="AA40" s="229">
        <v>0.72860550880432129</v>
      </c>
      <c r="AB40" s="229">
        <v>4.0493302345275879</v>
      </c>
      <c r="AC40" s="229">
        <v>3.6375656127929688</v>
      </c>
      <c r="AD40" s="229">
        <v>1.6549137830734253</v>
      </c>
    </row>
    <row r="41" spans="1:30" ht="19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40</v>
      </c>
      <c r="V41" t="s">
        <v>243</v>
      </c>
      <c r="W41" s="194" t="s">
        <v>466</v>
      </c>
      <c r="X41" t="s">
        <v>228</v>
      </c>
      <c r="Y41" t="s">
        <v>225</v>
      </c>
      <c r="Z41" s="229">
        <v>37.399162292480469</v>
      </c>
      <c r="AA41" s="229">
        <v>0.72860550880432129</v>
      </c>
      <c r="AB41" t="s">
        <v>226</v>
      </c>
      <c r="AC41" t="s">
        <v>226</v>
      </c>
      <c r="AD41" t="s">
        <v>226</v>
      </c>
    </row>
    <row r="42" spans="1:30" ht="20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41</v>
      </c>
      <c r="V42" t="s">
        <v>244</v>
      </c>
      <c r="W42" s="349" t="s">
        <v>466</v>
      </c>
      <c r="X42" s="35" t="s">
        <v>228</v>
      </c>
      <c r="Y42" s="348">
        <v>36.581897735595703</v>
      </c>
      <c r="Z42" s="348">
        <v>37.399162292480469</v>
      </c>
      <c r="AA42" s="348">
        <v>0.72860550880432129</v>
      </c>
      <c r="AB42" s="348">
        <v>5.7282676696777344</v>
      </c>
      <c r="AC42" s="348">
        <v>3.6375656127929688</v>
      </c>
      <c r="AD42" s="348">
        <v>1.6549137830734253</v>
      </c>
    </row>
    <row r="43" spans="1:30" ht="20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t="s">
        <v>245</v>
      </c>
      <c r="W43" s="194" t="s">
        <v>467</v>
      </c>
      <c r="X43" t="s">
        <v>228</v>
      </c>
      <c r="Y43" s="229">
        <v>37.013603210449219</v>
      </c>
      <c r="Z43" s="229">
        <v>37.172191619873047</v>
      </c>
      <c r="AA43" s="229">
        <v>0.13822388648986816</v>
      </c>
      <c r="AB43" s="229">
        <v>4.313992977142334</v>
      </c>
      <c r="AC43" s="229">
        <v>3.8981101512908936</v>
      </c>
      <c r="AD43" s="229">
        <v>0.3621421754360199</v>
      </c>
    </row>
    <row r="44" spans="1:30" ht="20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s="194" t="s">
        <v>467</v>
      </c>
      <c r="X44" t="s">
        <v>228</v>
      </c>
      <c r="Y44" t="s">
        <v>225</v>
      </c>
      <c r="Z44" s="229">
        <v>37.172191619873047</v>
      </c>
      <c r="AA44" s="229">
        <v>0.13822388648986816</v>
      </c>
      <c r="AB44" t="s">
        <v>226</v>
      </c>
      <c r="AC44" t="s">
        <v>226</v>
      </c>
      <c r="AD44" t="s">
        <v>226</v>
      </c>
    </row>
    <row r="45" spans="1:30" ht="20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s="194" t="s">
        <v>467</v>
      </c>
      <c r="X45" t="s">
        <v>228</v>
      </c>
      <c r="Y45" t="s">
        <v>225</v>
      </c>
      <c r="Z45" s="229">
        <v>37.172191619873047</v>
      </c>
      <c r="AA45" s="229">
        <v>0.13822388648986816</v>
      </c>
      <c r="AB45" t="s">
        <v>226</v>
      </c>
      <c r="AC45" t="s">
        <v>226</v>
      </c>
      <c r="AD45" t="s">
        <v>226</v>
      </c>
    </row>
    <row r="46" spans="1:30" ht="20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s="194" t="s">
        <v>467</v>
      </c>
      <c r="X46" t="s">
        <v>228</v>
      </c>
      <c r="Y46" s="229">
        <v>37.267078399658203</v>
      </c>
      <c r="Z46" s="229">
        <v>37.172191619873047</v>
      </c>
      <c r="AA46" s="229">
        <v>0.13822388648986816</v>
      </c>
      <c r="AB46" s="229">
        <v>3.6523778438568115</v>
      </c>
      <c r="AC46" s="229">
        <v>3.8981101512908936</v>
      </c>
      <c r="AD46" s="229">
        <v>0.3621421754360199</v>
      </c>
    </row>
    <row r="47" spans="1:30" ht="20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s="194" t="s">
        <v>467</v>
      </c>
      <c r="X47" t="s">
        <v>228</v>
      </c>
      <c r="Y47" s="229">
        <v>37.235893249511719</v>
      </c>
      <c r="Z47" s="229">
        <v>37.172191619873047</v>
      </c>
      <c r="AA47" s="229">
        <v>0.13822388648986816</v>
      </c>
      <c r="AB47" s="229">
        <v>3.7279601097106934</v>
      </c>
      <c r="AC47" s="229">
        <v>3.8981101512908936</v>
      </c>
      <c r="AD47" s="229">
        <v>0.3621421754360199</v>
      </c>
    </row>
    <row r="48" spans="1:30" ht="20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t="s">
        <v>252</v>
      </c>
      <c r="W48" s="349" t="s">
        <v>467</v>
      </c>
      <c r="X48" s="35" t="s">
        <v>228</v>
      </c>
      <c r="Y48" s="35" t="s">
        <v>225</v>
      </c>
      <c r="Z48" s="348">
        <v>37.172191619873047</v>
      </c>
      <c r="AA48" s="348">
        <v>0.13822388648986816</v>
      </c>
      <c r="AB48" s="35" t="s">
        <v>226</v>
      </c>
      <c r="AC48" s="35" t="s">
        <v>226</v>
      </c>
      <c r="AD48" s="35" t="s">
        <v>226</v>
      </c>
    </row>
    <row r="49" spans="1:30" ht="20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t="s">
        <v>253</v>
      </c>
      <c r="W49" s="194" t="s">
        <v>468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20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s="194" t="s">
        <v>468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20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s="194" t="s">
        <v>468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20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s="194" t="s">
        <v>468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20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s="194" t="s">
        <v>468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89</v>
      </c>
      <c r="V54" t="s">
        <v>258</v>
      </c>
      <c r="W54" s="349" t="s">
        <v>468</v>
      </c>
      <c r="X54" s="35" t="s">
        <v>228</v>
      </c>
      <c r="Y54" s="35" t="s">
        <v>225</v>
      </c>
      <c r="Z54" s="35" t="s">
        <v>226</v>
      </c>
      <c r="AA54" s="35" t="s">
        <v>226</v>
      </c>
      <c r="AB54" s="35" t="s">
        <v>226</v>
      </c>
      <c r="AC54" s="35" t="s">
        <v>226</v>
      </c>
      <c r="AD54" s="35" t="s">
        <v>226</v>
      </c>
    </row>
    <row r="55" spans="1:30">
      <c r="U55">
        <v>6</v>
      </c>
      <c r="V55" t="s">
        <v>259</v>
      </c>
      <c r="W55" s="194" t="s">
        <v>469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7</v>
      </c>
      <c r="V56" t="s">
        <v>261</v>
      </c>
      <c r="W56" s="194" t="s">
        <v>469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8</v>
      </c>
      <c r="V57" t="s">
        <v>262</v>
      </c>
      <c r="W57" s="194" t="s">
        <v>469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18</v>
      </c>
      <c r="V58" t="s">
        <v>263</v>
      </c>
      <c r="W58" s="194" t="s">
        <v>469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19</v>
      </c>
      <c r="V59" t="s">
        <v>264</v>
      </c>
      <c r="W59" s="194" t="s">
        <v>469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20</v>
      </c>
      <c r="V60" t="s">
        <v>265</v>
      </c>
      <c r="W60" s="349" t="s">
        <v>469</v>
      </c>
      <c r="X60" s="35" t="s">
        <v>228</v>
      </c>
      <c r="Y60" s="35" t="s">
        <v>225</v>
      </c>
      <c r="Z60" s="35" t="s">
        <v>226</v>
      </c>
      <c r="AA60" s="35" t="s">
        <v>226</v>
      </c>
      <c r="AB60" s="35" t="s">
        <v>226</v>
      </c>
      <c r="AC60" s="35" t="s">
        <v>226</v>
      </c>
      <c r="AD60" s="35" t="s">
        <v>226</v>
      </c>
    </row>
    <row r="61" spans="1:30">
      <c r="U61">
        <v>30</v>
      </c>
      <c r="V61" t="s">
        <v>266</v>
      </c>
      <c r="W61" s="194" t="s">
        <v>470</v>
      </c>
      <c r="X61" t="s">
        <v>228</v>
      </c>
      <c r="Y61" s="229">
        <v>38.23870849609375</v>
      </c>
      <c r="Z61" s="229">
        <v>38.343059539794922</v>
      </c>
      <c r="AA61" s="229">
        <v>0.42125740647315979</v>
      </c>
      <c r="AB61" s="229">
        <v>1.9293830394744873</v>
      </c>
      <c r="AC61" s="229">
        <v>1.8494529724121094</v>
      </c>
      <c r="AD61" s="229">
        <v>0.44572147727012634</v>
      </c>
    </row>
    <row r="62" spans="1:30">
      <c r="U62">
        <v>31</v>
      </c>
      <c r="V62" t="s">
        <v>267</v>
      </c>
      <c r="W62" s="194" t="s">
        <v>470</v>
      </c>
      <c r="X62" t="s">
        <v>228</v>
      </c>
      <c r="Y62" s="229">
        <v>38.965312957763672</v>
      </c>
      <c r="Z62" s="229">
        <v>38.343059539794922</v>
      </c>
      <c r="AA62" s="229">
        <v>0.42125740647315979</v>
      </c>
      <c r="AB62" s="229">
        <v>1.1971670389175415</v>
      </c>
      <c r="AC62" s="229">
        <v>1.8494529724121094</v>
      </c>
      <c r="AD62" s="229">
        <v>0.44572147727012634</v>
      </c>
    </row>
    <row r="63" spans="1:30">
      <c r="U63">
        <v>32</v>
      </c>
      <c r="V63" t="s">
        <v>268</v>
      </c>
      <c r="W63" s="194" t="s">
        <v>470</v>
      </c>
      <c r="X63" t="s">
        <v>228</v>
      </c>
      <c r="Y63" s="229">
        <v>38.074794769287109</v>
      </c>
      <c r="Z63" s="229">
        <v>38.343059539794922</v>
      </c>
      <c r="AA63" s="229">
        <v>0.42125740647315979</v>
      </c>
      <c r="AB63" s="229">
        <v>2.1486952304840088</v>
      </c>
      <c r="AC63" s="229">
        <v>1.8494529724121094</v>
      </c>
      <c r="AD63" s="229">
        <v>0.44572147727012634</v>
      </c>
    </row>
    <row r="64" spans="1:30">
      <c r="U64">
        <v>42</v>
      </c>
      <c r="V64" t="s">
        <v>269</v>
      </c>
      <c r="W64" s="194" t="s">
        <v>470</v>
      </c>
      <c r="X64" t="s">
        <v>228</v>
      </c>
      <c r="Y64" s="229">
        <v>38.093421936035156</v>
      </c>
      <c r="Z64" s="229">
        <v>38.343059539794922</v>
      </c>
      <c r="AA64" s="229">
        <v>0.42125740647315979</v>
      </c>
      <c r="AB64" s="229">
        <v>2.1225669384002686</v>
      </c>
      <c r="AC64" s="229">
        <v>1.8494529724121094</v>
      </c>
      <c r="AD64" s="229">
        <v>0.44572147727012634</v>
      </c>
    </row>
    <row r="65" spans="2:30">
      <c r="U65">
        <v>43</v>
      </c>
      <c r="V65" t="s">
        <v>91</v>
      </c>
      <c r="W65" s="194" t="s">
        <v>470</v>
      </c>
      <c r="X65" t="s">
        <v>228</v>
      </c>
      <c r="Y65" t="s">
        <v>225</v>
      </c>
      <c r="Z65" s="229">
        <v>38.343059539794922</v>
      </c>
      <c r="AA65" s="229">
        <v>0.42125740647315979</v>
      </c>
      <c r="AB65" t="s">
        <v>226</v>
      </c>
      <c r="AC65" t="s">
        <v>226</v>
      </c>
      <c r="AD65" t="s">
        <v>226</v>
      </c>
    </row>
    <row r="66" spans="2:30">
      <c r="U66">
        <v>44</v>
      </c>
      <c r="V66" t="s">
        <v>270</v>
      </c>
      <c r="W66" s="349" t="s">
        <v>470</v>
      </c>
      <c r="X66" s="35" t="s">
        <v>228</v>
      </c>
      <c r="Y66" s="35" t="s">
        <v>225</v>
      </c>
      <c r="Z66" s="348">
        <v>38.343059539794922</v>
      </c>
      <c r="AA66" s="348">
        <v>0.42125740647315979</v>
      </c>
      <c r="AB66" s="35" t="s">
        <v>226</v>
      </c>
      <c r="AC66" s="35" t="s">
        <v>226</v>
      </c>
      <c r="AD66" s="35" t="s">
        <v>226</v>
      </c>
    </row>
    <row r="67" spans="2:30">
      <c r="U67">
        <v>78</v>
      </c>
      <c r="V67" t="s">
        <v>291</v>
      </c>
      <c r="W67" s="194" t="s">
        <v>471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79</v>
      </c>
      <c r="V68" t="s">
        <v>292</v>
      </c>
      <c r="W68" s="194" t="s">
        <v>471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80</v>
      </c>
      <c r="V69" t="s">
        <v>293</v>
      </c>
      <c r="W69" s="194" t="s">
        <v>471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90</v>
      </c>
      <c r="V70" t="s">
        <v>294</v>
      </c>
      <c r="W70" s="194" t="s">
        <v>471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91</v>
      </c>
      <c r="V71" t="s">
        <v>295</v>
      </c>
      <c r="W71" s="194" t="s">
        <v>471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92</v>
      </c>
      <c r="V72" t="s">
        <v>296</v>
      </c>
      <c r="W72" s="349" t="s">
        <v>471</v>
      </c>
      <c r="X72" s="35" t="s">
        <v>228</v>
      </c>
      <c r="Y72" s="35" t="s">
        <v>225</v>
      </c>
      <c r="Z72" s="35" t="s">
        <v>226</v>
      </c>
      <c r="AA72" s="35" t="s">
        <v>226</v>
      </c>
      <c r="AB72" s="35" t="s">
        <v>226</v>
      </c>
      <c r="AC72" s="35" t="s">
        <v>226</v>
      </c>
      <c r="AD72" s="35" t="s">
        <v>226</v>
      </c>
    </row>
    <row r="73" spans="2:30">
      <c r="U73">
        <v>54</v>
      </c>
      <c r="V73" t="s">
        <v>284</v>
      </c>
      <c r="W73" s="194" t="s">
        <v>472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:30">
      <c r="U74">
        <v>55</v>
      </c>
      <c r="V74" t="s">
        <v>286</v>
      </c>
      <c r="W74" s="194" t="s">
        <v>472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56</v>
      </c>
      <c r="V75" t="s">
        <v>287</v>
      </c>
      <c r="W75" s="194" t="s">
        <v>472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66</v>
      </c>
      <c r="V76" t="s">
        <v>288</v>
      </c>
      <c r="W76" s="194" t="s">
        <v>472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:30">
      <c r="U77">
        <v>67</v>
      </c>
      <c r="V77" t="s">
        <v>289</v>
      </c>
      <c r="W77" s="194" t="s">
        <v>472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68</v>
      </c>
      <c r="V78" t="s">
        <v>290</v>
      </c>
      <c r="W78" s="194" t="s">
        <v>472</v>
      </c>
      <c r="X78" t="s">
        <v>228</v>
      </c>
      <c r="Y78" t="s">
        <v>225</v>
      </c>
      <c r="Z78" t="s">
        <v>226</v>
      </c>
      <c r="AA78" t="s">
        <v>226</v>
      </c>
      <c r="AB78" t="s">
        <v>226</v>
      </c>
      <c r="AC78" t="s">
        <v>226</v>
      </c>
      <c r="AD78" t="s">
        <v>226</v>
      </c>
    </row>
  </sheetData>
  <mergeCells count="54"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  <mergeCell ref="E35:E37"/>
    <mergeCell ref="R35:R37"/>
    <mergeCell ref="F36:G36"/>
    <mergeCell ref="H36:J36"/>
    <mergeCell ref="K36:M36"/>
    <mergeCell ref="N36:P36"/>
    <mergeCell ref="E32:E34"/>
    <mergeCell ref="R32:R34"/>
    <mergeCell ref="F33:G33"/>
    <mergeCell ref="H33:J33"/>
    <mergeCell ref="K33:M33"/>
    <mergeCell ref="N33:P33"/>
    <mergeCell ref="E29:E31"/>
    <mergeCell ref="Q29:Q31"/>
    <mergeCell ref="R29:R31"/>
    <mergeCell ref="F30:G30"/>
    <mergeCell ref="H30:J30"/>
    <mergeCell ref="K30:M30"/>
    <mergeCell ref="N30:P30"/>
    <mergeCell ref="E26:E28"/>
    <mergeCell ref="R26:R28"/>
    <mergeCell ref="F27:G27"/>
    <mergeCell ref="H27:J27"/>
    <mergeCell ref="K27:M27"/>
    <mergeCell ref="N27:P27"/>
    <mergeCell ref="E23:E25"/>
    <mergeCell ref="R23:R25"/>
    <mergeCell ref="F24:G24"/>
    <mergeCell ref="H24:J24"/>
    <mergeCell ref="K24:M24"/>
    <mergeCell ref="N24:P24"/>
    <mergeCell ref="E20:E22"/>
    <mergeCell ref="Q20:Q22"/>
    <mergeCell ref="R20:R22"/>
    <mergeCell ref="F21:G21"/>
    <mergeCell ref="H21:J21"/>
    <mergeCell ref="K21:M21"/>
    <mergeCell ref="N21:P21"/>
    <mergeCell ref="G2:H2"/>
    <mergeCell ref="E17:E19"/>
    <mergeCell ref="R17:R19"/>
    <mergeCell ref="F18:G18"/>
    <mergeCell ref="H18:J18"/>
    <mergeCell ref="K18:M18"/>
    <mergeCell ref="N18:P18"/>
  </mergeCells>
  <conditionalFormatting sqref="A1:S1 A42:G53 I42:I53 R2:S2 S5:S7 K42:S53 E4:F4 R4:R7 A32:S32 A31:P31 A30:H30 A34:S35 A33:H33 A37:S38 A40:S41 N18 K18 N21 K21 N24 K24 N27 K27 N30 K30 N33 K33 N36 K36 N39 K39 Q18:S19 Q24:S24 Q27:S27 Q33:S33 Q36:S36 Q39:S39 E24:H24 E25:S26 E21:H21 E18:H18 E16:S17 E5:E15 A39:H39 A2:J2 R10:S15 A54:S1048576 E20:S20 E22:P22 R21:S22 A36:H36 R30:S31 A29:S29 E28:S28 E3:J3 A3:A14 E27:H27 E19:M19 E23:S23 B13:B14 A15:B28">
    <cfRule type="cellIs" dxfId="661" priority="74" stopIfTrue="1" operator="equal">
      <formula>0</formula>
    </cfRule>
  </conditionalFormatting>
  <conditionalFormatting sqref="P5:Q5 P10">
    <cfRule type="cellIs" dxfId="660" priority="73" stopIfTrue="1" operator="equal">
      <formula>0</formula>
    </cfRule>
  </conditionalFormatting>
  <conditionalFormatting sqref="O4">
    <cfRule type="cellIs" dxfId="659" priority="70" stopIfTrue="1" operator="equal">
      <formula>0</formula>
    </cfRule>
  </conditionalFormatting>
  <conditionalFormatting sqref="O5 O14 P7:Q8 Q4 Q10 P12:Q14 Q6">
    <cfRule type="cellIs" dxfId="658" priority="72" stopIfTrue="1" operator="equal">
      <formula>0</formula>
    </cfRule>
  </conditionalFormatting>
  <conditionalFormatting sqref="P14:Q14">
    <cfRule type="cellIs" dxfId="657" priority="71" stopIfTrue="1" operator="equal">
      <formula>0</formula>
    </cfRule>
  </conditionalFormatting>
  <conditionalFormatting sqref="M5:N5 M11">
    <cfRule type="cellIs" dxfId="656" priority="69" stopIfTrue="1" operator="equal">
      <formula>0</formula>
    </cfRule>
  </conditionalFormatting>
  <conditionalFormatting sqref="L4">
    <cfRule type="cellIs" dxfId="655" priority="67" stopIfTrue="1" operator="equal">
      <formula>0</formula>
    </cfRule>
  </conditionalFormatting>
  <conditionalFormatting sqref="K5:L5 M7:N8 N4 K4 N11 M13:N14 N6">
    <cfRule type="cellIs" dxfId="654" priority="68" stopIfTrue="1" operator="equal">
      <formula>0</formula>
    </cfRule>
  </conditionalFormatting>
  <conditionalFormatting sqref="D3 B3">
    <cfRule type="cellIs" dxfId="653" priority="66" stopIfTrue="1" operator="equal">
      <formula>0</formula>
    </cfRule>
  </conditionalFormatting>
  <conditionalFormatting sqref="H6 G6:G12">
    <cfRule type="cellIs" dxfId="652" priority="65" stopIfTrue="1" operator="equal">
      <formula>0</formula>
    </cfRule>
  </conditionalFormatting>
  <conditionalFormatting sqref="B16:B23">
    <cfRule type="cellIs" dxfId="651" priority="64" stopIfTrue="1" operator="equal">
      <formula>0</formula>
    </cfRule>
  </conditionalFormatting>
  <conditionalFormatting sqref="B20:B27">
    <cfRule type="cellIs" dxfId="650" priority="63" stopIfTrue="1" operator="equal">
      <formula>0</formula>
    </cfRule>
  </conditionalFormatting>
  <conditionalFormatting sqref="B9 B7">
    <cfRule type="cellIs" dxfId="649" priority="62" stopIfTrue="1" operator="equal">
      <formula>0</formula>
    </cfRule>
  </conditionalFormatting>
  <conditionalFormatting sqref="B5 B7">
    <cfRule type="cellIs" dxfId="648" priority="61" stopIfTrue="1" operator="equal">
      <formula>0</formula>
    </cfRule>
  </conditionalFormatting>
  <conditionalFormatting sqref="C3">
    <cfRule type="cellIs" dxfId="647" priority="60" stopIfTrue="1" operator="equal">
      <formula>0</formula>
    </cfRule>
  </conditionalFormatting>
  <conditionalFormatting sqref="B11 B7 B9">
    <cfRule type="cellIs" dxfId="646" priority="59" stopIfTrue="1" operator="equal">
      <formula>0</formula>
    </cfRule>
  </conditionalFormatting>
  <conditionalFormatting sqref="B11:B15">
    <cfRule type="cellIs" dxfId="645" priority="58" stopIfTrue="1" operator="equal">
      <formula>0</formula>
    </cfRule>
  </conditionalFormatting>
  <conditionalFormatting sqref="B4">
    <cfRule type="cellIs" dxfId="644" priority="57" stopIfTrue="1" operator="equal">
      <formula>0</formula>
    </cfRule>
  </conditionalFormatting>
  <conditionalFormatting sqref="B6">
    <cfRule type="cellIs" dxfId="643" priority="56" stopIfTrue="1" operator="equal">
      <formula>0</formula>
    </cfRule>
  </conditionalFormatting>
  <conditionalFormatting sqref="B8">
    <cfRule type="cellIs" dxfId="642" priority="55" stopIfTrue="1" operator="equal">
      <formula>0</formula>
    </cfRule>
  </conditionalFormatting>
  <conditionalFormatting sqref="B8">
    <cfRule type="cellIs" dxfId="641" priority="54" stopIfTrue="1" operator="equal">
      <formula>0</formula>
    </cfRule>
  </conditionalFormatting>
  <conditionalFormatting sqref="B10">
    <cfRule type="cellIs" dxfId="640" priority="53" stopIfTrue="1" operator="equal">
      <formula>0</formula>
    </cfRule>
  </conditionalFormatting>
  <conditionalFormatting sqref="B10">
    <cfRule type="cellIs" dxfId="639" priority="52" stopIfTrue="1" operator="equal">
      <formula>0</formula>
    </cfRule>
  </conditionalFormatting>
  <conditionalFormatting sqref="B12">
    <cfRule type="cellIs" dxfId="638" priority="51" stopIfTrue="1" operator="equal">
      <formula>0</formula>
    </cfRule>
  </conditionalFormatting>
  <conditionalFormatting sqref="C3">
    <cfRule type="cellIs" dxfId="637" priority="50" stopIfTrue="1" operator="equal">
      <formula>0</formula>
    </cfRule>
  </conditionalFormatting>
  <conditionalFormatting sqref="C3">
    <cfRule type="cellIs" dxfId="636" priority="49" stopIfTrue="1" operator="equal">
      <formula>0</formula>
    </cfRule>
  </conditionalFormatting>
  <conditionalFormatting sqref="C3">
    <cfRule type="cellIs" dxfId="635" priority="48" stopIfTrue="1" operator="equal">
      <formula>0</formula>
    </cfRule>
  </conditionalFormatting>
  <conditionalFormatting sqref="C3">
    <cfRule type="cellIs" dxfId="634" priority="47" stopIfTrue="1" operator="equal">
      <formula>0</formula>
    </cfRule>
  </conditionalFormatting>
  <conditionalFormatting sqref="D27:D28">
    <cfRule type="cellIs" dxfId="633" priority="46" stopIfTrue="1" operator="equal">
      <formula>0</formula>
    </cfRule>
  </conditionalFormatting>
  <conditionalFormatting sqref="D27:D28">
    <cfRule type="cellIs" dxfId="632" priority="45" stopIfTrue="1" operator="equal">
      <formula>0</formula>
    </cfRule>
  </conditionalFormatting>
  <conditionalFormatting sqref="D25:D26">
    <cfRule type="cellIs" dxfId="631" priority="44" stopIfTrue="1" operator="equal">
      <formula>0</formula>
    </cfRule>
  </conditionalFormatting>
  <conditionalFormatting sqref="D23:D24">
    <cfRule type="cellIs" dxfId="630" priority="43" stopIfTrue="1" operator="equal">
      <formula>0</formula>
    </cfRule>
  </conditionalFormatting>
  <conditionalFormatting sqref="D21:D22">
    <cfRule type="cellIs" dxfId="629" priority="42" stopIfTrue="1" operator="equal">
      <formula>0</formula>
    </cfRule>
  </conditionalFormatting>
  <conditionalFormatting sqref="D17:D18">
    <cfRule type="cellIs" dxfId="628" priority="41" stopIfTrue="1" operator="equal">
      <formula>0</formula>
    </cfRule>
  </conditionalFormatting>
  <conditionalFormatting sqref="D17:D18">
    <cfRule type="cellIs" dxfId="627" priority="40" stopIfTrue="1" operator="equal">
      <formula>0</formula>
    </cfRule>
  </conditionalFormatting>
  <conditionalFormatting sqref="D15:D16">
    <cfRule type="cellIs" dxfId="626" priority="39" stopIfTrue="1" operator="equal">
      <formula>0</formula>
    </cfRule>
  </conditionalFormatting>
  <conditionalFormatting sqref="D15:D16">
    <cfRule type="cellIs" dxfId="625" priority="38" stopIfTrue="1" operator="equal">
      <formula>0</formula>
    </cfRule>
  </conditionalFormatting>
  <conditionalFormatting sqref="D13:D14">
    <cfRule type="cellIs" dxfId="624" priority="37" stopIfTrue="1" operator="equal">
      <formula>0</formula>
    </cfRule>
  </conditionalFormatting>
  <conditionalFormatting sqref="D13:D14">
    <cfRule type="cellIs" dxfId="623" priority="36" stopIfTrue="1" operator="equal">
      <formula>0</formula>
    </cfRule>
  </conditionalFormatting>
  <conditionalFormatting sqref="D11:D12">
    <cfRule type="cellIs" dxfId="622" priority="35" stopIfTrue="1" operator="equal">
      <formula>0</formula>
    </cfRule>
  </conditionalFormatting>
  <conditionalFormatting sqref="D11:D12">
    <cfRule type="cellIs" dxfId="621" priority="34" stopIfTrue="1" operator="equal">
      <formula>0</formula>
    </cfRule>
  </conditionalFormatting>
  <conditionalFormatting sqref="D9:D10">
    <cfRule type="cellIs" dxfId="620" priority="33" stopIfTrue="1" operator="equal">
      <formula>0</formula>
    </cfRule>
  </conditionalFormatting>
  <conditionalFormatting sqref="D7">
    <cfRule type="cellIs" dxfId="619" priority="32" stopIfTrue="1" operator="equal">
      <formula>0</formula>
    </cfRule>
  </conditionalFormatting>
  <conditionalFormatting sqref="D8">
    <cfRule type="cellIs" dxfId="618" priority="31" stopIfTrue="1" operator="equal">
      <formula>0</formula>
    </cfRule>
  </conditionalFormatting>
  <conditionalFormatting sqref="B10 B8">
    <cfRule type="cellIs" dxfId="617" priority="30" stopIfTrue="1" operator="equal">
      <formula>0</formula>
    </cfRule>
  </conditionalFormatting>
  <conditionalFormatting sqref="B8">
    <cfRule type="cellIs" dxfId="616" priority="29" stopIfTrue="1" operator="equal">
      <formula>0</formula>
    </cfRule>
  </conditionalFormatting>
  <conditionalFormatting sqref="B12 B8 B10">
    <cfRule type="cellIs" dxfId="615" priority="28" stopIfTrue="1" operator="equal">
      <formula>0</formula>
    </cfRule>
  </conditionalFormatting>
  <conditionalFormatting sqref="B7">
    <cfRule type="cellIs" dxfId="614" priority="27" stopIfTrue="1" operator="equal">
      <formula>0</formula>
    </cfRule>
  </conditionalFormatting>
  <conditionalFormatting sqref="B9">
    <cfRule type="cellIs" dxfId="613" priority="26" stopIfTrue="1" operator="equal">
      <formula>0</formula>
    </cfRule>
  </conditionalFormatting>
  <conditionalFormatting sqref="B9">
    <cfRule type="cellIs" dxfId="612" priority="25" stopIfTrue="1" operator="equal">
      <formula>0</formula>
    </cfRule>
  </conditionalFormatting>
  <conditionalFormatting sqref="B11">
    <cfRule type="cellIs" dxfId="611" priority="24" stopIfTrue="1" operator="equal">
      <formula>0</formula>
    </cfRule>
  </conditionalFormatting>
  <conditionalFormatting sqref="B11">
    <cfRule type="cellIs" dxfId="610" priority="23" stopIfTrue="1" operator="equal">
      <formula>0</formula>
    </cfRule>
  </conditionalFormatting>
  <conditionalFormatting sqref="B13">
    <cfRule type="cellIs" dxfId="609" priority="22" stopIfTrue="1" operator="equal">
      <formula>0</formula>
    </cfRule>
  </conditionalFormatting>
  <conditionalFormatting sqref="D19:D20">
    <cfRule type="cellIs" dxfId="608" priority="21" stopIfTrue="1" operator="equal">
      <formula>0</formula>
    </cfRule>
  </conditionalFormatting>
  <conditionalFormatting sqref="D19:D20">
    <cfRule type="cellIs" dxfId="607" priority="20" stopIfTrue="1" operator="equal">
      <formula>0</formula>
    </cfRule>
  </conditionalFormatting>
  <conditionalFormatting sqref="C15:C28">
    <cfRule type="cellIs" dxfId="606" priority="19" stopIfTrue="1" operator="equal">
      <formula>0</formula>
    </cfRule>
  </conditionalFormatting>
  <conditionalFormatting sqref="C15:C28">
    <cfRule type="cellIs" dxfId="605" priority="18" stopIfTrue="1" operator="equal">
      <formula>0</formula>
    </cfRule>
  </conditionalFormatting>
  <conditionalFormatting sqref="C15:C28">
    <cfRule type="cellIs" dxfId="604" priority="17" stopIfTrue="1" operator="equal">
      <formula>0</formula>
    </cfRule>
  </conditionalFormatting>
  <conditionalFormatting sqref="C15:C28">
    <cfRule type="cellIs" dxfId="603" priority="16" stopIfTrue="1" operator="equal">
      <formula>0</formula>
    </cfRule>
  </conditionalFormatting>
  <conditionalFormatting sqref="C15:C28">
    <cfRule type="cellIs" dxfId="602" priority="15" stopIfTrue="1" operator="equal">
      <formula>0</formula>
    </cfRule>
  </conditionalFormatting>
  <conditionalFormatting sqref="B8">
    <cfRule type="cellIs" dxfId="601" priority="14" stopIfTrue="1" operator="equal">
      <formula>0</formula>
    </cfRule>
  </conditionalFormatting>
  <conditionalFormatting sqref="B8">
    <cfRule type="cellIs" dxfId="600" priority="13" stopIfTrue="1" operator="equal">
      <formula>0</formula>
    </cfRule>
  </conditionalFormatting>
  <conditionalFormatting sqref="B10">
    <cfRule type="cellIs" dxfId="599" priority="12" stopIfTrue="1" operator="equal">
      <formula>0</formula>
    </cfRule>
  </conditionalFormatting>
  <conditionalFormatting sqref="B7">
    <cfRule type="cellIs" dxfId="598" priority="11" stopIfTrue="1" operator="equal">
      <formula>0</formula>
    </cfRule>
  </conditionalFormatting>
  <conditionalFormatting sqref="B7">
    <cfRule type="cellIs" dxfId="597" priority="10" stopIfTrue="1" operator="equal">
      <formula>0</formula>
    </cfRule>
  </conditionalFormatting>
  <conditionalFormatting sqref="B9">
    <cfRule type="cellIs" dxfId="596" priority="9" stopIfTrue="1" operator="equal">
      <formula>0</formula>
    </cfRule>
  </conditionalFormatting>
  <conditionalFormatting sqref="B9">
    <cfRule type="cellIs" dxfId="595" priority="8" stopIfTrue="1" operator="equal">
      <formula>0</formula>
    </cfRule>
  </conditionalFormatting>
  <conditionalFormatting sqref="B11">
    <cfRule type="cellIs" dxfId="594" priority="7" stopIfTrue="1" operator="equal">
      <formula>0</formula>
    </cfRule>
  </conditionalFormatting>
  <conditionalFormatting sqref="D4:D6">
    <cfRule type="cellIs" dxfId="593" priority="6" stopIfTrue="1" operator="equal">
      <formula>0</formula>
    </cfRule>
  </conditionalFormatting>
  <conditionalFormatting sqref="C4:C14">
    <cfRule type="cellIs" dxfId="592" priority="5" stopIfTrue="1" operator="equal">
      <formula>0</formula>
    </cfRule>
  </conditionalFormatting>
  <conditionalFormatting sqref="C4:C14">
    <cfRule type="cellIs" dxfId="591" priority="4" stopIfTrue="1" operator="equal">
      <formula>0</formula>
    </cfRule>
  </conditionalFormatting>
  <conditionalFormatting sqref="C4:C14">
    <cfRule type="cellIs" dxfId="590" priority="3" stopIfTrue="1" operator="equal">
      <formula>0</formula>
    </cfRule>
  </conditionalFormatting>
  <conditionalFormatting sqref="C4:C14">
    <cfRule type="cellIs" dxfId="589" priority="2" stopIfTrue="1" operator="equal">
      <formula>0</formula>
    </cfRule>
  </conditionalFormatting>
  <conditionalFormatting sqref="C4:C14">
    <cfRule type="cellIs" dxfId="588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3144-B27B-A44D-AC00-0459FE7FA810}">
  <dimension ref="A1:AD108"/>
  <sheetViews>
    <sheetView workbookViewId="0">
      <selection activeCell="R8" sqref="R8"/>
    </sheetView>
  </sheetViews>
  <sheetFormatPr baseColWidth="10" defaultRowHeight="16"/>
  <cols>
    <col min="1" max="1" width="5.5" bestFit="1" customWidth="1"/>
    <col min="2" max="2" width="5" style="6" customWidth="1"/>
    <col min="3" max="3" width="9.1640625" style="6" bestFit="1" customWidth="1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1" max="22" width="8.83203125" customWidth="1"/>
    <col min="23" max="23" width="25.1640625" customWidth="1"/>
    <col min="24" max="27" width="8.83203125" customWidth="1"/>
    <col min="28" max="28" width="13.6640625" customWidth="1"/>
  </cols>
  <sheetData>
    <row r="1" spans="1:30" ht="17" thickBot="1">
      <c r="U1" t="s">
        <v>181</v>
      </c>
      <c r="V1" s="194" t="s">
        <v>114</v>
      </c>
    </row>
    <row r="2" spans="1:30" ht="24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26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450</v>
      </c>
    </row>
    <row r="3" spans="1:30" ht="18" thickTop="1" thickBot="1">
      <c r="A3" s="15">
        <v>1</v>
      </c>
      <c r="B3" s="16">
        <v>144</v>
      </c>
      <c r="C3" s="16" t="s">
        <v>175</v>
      </c>
      <c r="D3" s="17">
        <v>44312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>
      <c r="A4" s="15">
        <v>2</v>
      </c>
      <c r="B4" s="16">
        <v>144</v>
      </c>
      <c r="C4" s="16" t="s">
        <v>175</v>
      </c>
      <c r="D4" s="17">
        <v>44312</v>
      </c>
      <c r="E4" s="22"/>
      <c r="F4" s="9"/>
      <c r="G4" s="9"/>
      <c r="H4" s="9"/>
      <c r="I4" s="9"/>
      <c r="J4" s="9"/>
      <c r="K4" s="23">
        <f>(F2*3)+22</f>
        <v>100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38.440399169921875</v>
      </c>
      <c r="AA4" s="229">
        <v>0.99730002880096436</v>
      </c>
      <c r="AB4" s="229">
        <v>-3.2806999683380127</v>
      </c>
      <c r="AC4" s="229">
        <v>101.74974822998047</v>
      </c>
    </row>
    <row r="5" spans="1:30" ht="17" thickBot="1">
      <c r="A5" s="15">
        <v>3</v>
      </c>
      <c r="B5" s="16">
        <v>145</v>
      </c>
      <c r="C5" s="16" t="s">
        <v>176</v>
      </c>
      <c r="D5" s="17">
        <v>44312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8">
      <c r="A6" s="15">
        <v>4</v>
      </c>
      <c r="B6" s="16">
        <v>145</v>
      </c>
      <c r="C6" s="16" t="s">
        <v>176</v>
      </c>
      <c r="D6" s="17">
        <v>44312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1250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8">
      <c r="A7" s="15">
        <v>5</v>
      </c>
      <c r="B7" s="16">
        <v>147</v>
      </c>
      <c r="C7" s="16" t="s">
        <v>177</v>
      </c>
      <c r="D7" s="17">
        <v>44273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37.5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8">
      <c r="A8" s="15">
        <v>6</v>
      </c>
      <c r="B8" s="16">
        <v>147</v>
      </c>
      <c r="C8" s="16" t="s">
        <v>177</v>
      </c>
      <c r="D8" s="17">
        <v>44273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37.5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9">
      <c r="A9" s="15">
        <v>7</v>
      </c>
      <c r="B9" s="16">
        <v>148</v>
      </c>
      <c r="C9" s="16" t="s">
        <v>177</v>
      </c>
      <c r="D9" s="17">
        <v>44274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9">
      <c r="A10" s="15">
        <v>8</v>
      </c>
      <c r="B10" s="16">
        <v>148</v>
      </c>
      <c r="C10" s="16" t="s">
        <v>177</v>
      </c>
      <c r="D10" s="17">
        <v>44274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50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9" thickBot="1">
      <c r="A11" s="15">
        <v>9</v>
      </c>
      <c r="B11" s="16">
        <v>149</v>
      </c>
      <c r="C11" s="16" t="s">
        <v>177</v>
      </c>
      <c r="D11" s="17">
        <v>44277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600</v>
      </c>
      <c r="O11" s="10"/>
      <c r="P11" s="64"/>
      <c r="Q11" s="65"/>
      <c r="R11" s="66"/>
      <c r="S11" s="9"/>
      <c r="U11" t="s">
        <v>195</v>
      </c>
    </row>
    <row r="12" spans="1:30">
      <c r="A12" s="15">
        <v>10</v>
      </c>
      <c r="B12" s="16">
        <v>149</v>
      </c>
      <c r="C12" s="16" t="s">
        <v>177</v>
      </c>
      <c r="D12" s="17">
        <v>44277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7" thickBot="1">
      <c r="A13" s="15">
        <v>11</v>
      </c>
      <c r="B13" s="16">
        <v>150</v>
      </c>
      <c r="C13" s="16" t="s">
        <v>177</v>
      </c>
      <c r="D13" s="17">
        <v>44280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7" thickBot="1">
      <c r="A14" s="15">
        <v>12</v>
      </c>
      <c r="B14" s="16">
        <v>150</v>
      </c>
      <c r="C14" s="16" t="s">
        <v>177</v>
      </c>
      <c r="D14" s="17">
        <v>44280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>
      <c r="A15" s="15">
        <v>13</v>
      </c>
      <c r="B15" s="16">
        <v>151</v>
      </c>
      <c r="C15" s="16" t="s">
        <v>177</v>
      </c>
      <c r="D15" s="17">
        <v>44287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7" thickBot="1">
      <c r="A16" s="15">
        <v>14</v>
      </c>
      <c r="B16" s="16">
        <v>151</v>
      </c>
      <c r="C16" s="16" t="s">
        <v>177</v>
      </c>
      <c r="D16" s="17">
        <v>44287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7" thickTop="1">
      <c r="A17" s="15">
        <v>15</v>
      </c>
      <c r="B17" s="16">
        <v>152</v>
      </c>
      <c r="C17" s="16" t="s">
        <v>177</v>
      </c>
      <c r="D17" s="17">
        <v>44294</v>
      </c>
      <c r="E17" s="452" t="s">
        <v>36</v>
      </c>
      <c r="F17" s="86"/>
      <c r="G17" s="87"/>
      <c r="H17" s="88"/>
      <c r="I17" s="89" t="str">
        <f>C3</f>
        <v>MM18 FETUS PLS</v>
      </c>
      <c r="J17" s="90"/>
      <c r="K17" s="91"/>
      <c r="L17" s="92" t="str">
        <f>C11</f>
        <v>MD59 PLS</v>
      </c>
      <c r="M17" s="93"/>
      <c r="N17" s="94"/>
      <c r="O17" s="89" t="str">
        <f>C19</f>
        <v>MD59 PLS</v>
      </c>
      <c r="P17" s="95"/>
      <c r="Q17" s="328"/>
      <c r="R17" s="452" t="s">
        <v>36</v>
      </c>
      <c r="S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8">
      <c r="A18" s="15">
        <v>16</v>
      </c>
      <c r="B18" s="16">
        <v>152</v>
      </c>
      <c r="C18" s="16" t="s">
        <v>177</v>
      </c>
      <c r="D18" s="17">
        <v>44294</v>
      </c>
      <c r="E18" s="452"/>
      <c r="F18" s="454" t="s">
        <v>37</v>
      </c>
      <c r="G18" s="455"/>
      <c r="H18" s="456">
        <f>B3</f>
        <v>144</v>
      </c>
      <c r="I18" s="457"/>
      <c r="J18" s="458"/>
      <c r="K18" s="465">
        <f>B11</f>
        <v>149</v>
      </c>
      <c r="L18" s="466"/>
      <c r="M18" s="467"/>
      <c r="N18" s="456">
        <f>B19</f>
        <v>153</v>
      </c>
      <c r="O18" s="457"/>
      <c r="P18" s="458"/>
      <c r="Q18" s="329"/>
      <c r="R18" s="452"/>
      <c r="S18" s="58"/>
      <c r="U18">
        <v>61</v>
      </c>
      <c r="V18" t="s">
        <v>221</v>
      </c>
      <c r="W18" t="s">
        <v>222</v>
      </c>
      <c r="X18" t="s">
        <v>208</v>
      </c>
      <c r="Y18" t="s">
        <v>225</v>
      </c>
      <c r="Z18" t="s">
        <v>226</v>
      </c>
      <c r="AA18" t="s">
        <v>226</v>
      </c>
      <c r="AB18" s="229">
        <v>1</v>
      </c>
      <c r="AC18" t="s">
        <v>226</v>
      </c>
      <c r="AD18" t="s">
        <v>226</v>
      </c>
    </row>
    <row r="19" spans="1:30" ht="19" thickBot="1">
      <c r="A19" s="15">
        <v>17</v>
      </c>
      <c r="B19" s="16">
        <v>153</v>
      </c>
      <c r="C19" s="16" t="s">
        <v>177</v>
      </c>
      <c r="D19" s="17">
        <v>44301</v>
      </c>
      <c r="E19" s="453"/>
      <c r="F19" s="99"/>
      <c r="G19" s="100"/>
      <c r="H19" s="101">
        <v>1</v>
      </c>
      <c r="I19" s="102">
        <f>D3</f>
        <v>44312</v>
      </c>
      <c r="J19" s="103"/>
      <c r="K19" s="104">
        <v>9</v>
      </c>
      <c r="L19" s="105">
        <f>D11</f>
        <v>44277</v>
      </c>
      <c r="M19" s="106"/>
      <c r="N19" s="107"/>
      <c r="O19" s="108">
        <f>D19</f>
        <v>44301</v>
      </c>
      <c r="P19" s="109"/>
      <c r="Q19" s="330" t="str">
        <f>C27</f>
        <v>MD59 PLS</v>
      </c>
      <c r="R19" s="453"/>
      <c r="S19" s="58"/>
      <c r="U19">
        <v>62</v>
      </c>
      <c r="V19" t="s">
        <v>223</v>
      </c>
      <c r="W19" t="s">
        <v>222</v>
      </c>
      <c r="X19" t="s">
        <v>208</v>
      </c>
      <c r="Y19" t="s">
        <v>225</v>
      </c>
      <c r="Z19" t="s">
        <v>226</v>
      </c>
      <c r="AA19" t="s">
        <v>226</v>
      </c>
      <c r="AB19" s="229">
        <v>1</v>
      </c>
      <c r="AC19" t="s">
        <v>226</v>
      </c>
      <c r="AD19" t="s">
        <v>226</v>
      </c>
    </row>
    <row r="20" spans="1:30" ht="18">
      <c r="A20" s="15">
        <v>18</v>
      </c>
      <c r="B20" s="16">
        <v>153</v>
      </c>
      <c r="C20" s="16" t="s">
        <v>177</v>
      </c>
      <c r="D20" s="17">
        <v>44301</v>
      </c>
      <c r="E20" s="451" t="s">
        <v>39</v>
      </c>
      <c r="F20" s="110"/>
      <c r="G20" s="111"/>
      <c r="H20" s="112"/>
      <c r="I20" s="113" t="str">
        <f>C4</f>
        <v>MM18 FETUS PLS</v>
      </c>
      <c r="J20" s="114"/>
      <c r="K20" s="115"/>
      <c r="L20" s="116" t="str">
        <f>C12</f>
        <v>MD59 PLS</v>
      </c>
      <c r="M20" s="117"/>
      <c r="N20" s="118"/>
      <c r="O20" s="119" t="str">
        <f>C20</f>
        <v>MD59 PLS</v>
      </c>
      <c r="P20" s="120"/>
      <c r="Q20" s="462">
        <f>B27</f>
        <v>157</v>
      </c>
      <c r="R20" s="451" t="s">
        <v>39</v>
      </c>
      <c r="S20" s="58"/>
      <c r="U20">
        <v>49</v>
      </c>
      <c r="V20" t="s">
        <v>218</v>
      </c>
      <c r="W20" t="s">
        <v>219</v>
      </c>
      <c r="X20" t="s">
        <v>208</v>
      </c>
      <c r="Y20" s="229">
        <v>34.743976593017578</v>
      </c>
      <c r="Z20" s="229">
        <v>35.228096008300781</v>
      </c>
      <c r="AA20" s="229">
        <v>0.6846509575843811</v>
      </c>
      <c r="AB20" s="229">
        <v>10</v>
      </c>
      <c r="AC20" t="s">
        <v>226</v>
      </c>
      <c r="AD20" t="s">
        <v>226</v>
      </c>
    </row>
    <row r="21" spans="1:30" ht="18">
      <c r="A21" s="15">
        <v>19</v>
      </c>
      <c r="B21" s="16">
        <v>154</v>
      </c>
      <c r="C21" s="16" t="s">
        <v>177</v>
      </c>
      <c r="D21" s="17">
        <v>44308</v>
      </c>
      <c r="E21" s="452"/>
      <c r="F21" s="456" t="s">
        <v>40</v>
      </c>
      <c r="G21" s="458"/>
      <c r="H21" s="459">
        <f>B4</f>
        <v>144</v>
      </c>
      <c r="I21" s="460"/>
      <c r="J21" s="461"/>
      <c r="K21" s="456">
        <f>B12</f>
        <v>149</v>
      </c>
      <c r="L21" s="457"/>
      <c r="M21" s="458"/>
      <c r="N21" s="459">
        <f>B20</f>
        <v>153</v>
      </c>
      <c r="O21" s="460"/>
      <c r="P21" s="461"/>
      <c r="Q21" s="462"/>
      <c r="R21" s="452"/>
      <c r="S21" s="58"/>
      <c r="U21">
        <v>50</v>
      </c>
      <c r="V21" t="s">
        <v>220</v>
      </c>
      <c r="W21" t="s">
        <v>219</v>
      </c>
      <c r="X21" t="s">
        <v>208</v>
      </c>
      <c r="Y21" s="229">
        <v>35.71221923828125</v>
      </c>
      <c r="Z21" s="229">
        <v>35.228096008300781</v>
      </c>
      <c r="AA21" s="229">
        <v>0.6846509575843811</v>
      </c>
      <c r="AB21" s="229">
        <v>10</v>
      </c>
      <c r="AC21" t="s">
        <v>226</v>
      </c>
      <c r="AD21" t="s">
        <v>226</v>
      </c>
    </row>
    <row r="22" spans="1:30" ht="17" thickBot="1">
      <c r="A22" s="15">
        <v>20</v>
      </c>
      <c r="B22" s="16">
        <v>154</v>
      </c>
      <c r="C22" s="16" t="s">
        <v>177</v>
      </c>
      <c r="D22" s="17">
        <v>44308</v>
      </c>
      <c r="E22" s="453"/>
      <c r="F22" s="121"/>
      <c r="G22" s="122"/>
      <c r="H22" s="123">
        <v>2</v>
      </c>
      <c r="I22" s="124">
        <f>D4</f>
        <v>44312</v>
      </c>
      <c r="J22" s="125"/>
      <c r="K22" s="126">
        <v>10</v>
      </c>
      <c r="L22" s="127">
        <f>D12</f>
        <v>44277</v>
      </c>
      <c r="M22" s="128"/>
      <c r="N22" s="129">
        <v>18</v>
      </c>
      <c r="O22" s="130">
        <f>D20</f>
        <v>44301</v>
      </c>
      <c r="P22" s="131"/>
      <c r="Q22" s="462"/>
      <c r="R22" s="453"/>
      <c r="S22" s="58"/>
      <c r="U22">
        <v>37</v>
      </c>
      <c r="V22" t="s">
        <v>216</v>
      </c>
      <c r="W22" t="s">
        <v>217</v>
      </c>
      <c r="X22" t="s">
        <v>208</v>
      </c>
      <c r="Y22" s="229">
        <v>31.66358757019043</v>
      </c>
      <c r="Z22" s="229">
        <v>31.706283569335938</v>
      </c>
      <c r="AA22" s="229">
        <v>6.0381259769201279E-2</v>
      </c>
      <c r="AB22" s="229">
        <v>100</v>
      </c>
      <c r="AC22" t="s">
        <v>226</v>
      </c>
      <c r="AD22" t="s">
        <v>226</v>
      </c>
    </row>
    <row r="23" spans="1:30">
      <c r="A23" s="15">
        <v>21</v>
      </c>
      <c r="B23" s="16">
        <v>155</v>
      </c>
      <c r="C23" s="16" t="s">
        <v>177</v>
      </c>
      <c r="D23" s="17">
        <v>44315</v>
      </c>
      <c r="E23" s="451" t="s">
        <v>41</v>
      </c>
      <c r="F23" s="132"/>
      <c r="G23" s="133"/>
      <c r="H23" s="134"/>
      <c r="I23" s="47" t="str">
        <f>C5</f>
        <v>MM18 CORD PLS</v>
      </c>
      <c r="J23" s="135"/>
      <c r="K23" s="136"/>
      <c r="L23" s="137" t="str">
        <f>C13</f>
        <v>MD59 PLS</v>
      </c>
      <c r="M23" s="138"/>
      <c r="N23" s="139"/>
      <c r="O23" s="140" t="str">
        <f>C21</f>
        <v>MD59 PLS</v>
      </c>
      <c r="P23" s="141"/>
      <c r="Q23" s="142">
        <f>D27</f>
        <v>44329</v>
      </c>
      <c r="R23" s="452" t="s">
        <v>41</v>
      </c>
      <c r="S23" s="58"/>
      <c r="U23">
        <v>38</v>
      </c>
      <c r="V23" t="s">
        <v>90</v>
      </c>
      <c r="W23" t="s">
        <v>217</v>
      </c>
      <c r="X23" t="s">
        <v>208</v>
      </c>
      <c r="Y23" s="229">
        <v>31.748979568481445</v>
      </c>
      <c r="Z23" s="229">
        <v>31.706283569335938</v>
      </c>
      <c r="AA23" s="229">
        <v>6.0381259769201279E-2</v>
      </c>
      <c r="AB23" s="229">
        <v>100</v>
      </c>
      <c r="AC23" t="s">
        <v>226</v>
      </c>
      <c r="AD23" t="s">
        <v>226</v>
      </c>
    </row>
    <row r="24" spans="1:30" ht="18">
      <c r="A24" s="15">
        <v>22</v>
      </c>
      <c r="B24" s="16">
        <v>155</v>
      </c>
      <c r="C24" s="16" t="s">
        <v>177</v>
      </c>
      <c r="D24" s="17">
        <v>44315</v>
      </c>
      <c r="E24" s="452"/>
      <c r="F24" s="454" t="s">
        <v>42</v>
      </c>
      <c r="G24" s="455"/>
      <c r="H24" s="456">
        <f>B5</f>
        <v>145</v>
      </c>
      <c r="I24" s="457"/>
      <c r="J24" s="458"/>
      <c r="K24" s="459">
        <f>B13</f>
        <v>150</v>
      </c>
      <c r="L24" s="460"/>
      <c r="M24" s="461"/>
      <c r="N24" s="456">
        <f>B21</f>
        <v>154</v>
      </c>
      <c r="O24" s="457"/>
      <c r="P24" s="458"/>
      <c r="Q24" s="144"/>
      <c r="R24" s="452"/>
      <c r="S24" s="58"/>
      <c r="U24">
        <v>25</v>
      </c>
      <c r="V24" t="s">
        <v>213</v>
      </c>
      <c r="W24" t="s">
        <v>214</v>
      </c>
      <c r="X24" t="s">
        <v>208</v>
      </c>
      <c r="Y24" s="229">
        <v>28.707649230957031</v>
      </c>
      <c r="Z24" s="229">
        <v>28.697906494140625</v>
      </c>
      <c r="AA24" s="229">
        <v>1.3776961714029312E-2</v>
      </c>
      <c r="AB24" s="229">
        <v>1000</v>
      </c>
      <c r="AC24" t="s">
        <v>226</v>
      </c>
      <c r="AD24" t="s">
        <v>226</v>
      </c>
    </row>
    <row r="25" spans="1:30" ht="17" thickBot="1">
      <c r="A25" s="15">
        <v>23</v>
      </c>
      <c r="B25" s="32">
        <v>156</v>
      </c>
      <c r="C25" s="16" t="s">
        <v>177</v>
      </c>
      <c r="D25" s="17" t="s">
        <v>178</v>
      </c>
      <c r="E25" s="453"/>
      <c r="F25" s="145"/>
      <c r="G25" s="146"/>
      <c r="H25" s="147">
        <v>3</v>
      </c>
      <c r="I25" s="148">
        <f>D5</f>
        <v>44312</v>
      </c>
      <c r="J25" s="103"/>
      <c r="K25" s="104">
        <v>11</v>
      </c>
      <c r="L25" s="105">
        <f>D13</f>
        <v>44280</v>
      </c>
      <c r="M25" s="149"/>
      <c r="N25" s="150">
        <v>19</v>
      </c>
      <c r="O25" s="148">
        <f>D21</f>
        <v>44308</v>
      </c>
      <c r="P25" s="151"/>
      <c r="Q25" s="152"/>
      <c r="R25" s="453"/>
      <c r="S25" s="58"/>
      <c r="U25">
        <v>26</v>
      </c>
      <c r="V25" t="s">
        <v>215</v>
      </c>
      <c r="W25" t="s">
        <v>214</v>
      </c>
      <c r="X25" t="s">
        <v>208</v>
      </c>
      <c r="Y25" s="229">
        <v>28.688165664672852</v>
      </c>
      <c r="Z25" s="229">
        <v>28.697906494140625</v>
      </c>
      <c r="AA25" s="229">
        <v>1.3776961714029312E-2</v>
      </c>
      <c r="AB25" s="229">
        <v>1000</v>
      </c>
      <c r="AC25" t="s">
        <v>226</v>
      </c>
      <c r="AD25" t="s">
        <v>226</v>
      </c>
    </row>
    <row r="26" spans="1:30" ht="18">
      <c r="A26" s="15">
        <v>24</v>
      </c>
      <c r="B26" s="16">
        <v>156</v>
      </c>
      <c r="C26" s="16" t="s">
        <v>177</v>
      </c>
      <c r="D26" s="17">
        <v>44322</v>
      </c>
      <c r="E26" s="475" t="s">
        <v>44</v>
      </c>
      <c r="F26" s="153"/>
      <c r="G26" s="122"/>
      <c r="H26" s="112"/>
      <c r="I26" s="113" t="str">
        <f>C6</f>
        <v>MM18 CORD PLS</v>
      </c>
      <c r="J26" s="154"/>
      <c r="K26" s="115"/>
      <c r="L26" s="81" t="str">
        <f>C14</f>
        <v>MD59 PLS</v>
      </c>
      <c r="M26" s="117"/>
      <c r="N26" s="155"/>
      <c r="O26" s="113" t="str">
        <f>C22</f>
        <v>MD59 PLS</v>
      </c>
      <c r="P26" s="156"/>
      <c r="Q26" s="331"/>
      <c r="R26" s="452" t="s">
        <v>44</v>
      </c>
      <c r="S26" s="58"/>
      <c r="U26">
        <v>13</v>
      </c>
      <c r="V26" t="s">
        <v>210</v>
      </c>
      <c r="W26" t="s">
        <v>211</v>
      </c>
      <c r="X26" t="s">
        <v>208</v>
      </c>
      <c r="Y26" s="229">
        <v>25.368658065795898</v>
      </c>
      <c r="Z26" s="229">
        <v>25.361534118652344</v>
      </c>
      <c r="AA26" s="229">
        <v>1.0074783116579056E-2</v>
      </c>
      <c r="AB26" s="229">
        <v>10000</v>
      </c>
      <c r="AC26" t="s">
        <v>226</v>
      </c>
      <c r="AD26" t="s">
        <v>226</v>
      </c>
    </row>
    <row r="27" spans="1:30" ht="18">
      <c r="A27" s="15">
        <v>25</v>
      </c>
      <c r="B27" s="32">
        <v>157</v>
      </c>
      <c r="C27" s="16" t="s">
        <v>177</v>
      </c>
      <c r="D27" s="17">
        <v>44329</v>
      </c>
      <c r="E27" s="476"/>
      <c r="F27" s="456" t="s">
        <v>45</v>
      </c>
      <c r="G27" s="458"/>
      <c r="H27" s="459">
        <f>B6</f>
        <v>145</v>
      </c>
      <c r="I27" s="460"/>
      <c r="J27" s="461"/>
      <c r="K27" s="456">
        <f>B14</f>
        <v>150</v>
      </c>
      <c r="L27" s="457"/>
      <c r="M27" s="458"/>
      <c r="N27" s="459">
        <f>B22</f>
        <v>154</v>
      </c>
      <c r="O27" s="460"/>
      <c r="P27" s="461"/>
      <c r="Q27" s="332"/>
      <c r="R27" s="452"/>
      <c r="S27" s="58"/>
      <c r="U27">
        <v>14</v>
      </c>
      <c r="V27" t="s">
        <v>212</v>
      </c>
      <c r="W27" t="s">
        <v>211</v>
      </c>
      <c r="X27" t="s">
        <v>208</v>
      </c>
      <c r="Y27" s="229">
        <v>25.354410171508789</v>
      </c>
      <c r="Z27" s="229">
        <v>25.361534118652344</v>
      </c>
      <c r="AA27" s="229">
        <v>1.0074783116579056E-2</v>
      </c>
      <c r="AB27" s="229">
        <v>10000</v>
      </c>
      <c r="AC27" t="s">
        <v>226</v>
      </c>
      <c r="AD27" t="s">
        <v>226</v>
      </c>
    </row>
    <row r="28" spans="1:30" ht="17" thickBot="1">
      <c r="A28" s="157">
        <v>26</v>
      </c>
      <c r="B28" s="16">
        <v>157</v>
      </c>
      <c r="C28" s="16" t="s">
        <v>177</v>
      </c>
      <c r="D28" s="17">
        <v>44329</v>
      </c>
      <c r="E28" s="477"/>
      <c r="F28" s="158"/>
      <c r="G28" s="159"/>
      <c r="H28" s="129">
        <v>4</v>
      </c>
      <c r="I28" s="160">
        <f>D6</f>
        <v>44312</v>
      </c>
      <c r="J28" s="161"/>
      <c r="K28" s="162">
        <v>12</v>
      </c>
      <c r="L28" s="127">
        <f>D14</f>
        <v>44280</v>
      </c>
      <c r="M28" s="163"/>
      <c r="N28" s="104">
        <v>20</v>
      </c>
      <c r="O28" s="160">
        <f>D22</f>
        <v>44308</v>
      </c>
      <c r="P28" s="131"/>
      <c r="Q28" s="333" t="str">
        <f>C28</f>
        <v>MD59 PLS</v>
      </c>
      <c r="R28" s="452"/>
      <c r="S28" s="58"/>
      <c r="U28">
        <v>1</v>
      </c>
      <c r="V28" t="s">
        <v>206</v>
      </c>
      <c r="W28" t="s">
        <v>207</v>
      </c>
      <c r="X28" t="s">
        <v>208</v>
      </c>
      <c r="Y28" s="229">
        <v>21.969751358032227</v>
      </c>
      <c r="Z28" s="229">
        <v>21.996524810791016</v>
      </c>
      <c r="AA28" s="229">
        <v>3.7863381206989288E-2</v>
      </c>
      <c r="AB28" s="229">
        <v>100000</v>
      </c>
      <c r="AC28" t="s">
        <v>226</v>
      </c>
      <c r="AD28" t="s">
        <v>226</v>
      </c>
    </row>
    <row r="29" spans="1:30" ht="17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MD59 PLS</v>
      </c>
      <c r="J29" s="167"/>
      <c r="K29" s="168"/>
      <c r="L29" s="137" t="str">
        <f>C15</f>
        <v>MD59 PLS</v>
      </c>
      <c r="M29" s="138"/>
      <c r="N29" s="139"/>
      <c r="O29" s="140" t="str">
        <f>C23</f>
        <v>MD59 PLS</v>
      </c>
      <c r="P29" s="143"/>
      <c r="Q29" s="470">
        <f>B28</f>
        <v>157</v>
      </c>
      <c r="R29" s="471" t="s">
        <v>47</v>
      </c>
      <c r="S29" s="58"/>
      <c r="U29">
        <v>2</v>
      </c>
      <c r="V29" t="s">
        <v>209</v>
      </c>
      <c r="W29" t="s">
        <v>207</v>
      </c>
      <c r="X29" t="s">
        <v>208</v>
      </c>
      <c r="Y29" s="229">
        <v>22.023298263549805</v>
      </c>
      <c r="Z29" s="229">
        <v>21.996524810791016</v>
      </c>
      <c r="AA29" s="229">
        <v>3.7863381206989288E-2</v>
      </c>
      <c r="AB29" s="229">
        <v>100000</v>
      </c>
      <c r="AC29" t="s">
        <v>226</v>
      </c>
      <c r="AD29" t="s">
        <v>226</v>
      </c>
    </row>
    <row r="30" spans="1:30" ht="18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147</v>
      </c>
      <c r="I30" s="473"/>
      <c r="J30" s="474"/>
      <c r="K30" s="459">
        <f>B15</f>
        <v>151</v>
      </c>
      <c r="L30" s="460"/>
      <c r="M30" s="461"/>
      <c r="N30" s="456">
        <f>B23</f>
        <v>155</v>
      </c>
      <c r="O30" s="457"/>
      <c r="P30" s="458"/>
      <c r="Q30" s="470"/>
      <c r="R30" s="452"/>
      <c r="S30" s="58"/>
      <c r="Y30" s="229"/>
      <c r="Z30" s="229"/>
      <c r="AA30" s="229"/>
      <c r="AB30" s="229"/>
    </row>
    <row r="31" spans="1:30" ht="19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D7</f>
        <v>44273</v>
      </c>
      <c r="J31" s="169"/>
      <c r="K31" s="170">
        <v>13</v>
      </c>
      <c r="L31" s="105">
        <f>D15</f>
        <v>44287</v>
      </c>
      <c r="M31" s="106"/>
      <c r="N31" s="150">
        <v>21</v>
      </c>
      <c r="O31" s="148">
        <f>D23</f>
        <v>44315</v>
      </c>
      <c r="P31" s="109"/>
      <c r="Q31" s="470"/>
      <c r="R31" s="453"/>
      <c r="S31" s="58"/>
      <c r="U31">
        <v>27</v>
      </c>
      <c r="V31" t="s">
        <v>239</v>
      </c>
      <c r="W31" s="194" t="s">
        <v>451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</row>
    <row r="32" spans="1:30" ht="18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MD59 PLS</v>
      </c>
      <c r="J32" s="172"/>
      <c r="K32" s="115"/>
      <c r="L32" s="81" t="str">
        <f>C16</f>
        <v>MD59 PLS</v>
      </c>
      <c r="M32" s="117"/>
      <c r="N32" s="118"/>
      <c r="O32" s="119" t="str">
        <f>C24</f>
        <v>MD59 PLS</v>
      </c>
      <c r="P32" s="173"/>
      <c r="Q32" s="174">
        <f>D28</f>
        <v>44329</v>
      </c>
      <c r="R32" s="451" t="s">
        <v>49</v>
      </c>
      <c r="S32" s="58"/>
      <c r="U32">
        <v>28</v>
      </c>
      <c r="V32" t="s">
        <v>240</v>
      </c>
      <c r="W32" s="194" t="s">
        <v>451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</row>
    <row r="33" spans="1:30" ht="18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147</v>
      </c>
      <c r="I33" s="460"/>
      <c r="J33" s="461"/>
      <c r="K33" s="456">
        <f>B16</f>
        <v>151</v>
      </c>
      <c r="L33" s="457"/>
      <c r="M33" s="458"/>
      <c r="N33" s="459">
        <f>B24</f>
        <v>155</v>
      </c>
      <c r="O33" s="460"/>
      <c r="P33" s="461"/>
      <c r="Q33" s="175"/>
      <c r="R33" s="452"/>
      <c r="S33" s="58"/>
      <c r="U33">
        <v>29</v>
      </c>
      <c r="V33" t="s">
        <v>241</v>
      </c>
      <c r="W33" s="194" t="s">
        <v>451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</row>
    <row r="34" spans="1:30" ht="17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44273</v>
      </c>
      <c r="J34" s="125"/>
      <c r="K34" s="126">
        <v>14</v>
      </c>
      <c r="L34" s="127">
        <f>D16</f>
        <v>44287</v>
      </c>
      <c r="M34" s="178"/>
      <c r="N34" s="129">
        <v>22</v>
      </c>
      <c r="O34" s="130">
        <f>D24</f>
        <v>44315</v>
      </c>
      <c r="P34" s="179"/>
      <c r="Q34" s="180"/>
      <c r="R34" s="452"/>
      <c r="S34" s="58"/>
      <c r="U34">
        <v>39</v>
      </c>
      <c r="V34" t="s">
        <v>242</v>
      </c>
      <c r="W34" s="194" t="s">
        <v>451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</row>
    <row r="35" spans="1:30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MD59 PLS</v>
      </c>
      <c r="J35" s="183"/>
      <c r="K35" s="136"/>
      <c r="L35" s="137" t="str">
        <f>C17</f>
        <v>MD59 PLS</v>
      </c>
      <c r="M35" s="138"/>
      <c r="N35" s="139"/>
      <c r="O35" s="140" t="str">
        <f>C25</f>
        <v>MD59 PLS</v>
      </c>
      <c r="P35" s="143"/>
      <c r="Q35" s="184"/>
      <c r="R35" s="451" t="s">
        <v>51</v>
      </c>
      <c r="S35" s="58"/>
      <c r="U35">
        <v>40</v>
      </c>
      <c r="V35" t="s">
        <v>243</v>
      </c>
      <c r="W35" s="194" t="s">
        <v>451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</row>
    <row r="36" spans="1:30" ht="18">
      <c r="A36" s="181"/>
      <c r="B36" s="182"/>
      <c r="C36" s="182"/>
      <c r="D36" s="182"/>
      <c r="E36" s="452"/>
      <c r="F36" s="456"/>
      <c r="G36" s="458"/>
      <c r="H36" s="456">
        <f>B9</f>
        <v>148</v>
      </c>
      <c r="I36" s="457"/>
      <c r="J36" s="458"/>
      <c r="K36" s="465">
        <f>B17</f>
        <v>152</v>
      </c>
      <c r="L36" s="466"/>
      <c r="M36" s="467"/>
      <c r="N36" s="456">
        <f>B25</f>
        <v>156</v>
      </c>
      <c r="O36" s="457"/>
      <c r="P36" s="458"/>
      <c r="Q36" s="185" t="s">
        <v>38</v>
      </c>
      <c r="R36" s="452"/>
      <c r="S36" s="58"/>
      <c r="U36">
        <v>41</v>
      </c>
      <c r="V36" t="s">
        <v>244</v>
      </c>
      <c r="W36" s="349" t="s">
        <v>451</v>
      </c>
      <c r="X36" s="35" t="s">
        <v>228</v>
      </c>
      <c r="Y36" s="35" t="s">
        <v>225</v>
      </c>
      <c r="Z36" s="35" t="s">
        <v>226</v>
      </c>
      <c r="AA36" s="35" t="s">
        <v>226</v>
      </c>
      <c r="AB36" s="35" t="s">
        <v>226</v>
      </c>
      <c r="AC36" s="35" t="s">
        <v>226</v>
      </c>
      <c r="AD36" s="35" t="s">
        <v>226</v>
      </c>
    </row>
    <row r="37" spans="1:30" ht="19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44274</v>
      </c>
      <c r="J37" s="169"/>
      <c r="K37" s="170">
        <v>15</v>
      </c>
      <c r="L37" s="105">
        <f>D17</f>
        <v>44294</v>
      </c>
      <c r="M37" s="106"/>
      <c r="N37" s="187">
        <v>23</v>
      </c>
      <c r="O37" s="108" t="str">
        <f>D25</f>
        <v>5/621</v>
      </c>
      <c r="P37" s="109"/>
      <c r="Q37" s="188"/>
      <c r="R37" s="453"/>
      <c r="S37" s="58"/>
      <c r="U37">
        <v>3</v>
      </c>
      <c r="V37" t="s">
        <v>232</v>
      </c>
      <c r="W37" s="194" t="s">
        <v>452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</row>
    <row r="38" spans="1:30" ht="19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MD59 PLS</v>
      </c>
      <c r="J38" s="114"/>
      <c r="K38" s="115"/>
      <c r="L38" s="81" t="str">
        <f>C18</f>
        <v>MD59 PLS</v>
      </c>
      <c r="M38" s="117"/>
      <c r="N38" s="118"/>
      <c r="O38" s="119" t="str">
        <f>C26</f>
        <v>MD59 PLS</v>
      </c>
      <c r="P38" s="173"/>
      <c r="Q38" s="192"/>
      <c r="R38" s="452" t="s">
        <v>52</v>
      </c>
      <c r="S38" s="58"/>
      <c r="U38">
        <v>4</v>
      </c>
      <c r="V38" t="s">
        <v>234</v>
      </c>
      <c r="W38" s="194" t="s">
        <v>452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</row>
    <row r="39" spans="1:30" ht="19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148</v>
      </c>
      <c r="I39" s="460"/>
      <c r="J39" s="461"/>
      <c r="K39" s="456">
        <f>B18</f>
        <v>152</v>
      </c>
      <c r="L39" s="457"/>
      <c r="M39" s="458"/>
      <c r="N39" s="480">
        <f>B26</f>
        <v>156</v>
      </c>
      <c r="O39" s="481"/>
      <c r="P39" s="482"/>
      <c r="Q39" s="196" t="s">
        <v>38</v>
      </c>
      <c r="R39" s="452"/>
      <c r="S39" s="58"/>
      <c r="U39">
        <v>5</v>
      </c>
      <c r="V39" t="s">
        <v>235</v>
      </c>
      <c r="W39" s="194" t="s">
        <v>452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</row>
    <row r="40" spans="1:30" ht="17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44274</v>
      </c>
      <c r="J40" s="201"/>
      <c r="K40" s="202">
        <v>16</v>
      </c>
      <c r="L40" s="203">
        <f>D18</f>
        <v>44294</v>
      </c>
      <c r="M40" s="204"/>
      <c r="N40" s="205">
        <v>24</v>
      </c>
      <c r="O40" s="200">
        <f>D26</f>
        <v>44322</v>
      </c>
      <c r="P40" s="201"/>
      <c r="Q40" s="206"/>
      <c r="R40" s="452"/>
      <c r="S40" s="58"/>
      <c r="U40">
        <v>15</v>
      </c>
      <c r="V40" t="s">
        <v>236</v>
      </c>
      <c r="W40" s="194" t="s">
        <v>452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</row>
    <row r="41" spans="1:30" ht="19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16</v>
      </c>
      <c r="V41" t="s">
        <v>237</v>
      </c>
      <c r="W41" s="194" t="s">
        <v>452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0" ht="20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17</v>
      </c>
      <c r="V42" t="s">
        <v>238</v>
      </c>
      <c r="W42" s="349" t="s">
        <v>452</v>
      </c>
      <c r="X42" s="35" t="s">
        <v>228</v>
      </c>
      <c r="Y42" s="35" t="s">
        <v>225</v>
      </c>
      <c r="Z42" s="35" t="s">
        <v>226</v>
      </c>
      <c r="AA42" s="35" t="s">
        <v>226</v>
      </c>
      <c r="AB42" s="35" t="s">
        <v>226</v>
      </c>
      <c r="AC42" s="35" t="s">
        <v>226</v>
      </c>
      <c r="AD42" s="35" t="s">
        <v>226</v>
      </c>
    </row>
    <row r="43" spans="1:30" ht="20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t="s">
        <v>245</v>
      </c>
      <c r="W43" s="194" t="s">
        <v>453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0" ht="20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s="194" t="s">
        <v>453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0" ht="20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s="194" t="s">
        <v>453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0" ht="20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s="194" t="s">
        <v>453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0" ht="20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s="194" t="s">
        <v>453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0" ht="20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t="s">
        <v>252</v>
      </c>
      <c r="W48" s="349" t="s">
        <v>453</v>
      </c>
      <c r="X48" s="35" t="s">
        <v>228</v>
      </c>
      <c r="Y48" s="35" t="s">
        <v>225</v>
      </c>
      <c r="Z48" s="35" t="s">
        <v>226</v>
      </c>
      <c r="AA48" s="35" t="s">
        <v>226</v>
      </c>
      <c r="AB48" s="35" t="s">
        <v>226</v>
      </c>
      <c r="AC48" s="35" t="s">
        <v>226</v>
      </c>
      <c r="AD48" s="35" t="s">
        <v>226</v>
      </c>
    </row>
    <row r="49" spans="1:30" ht="20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t="s">
        <v>253</v>
      </c>
      <c r="W49" s="350" t="s">
        <v>454</v>
      </c>
      <c r="X49" s="283" t="s">
        <v>228</v>
      </c>
      <c r="Y49" s="351">
        <v>37.211826324462891</v>
      </c>
      <c r="Z49" s="351">
        <v>37.211826324462891</v>
      </c>
      <c r="AA49" s="283" t="s">
        <v>226</v>
      </c>
      <c r="AB49" s="351">
        <v>2.3685646057128906</v>
      </c>
      <c r="AC49" s="351">
        <v>2.3685646057128906</v>
      </c>
      <c r="AD49" s="283" t="s">
        <v>226</v>
      </c>
    </row>
    <row r="50" spans="1:30" ht="20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s="194" t="s">
        <v>454</v>
      </c>
      <c r="X50" t="s">
        <v>228</v>
      </c>
      <c r="Y50" t="s">
        <v>225</v>
      </c>
      <c r="Z50" s="229">
        <v>37.211826324462891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20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s="194" t="s">
        <v>454</v>
      </c>
      <c r="X51" t="s">
        <v>228</v>
      </c>
      <c r="Y51" t="s">
        <v>225</v>
      </c>
      <c r="Z51" s="229">
        <v>37.211826324462891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20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s="194" t="s">
        <v>454</v>
      </c>
      <c r="X52" t="s">
        <v>228</v>
      </c>
      <c r="Y52" t="s">
        <v>225</v>
      </c>
      <c r="Z52" s="229">
        <v>37.211826324462891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20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s="194" t="s">
        <v>454</v>
      </c>
      <c r="X53" t="s">
        <v>228</v>
      </c>
      <c r="Y53" t="s">
        <v>225</v>
      </c>
      <c r="Z53" s="229">
        <v>37.211826324462891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89</v>
      </c>
      <c r="V54" t="s">
        <v>258</v>
      </c>
      <c r="W54" s="349" t="s">
        <v>454</v>
      </c>
      <c r="X54" s="35" t="s">
        <v>228</v>
      </c>
      <c r="Y54" s="35" t="s">
        <v>225</v>
      </c>
      <c r="Z54" s="348">
        <v>37.211826324462891</v>
      </c>
      <c r="AA54" s="35" t="s">
        <v>226</v>
      </c>
      <c r="AB54" s="35" t="s">
        <v>226</v>
      </c>
      <c r="AC54" s="35" t="s">
        <v>226</v>
      </c>
      <c r="AD54" s="35" t="s">
        <v>226</v>
      </c>
    </row>
    <row r="55" spans="1:30">
      <c r="U55">
        <v>6</v>
      </c>
      <c r="V55" t="s">
        <v>259</v>
      </c>
      <c r="W55" s="194" t="s">
        <v>455</v>
      </c>
      <c r="X55" t="s">
        <v>228</v>
      </c>
      <c r="Y55" s="229">
        <v>30.146860122680664</v>
      </c>
      <c r="Z55" s="229">
        <v>30.130277633666992</v>
      </c>
      <c r="AA55" s="229">
        <v>8.0399885773658752E-2</v>
      </c>
      <c r="AB55" s="229">
        <v>337.27081298828125</v>
      </c>
      <c r="AC55" s="229">
        <v>341.67276000976562</v>
      </c>
      <c r="AD55" s="229">
        <v>19.319423675537109</v>
      </c>
    </row>
    <row r="56" spans="1:30">
      <c r="U56">
        <v>7</v>
      </c>
      <c r="V56" t="s">
        <v>261</v>
      </c>
      <c r="W56" s="194" t="s">
        <v>455</v>
      </c>
      <c r="X56" t="s">
        <v>228</v>
      </c>
      <c r="Y56" s="229">
        <v>30.116857528686523</v>
      </c>
      <c r="Z56" s="229">
        <v>30.130277633666992</v>
      </c>
      <c r="AA56" s="229">
        <v>8.0399885773658752E-2</v>
      </c>
      <c r="AB56" s="229">
        <v>344.44821166992188</v>
      </c>
      <c r="AC56" s="229">
        <v>341.67276000976562</v>
      </c>
      <c r="AD56" s="229">
        <v>19.319423675537109</v>
      </c>
    </row>
    <row r="57" spans="1:30">
      <c r="U57">
        <v>8</v>
      </c>
      <c r="V57" t="s">
        <v>262</v>
      </c>
      <c r="W57" s="194" t="s">
        <v>455</v>
      </c>
      <c r="X57" t="s">
        <v>228</v>
      </c>
      <c r="Y57" s="229">
        <v>30.02076530456543</v>
      </c>
      <c r="Z57" s="229">
        <v>30.130277633666992</v>
      </c>
      <c r="AA57" s="229">
        <v>8.0399885773658752E-2</v>
      </c>
      <c r="AB57" s="229">
        <v>368.48013305664062</v>
      </c>
      <c r="AC57" s="229">
        <v>341.67276000976562</v>
      </c>
      <c r="AD57" s="229">
        <v>19.319423675537109</v>
      </c>
    </row>
    <row r="58" spans="1:30">
      <c r="U58">
        <v>18</v>
      </c>
      <c r="V58" t="s">
        <v>263</v>
      </c>
      <c r="W58" s="194" t="s">
        <v>455</v>
      </c>
      <c r="X58" t="s">
        <v>228</v>
      </c>
      <c r="Y58" s="229">
        <v>30.063226699829102</v>
      </c>
      <c r="Z58" s="229">
        <v>30.130277633666992</v>
      </c>
      <c r="AA58" s="229">
        <v>8.0399885773658752E-2</v>
      </c>
      <c r="AB58" s="229">
        <v>357.6607666015625</v>
      </c>
      <c r="AC58" s="229">
        <v>341.67276000976562</v>
      </c>
      <c r="AD58" s="229">
        <v>19.319423675537109</v>
      </c>
    </row>
    <row r="59" spans="1:30">
      <c r="U59">
        <v>19</v>
      </c>
      <c r="V59" t="s">
        <v>264</v>
      </c>
      <c r="W59" s="194" t="s">
        <v>455</v>
      </c>
      <c r="X59" t="s">
        <v>228</v>
      </c>
      <c r="Y59" s="229">
        <v>30.203876495361328</v>
      </c>
      <c r="Z59" s="229">
        <v>30.130277633666992</v>
      </c>
      <c r="AA59" s="229">
        <v>8.0399885773658752E-2</v>
      </c>
      <c r="AB59" s="229">
        <v>324.04058837890625</v>
      </c>
      <c r="AC59" s="229">
        <v>341.67276000976562</v>
      </c>
      <c r="AD59" s="229">
        <v>19.319423675537109</v>
      </c>
    </row>
    <row r="60" spans="1:30">
      <c r="U60">
        <v>20</v>
      </c>
      <c r="V60" t="s">
        <v>265</v>
      </c>
      <c r="W60" s="349" t="s">
        <v>455</v>
      </c>
      <c r="X60" s="35" t="s">
        <v>228</v>
      </c>
      <c r="Y60" s="348">
        <v>30.230077743530273</v>
      </c>
      <c r="Z60" s="348">
        <v>30.130277633666992</v>
      </c>
      <c r="AA60" s="348">
        <v>8.0399885773658752E-2</v>
      </c>
      <c r="AB60" s="348">
        <v>318.13607788085938</v>
      </c>
      <c r="AC60" s="348">
        <v>341.67276000976562</v>
      </c>
      <c r="AD60" s="348">
        <v>19.319423675537109</v>
      </c>
    </row>
    <row r="61" spans="1:30">
      <c r="U61">
        <v>30</v>
      </c>
      <c r="V61" t="s">
        <v>266</v>
      </c>
      <c r="W61" s="194" t="s">
        <v>456</v>
      </c>
      <c r="X61" t="s">
        <v>228</v>
      </c>
      <c r="Y61" s="229">
        <v>29.456514358520508</v>
      </c>
      <c r="Z61" s="229">
        <v>29.383268356323242</v>
      </c>
      <c r="AA61" s="229">
        <v>0.11108491569757462</v>
      </c>
      <c r="AB61" s="229">
        <v>547.52642822265625</v>
      </c>
      <c r="AC61" s="229">
        <v>577.88006591796875</v>
      </c>
      <c r="AD61" s="229">
        <v>45.449878692626953</v>
      </c>
    </row>
    <row r="62" spans="1:30">
      <c r="U62">
        <v>31</v>
      </c>
      <c r="V62" t="s">
        <v>267</v>
      </c>
      <c r="W62" s="194" t="s">
        <v>456</v>
      </c>
      <c r="X62" t="s">
        <v>228</v>
      </c>
      <c r="Y62" s="229">
        <v>29.220026016235352</v>
      </c>
      <c r="Z62" s="229">
        <v>29.383268356323242</v>
      </c>
      <c r="AA62" s="229">
        <v>0.11108491569757462</v>
      </c>
      <c r="AB62" s="229">
        <v>646.38287353515625</v>
      </c>
      <c r="AC62" s="229">
        <v>577.88006591796875</v>
      </c>
      <c r="AD62" s="229">
        <v>45.449878692626953</v>
      </c>
    </row>
    <row r="63" spans="1:30">
      <c r="U63">
        <v>32</v>
      </c>
      <c r="V63" t="s">
        <v>268</v>
      </c>
      <c r="W63" s="194" t="s">
        <v>456</v>
      </c>
      <c r="X63" t="s">
        <v>228</v>
      </c>
      <c r="Y63" s="229">
        <v>29.312414169311523</v>
      </c>
      <c r="Z63" s="229">
        <v>29.383268356323242</v>
      </c>
      <c r="AA63" s="229">
        <v>0.11108491569757462</v>
      </c>
      <c r="AB63" s="229">
        <v>605.79925537109375</v>
      </c>
      <c r="AC63" s="229">
        <v>577.88006591796875</v>
      </c>
      <c r="AD63" s="229">
        <v>45.449878692626953</v>
      </c>
    </row>
    <row r="64" spans="1:30">
      <c r="U64">
        <v>42</v>
      </c>
      <c r="V64" t="s">
        <v>269</v>
      </c>
      <c r="W64" s="194" t="s">
        <v>456</v>
      </c>
      <c r="X64" t="s">
        <v>228</v>
      </c>
      <c r="Y64" s="229">
        <v>29.340234756469727</v>
      </c>
      <c r="Z64" s="229">
        <v>29.383268356323242</v>
      </c>
      <c r="AA64" s="229">
        <v>0.11108491569757462</v>
      </c>
      <c r="AB64" s="229">
        <v>594.0850830078125</v>
      </c>
      <c r="AC64" s="229">
        <v>577.88006591796875</v>
      </c>
      <c r="AD64" s="229">
        <v>45.449878692626953</v>
      </c>
    </row>
    <row r="65" spans="2:30">
      <c r="U65">
        <v>43</v>
      </c>
      <c r="V65" t="s">
        <v>91</v>
      </c>
      <c r="W65" s="194" t="s">
        <v>456</v>
      </c>
      <c r="X65" t="s">
        <v>228</v>
      </c>
      <c r="Y65" s="229">
        <v>29.453353881835938</v>
      </c>
      <c r="Z65" s="229">
        <v>29.383268356323242</v>
      </c>
      <c r="AA65" s="229">
        <v>0.11108491569757462</v>
      </c>
      <c r="AB65" s="229">
        <v>548.7423095703125</v>
      </c>
      <c r="AC65" s="229">
        <v>577.88006591796875</v>
      </c>
      <c r="AD65" s="229">
        <v>45.449878692626953</v>
      </c>
    </row>
    <row r="66" spans="2:30">
      <c r="U66">
        <v>44</v>
      </c>
      <c r="V66" t="s">
        <v>270</v>
      </c>
      <c r="W66" s="349" t="s">
        <v>456</v>
      </c>
      <c r="X66" s="35" t="s">
        <v>228</v>
      </c>
      <c r="Y66" s="348">
        <v>29.517066955566406</v>
      </c>
      <c r="Z66" s="348">
        <v>29.383268356323242</v>
      </c>
      <c r="AA66" s="348">
        <v>0.11108491569757462</v>
      </c>
      <c r="AB66" s="348">
        <v>524.7445068359375</v>
      </c>
      <c r="AC66" s="348">
        <v>577.88006591796875</v>
      </c>
      <c r="AD66" s="348">
        <v>45.449878692626953</v>
      </c>
    </row>
    <row r="67" spans="2:30">
      <c r="U67">
        <v>54</v>
      </c>
      <c r="V67" t="s">
        <v>284</v>
      </c>
      <c r="W67" s="194" t="s">
        <v>457</v>
      </c>
      <c r="X67" t="s">
        <v>228</v>
      </c>
      <c r="Y67" s="229">
        <v>30.08165168762207</v>
      </c>
      <c r="Z67" s="229">
        <v>30.093595504760742</v>
      </c>
      <c r="AA67" s="229">
        <v>5.9984050691127777E-2</v>
      </c>
      <c r="AB67" s="229">
        <v>353.06536865234375</v>
      </c>
      <c r="AC67" s="229">
        <v>350.37857055664062</v>
      </c>
      <c r="AD67" s="229">
        <v>14.888646125793457</v>
      </c>
    </row>
    <row r="68" spans="2:30">
      <c r="U68">
        <v>55</v>
      </c>
      <c r="V68" t="s">
        <v>286</v>
      </c>
      <c r="W68" s="194" t="s">
        <v>457</v>
      </c>
      <c r="X68" t="s">
        <v>228</v>
      </c>
      <c r="Y68" s="229">
        <v>30.132776260375977</v>
      </c>
      <c r="Z68" s="229">
        <v>30.093595504760742</v>
      </c>
      <c r="AA68" s="229">
        <v>5.9984050691127777E-2</v>
      </c>
      <c r="AB68" s="229">
        <v>340.6212158203125</v>
      </c>
      <c r="AC68" s="229">
        <v>350.37857055664062</v>
      </c>
      <c r="AD68" s="229">
        <v>14.888646125793457</v>
      </c>
    </row>
    <row r="69" spans="2:30">
      <c r="U69">
        <v>56</v>
      </c>
      <c r="V69" t="s">
        <v>287</v>
      </c>
      <c r="W69" s="194" t="s">
        <v>457</v>
      </c>
      <c r="X69" t="s">
        <v>228</v>
      </c>
      <c r="Y69" s="229">
        <v>30.077350616455078</v>
      </c>
      <c r="Z69" s="229">
        <v>30.093595504760742</v>
      </c>
      <c r="AA69" s="229">
        <v>5.9984050691127777E-2</v>
      </c>
      <c r="AB69" s="229">
        <v>354.13278198242188</v>
      </c>
      <c r="AC69" s="229">
        <v>350.37857055664062</v>
      </c>
      <c r="AD69" s="229">
        <v>14.888646125793457</v>
      </c>
    </row>
    <row r="70" spans="2:30">
      <c r="U70">
        <v>66</v>
      </c>
      <c r="V70" t="s">
        <v>288</v>
      </c>
      <c r="W70" s="194" t="s">
        <v>457</v>
      </c>
      <c r="X70" t="s">
        <v>228</v>
      </c>
      <c r="Y70" s="229">
        <v>30.104921340942383</v>
      </c>
      <c r="Z70" s="229">
        <v>30.093595504760742</v>
      </c>
      <c r="AA70" s="229">
        <v>5.9984050691127777E-2</v>
      </c>
      <c r="AB70" s="229">
        <v>347.345947265625</v>
      </c>
      <c r="AC70" s="229">
        <v>350.37857055664062</v>
      </c>
      <c r="AD70" s="229">
        <v>14.888646125793457</v>
      </c>
    </row>
    <row r="71" spans="2:30">
      <c r="B71"/>
      <c r="C71"/>
      <c r="D71"/>
      <c r="G71"/>
      <c r="U71">
        <v>67</v>
      </c>
      <c r="V71" t="s">
        <v>289</v>
      </c>
      <c r="W71" s="194" t="s">
        <v>457</v>
      </c>
      <c r="X71" t="s">
        <v>228</v>
      </c>
      <c r="Y71" s="229">
        <v>29.993913650512695</v>
      </c>
      <c r="Z71" s="229">
        <v>30.093595504760742</v>
      </c>
      <c r="AA71" s="229">
        <v>5.9984050691127777E-2</v>
      </c>
      <c r="AB71" s="229">
        <v>375.49038696289062</v>
      </c>
      <c r="AC71" s="229">
        <v>350.37857055664062</v>
      </c>
      <c r="AD71" s="229">
        <v>14.888646125793457</v>
      </c>
    </row>
    <row r="72" spans="2:30">
      <c r="B72"/>
      <c r="C72"/>
      <c r="D72"/>
      <c r="G72"/>
      <c r="U72">
        <v>68</v>
      </c>
      <c r="V72" t="s">
        <v>290</v>
      </c>
      <c r="W72" s="349" t="s">
        <v>457</v>
      </c>
      <c r="X72" s="35" t="s">
        <v>228</v>
      </c>
      <c r="Y72" s="348">
        <v>30.170951843261719</v>
      </c>
      <c r="Z72" s="348">
        <v>30.093595504760742</v>
      </c>
      <c r="AA72" s="348">
        <v>5.9984050691127777E-2</v>
      </c>
      <c r="AB72" s="348">
        <v>331.6158447265625</v>
      </c>
      <c r="AC72" s="348">
        <v>350.37857055664062</v>
      </c>
      <c r="AD72" s="348">
        <v>14.888646125793457</v>
      </c>
    </row>
    <row r="73" spans="2:30">
      <c r="U73">
        <v>78</v>
      </c>
      <c r="V73" t="s">
        <v>291</v>
      </c>
      <c r="W73" s="194" t="s">
        <v>458</v>
      </c>
      <c r="X73" t="s">
        <v>228</v>
      </c>
      <c r="Y73" s="229">
        <v>32.782249450683594</v>
      </c>
      <c r="Z73" s="229">
        <v>33.297557830810547</v>
      </c>
      <c r="AA73" s="229">
        <v>0.37680387496948242</v>
      </c>
      <c r="AB73" s="229">
        <v>53.049076080322266</v>
      </c>
      <c r="AC73" s="229">
        <v>38.051368713378906</v>
      </c>
      <c r="AD73" s="229">
        <v>10.190168380737305</v>
      </c>
    </row>
    <row r="74" spans="2:30">
      <c r="U74">
        <v>79</v>
      </c>
      <c r="V74" t="s">
        <v>292</v>
      </c>
      <c r="W74" s="194" t="s">
        <v>458</v>
      </c>
      <c r="X74" t="s">
        <v>228</v>
      </c>
      <c r="Y74" s="229">
        <v>33.161762237548828</v>
      </c>
      <c r="Z74" s="229">
        <v>33.297557830810547</v>
      </c>
      <c r="AA74" s="229">
        <v>0.37680387496948242</v>
      </c>
      <c r="AB74" s="229">
        <v>40.644088745117188</v>
      </c>
      <c r="AC74" s="229">
        <v>38.051368713378906</v>
      </c>
      <c r="AD74" s="229">
        <v>10.190168380737305</v>
      </c>
    </row>
    <row r="75" spans="2:30">
      <c r="U75">
        <v>80</v>
      </c>
      <c r="V75" t="s">
        <v>293</v>
      </c>
      <c r="W75" s="194" t="s">
        <v>458</v>
      </c>
      <c r="X75" t="s">
        <v>228</v>
      </c>
      <c r="Y75" s="229">
        <v>33.558547973632812</v>
      </c>
      <c r="Z75" s="229">
        <v>33.297557830810547</v>
      </c>
      <c r="AA75" s="229">
        <v>0.37680387496948242</v>
      </c>
      <c r="AB75" s="229">
        <v>30.7646484375</v>
      </c>
      <c r="AC75" s="229">
        <v>38.051368713378906</v>
      </c>
      <c r="AD75" s="229">
        <v>10.190168380737305</v>
      </c>
    </row>
    <row r="76" spans="2:30">
      <c r="U76">
        <v>90</v>
      </c>
      <c r="V76" t="s">
        <v>294</v>
      </c>
      <c r="W76" s="194" t="s">
        <v>458</v>
      </c>
      <c r="X76" t="s">
        <v>228</v>
      </c>
      <c r="Y76" s="229">
        <v>33.737525939941406</v>
      </c>
      <c r="Z76" s="229">
        <v>33.297557830810547</v>
      </c>
      <c r="AA76" s="229">
        <v>0.37680387496948242</v>
      </c>
      <c r="AB76" s="229">
        <v>27.132957458496094</v>
      </c>
      <c r="AC76" s="229">
        <v>38.051368713378906</v>
      </c>
      <c r="AD76" s="229">
        <v>10.190168380737305</v>
      </c>
    </row>
    <row r="77" spans="2:30">
      <c r="U77">
        <v>91</v>
      </c>
      <c r="V77" t="s">
        <v>295</v>
      </c>
      <c r="W77" s="194" t="s">
        <v>458</v>
      </c>
      <c r="X77" t="s">
        <v>228</v>
      </c>
      <c r="Y77" s="229">
        <v>33.558101654052734</v>
      </c>
      <c r="Z77" s="229">
        <v>33.297557830810547</v>
      </c>
      <c r="AA77" s="229">
        <v>0.37680387496948242</v>
      </c>
      <c r="AB77" s="229">
        <v>30.774286270141602</v>
      </c>
      <c r="AC77" s="229">
        <v>38.051368713378906</v>
      </c>
      <c r="AD77" s="229">
        <v>10.190168380737305</v>
      </c>
    </row>
    <row r="78" spans="2:30">
      <c r="U78">
        <v>92</v>
      </c>
      <c r="V78" t="s">
        <v>296</v>
      </c>
      <c r="W78" s="349" t="s">
        <v>458</v>
      </c>
      <c r="X78" s="35" t="s">
        <v>228</v>
      </c>
      <c r="Y78" s="348">
        <v>32.987152099609375</v>
      </c>
      <c r="Z78" s="348">
        <v>33.297557830810547</v>
      </c>
      <c r="AA78" s="348">
        <v>0.37680387496948242</v>
      </c>
      <c r="AB78" s="348">
        <v>45.943157196044922</v>
      </c>
      <c r="AC78" s="348">
        <v>38.051368713378906</v>
      </c>
      <c r="AD78" s="348">
        <v>10.190168380737305</v>
      </c>
    </row>
    <row r="79" spans="2:30">
      <c r="U79">
        <v>9</v>
      </c>
      <c r="V79" t="s">
        <v>271</v>
      </c>
      <c r="W79" s="194" t="s">
        <v>459</v>
      </c>
      <c r="X79" t="s">
        <v>228</v>
      </c>
      <c r="Y79" s="229">
        <v>33.974758148193359</v>
      </c>
      <c r="Z79" s="229">
        <v>35.056480407714844</v>
      </c>
      <c r="AA79" s="229">
        <v>0.66849756240844727</v>
      </c>
      <c r="AB79" s="229">
        <v>22.971305847167969</v>
      </c>
      <c r="AC79" s="229">
        <v>11.816014289855957</v>
      </c>
      <c r="AD79" s="229">
        <v>5.9578423500061035</v>
      </c>
    </row>
    <row r="80" spans="2:30">
      <c r="U80">
        <v>10</v>
      </c>
      <c r="V80" t="s">
        <v>273</v>
      </c>
      <c r="W80" s="194" t="s">
        <v>459</v>
      </c>
      <c r="X80" t="s">
        <v>228</v>
      </c>
      <c r="Y80" s="229">
        <v>34.821842193603516</v>
      </c>
      <c r="Z80" s="229">
        <v>35.056480407714844</v>
      </c>
      <c r="AA80" s="229">
        <v>0.66849756240844727</v>
      </c>
      <c r="AB80" s="229">
        <v>12.67603588104248</v>
      </c>
      <c r="AC80" s="229">
        <v>11.816014289855957</v>
      </c>
      <c r="AD80" s="229">
        <v>5.9578423500061035</v>
      </c>
    </row>
    <row r="81" spans="21:30">
      <c r="U81">
        <v>11</v>
      </c>
      <c r="V81" t="s">
        <v>274</v>
      </c>
      <c r="W81" s="194" t="s">
        <v>459</v>
      </c>
      <c r="X81" t="s">
        <v>228</v>
      </c>
      <c r="Y81" s="229">
        <v>35.087261199951172</v>
      </c>
      <c r="Z81" s="229">
        <v>35.056480407714844</v>
      </c>
      <c r="AA81" s="229">
        <v>0.66849756240844727</v>
      </c>
      <c r="AB81" s="229">
        <v>10.521563529968262</v>
      </c>
      <c r="AC81" s="229">
        <v>11.816014289855957</v>
      </c>
      <c r="AD81" s="229">
        <v>5.9578423500061035</v>
      </c>
    </row>
    <row r="82" spans="21:30">
      <c r="U82">
        <v>21</v>
      </c>
      <c r="V82" t="s">
        <v>275</v>
      </c>
      <c r="W82" s="194" t="s">
        <v>459</v>
      </c>
      <c r="X82" t="s">
        <v>228</v>
      </c>
      <c r="Y82" s="229">
        <v>35.273853302001953</v>
      </c>
      <c r="Z82" s="229">
        <v>35.056480407714844</v>
      </c>
      <c r="AA82" s="229">
        <v>0.66849756240844727</v>
      </c>
      <c r="AB82" s="229">
        <v>9.2300615310668945</v>
      </c>
      <c r="AC82" s="229">
        <v>11.816014289855957</v>
      </c>
      <c r="AD82" s="229">
        <v>5.9578423500061035</v>
      </c>
    </row>
    <row r="83" spans="21:30">
      <c r="U83">
        <v>22</v>
      </c>
      <c r="V83" t="s">
        <v>276</v>
      </c>
      <c r="W83" s="194" t="s">
        <v>459</v>
      </c>
      <c r="X83" t="s">
        <v>228</v>
      </c>
      <c r="Y83" s="229">
        <v>36.032474517822266</v>
      </c>
      <c r="Z83" s="229">
        <v>35.056480407714844</v>
      </c>
      <c r="AA83" s="229">
        <v>0.66849756240844727</v>
      </c>
      <c r="AB83" s="229">
        <v>5.4195966720581055</v>
      </c>
      <c r="AC83" s="229">
        <v>11.816014289855957</v>
      </c>
      <c r="AD83" s="229">
        <v>5.9578423500061035</v>
      </c>
    </row>
    <row r="84" spans="21:30">
      <c r="U84">
        <v>23</v>
      </c>
      <c r="V84" t="s">
        <v>277</v>
      </c>
      <c r="W84" s="349" t="s">
        <v>459</v>
      </c>
      <c r="X84" s="35" t="s">
        <v>228</v>
      </c>
      <c r="Y84" s="348">
        <v>35.148696899414062</v>
      </c>
      <c r="Z84" s="348">
        <v>35.056480407714844</v>
      </c>
      <c r="AA84" s="348">
        <v>0.66849756240844727</v>
      </c>
      <c r="AB84" s="348">
        <v>10.07752513885498</v>
      </c>
      <c r="AC84" s="348">
        <v>11.816014289855957</v>
      </c>
      <c r="AD84" s="348">
        <v>5.9578423500061035</v>
      </c>
    </row>
    <row r="85" spans="21:30">
      <c r="U85">
        <v>33</v>
      </c>
      <c r="V85" t="s">
        <v>278</v>
      </c>
      <c r="W85" s="194" t="s">
        <v>460</v>
      </c>
      <c r="X85" t="s">
        <v>228</v>
      </c>
      <c r="Y85" s="229">
        <v>35.521827697753906</v>
      </c>
      <c r="Z85" s="229">
        <v>36.040802001953125</v>
      </c>
      <c r="AA85" s="229">
        <v>1.157130241394043</v>
      </c>
      <c r="AB85" s="229">
        <v>7.7556600570678711</v>
      </c>
      <c r="AC85" s="229">
        <v>6.6828455924987793</v>
      </c>
      <c r="AD85" s="229">
        <v>4.1064491271972656</v>
      </c>
    </row>
    <row r="86" spans="21:30">
      <c r="U86">
        <v>34</v>
      </c>
      <c r="V86" t="s">
        <v>279</v>
      </c>
      <c r="W86" s="194" t="s">
        <v>460</v>
      </c>
      <c r="X86" t="s">
        <v>228</v>
      </c>
      <c r="Y86" s="229">
        <v>36.233154296875</v>
      </c>
      <c r="Z86" s="229">
        <v>36.040802001953125</v>
      </c>
      <c r="AA86" s="229">
        <v>1.157130241394043</v>
      </c>
      <c r="AB86" s="229">
        <v>4.7075743675231934</v>
      </c>
      <c r="AC86" s="229">
        <v>6.6828455924987793</v>
      </c>
      <c r="AD86" s="229">
        <v>4.1064491271972656</v>
      </c>
    </row>
    <row r="87" spans="21:30">
      <c r="U87">
        <v>35</v>
      </c>
      <c r="V87" t="s">
        <v>280</v>
      </c>
      <c r="W87" s="194" t="s">
        <v>460</v>
      </c>
      <c r="X87" t="s">
        <v>228</v>
      </c>
      <c r="Y87" s="229">
        <v>38.153961181640625</v>
      </c>
      <c r="Z87" s="229">
        <v>36.040802001953125</v>
      </c>
      <c r="AA87" s="229">
        <v>1.157130241394043</v>
      </c>
      <c r="AB87" s="229">
        <v>1.2226728200912476</v>
      </c>
      <c r="AC87" s="229">
        <v>6.6828455924987793</v>
      </c>
      <c r="AD87" s="229">
        <v>4.1064491271972656</v>
      </c>
    </row>
    <row r="88" spans="21:30">
      <c r="U88">
        <v>45</v>
      </c>
      <c r="V88" t="s">
        <v>281</v>
      </c>
      <c r="W88" s="194" t="s">
        <v>460</v>
      </c>
      <c r="X88" t="s">
        <v>228</v>
      </c>
      <c r="Y88" s="229">
        <v>35.61474609375</v>
      </c>
      <c r="Z88" s="229">
        <v>36.040802001953125</v>
      </c>
      <c r="AA88" s="229">
        <v>1.157130241394043</v>
      </c>
      <c r="AB88" s="229">
        <v>7.2660107612609863</v>
      </c>
      <c r="AC88" s="229">
        <v>6.6828455924987793</v>
      </c>
      <c r="AD88" s="229">
        <v>4.1064491271972656</v>
      </c>
    </row>
    <row r="89" spans="21:30">
      <c r="U89">
        <v>46</v>
      </c>
      <c r="V89" t="s">
        <v>282</v>
      </c>
      <c r="W89" s="194" t="s">
        <v>460</v>
      </c>
      <c r="X89" t="s">
        <v>228</v>
      </c>
      <c r="Y89" s="229">
        <v>34.721813201904297</v>
      </c>
      <c r="Z89" s="229">
        <v>36.040802001953125</v>
      </c>
      <c r="AA89" s="229">
        <v>1.157130241394043</v>
      </c>
      <c r="AB89" s="229">
        <v>13.597954750061035</v>
      </c>
      <c r="AC89" s="229">
        <v>6.6828455924987793</v>
      </c>
      <c r="AD89" s="229">
        <v>4.1064491271972656</v>
      </c>
    </row>
    <row r="90" spans="21:30">
      <c r="U90">
        <v>47</v>
      </c>
      <c r="V90" t="s">
        <v>283</v>
      </c>
      <c r="W90" s="349" t="s">
        <v>460</v>
      </c>
      <c r="X90" s="35" t="s">
        <v>228</v>
      </c>
      <c r="Y90" s="348">
        <v>35.999317169189453</v>
      </c>
      <c r="Z90" s="348">
        <v>36.040802001953125</v>
      </c>
      <c r="AA90" s="348">
        <v>1.157130241394043</v>
      </c>
      <c r="AB90" s="348">
        <v>5.5471992492675781</v>
      </c>
      <c r="AC90" s="348">
        <v>6.6828455924987793</v>
      </c>
      <c r="AD90" s="348">
        <v>4.1064491271972656</v>
      </c>
    </row>
    <row r="91" spans="21:30">
      <c r="U91">
        <v>57</v>
      </c>
      <c r="V91" t="s">
        <v>297</v>
      </c>
      <c r="W91" s="194" t="s">
        <v>461</v>
      </c>
      <c r="X91" t="s">
        <v>228</v>
      </c>
      <c r="Y91" s="229">
        <v>36.732025146484375</v>
      </c>
      <c r="Z91" s="229">
        <v>37.039566040039062</v>
      </c>
      <c r="AA91" s="229">
        <v>0.70449745655059814</v>
      </c>
      <c r="AB91" s="229">
        <v>3.3169188499450684</v>
      </c>
      <c r="AC91" s="229">
        <v>2.9601895809173584</v>
      </c>
      <c r="AD91" s="229">
        <v>1.5185071229934692</v>
      </c>
    </row>
    <row r="92" spans="21:30">
      <c r="U92">
        <v>58</v>
      </c>
      <c r="V92" t="s">
        <v>299</v>
      </c>
      <c r="W92" s="194" t="s">
        <v>461</v>
      </c>
      <c r="X92" t="s">
        <v>228</v>
      </c>
      <c r="Y92" s="229">
        <v>37.086936950683594</v>
      </c>
      <c r="Z92" s="229">
        <v>37.039566040039062</v>
      </c>
      <c r="AA92" s="229">
        <v>0.70449745655059814</v>
      </c>
      <c r="AB92" s="229">
        <v>2.5855510234832764</v>
      </c>
      <c r="AC92" s="229">
        <v>2.9601895809173584</v>
      </c>
      <c r="AD92" s="229">
        <v>1.5185071229934692</v>
      </c>
    </row>
    <row r="93" spans="21:30">
      <c r="U93">
        <v>59</v>
      </c>
      <c r="V93" t="s">
        <v>300</v>
      </c>
      <c r="W93" s="194" t="s">
        <v>461</v>
      </c>
      <c r="X93" t="s">
        <v>228</v>
      </c>
      <c r="Y93" s="229">
        <v>37.195568084716797</v>
      </c>
      <c r="Z93" s="229">
        <v>37.039566040039062</v>
      </c>
      <c r="AA93" s="229">
        <v>0.70449745655059814</v>
      </c>
      <c r="AB93" s="229">
        <v>2.3957469463348389</v>
      </c>
      <c r="AC93" s="229">
        <v>2.9601895809173584</v>
      </c>
      <c r="AD93" s="229">
        <v>1.5185071229934692</v>
      </c>
    </row>
    <row r="94" spans="21:30">
      <c r="U94">
        <v>69</v>
      </c>
      <c r="V94" t="s">
        <v>301</v>
      </c>
      <c r="W94" s="194" t="s">
        <v>461</v>
      </c>
      <c r="X94" t="s">
        <v>228</v>
      </c>
      <c r="Y94" s="229">
        <v>38.113777160644531</v>
      </c>
      <c r="Z94" s="229">
        <v>37.039566040039062</v>
      </c>
      <c r="AA94" s="229">
        <v>0.70449745655059814</v>
      </c>
      <c r="AB94" s="229">
        <v>1.2576473951339722</v>
      </c>
      <c r="AC94" s="229">
        <v>2.9601895809173584</v>
      </c>
      <c r="AD94" s="229">
        <v>1.5185071229934692</v>
      </c>
    </row>
    <row r="95" spans="21:30">
      <c r="U95">
        <v>70</v>
      </c>
      <c r="V95" t="s">
        <v>302</v>
      </c>
      <c r="W95" s="194" t="s">
        <v>461</v>
      </c>
      <c r="X95" t="s">
        <v>228</v>
      </c>
      <c r="Y95" s="229">
        <v>35.947914123535156</v>
      </c>
      <c r="Z95" s="229">
        <v>37.039566040039062</v>
      </c>
      <c r="AA95" s="229">
        <v>0.70449745655059814</v>
      </c>
      <c r="AB95" s="229">
        <v>5.7509832382202148</v>
      </c>
      <c r="AC95" s="229">
        <v>2.9601895809173584</v>
      </c>
      <c r="AD95" s="229">
        <v>1.5185071229934692</v>
      </c>
    </row>
    <row r="96" spans="21:30">
      <c r="U96">
        <v>71</v>
      </c>
      <c r="V96" t="s">
        <v>303</v>
      </c>
      <c r="W96" s="349" t="s">
        <v>461</v>
      </c>
      <c r="X96" s="35" t="s">
        <v>228</v>
      </c>
      <c r="Y96" s="348">
        <v>37.161170959472656</v>
      </c>
      <c r="Z96" s="348">
        <v>37.039566040039062</v>
      </c>
      <c r="AA96" s="348">
        <v>0.70449745655059814</v>
      </c>
      <c r="AB96" s="348">
        <v>2.4542887210845947</v>
      </c>
      <c r="AC96" s="348">
        <v>2.9601895809173584</v>
      </c>
      <c r="AD96" s="348">
        <v>1.5185071229934692</v>
      </c>
    </row>
    <row r="97" spans="21:30">
      <c r="U97">
        <v>81</v>
      </c>
      <c r="V97" t="s">
        <v>304</v>
      </c>
      <c r="W97" s="194" t="s">
        <v>462</v>
      </c>
      <c r="X97" t="s">
        <v>228</v>
      </c>
      <c r="Y97" s="229">
        <v>37.443325042724609</v>
      </c>
      <c r="Z97" s="229">
        <v>37.758037567138672</v>
      </c>
      <c r="AA97" s="229">
        <v>0.73394232988357544</v>
      </c>
      <c r="AB97" s="229">
        <v>2.0133597850799561</v>
      </c>
      <c r="AC97" s="229">
        <v>1.7471574544906616</v>
      </c>
      <c r="AD97" s="229">
        <v>0.75414979457855225</v>
      </c>
    </row>
    <row r="98" spans="21:30">
      <c r="U98">
        <v>82</v>
      </c>
      <c r="V98" t="s">
        <v>305</v>
      </c>
      <c r="W98" s="194" t="s">
        <v>462</v>
      </c>
      <c r="X98" t="s">
        <v>228</v>
      </c>
      <c r="Y98" t="s">
        <v>225</v>
      </c>
      <c r="Z98" s="229">
        <v>37.758037567138672</v>
      </c>
      <c r="AA98" s="229">
        <v>0.73394232988357544</v>
      </c>
      <c r="AB98" t="s">
        <v>226</v>
      </c>
      <c r="AC98" t="s">
        <v>226</v>
      </c>
      <c r="AD98" t="s">
        <v>226</v>
      </c>
    </row>
    <row r="99" spans="21:30">
      <c r="U99">
        <v>83</v>
      </c>
      <c r="V99" t="s">
        <v>306</v>
      </c>
      <c r="W99" s="194" t="s">
        <v>462</v>
      </c>
      <c r="X99" t="s">
        <v>228</v>
      </c>
      <c r="Y99" t="s">
        <v>225</v>
      </c>
      <c r="Z99" s="229">
        <v>37.758037567138672</v>
      </c>
      <c r="AA99" s="229">
        <v>0.73394232988357544</v>
      </c>
      <c r="AB99" t="s">
        <v>226</v>
      </c>
      <c r="AC99" t="s">
        <v>226</v>
      </c>
      <c r="AD99" t="s">
        <v>226</v>
      </c>
    </row>
    <row r="100" spans="21:30">
      <c r="U100">
        <v>93</v>
      </c>
      <c r="V100" t="s">
        <v>307</v>
      </c>
      <c r="W100" s="194" t="s">
        <v>462</v>
      </c>
      <c r="X100" t="s">
        <v>228</v>
      </c>
      <c r="Y100" t="s">
        <v>225</v>
      </c>
      <c r="Z100" s="229">
        <v>37.758037567138672</v>
      </c>
      <c r="AA100" s="229">
        <v>0.73394232988357544</v>
      </c>
      <c r="AB100" t="s">
        <v>226</v>
      </c>
      <c r="AC100" t="s">
        <v>226</v>
      </c>
      <c r="AD100" t="s">
        <v>226</v>
      </c>
    </row>
    <row r="101" spans="21:30">
      <c r="U101">
        <v>94</v>
      </c>
      <c r="V101" t="s">
        <v>308</v>
      </c>
      <c r="W101" s="194" t="s">
        <v>462</v>
      </c>
      <c r="X101" t="s">
        <v>228</v>
      </c>
      <c r="Y101" s="229">
        <v>38.596851348876953</v>
      </c>
      <c r="Z101" s="229">
        <v>37.758037567138672</v>
      </c>
      <c r="AA101" s="229">
        <v>0.73394232988357544</v>
      </c>
      <c r="AB101" s="229">
        <v>0.89600741863250732</v>
      </c>
      <c r="AC101" s="229">
        <v>1.7471574544906616</v>
      </c>
      <c r="AD101" s="229">
        <v>0.75414979457855225</v>
      </c>
    </row>
    <row r="102" spans="21:30">
      <c r="U102">
        <v>95</v>
      </c>
      <c r="V102" t="s">
        <v>309</v>
      </c>
      <c r="W102" s="349" t="s">
        <v>462</v>
      </c>
      <c r="X102" s="35" t="s">
        <v>228</v>
      </c>
      <c r="Y102" s="348">
        <v>37.233928680419922</v>
      </c>
      <c r="Z102" s="348">
        <v>37.758037567138672</v>
      </c>
      <c r="AA102" s="348">
        <v>0.73394232988357544</v>
      </c>
      <c r="AB102" s="348">
        <v>2.3321051597595215</v>
      </c>
      <c r="AC102" s="348">
        <v>1.7471574544906616</v>
      </c>
      <c r="AD102" s="348">
        <v>0.75414979457855225</v>
      </c>
    </row>
    <row r="103" spans="21:30">
      <c r="U103">
        <v>12</v>
      </c>
      <c r="V103" t="s">
        <v>364</v>
      </c>
      <c r="W103" s="194" t="s">
        <v>463</v>
      </c>
      <c r="X103" t="s">
        <v>228</v>
      </c>
      <c r="Y103" s="229">
        <v>37.211879730224609</v>
      </c>
      <c r="Z103" s="229">
        <v>36.495079040527344</v>
      </c>
      <c r="AA103" s="229">
        <v>0.81137800216674805</v>
      </c>
      <c r="AB103" s="229">
        <v>2.3684756755828857</v>
      </c>
      <c r="AC103" s="229">
        <v>4.4092388153076172</v>
      </c>
      <c r="AD103" s="229">
        <v>2.3758583068847656</v>
      </c>
    </row>
    <row r="104" spans="21:30">
      <c r="U104">
        <v>24</v>
      </c>
      <c r="V104" t="s">
        <v>365</v>
      </c>
      <c r="W104" s="194" t="s">
        <v>463</v>
      </c>
      <c r="X104" t="s">
        <v>228</v>
      </c>
      <c r="Y104" t="s">
        <v>225</v>
      </c>
      <c r="Z104" s="229">
        <v>36.495079040527344</v>
      </c>
      <c r="AA104" s="229">
        <v>0.81137800216674805</v>
      </c>
      <c r="AB104" t="s">
        <v>226</v>
      </c>
      <c r="AC104" t="s">
        <v>226</v>
      </c>
      <c r="AD104" t="s">
        <v>226</v>
      </c>
    </row>
    <row r="105" spans="21:30">
      <c r="U105">
        <v>36</v>
      </c>
      <c r="V105" t="s">
        <v>366</v>
      </c>
      <c r="W105" s="194" t="s">
        <v>463</v>
      </c>
      <c r="X105" t="s">
        <v>228</v>
      </c>
      <c r="Y105" t="s">
        <v>225</v>
      </c>
      <c r="Z105" s="229">
        <v>36.495079040527344</v>
      </c>
      <c r="AA105" s="229">
        <v>0.81137800216674805</v>
      </c>
      <c r="AB105" t="s">
        <v>226</v>
      </c>
      <c r="AC105" t="s">
        <v>226</v>
      </c>
      <c r="AD105" t="s">
        <v>226</v>
      </c>
    </row>
    <row r="106" spans="21:30">
      <c r="U106">
        <v>48</v>
      </c>
      <c r="V106" t="s">
        <v>367</v>
      </c>
      <c r="W106" s="194" t="s">
        <v>463</v>
      </c>
      <c r="X106" t="s">
        <v>228</v>
      </c>
      <c r="Y106" s="229">
        <v>35.652805328369141</v>
      </c>
      <c r="Z106" s="229">
        <v>36.495079040527344</v>
      </c>
      <c r="AA106" s="229">
        <v>0.81137800216674805</v>
      </c>
      <c r="AB106" s="229">
        <v>7.0744891166687012</v>
      </c>
      <c r="AC106" s="229">
        <v>4.4092388153076172</v>
      </c>
      <c r="AD106" s="229">
        <v>2.3758583068847656</v>
      </c>
    </row>
    <row r="107" spans="21:30">
      <c r="U107">
        <v>60</v>
      </c>
      <c r="V107" t="s">
        <v>368</v>
      </c>
      <c r="W107" s="194" t="s">
        <v>463</v>
      </c>
      <c r="X107" t="s">
        <v>228</v>
      </c>
      <c r="Y107" s="229">
        <v>37.167690277099609</v>
      </c>
      <c r="Z107" s="229">
        <v>36.495079040527344</v>
      </c>
      <c r="AA107" s="229">
        <v>0.81137800216674805</v>
      </c>
      <c r="AB107" s="229">
        <v>2.4430844783782959</v>
      </c>
      <c r="AC107" s="229">
        <v>4.4092388153076172</v>
      </c>
      <c r="AD107" s="229">
        <v>2.3758583068847656</v>
      </c>
    </row>
    <row r="108" spans="21:30">
      <c r="U108">
        <v>72</v>
      </c>
      <c r="V108" t="s">
        <v>350</v>
      </c>
      <c r="W108" s="194" t="s">
        <v>463</v>
      </c>
      <c r="X108" t="s">
        <v>228</v>
      </c>
      <c r="Y108" s="229">
        <v>35.947933197021484</v>
      </c>
      <c r="Z108" s="229">
        <v>36.495079040527344</v>
      </c>
      <c r="AA108" s="229">
        <v>0.81137800216674805</v>
      </c>
      <c r="AB108" s="229">
        <v>5.7509059906005859</v>
      </c>
      <c r="AC108" s="229">
        <v>4.4092388153076172</v>
      </c>
      <c r="AD108" s="229">
        <v>2.3758583068847656</v>
      </c>
    </row>
  </sheetData>
  <mergeCells count="54"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  <mergeCell ref="E35:E37"/>
    <mergeCell ref="R35:R37"/>
    <mergeCell ref="F36:G36"/>
    <mergeCell ref="H36:J36"/>
    <mergeCell ref="K36:M36"/>
    <mergeCell ref="N36:P36"/>
    <mergeCell ref="E32:E34"/>
    <mergeCell ref="R32:R34"/>
    <mergeCell ref="F33:G33"/>
    <mergeCell ref="H33:J33"/>
    <mergeCell ref="K33:M33"/>
    <mergeCell ref="N33:P33"/>
    <mergeCell ref="E29:E31"/>
    <mergeCell ref="Q29:Q31"/>
    <mergeCell ref="R29:R31"/>
    <mergeCell ref="F30:G30"/>
    <mergeCell ref="H30:J30"/>
    <mergeCell ref="K30:M30"/>
    <mergeCell ref="N30:P30"/>
    <mergeCell ref="E26:E28"/>
    <mergeCell ref="R26:R28"/>
    <mergeCell ref="F27:G27"/>
    <mergeCell ref="H27:J27"/>
    <mergeCell ref="K27:M27"/>
    <mergeCell ref="N27:P27"/>
    <mergeCell ref="E23:E25"/>
    <mergeCell ref="R23:R25"/>
    <mergeCell ref="F24:G24"/>
    <mergeCell ref="H24:J24"/>
    <mergeCell ref="K24:M24"/>
    <mergeCell ref="N24:P24"/>
    <mergeCell ref="E20:E22"/>
    <mergeCell ref="Q20:Q22"/>
    <mergeCell ref="R20:R22"/>
    <mergeCell ref="F21:G21"/>
    <mergeCell ref="H21:J21"/>
    <mergeCell ref="K21:M21"/>
    <mergeCell ref="N21:P21"/>
    <mergeCell ref="G2:H2"/>
    <mergeCell ref="E17:E19"/>
    <mergeCell ref="R17:R19"/>
    <mergeCell ref="F18:G18"/>
    <mergeCell ref="H18:J18"/>
    <mergeCell ref="K18:M18"/>
    <mergeCell ref="N18:P18"/>
  </mergeCells>
  <conditionalFormatting sqref="A1:S1 A42:G53 I42:I53 R2:S2 S5:S7 K42:S53 E4:F4 R4:R7 A32:S32 A31:P31 A30:H30 A34:S35 A33:H33 A37:S38 A40:S41 N18 K18 N21 K21 N24 K24 N27 K27 N30 K30 N33 K33 N36 K36 N39 K39 Q18:S19 Q24:S24 Q27:S27 Q33:S33 Q36:S36 Q39:S39 E24:H24 E25:S26 E21:H21 E18:H18 E16:S17 E5:E15 A39:H39 A2:J2 R10:S15 A54:S1048576 E20:S20 E22:P22 R21:S22 A36:H36 R30:S31 A29:S29 E28:S28 E3:J3 A3:A14 E27:H27 E19:M19 E23:S23 B13:B14 A15:B28">
    <cfRule type="cellIs" dxfId="587" priority="69" stopIfTrue="1" operator="equal">
      <formula>0</formula>
    </cfRule>
  </conditionalFormatting>
  <conditionalFormatting sqref="P5:Q5 P10">
    <cfRule type="cellIs" dxfId="586" priority="68" stopIfTrue="1" operator="equal">
      <formula>0</formula>
    </cfRule>
  </conditionalFormatting>
  <conditionalFormatting sqref="O4">
    <cfRule type="cellIs" dxfId="585" priority="65" stopIfTrue="1" operator="equal">
      <formula>0</formula>
    </cfRule>
  </conditionalFormatting>
  <conditionalFormatting sqref="O5 O14 P7:Q8 Q4 Q10 P12:Q14 Q6">
    <cfRule type="cellIs" dxfId="584" priority="67" stopIfTrue="1" operator="equal">
      <formula>0</formula>
    </cfRule>
  </conditionalFormatting>
  <conditionalFormatting sqref="P14:Q14">
    <cfRule type="cellIs" dxfId="583" priority="66" stopIfTrue="1" operator="equal">
      <formula>0</formula>
    </cfRule>
  </conditionalFormatting>
  <conditionalFormatting sqref="M5:N5 M11">
    <cfRule type="cellIs" dxfId="582" priority="64" stopIfTrue="1" operator="equal">
      <formula>0</formula>
    </cfRule>
  </conditionalFormatting>
  <conditionalFormatting sqref="L4">
    <cfRule type="cellIs" dxfId="581" priority="62" stopIfTrue="1" operator="equal">
      <formula>0</formula>
    </cfRule>
  </conditionalFormatting>
  <conditionalFormatting sqref="K5:L5 M7:N8 N4 K4 N11 M13:N14 N6">
    <cfRule type="cellIs" dxfId="580" priority="63" stopIfTrue="1" operator="equal">
      <formula>0</formula>
    </cfRule>
  </conditionalFormatting>
  <conditionalFormatting sqref="D3 B3">
    <cfRule type="cellIs" dxfId="579" priority="61" stopIfTrue="1" operator="equal">
      <formula>0</formula>
    </cfRule>
  </conditionalFormatting>
  <conditionalFormatting sqref="H6 G6:G12">
    <cfRule type="cellIs" dxfId="578" priority="60" stopIfTrue="1" operator="equal">
      <formula>0</formula>
    </cfRule>
  </conditionalFormatting>
  <conditionalFormatting sqref="B16:B23">
    <cfRule type="cellIs" dxfId="577" priority="59" stopIfTrue="1" operator="equal">
      <formula>0</formula>
    </cfRule>
  </conditionalFormatting>
  <conditionalFormatting sqref="B20:B27">
    <cfRule type="cellIs" dxfId="576" priority="58" stopIfTrue="1" operator="equal">
      <formula>0</formula>
    </cfRule>
  </conditionalFormatting>
  <conditionalFormatting sqref="B9 B7">
    <cfRule type="cellIs" dxfId="575" priority="57" stopIfTrue="1" operator="equal">
      <formula>0</formula>
    </cfRule>
  </conditionalFormatting>
  <conditionalFormatting sqref="B5 B7">
    <cfRule type="cellIs" dxfId="574" priority="56" stopIfTrue="1" operator="equal">
      <formula>0</formula>
    </cfRule>
  </conditionalFormatting>
  <conditionalFormatting sqref="C3">
    <cfRule type="cellIs" dxfId="573" priority="55" stopIfTrue="1" operator="equal">
      <formula>0</formula>
    </cfRule>
  </conditionalFormatting>
  <conditionalFormatting sqref="B11 B7 B9">
    <cfRule type="cellIs" dxfId="572" priority="54" stopIfTrue="1" operator="equal">
      <formula>0</formula>
    </cfRule>
  </conditionalFormatting>
  <conditionalFormatting sqref="B11:B15">
    <cfRule type="cellIs" dxfId="571" priority="53" stopIfTrue="1" operator="equal">
      <formula>0</formula>
    </cfRule>
  </conditionalFormatting>
  <conditionalFormatting sqref="B4">
    <cfRule type="cellIs" dxfId="570" priority="52" stopIfTrue="1" operator="equal">
      <formula>0</formula>
    </cfRule>
  </conditionalFormatting>
  <conditionalFormatting sqref="B6">
    <cfRule type="cellIs" dxfId="569" priority="51" stopIfTrue="1" operator="equal">
      <formula>0</formula>
    </cfRule>
  </conditionalFormatting>
  <conditionalFormatting sqref="B8">
    <cfRule type="cellIs" dxfId="568" priority="50" stopIfTrue="1" operator="equal">
      <formula>0</formula>
    </cfRule>
  </conditionalFormatting>
  <conditionalFormatting sqref="B8">
    <cfRule type="cellIs" dxfId="567" priority="49" stopIfTrue="1" operator="equal">
      <formula>0</formula>
    </cfRule>
  </conditionalFormatting>
  <conditionalFormatting sqref="B10">
    <cfRule type="cellIs" dxfId="566" priority="48" stopIfTrue="1" operator="equal">
      <formula>0</formula>
    </cfRule>
  </conditionalFormatting>
  <conditionalFormatting sqref="B10">
    <cfRule type="cellIs" dxfId="565" priority="47" stopIfTrue="1" operator="equal">
      <formula>0</formula>
    </cfRule>
  </conditionalFormatting>
  <conditionalFormatting sqref="B12">
    <cfRule type="cellIs" dxfId="564" priority="46" stopIfTrue="1" operator="equal">
      <formula>0</formula>
    </cfRule>
  </conditionalFormatting>
  <conditionalFormatting sqref="C3">
    <cfRule type="cellIs" dxfId="563" priority="45" stopIfTrue="1" operator="equal">
      <formula>0</formula>
    </cfRule>
  </conditionalFormatting>
  <conditionalFormatting sqref="C3">
    <cfRule type="cellIs" dxfId="562" priority="44" stopIfTrue="1" operator="equal">
      <formula>0</formula>
    </cfRule>
  </conditionalFormatting>
  <conditionalFormatting sqref="C3">
    <cfRule type="cellIs" dxfId="561" priority="43" stopIfTrue="1" operator="equal">
      <formula>0</formula>
    </cfRule>
  </conditionalFormatting>
  <conditionalFormatting sqref="C3">
    <cfRule type="cellIs" dxfId="560" priority="42" stopIfTrue="1" operator="equal">
      <formula>0</formula>
    </cfRule>
  </conditionalFormatting>
  <conditionalFormatting sqref="D27:D28">
    <cfRule type="cellIs" dxfId="559" priority="41" stopIfTrue="1" operator="equal">
      <formula>0</formula>
    </cfRule>
  </conditionalFormatting>
  <conditionalFormatting sqref="D27:D28">
    <cfRule type="cellIs" dxfId="558" priority="40" stopIfTrue="1" operator="equal">
      <formula>0</formula>
    </cfRule>
  </conditionalFormatting>
  <conditionalFormatting sqref="D25:D26">
    <cfRule type="cellIs" dxfId="557" priority="39" stopIfTrue="1" operator="equal">
      <formula>0</formula>
    </cfRule>
  </conditionalFormatting>
  <conditionalFormatting sqref="D23:D24">
    <cfRule type="cellIs" dxfId="556" priority="38" stopIfTrue="1" operator="equal">
      <formula>0</formula>
    </cfRule>
  </conditionalFormatting>
  <conditionalFormatting sqref="D21:D22">
    <cfRule type="cellIs" dxfId="555" priority="37" stopIfTrue="1" operator="equal">
      <formula>0</formula>
    </cfRule>
  </conditionalFormatting>
  <conditionalFormatting sqref="D17:D18">
    <cfRule type="cellIs" dxfId="554" priority="36" stopIfTrue="1" operator="equal">
      <formula>0</formula>
    </cfRule>
  </conditionalFormatting>
  <conditionalFormatting sqref="D17:D18">
    <cfRule type="cellIs" dxfId="553" priority="35" stopIfTrue="1" operator="equal">
      <formula>0</formula>
    </cfRule>
  </conditionalFormatting>
  <conditionalFormatting sqref="D15:D16">
    <cfRule type="cellIs" dxfId="552" priority="34" stopIfTrue="1" operator="equal">
      <formula>0</formula>
    </cfRule>
  </conditionalFormatting>
  <conditionalFormatting sqref="D15:D16">
    <cfRule type="cellIs" dxfId="551" priority="33" stopIfTrue="1" operator="equal">
      <formula>0</formula>
    </cfRule>
  </conditionalFormatting>
  <conditionalFormatting sqref="D13:D14">
    <cfRule type="cellIs" dxfId="550" priority="32" stopIfTrue="1" operator="equal">
      <formula>0</formula>
    </cfRule>
  </conditionalFormatting>
  <conditionalFormatting sqref="D13:D14">
    <cfRule type="cellIs" dxfId="549" priority="31" stopIfTrue="1" operator="equal">
      <formula>0</formula>
    </cfRule>
  </conditionalFormatting>
  <conditionalFormatting sqref="D11:D12">
    <cfRule type="cellIs" dxfId="548" priority="30" stopIfTrue="1" operator="equal">
      <formula>0</formula>
    </cfRule>
  </conditionalFormatting>
  <conditionalFormatting sqref="D11:D12">
    <cfRule type="cellIs" dxfId="547" priority="29" stopIfTrue="1" operator="equal">
      <formula>0</formula>
    </cfRule>
  </conditionalFormatting>
  <conditionalFormatting sqref="D9:D10">
    <cfRule type="cellIs" dxfId="546" priority="28" stopIfTrue="1" operator="equal">
      <formula>0</formula>
    </cfRule>
  </conditionalFormatting>
  <conditionalFormatting sqref="D7">
    <cfRule type="cellIs" dxfId="545" priority="27" stopIfTrue="1" operator="equal">
      <formula>0</formula>
    </cfRule>
  </conditionalFormatting>
  <conditionalFormatting sqref="D8">
    <cfRule type="cellIs" dxfId="544" priority="26" stopIfTrue="1" operator="equal">
      <formula>0</formula>
    </cfRule>
  </conditionalFormatting>
  <conditionalFormatting sqref="B10 B8">
    <cfRule type="cellIs" dxfId="543" priority="25" stopIfTrue="1" operator="equal">
      <formula>0</formula>
    </cfRule>
  </conditionalFormatting>
  <conditionalFormatting sqref="B8">
    <cfRule type="cellIs" dxfId="542" priority="24" stopIfTrue="1" operator="equal">
      <formula>0</formula>
    </cfRule>
  </conditionalFormatting>
  <conditionalFormatting sqref="B12 B8 B10">
    <cfRule type="cellIs" dxfId="541" priority="23" stopIfTrue="1" operator="equal">
      <formula>0</formula>
    </cfRule>
  </conditionalFormatting>
  <conditionalFormatting sqref="B7">
    <cfRule type="cellIs" dxfId="540" priority="22" stopIfTrue="1" operator="equal">
      <formula>0</formula>
    </cfRule>
  </conditionalFormatting>
  <conditionalFormatting sqref="B9">
    <cfRule type="cellIs" dxfId="539" priority="21" stopIfTrue="1" operator="equal">
      <formula>0</formula>
    </cfRule>
  </conditionalFormatting>
  <conditionalFormatting sqref="B9">
    <cfRule type="cellIs" dxfId="538" priority="20" stopIfTrue="1" operator="equal">
      <formula>0</formula>
    </cfRule>
  </conditionalFormatting>
  <conditionalFormatting sqref="B11">
    <cfRule type="cellIs" dxfId="537" priority="19" stopIfTrue="1" operator="equal">
      <formula>0</formula>
    </cfRule>
  </conditionalFormatting>
  <conditionalFormatting sqref="B11">
    <cfRule type="cellIs" dxfId="536" priority="18" stopIfTrue="1" operator="equal">
      <formula>0</formula>
    </cfRule>
  </conditionalFormatting>
  <conditionalFormatting sqref="B13">
    <cfRule type="cellIs" dxfId="535" priority="17" stopIfTrue="1" operator="equal">
      <formula>0</formula>
    </cfRule>
  </conditionalFormatting>
  <conditionalFormatting sqref="D19:D20">
    <cfRule type="cellIs" dxfId="534" priority="16" stopIfTrue="1" operator="equal">
      <formula>0</formula>
    </cfRule>
  </conditionalFormatting>
  <conditionalFormatting sqref="D19:D20">
    <cfRule type="cellIs" dxfId="533" priority="15" stopIfTrue="1" operator="equal">
      <formula>0</formula>
    </cfRule>
  </conditionalFormatting>
  <conditionalFormatting sqref="C4:C28">
    <cfRule type="cellIs" dxfId="532" priority="14" stopIfTrue="1" operator="equal">
      <formula>0</formula>
    </cfRule>
  </conditionalFormatting>
  <conditionalFormatting sqref="C4:C28">
    <cfRule type="cellIs" dxfId="531" priority="13" stopIfTrue="1" operator="equal">
      <formula>0</formula>
    </cfRule>
  </conditionalFormatting>
  <conditionalFormatting sqref="C4:C28">
    <cfRule type="cellIs" dxfId="530" priority="12" stopIfTrue="1" operator="equal">
      <formula>0</formula>
    </cfRule>
  </conditionalFormatting>
  <conditionalFormatting sqref="C4:C28">
    <cfRule type="cellIs" dxfId="529" priority="11" stopIfTrue="1" operator="equal">
      <formula>0</formula>
    </cfRule>
  </conditionalFormatting>
  <conditionalFormatting sqref="C4:C28">
    <cfRule type="cellIs" dxfId="528" priority="10" stopIfTrue="1" operator="equal">
      <formula>0</formula>
    </cfRule>
  </conditionalFormatting>
  <conditionalFormatting sqref="B8">
    <cfRule type="cellIs" dxfId="527" priority="9" stopIfTrue="1" operator="equal">
      <formula>0</formula>
    </cfRule>
  </conditionalFormatting>
  <conditionalFormatting sqref="B8">
    <cfRule type="cellIs" dxfId="526" priority="8" stopIfTrue="1" operator="equal">
      <formula>0</formula>
    </cfRule>
  </conditionalFormatting>
  <conditionalFormatting sqref="B10">
    <cfRule type="cellIs" dxfId="525" priority="7" stopIfTrue="1" operator="equal">
      <formula>0</formula>
    </cfRule>
  </conditionalFormatting>
  <conditionalFormatting sqref="B7">
    <cfRule type="cellIs" dxfId="524" priority="6" stopIfTrue="1" operator="equal">
      <formula>0</formula>
    </cfRule>
  </conditionalFormatting>
  <conditionalFormatting sqref="B7">
    <cfRule type="cellIs" dxfId="523" priority="5" stopIfTrue="1" operator="equal">
      <formula>0</formula>
    </cfRule>
  </conditionalFormatting>
  <conditionalFormatting sqref="B9">
    <cfRule type="cellIs" dxfId="522" priority="4" stopIfTrue="1" operator="equal">
      <formula>0</formula>
    </cfRule>
  </conditionalFormatting>
  <conditionalFormatting sqref="B9">
    <cfRule type="cellIs" dxfId="521" priority="3" stopIfTrue="1" operator="equal">
      <formula>0</formula>
    </cfRule>
  </conditionalFormatting>
  <conditionalFormatting sqref="B11">
    <cfRule type="cellIs" dxfId="520" priority="2" stopIfTrue="1" operator="equal">
      <formula>0</formula>
    </cfRule>
  </conditionalFormatting>
  <conditionalFormatting sqref="D4:D6">
    <cfRule type="cellIs" dxfId="519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B63E-821C-894C-8210-19397021ED82}">
  <dimension ref="A1:AD108"/>
  <sheetViews>
    <sheetView workbookViewId="0">
      <selection activeCell="S6" sqref="S6"/>
    </sheetView>
  </sheetViews>
  <sheetFormatPr baseColWidth="10" defaultRowHeight="16"/>
  <cols>
    <col min="1" max="1" width="5.5" bestFit="1" customWidth="1"/>
    <col min="2" max="2" width="5" style="6" customWidth="1"/>
    <col min="3" max="3" width="9.1640625" style="6" bestFit="1" customWidth="1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1" max="22" width="8.83203125" customWidth="1"/>
    <col min="23" max="23" width="23.33203125" customWidth="1"/>
    <col min="24" max="27" width="8.83203125" customWidth="1"/>
    <col min="28" max="28" width="11.83203125" customWidth="1"/>
  </cols>
  <sheetData>
    <row r="1" spans="1:30" ht="17" thickBot="1">
      <c r="U1" t="s">
        <v>181</v>
      </c>
      <c r="V1" s="194" t="s">
        <v>113</v>
      </c>
    </row>
    <row r="2" spans="1:30" ht="24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26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436</v>
      </c>
    </row>
    <row r="3" spans="1:30" ht="18" thickTop="1" thickBot="1">
      <c r="A3" s="15">
        <v>1</v>
      </c>
      <c r="B3" s="16">
        <v>131</v>
      </c>
      <c r="C3" s="16" t="s">
        <v>174</v>
      </c>
      <c r="D3" s="17">
        <v>44245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>
      <c r="A4" s="15">
        <v>2</v>
      </c>
      <c r="B4" s="16">
        <v>131</v>
      </c>
      <c r="C4" s="16" t="s">
        <v>174</v>
      </c>
      <c r="D4" s="17">
        <v>44245</v>
      </c>
      <c r="E4" s="22"/>
      <c r="F4" s="9"/>
      <c r="G4" s="9"/>
      <c r="H4" s="9"/>
      <c r="I4" s="9"/>
      <c r="J4" s="9"/>
      <c r="K4" s="23">
        <f>(F2*3)+22</f>
        <v>100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39.587799072265625</v>
      </c>
      <c r="AA4" s="229">
        <v>0.99709999561309814</v>
      </c>
      <c r="AB4" s="229">
        <v>-3.5332000255584717</v>
      </c>
      <c r="AC4" s="229">
        <v>91.879928588867188</v>
      </c>
    </row>
    <row r="5" spans="1:30" ht="17" thickBot="1">
      <c r="A5" s="15">
        <v>3</v>
      </c>
      <c r="B5" s="16">
        <v>132</v>
      </c>
      <c r="C5" s="16" t="s">
        <v>174</v>
      </c>
      <c r="D5" s="17">
        <v>44252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8">
      <c r="A6" s="15">
        <v>4</v>
      </c>
      <c r="B6" s="16">
        <v>132</v>
      </c>
      <c r="C6" s="16" t="s">
        <v>174</v>
      </c>
      <c r="D6" s="17">
        <v>44252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1250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8">
      <c r="A7" s="15">
        <v>5</v>
      </c>
      <c r="B7" s="16">
        <v>133</v>
      </c>
      <c r="C7" s="16" t="s">
        <v>174</v>
      </c>
      <c r="D7" s="17">
        <v>44259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37.5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8">
      <c r="A8" s="15">
        <v>6</v>
      </c>
      <c r="B8" s="16">
        <v>133</v>
      </c>
      <c r="C8" s="16" t="s">
        <v>174</v>
      </c>
      <c r="D8" s="17">
        <v>44259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37.5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9">
      <c r="A9" s="15">
        <v>7</v>
      </c>
      <c r="B9" s="16">
        <v>134</v>
      </c>
      <c r="C9" s="16" t="s">
        <v>174</v>
      </c>
      <c r="D9" s="17">
        <v>44266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9">
      <c r="A10" s="15">
        <v>8</v>
      </c>
      <c r="B10" s="16">
        <v>134</v>
      </c>
      <c r="C10" s="16" t="s">
        <v>174</v>
      </c>
      <c r="D10" s="17">
        <v>44266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50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9" thickBot="1">
      <c r="A11" s="15">
        <v>9</v>
      </c>
      <c r="B11" s="16">
        <v>135</v>
      </c>
      <c r="C11" s="16" t="s">
        <v>174</v>
      </c>
      <c r="D11" s="17">
        <v>44273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600</v>
      </c>
      <c r="O11" s="10"/>
      <c r="P11" s="64"/>
      <c r="Q11" s="65"/>
      <c r="R11" s="66"/>
      <c r="S11" s="9"/>
      <c r="U11" t="s">
        <v>195</v>
      </c>
    </row>
    <row r="12" spans="1:30">
      <c r="A12" s="15">
        <v>10</v>
      </c>
      <c r="B12" s="16">
        <v>135</v>
      </c>
      <c r="C12" s="16" t="s">
        <v>174</v>
      </c>
      <c r="D12" s="17">
        <v>44273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7" thickBot="1">
      <c r="A13" s="15">
        <v>11</v>
      </c>
      <c r="B13" s="16">
        <v>136</v>
      </c>
      <c r="C13" s="16" t="s">
        <v>174</v>
      </c>
      <c r="D13" s="17">
        <v>44280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7" thickBot="1">
      <c r="A14" s="15">
        <v>12</v>
      </c>
      <c r="B14" s="16">
        <v>136</v>
      </c>
      <c r="C14" s="16" t="s">
        <v>174</v>
      </c>
      <c r="D14" s="17">
        <v>44280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>
      <c r="A15" s="15">
        <v>13</v>
      </c>
      <c r="B15" s="16">
        <v>137</v>
      </c>
      <c r="C15" s="16" t="s">
        <v>174</v>
      </c>
      <c r="D15" s="17">
        <v>44287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7" thickBot="1">
      <c r="A16" s="15">
        <v>14</v>
      </c>
      <c r="B16" s="16">
        <v>137</v>
      </c>
      <c r="C16" s="16" t="s">
        <v>174</v>
      </c>
      <c r="D16" s="17">
        <v>44287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7" thickTop="1">
      <c r="A17" s="15">
        <v>15</v>
      </c>
      <c r="B17" s="16">
        <v>138</v>
      </c>
      <c r="C17" s="16" t="s">
        <v>174</v>
      </c>
      <c r="D17" s="17">
        <v>44294</v>
      </c>
      <c r="E17" s="452" t="s">
        <v>36</v>
      </c>
      <c r="F17" s="86"/>
      <c r="G17" s="87"/>
      <c r="H17" s="88"/>
      <c r="I17" s="89" t="str">
        <f>C3</f>
        <v>MM18 PLS</v>
      </c>
      <c r="J17" s="90"/>
      <c r="K17" s="91"/>
      <c r="L17" s="92" t="str">
        <f>C11</f>
        <v>MM18 PLS</v>
      </c>
      <c r="M17" s="93"/>
      <c r="N17" s="94"/>
      <c r="O17" s="89" t="str">
        <f>C19</f>
        <v>MM18 PLS</v>
      </c>
      <c r="P17" s="95"/>
      <c r="Q17" s="328"/>
      <c r="R17" s="452" t="s">
        <v>36</v>
      </c>
      <c r="S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8">
      <c r="A18" s="15">
        <v>16</v>
      </c>
      <c r="B18" s="16">
        <v>138</v>
      </c>
      <c r="C18" s="16" t="s">
        <v>174</v>
      </c>
      <c r="D18" s="17">
        <v>44294</v>
      </c>
      <c r="E18" s="452"/>
      <c r="F18" s="454" t="s">
        <v>37</v>
      </c>
      <c r="G18" s="455"/>
      <c r="H18" s="456">
        <f>B3</f>
        <v>131</v>
      </c>
      <c r="I18" s="457"/>
      <c r="J18" s="458"/>
      <c r="K18" s="465">
        <f>B11</f>
        <v>135</v>
      </c>
      <c r="L18" s="466"/>
      <c r="M18" s="467"/>
      <c r="N18" s="456">
        <f>B19</f>
        <v>139</v>
      </c>
      <c r="O18" s="457"/>
      <c r="P18" s="458"/>
      <c r="Q18" s="329"/>
      <c r="R18" s="452"/>
      <c r="S18" s="58"/>
      <c r="U18">
        <v>61</v>
      </c>
      <c r="V18" t="s">
        <v>221</v>
      </c>
      <c r="W18" t="s">
        <v>222</v>
      </c>
      <c r="X18" t="s">
        <v>208</v>
      </c>
      <c r="Y18" t="s">
        <v>225</v>
      </c>
      <c r="Z18" t="s">
        <v>226</v>
      </c>
      <c r="AA18" t="s">
        <v>226</v>
      </c>
      <c r="AB18" s="229">
        <v>1</v>
      </c>
      <c r="AC18" t="s">
        <v>226</v>
      </c>
      <c r="AD18" t="s">
        <v>226</v>
      </c>
    </row>
    <row r="19" spans="1:30" ht="19" thickBot="1">
      <c r="A19" s="15">
        <v>17</v>
      </c>
      <c r="B19" s="16">
        <v>139</v>
      </c>
      <c r="C19" s="16" t="s">
        <v>174</v>
      </c>
      <c r="D19" s="17">
        <v>44301</v>
      </c>
      <c r="E19" s="453"/>
      <c r="F19" s="99"/>
      <c r="G19" s="100"/>
      <c r="H19" s="101">
        <v>1</v>
      </c>
      <c r="I19" s="102">
        <f>D3</f>
        <v>44245</v>
      </c>
      <c r="J19" s="103"/>
      <c r="K19" s="104">
        <v>9</v>
      </c>
      <c r="L19" s="105">
        <f>D11</f>
        <v>44273</v>
      </c>
      <c r="M19" s="106"/>
      <c r="N19" s="107"/>
      <c r="O19" s="108">
        <f>D19</f>
        <v>44301</v>
      </c>
      <c r="P19" s="109"/>
      <c r="Q19" s="330" t="str">
        <f>C27</f>
        <v>MM18 PLS</v>
      </c>
      <c r="R19" s="453"/>
      <c r="S19" s="58"/>
      <c r="U19">
        <v>62</v>
      </c>
      <c r="V19" t="s">
        <v>223</v>
      </c>
      <c r="W19" t="s">
        <v>222</v>
      </c>
      <c r="X19" t="s">
        <v>208</v>
      </c>
      <c r="Y19" t="s">
        <v>225</v>
      </c>
      <c r="Z19" t="s">
        <v>226</v>
      </c>
      <c r="AA19" t="s">
        <v>226</v>
      </c>
      <c r="AB19" s="229">
        <v>1</v>
      </c>
      <c r="AC19" t="s">
        <v>226</v>
      </c>
      <c r="AD19" t="s">
        <v>226</v>
      </c>
    </row>
    <row r="20" spans="1:30" ht="18">
      <c r="A20" s="15">
        <v>18</v>
      </c>
      <c r="B20" s="16">
        <v>139</v>
      </c>
      <c r="C20" s="16" t="s">
        <v>174</v>
      </c>
      <c r="D20" s="17">
        <v>44301</v>
      </c>
      <c r="E20" s="451" t="s">
        <v>39</v>
      </c>
      <c r="F20" s="110"/>
      <c r="G20" s="111"/>
      <c r="H20" s="112"/>
      <c r="I20" s="113" t="str">
        <f>C4</f>
        <v>MM18 PLS</v>
      </c>
      <c r="J20" s="114"/>
      <c r="K20" s="115"/>
      <c r="L20" s="116" t="str">
        <f>C12</f>
        <v>MM18 PLS</v>
      </c>
      <c r="M20" s="117"/>
      <c r="N20" s="118"/>
      <c r="O20" s="119" t="str">
        <f>C20</f>
        <v>MM18 PLS</v>
      </c>
      <c r="P20" s="120"/>
      <c r="Q20" s="462">
        <f>B27</f>
        <v>143</v>
      </c>
      <c r="R20" s="451" t="s">
        <v>39</v>
      </c>
      <c r="S20" s="58"/>
      <c r="U20">
        <v>49</v>
      </c>
      <c r="V20" t="s">
        <v>218</v>
      </c>
      <c r="W20" t="s">
        <v>219</v>
      </c>
      <c r="X20" t="s">
        <v>208</v>
      </c>
      <c r="Y20" s="229">
        <v>35.858707427978516</v>
      </c>
      <c r="Z20" s="229">
        <v>36.254638671875</v>
      </c>
      <c r="AA20" s="229">
        <v>0.55992865562438965</v>
      </c>
      <c r="AB20" s="229">
        <v>10</v>
      </c>
      <c r="AC20" t="s">
        <v>226</v>
      </c>
      <c r="AD20" t="s">
        <v>226</v>
      </c>
    </row>
    <row r="21" spans="1:30" ht="18">
      <c r="A21" s="15">
        <v>19</v>
      </c>
      <c r="B21" s="16">
        <v>140</v>
      </c>
      <c r="C21" s="16" t="s">
        <v>174</v>
      </c>
      <c r="D21" s="17">
        <v>44308</v>
      </c>
      <c r="E21" s="452"/>
      <c r="F21" s="456" t="s">
        <v>40</v>
      </c>
      <c r="G21" s="458"/>
      <c r="H21" s="459">
        <f>B4</f>
        <v>131</v>
      </c>
      <c r="I21" s="460"/>
      <c r="J21" s="461"/>
      <c r="K21" s="456">
        <f>B12</f>
        <v>135</v>
      </c>
      <c r="L21" s="457"/>
      <c r="M21" s="458"/>
      <c r="N21" s="459">
        <f>B20</f>
        <v>139</v>
      </c>
      <c r="O21" s="460"/>
      <c r="P21" s="461"/>
      <c r="Q21" s="462"/>
      <c r="R21" s="452"/>
      <c r="S21" s="58"/>
      <c r="U21">
        <v>50</v>
      </c>
      <c r="V21" t="s">
        <v>220</v>
      </c>
      <c r="W21" t="s">
        <v>219</v>
      </c>
      <c r="X21" t="s">
        <v>208</v>
      </c>
      <c r="Y21" s="229">
        <v>36.650566101074219</v>
      </c>
      <c r="Z21" s="229">
        <v>36.254638671875</v>
      </c>
      <c r="AA21" s="229">
        <v>0.55992865562438965</v>
      </c>
      <c r="AB21" s="229">
        <v>10</v>
      </c>
      <c r="AC21" t="s">
        <v>226</v>
      </c>
      <c r="AD21" t="s">
        <v>226</v>
      </c>
    </row>
    <row r="22" spans="1:30" ht="17" thickBot="1">
      <c r="A22" s="15">
        <v>20</v>
      </c>
      <c r="B22" s="16">
        <v>140</v>
      </c>
      <c r="C22" s="16" t="s">
        <v>174</v>
      </c>
      <c r="D22" s="17">
        <v>44308</v>
      </c>
      <c r="E22" s="453"/>
      <c r="F22" s="121"/>
      <c r="G22" s="122"/>
      <c r="H22" s="123">
        <v>2</v>
      </c>
      <c r="I22" s="124">
        <f>D4</f>
        <v>44245</v>
      </c>
      <c r="J22" s="125"/>
      <c r="K22" s="126">
        <v>10</v>
      </c>
      <c r="L22" s="127">
        <f>D12</f>
        <v>44273</v>
      </c>
      <c r="M22" s="128"/>
      <c r="N22" s="129">
        <v>18</v>
      </c>
      <c r="O22" s="130">
        <f>D20</f>
        <v>44301</v>
      </c>
      <c r="P22" s="131"/>
      <c r="Q22" s="462"/>
      <c r="R22" s="453"/>
      <c r="S22" s="58"/>
      <c r="U22">
        <v>37</v>
      </c>
      <c r="V22" t="s">
        <v>216</v>
      </c>
      <c r="W22" t="s">
        <v>217</v>
      </c>
      <c r="X22" t="s">
        <v>208</v>
      </c>
      <c r="Y22" s="229">
        <v>32.106285095214844</v>
      </c>
      <c r="Z22" s="229">
        <v>32.37860107421875</v>
      </c>
      <c r="AA22" s="229">
        <v>0.38511565327644348</v>
      </c>
      <c r="AB22" s="229">
        <v>100</v>
      </c>
      <c r="AC22" t="s">
        <v>226</v>
      </c>
      <c r="AD22" t="s">
        <v>226</v>
      </c>
    </row>
    <row r="23" spans="1:30">
      <c r="A23" s="15">
        <v>21</v>
      </c>
      <c r="B23" s="16">
        <v>141</v>
      </c>
      <c r="C23" s="16" t="s">
        <v>174</v>
      </c>
      <c r="D23" s="17">
        <v>44312</v>
      </c>
      <c r="E23" s="451" t="s">
        <v>41</v>
      </c>
      <c r="F23" s="132"/>
      <c r="G23" s="133"/>
      <c r="H23" s="134"/>
      <c r="I23" s="47" t="str">
        <f>C5</f>
        <v>MM18 PLS</v>
      </c>
      <c r="J23" s="135"/>
      <c r="K23" s="136"/>
      <c r="L23" s="137" t="str">
        <f>C13</f>
        <v>MM18 PLS</v>
      </c>
      <c r="M23" s="138"/>
      <c r="N23" s="139"/>
      <c r="O23" s="140" t="str">
        <f>C21</f>
        <v>MM18 PLS</v>
      </c>
      <c r="P23" s="141"/>
      <c r="Q23" s="142">
        <f>D27</f>
        <v>44329</v>
      </c>
      <c r="R23" s="452" t="s">
        <v>41</v>
      </c>
      <c r="S23" s="58"/>
      <c r="U23">
        <v>38</v>
      </c>
      <c r="V23" t="s">
        <v>90</v>
      </c>
      <c r="W23" t="s">
        <v>217</v>
      </c>
      <c r="X23" t="s">
        <v>208</v>
      </c>
      <c r="Y23" s="229">
        <v>32.650920867919922</v>
      </c>
      <c r="Z23" s="229">
        <v>32.37860107421875</v>
      </c>
      <c r="AA23" s="229">
        <v>0.38511565327644348</v>
      </c>
      <c r="AB23" s="229">
        <v>100</v>
      </c>
      <c r="AC23" t="s">
        <v>226</v>
      </c>
      <c r="AD23" t="s">
        <v>226</v>
      </c>
    </row>
    <row r="24" spans="1:30" ht="18">
      <c r="A24" s="15">
        <v>22</v>
      </c>
      <c r="B24" s="16">
        <v>141</v>
      </c>
      <c r="C24" s="16" t="s">
        <v>174</v>
      </c>
      <c r="D24" s="17">
        <v>44312</v>
      </c>
      <c r="E24" s="452"/>
      <c r="F24" s="454" t="s">
        <v>42</v>
      </c>
      <c r="G24" s="455"/>
      <c r="H24" s="456">
        <f>B5</f>
        <v>132</v>
      </c>
      <c r="I24" s="457"/>
      <c r="J24" s="458"/>
      <c r="K24" s="459">
        <f>B13</f>
        <v>136</v>
      </c>
      <c r="L24" s="460"/>
      <c r="M24" s="461"/>
      <c r="N24" s="456">
        <f>B21</f>
        <v>140</v>
      </c>
      <c r="O24" s="457"/>
      <c r="P24" s="458"/>
      <c r="Q24" s="144"/>
      <c r="R24" s="452"/>
      <c r="S24" s="58"/>
      <c r="U24">
        <v>25</v>
      </c>
      <c r="V24" t="s">
        <v>213</v>
      </c>
      <c r="W24" t="s">
        <v>214</v>
      </c>
      <c r="X24" t="s">
        <v>208</v>
      </c>
      <c r="Y24" s="229">
        <v>28.708576202392578</v>
      </c>
      <c r="Z24" s="229">
        <v>28.804836273193359</v>
      </c>
      <c r="AA24" s="229">
        <v>0.13613229990005493</v>
      </c>
      <c r="AB24" s="229">
        <v>1000</v>
      </c>
      <c r="AC24" t="s">
        <v>226</v>
      </c>
      <c r="AD24" t="s">
        <v>226</v>
      </c>
    </row>
    <row r="25" spans="1:30" ht="17" thickBot="1">
      <c r="A25" s="15">
        <v>23</v>
      </c>
      <c r="B25" s="16">
        <v>142</v>
      </c>
      <c r="C25" s="16" t="s">
        <v>174</v>
      </c>
      <c r="D25" s="17">
        <v>44322</v>
      </c>
      <c r="E25" s="453"/>
      <c r="F25" s="145"/>
      <c r="G25" s="146"/>
      <c r="H25" s="147">
        <v>3</v>
      </c>
      <c r="I25" s="148">
        <f>D5</f>
        <v>44252</v>
      </c>
      <c r="J25" s="103"/>
      <c r="K25" s="104">
        <v>11</v>
      </c>
      <c r="L25" s="105">
        <f>D13</f>
        <v>44280</v>
      </c>
      <c r="M25" s="149"/>
      <c r="N25" s="150">
        <v>19</v>
      </c>
      <c r="O25" s="148">
        <f>D21</f>
        <v>44308</v>
      </c>
      <c r="P25" s="151"/>
      <c r="Q25" s="152"/>
      <c r="R25" s="453"/>
      <c r="S25" s="58"/>
      <c r="U25">
        <v>26</v>
      </c>
      <c r="V25" t="s">
        <v>215</v>
      </c>
      <c r="W25" t="s">
        <v>214</v>
      </c>
      <c r="X25" t="s">
        <v>208</v>
      </c>
      <c r="Y25" s="229">
        <v>28.901096343994141</v>
      </c>
      <c r="Z25" s="229">
        <v>28.804836273193359</v>
      </c>
      <c r="AA25" s="229">
        <v>0.13613229990005493</v>
      </c>
      <c r="AB25" s="229">
        <v>1000</v>
      </c>
      <c r="AC25" t="s">
        <v>226</v>
      </c>
      <c r="AD25" t="s">
        <v>226</v>
      </c>
    </row>
    <row r="26" spans="1:30" ht="18">
      <c r="A26" s="15">
        <v>24</v>
      </c>
      <c r="B26" s="16">
        <v>142</v>
      </c>
      <c r="C26" s="16" t="s">
        <v>174</v>
      </c>
      <c r="D26" s="17">
        <v>44322</v>
      </c>
      <c r="E26" s="475" t="s">
        <v>44</v>
      </c>
      <c r="F26" s="153"/>
      <c r="G26" s="122"/>
      <c r="H26" s="112"/>
      <c r="I26" s="113" t="str">
        <f>C6</f>
        <v>MM18 PLS</v>
      </c>
      <c r="J26" s="154"/>
      <c r="K26" s="115"/>
      <c r="L26" s="81" t="str">
        <f>C14</f>
        <v>MM18 PLS</v>
      </c>
      <c r="M26" s="117"/>
      <c r="N26" s="155"/>
      <c r="O26" s="113" t="str">
        <f>C22</f>
        <v>MM18 PLS</v>
      </c>
      <c r="P26" s="156"/>
      <c r="Q26" s="331"/>
      <c r="R26" s="452" t="s">
        <v>44</v>
      </c>
      <c r="S26" s="58"/>
      <c r="U26">
        <v>13</v>
      </c>
      <c r="V26" t="s">
        <v>210</v>
      </c>
      <c r="W26" t="s">
        <v>211</v>
      </c>
      <c r="X26" t="s">
        <v>208</v>
      </c>
      <c r="Y26" s="229">
        <v>25.515247344970703</v>
      </c>
      <c r="Z26" s="229">
        <v>25.450359344482422</v>
      </c>
      <c r="AA26" s="229">
        <v>9.1765493154525757E-2</v>
      </c>
      <c r="AB26" s="229">
        <v>10000</v>
      </c>
      <c r="AC26" t="s">
        <v>226</v>
      </c>
      <c r="AD26" t="s">
        <v>226</v>
      </c>
    </row>
    <row r="27" spans="1:30" ht="18">
      <c r="A27" s="15">
        <v>25</v>
      </c>
      <c r="B27" s="32">
        <v>143</v>
      </c>
      <c r="C27" s="16" t="s">
        <v>174</v>
      </c>
      <c r="D27" s="17">
        <v>44329</v>
      </c>
      <c r="E27" s="476"/>
      <c r="F27" s="456" t="s">
        <v>45</v>
      </c>
      <c r="G27" s="458"/>
      <c r="H27" s="459">
        <f>B6</f>
        <v>132</v>
      </c>
      <c r="I27" s="460"/>
      <c r="J27" s="461"/>
      <c r="K27" s="456">
        <f>B14</f>
        <v>136</v>
      </c>
      <c r="L27" s="457"/>
      <c r="M27" s="458"/>
      <c r="N27" s="459">
        <f>B22</f>
        <v>140</v>
      </c>
      <c r="O27" s="460"/>
      <c r="P27" s="461"/>
      <c r="Q27" s="332"/>
      <c r="R27" s="452"/>
      <c r="S27" s="58"/>
      <c r="U27">
        <v>14</v>
      </c>
      <c r="V27" t="s">
        <v>212</v>
      </c>
      <c r="W27" t="s">
        <v>211</v>
      </c>
      <c r="X27" t="s">
        <v>208</v>
      </c>
      <c r="Y27" s="229">
        <v>25.385471343994141</v>
      </c>
      <c r="Z27" s="229">
        <v>25.450359344482422</v>
      </c>
      <c r="AA27" s="229">
        <v>9.1765493154525757E-2</v>
      </c>
      <c r="AB27" s="229">
        <v>10000</v>
      </c>
      <c r="AC27" t="s">
        <v>226</v>
      </c>
      <c r="AD27" t="s">
        <v>226</v>
      </c>
    </row>
    <row r="28" spans="1:30" ht="17" thickBot="1">
      <c r="A28" s="157">
        <v>26</v>
      </c>
      <c r="B28" s="16">
        <v>143</v>
      </c>
      <c r="C28" s="16" t="s">
        <v>174</v>
      </c>
      <c r="D28" s="17">
        <v>44329</v>
      </c>
      <c r="E28" s="477"/>
      <c r="F28" s="158"/>
      <c r="G28" s="159"/>
      <c r="H28" s="129">
        <v>4</v>
      </c>
      <c r="I28" s="160">
        <f>D6</f>
        <v>44252</v>
      </c>
      <c r="J28" s="161"/>
      <c r="K28" s="162">
        <v>12</v>
      </c>
      <c r="L28" s="127">
        <f>D14</f>
        <v>44280</v>
      </c>
      <c r="M28" s="163"/>
      <c r="N28" s="104">
        <v>20</v>
      </c>
      <c r="O28" s="160">
        <f>D22</f>
        <v>44308</v>
      </c>
      <c r="P28" s="131"/>
      <c r="Q28" s="333" t="str">
        <f>C28</f>
        <v>MM18 PLS</v>
      </c>
      <c r="R28" s="452"/>
      <c r="S28" s="58"/>
      <c r="U28">
        <v>1</v>
      </c>
      <c r="V28" t="s">
        <v>206</v>
      </c>
      <c r="W28" t="s">
        <v>207</v>
      </c>
      <c r="X28" t="s">
        <v>208</v>
      </c>
      <c r="Y28" s="229">
        <v>22.062131881713867</v>
      </c>
      <c r="Z28" s="229">
        <v>22.052700042724609</v>
      </c>
      <c r="AA28" s="229">
        <v>1.3337286189198494E-2</v>
      </c>
      <c r="AB28" s="229">
        <v>100000</v>
      </c>
      <c r="AC28" t="s">
        <v>226</v>
      </c>
      <c r="AD28" t="s">
        <v>226</v>
      </c>
    </row>
    <row r="29" spans="1:30" ht="17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MM18 PLS</v>
      </c>
      <c r="J29" s="167"/>
      <c r="K29" s="168"/>
      <c r="L29" s="137" t="str">
        <f>C15</f>
        <v>MM18 PLS</v>
      </c>
      <c r="M29" s="138"/>
      <c r="N29" s="139"/>
      <c r="O29" s="140" t="str">
        <f>C23</f>
        <v>MM18 PLS</v>
      </c>
      <c r="P29" s="143"/>
      <c r="Q29" s="470">
        <f>B28</f>
        <v>143</v>
      </c>
      <c r="R29" s="471" t="s">
        <v>47</v>
      </c>
      <c r="S29" s="58"/>
      <c r="U29">
        <v>2</v>
      </c>
      <c r="V29" t="s">
        <v>209</v>
      </c>
      <c r="W29" t="s">
        <v>207</v>
      </c>
      <c r="X29" t="s">
        <v>208</v>
      </c>
      <c r="Y29" s="229">
        <v>22.043270111083984</v>
      </c>
      <c r="Z29" s="229">
        <v>22.052700042724609</v>
      </c>
      <c r="AA29" s="229">
        <v>1.3337286189198494E-2</v>
      </c>
      <c r="AB29" s="229">
        <v>100000</v>
      </c>
      <c r="AC29" t="s">
        <v>226</v>
      </c>
      <c r="AD29" t="s">
        <v>226</v>
      </c>
    </row>
    <row r="30" spans="1:30" ht="18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133</v>
      </c>
      <c r="I30" s="473"/>
      <c r="J30" s="474"/>
      <c r="K30" s="459">
        <f>B15</f>
        <v>137</v>
      </c>
      <c r="L30" s="460"/>
      <c r="M30" s="461"/>
      <c r="N30" s="456">
        <f>B23</f>
        <v>141</v>
      </c>
      <c r="O30" s="457"/>
      <c r="P30" s="458"/>
      <c r="Q30" s="470"/>
      <c r="R30" s="452"/>
      <c r="S30" s="58"/>
      <c r="Y30" s="229"/>
      <c r="Z30" s="229"/>
      <c r="AA30" s="229"/>
      <c r="AB30" s="229"/>
    </row>
    <row r="31" spans="1:30" ht="19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D7</f>
        <v>44259</v>
      </c>
      <c r="J31" s="169"/>
      <c r="K31" s="170">
        <v>13</v>
      </c>
      <c r="L31" s="105">
        <f>D15</f>
        <v>44287</v>
      </c>
      <c r="M31" s="106"/>
      <c r="N31" s="150">
        <v>21</v>
      </c>
      <c r="O31" s="148">
        <f>D23</f>
        <v>44312</v>
      </c>
      <c r="P31" s="109"/>
      <c r="Q31" s="470"/>
      <c r="R31" s="453"/>
      <c r="S31" s="58"/>
      <c r="U31">
        <v>3</v>
      </c>
      <c r="V31" t="s">
        <v>232</v>
      </c>
      <c r="W31" s="194" t="s">
        <v>437</v>
      </c>
      <c r="X31" t="s">
        <v>228</v>
      </c>
      <c r="Y31" s="229">
        <v>31.261077880859375</v>
      </c>
      <c r="Z31" s="229">
        <v>31.569677352905273</v>
      </c>
      <c r="AA31" s="229">
        <v>0.17482355237007141</v>
      </c>
      <c r="AB31" s="229">
        <v>227.35704040527344</v>
      </c>
      <c r="AC31" s="229">
        <v>186.9781494140625</v>
      </c>
      <c r="AD31" s="229">
        <v>22.360124588012695</v>
      </c>
    </row>
    <row r="32" spans="1:30" ht="18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MM18 PLS</v>
      </c>
      <c r="J32" s="172"/>
      <c r="K32" s="115"/>
      <c r="L32" s="81" t="str">
        <f>C16</f>
        <v>MM18 PLS</v>
      </c>
      <c r="M32" s="117"/>
      <c r="N32" s="118"/>
      <c r="O32" s="119" t="str">
        <f>C24</f>
        <v>MM18 PLS</v>
      </c>
      <c r="P32" s="173"/>
      <c r="Q32" s="174">
        <f>D28</f>
        <v>44329</v>
      </c>
      <c r="R32" s="451" t="s">
        <v>49</v>
      </c>
      <c r="S32" s="58"/>
      <c r="U32">
        <v>4</v>
      </c>
      <c r="V32" t="s">
        <v>234</v>
      </c>
      <c r="W32" s="194" t="s">
        <v>437</v>
      </c>
      <c r="X32" t="s">
        <v>228</v>
      </c>
      <c r="Y32" s="229">
        <v>31.719306945800781</v>
      </c>
      <c r="Z32" s="229">
        <v>31.569677352905273</v>
      </c>
      <c r="AA32" s="229">
        <v>0.17482355237007141</v>
      </c>
      <c r="AB32" s="229">
        <v>168.66152954101562</v>
      </c>
      <c r="AC32" s="229">
        <v>186.9781494140625</v>
      </c>
      <c r="AD32" s="229">
        <v>22.360124588012695</v>
      </c>
    </row>
    <row r="33" spans="1:30" ht="18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133</v>
      </c>
      <c r="I33" s="460"/>
      <c r="J33" s="461"/>
      <c r="K33" s="456">
        <f>B16</f>
        <v>137</v>
      </c>
      <c r="L33" s="457"/>
      <c r="M33" s="458"/>
      <c r="N33" s="459">
        <f>B24</f>
        <v>141</v>
      </c>
      <c r="O33" s="460"/>
      <c r="P33" s="461"/>
      <c r="Q33" s="175"/>
      <c r="R33" s="452"/>
      <c r="S33" s="58"/>
      <c r="U33">
        <v>5</v>
      </c>
      <c r="V33" t="s">
        <v>235</v>
      </c>
      <c r="W33" s="194" t="s">
        <v>437</v>
      </c>
      <c r="X33" t="s">
        <v>228</v>
      </c>
      <c r="Y33" s="229">
        <v>31.485317230224609</v>
      </c>
      <c r="Z33" s="229">
        <v>31.569677352905273</v>
      </c>
      <c r="AA33" s="229">
        <v>0.17482355237007141</v>
      </c>
      <c r="AB33" s="229">
        <v>196.44548034667969</v>
      </c>
      <c r="AC33" s="229">
        <v>186.9781494140625</v>
      </c>
      <c r="AD33" s="229">
        <v>22.360124588012695</v>
      </c>
    </row>
    <row r="34" spans="1:30" ht="17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44259</v>
      </c>
      <c r="J34" s="125"/>
      <c r="K34" s="126">
        <v>14</v>
      </c>
      <c r="L34" s="127">
        <f>D16</f>
        <v>44287</v>
      </c>
      <c r="M34" s="178"/>
      <c r="N34" s="129">
        <v>22</v>
      </c>
      <c r="O34" s="130">
        <f>D24</f>
        <v>44312</v>
      </c>
      <c r="P34" s="179"/>
      <c r="Q34" s="180"/>
      <c r="R34" s="452"/>
      <c r="S34" s="58"/>
      <c r="U34">
        <v>15</v>
      </c>
      <c r="V34" t="s">
        <v>236</v>
      </c>
      <c r="W34" s="194" t="s">
        <v>437</v>
      </c>
      <c r="X34" t="s">
        <v>228</v>
      </c>
      <c r="Y34" s="229">
        <v>31.576234817504883</v>
      </c>
      <c r="Z34" s="229">
        <v>31.569677352905273</v>
      </c>
      <c r="AA34" s="229">
        <v>0.17482355237007141</v>
      </c>
      <c r="AB34" s="229">
        <v>185.14401245117188</v>
      </c>
      <c r="AC34" s="229">
        <v>186.9781494140625</v>
      </c>
      <c r="AD34" s="229">
        <v>22.360124588012695</v>
      </c>
    </row>
    <row r="35" spans="1:30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MM18 PLS</v>
      </c>
      <c r="J35" s="183"/>
      <c r="K35" s="136"/>
      <c r="L35" s="137" t="str">
        <f>C17</f>
        <v>MM18 PLS</v>
      </c>
      <c r="M35" s="138"/>
      <c r="N35" s="139"/>
      <c r="O35" s="140" t="str">
        <f>C25</f>
        <v>MM18 PLS</v>
      </c>
      <c r="P35" s="143"/>
      <c r="Q35" s="184"/>
      <c r="R35" s="451" t="s">
        <v>51</v>
      </c>
      <c r="S35" s="58"/>
      <c r="U35">
        <v>16</v>
      </c>
      <c r="V35" t="s">
        <v>237</v>
      </c>
      <c r="W35" s="194" t="s">
        <v>437</v>
      </c>
      <c r="X35" t="s">
        <v>228</v>
      </c>
      <c r="Y35" s="229">
        <v>31.687288284301758</v>
      </c>
      <c r="Z35" s="229">
        <v>31.569677352905273</v>
      </c>
      <c r="AA35" s="229">
        <v>0.17482355237007141</v>
      </c>
      <c r="AB35" s="229">
        <v>172.2178955078125</v>
      </c>
      <c r="AC35" s="229">
        <v>186.9781494140625</v>
      </c>
      <c r="AD35" s="229">
        <v>22.360124588012695</v>
      </c>
    </row>
    <row r="36" spans="1:30" ht="18">
      <c r="A36" s="181"/>
      <c r="B36" s="182"/>
      <c r="C36" s="182"/>
      <c r="D36" s="182"/>
      <c r="E36" s="452"/>
      <c r="F36" s="456"/>
      <c r="G36" s="458"/>
      <c r="H36" s="456">
        <f>B9</f>
        <v>134</v>
      </c>
      <c r="I36" s="457"/>
      <c r="J36" s="458"/>
      <c r="K36" s="465">
        <f>B17</f>
        <v>138</v>
      </c>
      <c r="L36" s="466"/>
      <c r="M36" s="467"/>
      <c r="N36" s="456">
        <f>B25</f>
        <v>142</v>
      </c>
      <c r="O36" s="457"/>
      <c r="P36" s="458"/>
      <c r="Q36" s="185" t="s">
        <v>38</v>
      </c>
      <c r="R36" s="452"/>
      <c r="S36" s="58"/>
      <c r="U36">
        <v>17</v>
      </c>
      <c r="V36" t="s">
        <v>238</v>
      </c>
      <c r="W36" s="349" t="s">
        <v>437</v>
      </c>
      <c r="X36" s="35" t="s">
        <v>228</v>
      </c>
      <c r="Y36" s="348">
        <v>31.688848495483398</v>
      </c>
      <c r="Z36" s="348">
        <v>31.569677352905273</v>
      </c>
      <c r="AA36" s="348">
        <v>0.17482355237007141</v>
      </c>
      <c r="AB36" s="348">
        <v>172.04286193847656</v>
      </c>
      <c r="AC36" s="348">
        <v>186.9781494140625</v>
      </c>
      <c r="AD36" s="348">
        <v>22.360124588012695</v>
      </c>
    </row>
    <row r="37" spans="1:30" ht="19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44266</v>
      </c>
      <c r="J37" s="169"/>
      <c r="K37" s="170">
        <v>15</v>
      </c>
      <c r="L37" s="105">
        <f>D17</f>
        <v>44294</v>
      </c>
      <c r="M37" s="106"/>
      <c r="N37" s="187">
        <v>23</v>
      </c>
      <c r="O37" s="108">
        <f>D25</f>
        <v>44322</v>
      </c>
      <c r="P37" s="109"/>
      <c r="Q37" s="188"/>
      <c r="R37" s="453"/>
      <c r="S37" s="58"/>
      <c r="U37">
        <v>27</v>
      </c>
      <c r="V37" t="s">
        <v>239</v>
      </c>
      <c r="W37" s="194" t="s">
        <v>438</v>
      </c>
      <c r="X37" t="s">
        <v>228</v>
      </c>
      <c r="Y37" s="229">
        <v>36.987552642822266</v>
      </c>
      <c r="Z37" s="229">
        <v>35.145187377929688</v>
      </c>
      <c r="AA37" s="229">
        <v>0.97897219657897949</v>
      </c>
      <c r="AB37" s="229">
        <v>5.4443597793579102</v>
      </c>
      <c r="AC37" s="229">
        <v>20.649850845336914</v>
      </c>
      <c r="AD37" s="229">
        <v>9.3343496322631836</v>
      </c>
    </row>
    <row r="38" spans="1:30" ht="19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MM18 PLS</v>
      </c>
      <c r="J38" s="114"/>
      <c r="K38" s="115"/>
      <c r="L38" s="81" t="str">
        <f>C18</f>
        <v>MM18 PLS</v>
      </c>
      <c r="M38" s="117"/>
      <c r="N38" s="118"/>
      <c r="O38" s="119" t="str">
        <f>C26</f>
        <v>MM18 PLS</v>
      </c>
      <c r="P38" s="173"/>
      <c r="Q38" s="192"/>
      <c r="R38" s="452" t="s">
        <v>52</v>
      </c>
      <c r="S38" s="58"/>
      <c r="U38">
        <v>28</v>
      </c>
      <c r="V38" t="s">
        <v>240</v>
      </c>
      <c r="W38" s="194" t="s">
        <v>438</v>
      </c>
      <c r="X38" t="s">
        <v>228</v>
      </c>
      <c r="Y38" s="229">
        <v>35.355312347412109</v>
      </c>
      <c r="Z38" s="229">
        <v>35.145187377929688</v>
      </c>
      <c r="AA38" s="229">
        <v>0.97897219657897949</v>
      </c>
      <c r="AB38" s="229">
        <v>15.773173332214355</v>
      </c>
      <c r="AC38" s="229">
        <v>20.649850845336914</v>
      </c>
      <c r="AD38" s="229">
        <v>9.3343496322631836</v>
      </c>
    </row>
    <row r="39" spans="1:30" ht="19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134</v>
      </c>
      <c r="I39" s="460"/>
      <c r="J39" s="461"/>
      <c r="K39" s="456">
        <f>B18</f>
        <v>138</v>
      </c>
      <c r="L39" s="457"/>
      <c r="M39" s="458"/>
      <c r="N39" s="480">
        <f>B26</f>
        <v>142</v>
      </c>
      <c r="O39" s="481"/>
      <c r="P39" s="482"/>
      <c r="Q39" s="196" t="s">
        <v>38</v>
      </c>
      <c r="R39" s="452"/>
      <c r="S39" s="58"/>
      <c r="U39">
        <v>29</v>
      </c>
      <c r="V39" t="s">
        <v>241</v>
      </c>
      <c r="W39" s="194" t="s">
        <v>438</v>
      </c>
      <c r="X39" t="s">
        <v>228</v>
      </c>
      <c r="Y39" s="229">
        <v>34.370582580566406</v>
      </c>
      <c r="Z39" s="229">
        <v>35.145187377929688</v>
      </c>
      <c r="AA39" s="229">
        <v>0.97897219657897949</v>
      </c>
      <c r="AB39" s="229">
        <v>29.965856552124023</v>
      </c>
      <c r="AC39" s="229">
        <v>20.649850845336914</v>
      </c>
      <c r="AD39" s="229">
        <v>9.3343496322631836</v>
      </c>
    </row>
    <row r="40" spans="1:30" ht="17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44266</v>
      </c>
      <c r="J40" s="201"/>
      <c r="K40" s="202">
        <v>16</v>
      </c>
      <c r="L40" s="203">
        <f>D18</f>
        <v>44294</v>
      </c>
      <c r="M40" s="204"/>
      <c r="N40" s="205">
        <v>24</v>
      </c>
      <c r="O40" s="200">
        <f>D26</f>
        <v>44322</v>
      </c>
      <c r="P40" s="201"/>
      <c r="Q40" s="206"/>
      <c r="R40" s="452"/>
      <c r="S40" s="58"/>
      <c r="U40">
        <v>39</v>
      </c>
      <c r="V40" t="s">
        <v>242</v>
      </c>
      <c r="W40" s="194" t="s">
        <v>438</v>
      </c>
      <c r="X40" t="s">
        <v>228</v>
      </c>
      <c r="Y40" s="229">
        <v>34.364162445068359</v>
      </c>
      <c r="Z40" s="229">
        <v>35.145187377929688</v>
      </c>
      <c r="AA40" s="229">
        <v>0.97897219657897949</v>
      </c>
      <c r="AB40" s="229">
        <v>30.091495513916016</v>
      </c>
      <c r="AC40" s="229">
        <v>20.649850845336914</v>
      </c>
      <c r="AD40" s="229">
        <v>9.3343496322631836</v>
      </c>
    </row>
    <row r="41" spans="1:30" ht="19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40</v>
      </c>
      <c r="V41" t="s">
        <v>243</v>
      </c>
      <c r="W41" s="194" t="s">
        <v>438</v>
      </c>
      <c r="X41" t="s">
        <v>228</v>
      </c>
      <c r="Y41" s="229">
        <v>34.796699523925781</v>
      </c>
      <c r="Z41" s="229">
        <v>35.145187377929688</v>
      </c>
      <c r="AA41" s="229">
        <v>0.97897219657897949</v>
      </c>
      <c r="AB41" s="229">
        <v>22.699850082397461</v>
      </c>
      <c r="AC41" s="229">
        <v>20.649850845336914</v>
      </c>
      <c r="AD41" s="229">
        <v>9.3343496322631836</v>
      </c>
    </row>
    <row r="42" spans="1:30" ht="20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41</v>
      </c>
      <c r="V42" t="s">
        <v>244</v>
      </c>
      <c r="W42" s="349" t="s">
        <v>438</v>
      </c>
      <c r="X42" s="35" t="s">
        <v>228</v>
      </c>
      <c r="Y42" s="348">
        <v>34.996814727783203</v>
      </c>
      <c r="Z42" s="348">
        <v>35.145187377929688</v>
      </c>
      <c r="AA42" s="348">
        <v>0.97897219657897949</v>
      </c>
      <c r="AB42" s="348">
        <v>19.92436408996582</v>
      </c>
      <c r="AC42" s="348">
        <v>20.649850845336914</v>
      </c>
      <c r="AD42" s="348">
        <v>9.3343496322631836</v>
      </c>
    </row>
    <row r="43" spans="1:30" ht="20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t="s">
        <v>245</v>
      </c>
      <c r="W43" s="194" t="s">
        <v>439</v>
      </c>
      <c r="X43" t="s">
        <v>228</v>
      </c>
      <c r="Y43" s="229">
        <v>37.426979064941406</v>
      </c>
      <c r="Z43" s="229">
        <v>36.996784210205078</v>
      </c>
      <c r="AA43" s="229">
        <v>0.64009326696395874</v>
      </c>
      <c r="AB43" s="229">
        <v>4.0886144638061523</v>
      </c>
      <c r="AC43" s="229">
        <v>5.8530378341674805</v>
      </c>
      <c r="AD43" s="229">
        <v>2.9053246974945068</v>
      </c>
    </row>
    <row r="44" spans="1:30" ht="20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s="194" t="s">
        <v>439</v>
      </c>
      <c r="X44" t="s">
        <v>228</v>
      </c>
      <c r="Y44" s="229">
        <v>37.162303924560547</v>
      </c>
      <c r="Z44" s="229">
        <v>36.996784210205078</v>
      </c>
      <c r="AA44" s="229">
        <v>0.64009326696395874</v>
      </c>
      <c r="AB44" s="229">
        <v>4.8583307266235352</v>
      </c>
      <c r="AC44" s="229">
        <v>5.8530378341674805</v>
      </c>
      <c r="AD44" s="229">
        <v>2.9053246974945068</v>
      </c>
    </row>
    <row r="45" spans="1:30" ht="20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s="194" t="s">
        <v>439</v>
      </c>
      <c r="X45" t="s">
        <v>228</v>
      </c>
      <c r="Y45" t="s">
        <v>225</v>
      </c>
      <c r="Z45" s="229">
        <v>36.996784210205078</v>
      </c>
      <c r="AA45" s="229">
        <v>0.64009326696395874</v>
      </c>
      <c r="AB45" t="s">
        <v>226</v>
      </c>
      <c r="AC45" t="s">
        <v>226</v>
      </c>
      <c r="AD45" t="s">
        <v>226</v>
      </c>
    </row>
    <row r="46" spans="1:30" ht="20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s="194" t="s">
        <v>439</v>
      </c>
      <c r="X46" t="s">
        <v>228</v>
      </c>
      <c r="Y46" s="229">
        <v>36.961139678955078</v>
      </c>
      <c r="Z46" s="229">
        <v>36.996784210205078</v>
      </c>
      <c r="AA46" s="229">
        <v>0.64009326696395874</v>
      </c>
      <c r="AB46" s="229">
        <v>5.538886547088623</v>
      </c>
      <c r="AC46" s="229">
        <v>5.8530378341674805</v>
      </c>
      <c r="AD46" s="229">
        <v>2.9053246974945068</v>
      </c>
    </row>
    <row r="47" spans="1:30" ht="20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s="194" t="s">
        <v>439</v>
      </c>
      <c r="X47" t="s">
        <v>228</v>
      </c>
      <c r="Y47" s="229">
        <v>35.920413970947266</v>
      </c>
      <c r="Z47" s="229">
        <v>36.996784210205078</v>
      </c>
      <c r="AA47" s="229">
        <v>0.64009326696395874</v>
      </c>
      <c r="AB47" s="229">
        <v>10.91386604309082</v>
      </c>
      <c r="AC47" s="229">
        <v>5.8530378341674805</v>
      </c>
      <c r="AD47" s="229">
        <v>2.9053246974945068</v>
      </c>
    </row>
    <row r="48" spans="1:30" ht="20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t="s">
        <v>252</v>
      </c>
      <c r="W48" s="349" t="s">
        <v>439</v>
      </c>
      <c r="X48" s="35" t="s">
        <v>228</v>
      </c>
      <c r="Y48" s="348">
        <v>37.513088226318359</v>
      </c>
      <c r="Z48" s="348">
        <v>36.996784210205078</v>
      </c>
      <c r="AA48" s="348">
        <v>0.64009326696395874</v>
      </c>
      <c r="AB48" s="348">
        <v>3.8654916286468506</v>
      </c>
      <c r="AC48" s="348">
        <v>5.8530378341674805</v>
      </c>
      <c r="AD48" s="348">
        <v>2.9053246974945068</v>
      </c>
    </row>
    <row r="49" spans="1:30" ht="20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t="s">
        <v>253</v>
      </c>
      <c r="W49" s="194" t="s">
        <v>440</v>
      </c>
      <c r="X49" t="s">
        <v>228</v>
      </c>
      <c r="Y49" s="229">
        <v>37.190666198730469</v>
      </c>
      <c r="Z49" s="229">
        <v>37.853092193603516</v>
      </c>
      <c r="AA49" s="229">
        <v>0.57378560304641724</v>
      </c>
      <c r="AB49" s="229">
        <v>4.769355297088623</v>
      </c>
      <c r="AC49" s="229">
        <v>3.2537746429443359</v>
      </c>
      <c r="AD49" s="229">
        <v>1.3126559257507324</v>
      </c>
    </row>
    <row r="50" spans="1:30" ht="20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s="194" t="s">
        <v>440</v>
      </c>
      <c r="X50" t="s">
        <v>228</v>
      </c>
      <c r="Y50" t="s">
        <v>225</v>
      </c>
      <c r="Z50" s="229">
        <v>37.853092193603516</v>
      </c>
      <c r="AA50" s="229">
        <v>0.57378560304641724</v>
      </c>
      <c r="AB50" t="s">
        <v>226</v>
      </c>
      <c r="AC50" t="s">
        <v>226</v>
      </c>
      <c r="AD50" t="s">
        <v>226</v>
      </c>
    </row>
    <row r="51" spans="1:30" ht="20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s="194" t="s">
        <v>440</v>
      </c>
      <c r="X51" t="s">
        <v>228</v>
      </c>
      <c r="Y51" t="s">
        <v>225</v>
      </c>
      <c r="Z51" s="229">
        <v>37.853092193603516</v>
      </c>
      <c r="AA51" s="229">
        <v>0.57378560304641724</v>
      </c>
      <c r="AB51" t="s">
        <v>226</v>
      </c>
      <c r="AC51" t="s">
        <v>226</v>
      </c>
      <c r="AD51" t="s">
        <v>226</v>
      </c>
    </row>
    <row r="52" spans="1:30" ht="20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s="194" t="s">
        <v>440</v>
      </c>
      <c r="X52" t="s">
        <v>228</v>
      </c>
      <c r="Y52" s="229">
        <v>38.173179626464844</v>
      </c>
      <c r="Z52" s="229">
        <v>37.853092193603516</v>
      </c>
      <c r="AA52" s="229">
        <v>0.57378560304641724</v>
      </c>
      <c r="AB52" s="229">
        <v>2.5140814781188965</v>
      </c>
      <c r="AC52" s="229">
        <v>3.2537746429443359</v>
      </c>
      <c r="AD52" s="229">
        <v>1.3126559257507324</v>
      </c>
    </row>
    <row r="53" spans="1:30" ht="20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s="194" t="s">
        <v>440</v>
      </c>
      <c r="X53" t="s">
        <v>228</v>
      </c>
      <c r="Y53" t="s">
        <v>225</v>
      </c>
      <c r="Z53" s="229">
        <v>37.853092193603516</v>
      </c>
      <c r="AA53" s="229">
        <v>0.57378560304641724</v>
      </c>
      <c r="AB53" t="s">
        <v>226</v>
      </c>
      <c r="AC53" t="s">
        <v>226</v>
      </c>
      <c r="AD53" t="s">
        <v>226</v>
      </c>
    </row>
    <row r="54" spans="1:30">
      <c r="U54">
        <v>89</v>
      </c>
      <c r="V54" t="s">
        <v>258</v>
      </c>
      <c r="W54" s="349" t="s">
        <v>440</v>
      </c>
      <c r="X54" s="35" t="s">
        <v>228</v>
      </c>
      <c r="Y54" s="348">
        <v>38.195430755615234</v>
      </c>
      <c r="Z54" s="348">
        <v>37.853092193603516</v>
      </c>
      <c r="AA54" s="348">
        <v>0.57378560304641724</v>
      </c>
      <c r="AB54" s="348">
        <v>2.4778878688812256</v>
      </c>
      <c r="AC54" s="348">
        <v>3.2537746429443359</v>
      </c>
      <c r="AD54" s="348">
        <v>1.3126559257507324</v>
      </c>
    </row>
    <row r="55" spans="1:30">
      <c r="U55">
        <v>6</v>
      </c>
      <c r="V55" t="s">
        <v>259</v>
      </c>
      <c r="W55" s="194" t="s">
        <v>441</v>
      </c>
      <c r="X55" t="s">
        <v>228</v>
      </c>
      <c r="Y55" s="229">
        <v>37.274021148681641</v>
      </c>
      <c r="Z55" s="229">
        <v>37.789726257324219</v>
      </c>
      <c r="AA55" s="229">
        <v>0.72931718826293945</v>
      </c>
      <c r="AB55" s="229">
        <v>4.5171842575073242</v>
      </c>
      <c r="AC55" s="229">
        <v>3.4118280410766602</v>
      </c>
      <c r="AD55" s="229">
        <v>1.5632095336914062</v>
      </c>
    </row>
    <row r="56" spans="1:30">
      <c r="U56">
        <v>7</v>
      </c>
      <c r="V56" t="s">
        <v>261</v>
      </c>
      <c r="W56" s="194" t="s">
        <v>441</v>
      </c>
      <c r="X56" t="s">
        <v>228</v>
      </c>
      <c r="Y56" t="s">
        <v>225</v>
      </c>
      <c r="Z56" s="229">
        <v>37.789726257324219</v>
      </c>
      <c r="AA56" s="229">
        <v>0.72931718826293945</v>
      </c>
      <c r="AB56" t="s">
        <v>226</v>
      </c>
      <c r="AC56" t="s">
        <v>226</v>
      </c>
      <c r="AD56" t="s">
        <v>226</v>
      </c>
    </row>
    <row r="57" spans="1:30">
      <c r="U57">
        <v>8</v>
      </c>
      <c r="V57" t="s">
        <v>262</v>
      </c>
      <c r="W57" s="194" t="s">
        <v>441</v>
      </c>
      <c r="X57" t="s">
        <v>228</v>
      </c>
      <c r="Y57" t="s">
        <v>225</v>
      </c>
      <c r="Z57" s="229">
        <v>37.789726257324219</v>
      </c>
      <c r="AA57" s="229">
        <v>0.72931718826293945</v>
      </c>
      <c r="AB57" t="s">
        <v>226</v>
      </c>
      <c r="AC57" t="s">
        <v>226</v>
      </c>
      <c r="AD57" t="s">
        <v>226</v>
      </c>
    </row>
    <row r="58" spans="1:30">
      <c r="U58">
        <v>18</v>
      </c>
      <c r="V58" t="s">
        <v>263</v>
      </c>
      <c r="W58" s="194" t="s">
        <v>441</v>
      </c>
      <c r="X58" t="s">
        <v>228</v>
      </c>
      <c r="Y58" t="s">
        <v>225</v>
      </c>
      <c r="Z58" s="229">
        <v>37.789726257324219</v>
      </c>
      <c r="AA58" s="229">
        <v>0.72931718826293945</v>
      </c>
      <c r="AB58" t="s">
        <v>226</v>
      </c>
      <c r="AC58" t="s">
        <v>226</v>
      </c>
      <c r="AD58" t="s">
        <v>226</v>
      </c>
    </row>
    <row r="59" spans="1:30">
      <c r="U59">
        <v>19</v>
      </c>
      <c r="V59" t="s">
        <v>264</v>
      </c>
      <c r="W59" s="194" t="s">
        <v>441</v>
      </c>
      <c r="X59" t="s">
        <v>228</v>
      </c>
      <c r="Y59" s="229">
        <v>38.305431365966797</v>
      </c>
      <c r="Z59" s="229">
        <v>37.789726257324219</v>
      </c>
      <c r="AA59" s="229">
        <v>0.72931718826293945</v>
      </c>
      <c r="AB59" s="229">
        <v>2.3064720630645752</v>
      </c>
      <c r="AC59" s="229">
        <v>3.4118280410766602</v>
      </c>
      <c r="AD59" s="229">
        <v>1.5632095336914062</v>
      </c>
    </row>
    <row r="60" spans="1:30">
      <c r="U60">
        <v>20</v>
      </c>
      <c r="V60" t="s">
        <v>265</v>
      </c>
      <c r="W60" s="349" t="s">
        <v>441</v>
      </c>
      <c r="X60" s="35" t="s">
        <v>228</v>
      </c>
      <c r="Y60" s="35" t="s">
        <v>225</v>
      </c>
      <c r="Z60" s="348">
        <v>37.789726257324219</v>
      </c>
      <c r="AA60" s="348">
        <v>0.72931718826293945</v>
      </c>
      <c r="AB60" s="35" t="s">
        <v>226</v>
      </c>
      <c r="AC60" s="35" t="s">
        <v>226</v>
      </c>
      <c r="AD60" s="35" t="s">
        <v>226</v>
      </c>
    </row>
    <row r="61" spans="1:30">
      <c r="U61">
        <v>30</v>
      </c>
      <c r="V61" t="s">
        <v>266</v>
      </c>
      <c r="W61" s="194" t="s">
        <v>442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31</v>
      </c>
      <c r="V62" t="s">
        <v>267</v>
      </c>
      <c r="W62" s="194" t="s">
        <v>442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32</v>
      </c>
      <c r="V63" t="s">
        <v>268</v>
      </c>
      <c r="W63" s="194" t="s">
        <v>442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42</v>
      </c>
      <c r="V64" t="s">
        <v>269</v>
      </c>
      <c r="W64" s="194" t="s">
        <v>442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:30">
      <c r="U65">
        <v>43</v>
      </c>
      <c r="V65" t="s">
        <v>91</v>
      </c>
      <c r="W65" s="194" t="s">
        <v>442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44</v>
      </c>
      <c r="V66" t="s">
        <v>270</v>
      </c>
      <c r="W66" s="349" t="s">
        <v>442</v>
      </c>
      <c r="X66" s="35" t="s">
        <v>228</v>
      </c>
      <c r="Y66" s="35" t="s">
        <v>225</v>
      </c>
      <c r="Z66" s="35" t="s">
        <v>226</v>
      </c>
      <c r="AA66" s="35" t="s">
        <v>226</v>
      </c>
      <c r="AB66" s="35" t="s">
        <v>226</v>
      </c>
      <c r="AC66" s="35" t="s">
        <v>226</v>
      </c>
      <c r="AD66" s="35" t="s">
        <v>226</v>
      </c>
    </row>
    <row r="67" spans="2:30">
      <c r="U67">
        <v>54</v>
      </c>
      <c r="V67" t="s">
        <v>284</v>
      </c>
      <c r="W67" s="194" t="s">
        <v>443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55</v>
      </c>
      <c r="V68" t="s">
        <v>286</v>
      </c>
      <c r="W68" s="194" t="s">
        <v>443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56</v>
      </c>
      <c r="V69" t="s">
        <v>287</v>
      </c>
      <c r="W69" s="194" t="s">
        <v>443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66</v>
      </c>
      <c r="V70" t="s">
        <v>288</v>
      </c>
      <c r="W70" s="194" t="s">
        <v>443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67</v>
      </c>
      <c r="V71" t="s">
        <v>289</v>
      </c>
      <c r="W71" s="194" t="s">
        <v>443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68</v>
      </c>
      <c r="V72" t="s">
        <v>290</v>
      </c>
      <c r="W72" s="349" t="s">
        <v>443</v>
      </c>
      <c r="X72" s="35" t="s">
        <v>228</v>
      </c>
      <c r="Y72" s="35" t="s">
        <v>225</v>
      </c>
      <c r="Z72" s="35" t="s">
        <v>226</v>
      </c>
      <c r="AA72" s="35" t="s">
        <v>226</v>
      </c>
      <c r="AB72" s="35" t="s">
        <v>226</v>
      </c>
      <c r="AC72" s="35" t="s">
        <v>226</v>
      </c>
      <c r="AD72" s="35" t="s">
        <v>226</v>
      </c>
    </row>
    <row r="73" spans="2:30">
      <c r="U73">
        <v>78</v>
      </c>
      <c r="V73" t="s">
        <v>291</v>
      </c>
      <c r="W73" s="194" t="s">
        <v>444</v>
      </c>
      <c r="X73" t="s">
        <v>228</v>
      </c>
      <c r="Y73" s="229">
        <v>37.363826751708984</v>
      </c>
      <c r="Z73" s="229">
        <v>37.363826751708984</v>
      </c>
      <c r="AA73" t="s">
        <v>226</v>
      </c>
      <c r="AB73" s="229">
        <v>4.2603979110717773</v>
      </c>
      <c r="AC73" s="229">
        <v>4.2603979110717773</v>
      </c>
      <c r="AD73" t="s">
        <v>226</v>
      </c>
    </row>
    <row r="74" spans="2:30">
      <c r="U74">
        <v>79</v>
      </c>
      <c r="V74" t="s">
        <v>292</v>
      </c>
      <c r="W74" s="194" t="s">
        <v>444</v>
      </c>
      <c r="X74" t="s">
        <v>228</v>
      </c>
      <c r="Y74" t="s">
        <v>225</v>
      </c>
      <c r="Z74" s="229">
        <v>37.363826751708984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80</v>
      </c>
      <c r="V75" t="s">
        <v>293</v>
      </c>
      <c r="W75" s="194" t="s">
        <v>444</v>
      </c>
      <c r="X75" t="s">
        <v>228</v>
      </c>
      <c r="Y75" t="s">
        <v>225</v>
      </c>
      <c r="Z75" s="229">
        <v>37.363826751708984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90</v>
      </c>
      <c r="V76" t="s">
        <v>294</v>
      </c>
      <c r="W76" s="194" t="s">
        <v>444</v>
      </c>
      <c r="X76" t="s">
        <v>228</v>
      </c>
      <c r="Y76" t="s">
        <v>225</v>
      </c>
      <c r="Z76" s="229">
        <v>37.363826751708984</v>
      </c>
      <c r="AA76" t="s">
        <v>226</v>
      </c>
      <c r="AB76" t="s">
        <v>226</v>
      </c>
      <c r="AC76" t="s">
        <v>226</v>
      </c>
      <c r="AD76" t="s">
        <v>226</v>
      </c>
    </row>
    <row r="77" spans="2:30">
      <c r="U77">
        <v>91</v>
      </c>
      <c r="V77" t="s">
        <v>295</v>
      </c>
      <c r="W77" s="194" t="s">
        <v>444</v>
      </c>
      <c r="X77" t="s">
        <v>228</v>
      </c>
      <c r="Y77" t="s">
        <v>225</v>
      </c>
      <c r="Z77" s="229">
        <v>37.363826751708984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92</v>
      </c>
      <c r="V78" t="s">
        <v>296</v>
      </c>
      <c r="W78" s="349" t="s">
        <v>444</v>
      </c>
      <c r="X78" s="35" t="s">
        <v>228</v>
      </c>
      <c r="Y78" s="35" t="s">
        <v>225</v>
      </c>
      <c r="Z78" s="348">
        <v>37.363826751708984</v>
      </c>
      <c r="AA78" s="35" t="s">
        <v>226</v>
      </c>
      <c r="AB78" s="35" t="s">
        <v>226</v>
      </c>
      <c r="AC78" s="35" t="s">
        <v>226</v>
      </c>
      <c r="AD78" s="35" t="s">
        <v>226</v>
      </c>
    </row>
    <row r="79" spans="2:30">
      <c r="U79">
        <v>9</v>
      </c>
      <c r="V79" t="s">
        <v>271</v>
      </c>
      <c r="W79" s="194" t="s">
        <v>445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10</v>
      </c>
      <c r="V80" t="s">
        <v>273</v>
      </c>
      <c r="W80" s="194" t="s">
        <v>445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11</v>
      </c>
      <c r="V81" t="s">
        <v>274</v>
      </c>
      <c r="W81" s="194" t="s">
        <v>445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21</v>
      </c>
      <c r="V82" t="s">
        <v>275</v>
      </c>
      <c r="W82" s="194" t="s">
        <v>445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22</v>
      </c>
      <c r="V83" t="s">
        <v>276</v>
      </c>
      <c r="W83" s="194" t="s">
        <v>445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23</v>
      </c>
      <c r="V84" t="s">
        <v>277</v>
      </c>
      <c r="W84" s="349" t="s">
        <v>445</v>
      </c>
      <c r="X84" s="35" t="s">
        <v>228</v>
      </c>
      <c r="Y84" s="35" t="s">
        <v>225</v>
      </c>
      <c r="Z84" s="35" t="s">
        <v>226</v>
      </c>
      <c r="AA84" s="35" t="s">
        <v>226</v>
      </c>
      <c r="AB84" s="35" t="s">
        <v>226</v>
      </c>
      <c r="AC84" s="35" t="s">
        <v>226</v>
      </c>
      <c r="AD84" s="35" t="s">
        <v>226</v>
      </c>
    </row>
    <row r="85" spans="21:30">
      <c r="U85">
        <v>33</v>
      </c>
      <c r="V85" t="s">
        <v>278</v>
      </c>
      <c r="W85" s="194" t="s">
        <v>446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34</v>
      </c>
      <c r="V86" t="s">
        <v>279</v>
      </c>
      <c r="W86" s="194" t="s">
        <v>446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35</v>
      </c>
      <c r="V87" t="s">
        <v>280</v>
      </c>
      <c r="W87" s="194" t="s">
        <v>446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45</v>
      </c>
      <c r="V88" t="s">
        <v>281</v>
      </c>
      <c r="W88" s="194" t="s">
        <v>446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46</v>
      </c>
      <c r="V89" t="s">
        <v>282</v>
      </c>
      <c r="W89" s="194" t="s">
        <v>446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47</v>
      </c>
      <c r="V90" t="s">
        <v>283</v>
      </c>
      <c r="W90" s="349" t="s">
        <v>446</v>
      </c>
      <c r="X90" s="35" t="s">
        <v>228</v>
      </c>
      <c r="Y90" s="35" t="s">
        <v>225</v>
      </c>
      <c r="Z90" s="35" t="s">
        <v>226</v>
      </c>
      <c r="AA90" s="35" t="s">
        <v>226</v>
      </c>
      <c r="AB90" s="35" t="s">
        <v>226</v>
      </c>
      <c r="AC90" s="35" t="s">
        <v>226</v>
      </c>
      <c r="AD90" s="35" t="s">
        <v>226</v>
      </c>
    </row>
    <row r="91" spans="21:30">
      <c r="U91">
        <v>57</v>
      </c>
      <c r="V91" t="s">
        <v>297</v>
      </c>
      <c r="W91" s="194" t="s">
        <v>447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58</v>
      </c>
      <c r="V92" t="s">
        <v>299</v>
      </c>
      <c r="W92" s="194" t="s">
        <v>447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59</v>
      </c>
      <c r="V93" t="s">
        <v>300</v>
      </c>
      <c r="W93" s="194" t="s">
        <v>447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69</v>
      </c>
      <c r="V94" t="s">
        <v>301</v>
      </c>
      <c r="W94" s="194" t="s">
        <v>447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70</v>
      </c>
      <c r="V95" t="s">
        <v>302</v>
      </c>
      <c r="W95" s="194" t="s">
        <v>447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71</v>
      </c>
      <c r="V96" t="s">
        <v>303</v>
      </c>
      <c r="W96" s="349" t="s">
        <v>447</v>
      </c>
      <c r="X96" s="35" t="s">
        <v>228</v>
      </c>
      <c r="Y96" s="35" t="s">
        <v>225</v>
      </c>
      <c r="Z96" s="35" t="s">
        <v>226</v>
      </c>
      <c r="AA96" s="35" t="s">
        <v>226</v>
      </c>
      <c r="AB96" s="35" t="s">
        <v>226</v>
      </c>
      <c r="AC96" s="35" t="s">
        <v>226</v>
      </c>
      <c r="AD96" s="35" t="s">
        <v>226</v>
      </c>
    </row>
    <row r="97" spans="21:30">
      <c r="U97">
        <v>81</v>
      </c>
      <c r="V97" t="s">
        <v>304</v>
      </c>
      <c r="W97" s="194" t="s">
        <v>448</v>
      </c>
      <c r="X97" t="s">
        <v>228</v>
      </c>
      <c r="Y97" t="s">
        <v>225</v>
      </c>
      <c r="Z97" s="229">
        <v>38.215217590332031</v>
      </c>
      <c r="AA97" s="229">
        <v>1.3639987707138062</v>
      </c>
      <c r="AB97" t="s">
        <v>226</v>
      </c>
      <c r="AC97" t="s">
        <v>226</v>
      </c>
      <c r="AD97" t="s">
        <v>226</v>
      </c>
    </row>
    <row r="98" spans="21:30">
      <c r="U98">
        <v>82</v>
      </c>
      <c r="V98" t="s">
        <v>305</v>
      </c>
      <c r="W98" s="194" t="s">
        <v>448</v>
      </c>
      <c r="X98" t="s">
        <v>228</v>
      </c>
      <c r="Y98" t="s">
        <v>225</v>
      </c>
      <c r="Z98" s="229">
        <v>38.215217590332031</v>
      </c>
      <c r="AA98" s="229">
        <v>1.3639987707138062</v>
      </c>
      <c r="AB98" t="s">
        <v>226</v>
      </c>
      <c r="AC98" t="s">
        <v>226</v>
      </c>
      <c r="AD98" t="s">
        <v>226</v>
      </c>
    </row>
    <row r="99" spans="21:30">
      <c r="U99">
        <v>83</v>
      </c>
      <c r="V99" t="s">
        <v>306</v>
      </c>
      <c r="W99" s="194" t="s">
        <v>448</v>
      </c>
      <c r="X99" t="s">
        <v>228</v>
      </c>
      <c r="Y99" t="s">
        <v>225</v>
      </c>
      <c r="Z99" s="229">
        <v>38.215217590332031</v>
      </c>
      <c r="AA99" s="229">
        <v>1.3639987707138062</v>
      </c>
      <c r="AB99" t="s">
        <v>226</v>
      </c>
      <c r="AC99" t="s">
        <v>226</v>
      </c>
      <c r="AD99" t="s">
        <v>226</v>
      </c>
    </row>
    <row r="100" spans="21:30">
      <c r="U100">
        <v>93</v>
      </c>
      <c r="V100" t="s">
        <v>307</v>
      </c>
      <c r="W100" s="194" t="s">
        <v>448</v>
      </c>
      <c r="X100" t="s">
        <v>228</v>
      </c>
      <c r="Y100" s="229">
        <v>37.250724792480469</v>
      </c>
      <c r="Z100" s="229">
        <v>38.215217590332031</v>
      </c>
      <c r="AA100" s="229">
        <v>1.3639987707138062</v>
      </c>
      <c r="AB100" s="229">
        <v>4.5862879753112793</v>
      </c>
      <c r="AC100" s="229">
        <v>2.9454801082611084</v>
      </c>
      <c r="AD100" s="229">
        <v>2.3204526901245117</v>
      </c>
    </row>
    <row r="101" spans="21:30">
      <c r="U101">
        <v>94</v>
      </c>
      <c r="V101" t="s">
        <v>308</v>
      </c>
      <c r="W101" s="194" t="s">
        <v>448</v>
      </c>
      <c r="X101" t="s">
        <v>228</v>
      </c>
      <c r="Y101" s="229">
        <v>39.179710388183594</v>
      </c>
      <c r="Z101" s="229">
        <v>38.215217590332031</v>
      </c>
      <c r="AA101" s="229">
        <v>1.3639987707138062</v>
      </c>
      <c r="AB101" s="229">
        <v>1.3046722412109375</v>
      </c>
      <c r="AC101" s="229">
        <v>2.9454801082611084</v>
      </c>
      <c r="AD101" s="229">
        <v>2.3204526901245117</v>
      </c>
    </row>
    <row r="102" spans="21:30">
      <c r="U102">
        <v>95</v>
      </c>
      <c r="V102" t="s">
        <v>309</v>
      </c>
      <c r="W102" s="349" t="s">
        <v>448</v>
      </c>
      <c r="X102" s="35" t="s">
        <v>228</v>
      </c>
      <c r="Y102" s="35" t="s">
        <v>225</v>
      </c>
      <c r="Z102" s="348">
        <v>38.215217590332031</v>
      </c>
      <c r="AA102" s="348">
        <v>1.3639987707138062</v>
      </c>
      <c r="AB102" s="35" t="s">
        <v>226</v>
      </c>
      <c r="AC102" s="35" t="s">
        <v>226</v>
      </c>
      <c r="AD102" s="35" t="s">
        <v>226</v>
      </c>
    </row>
    <row r="103" spans="21:30">
      <c r="U103">
        <v>12</v>
      </c>
      <c r="V103" t="s">
        <v>364</v>
      </c>
      <c r="W103" s="194" t="s">
        <v>449</v>
      </c>
      <c r="X103" t="s">
        <v>228</v>
      </c>
      <c r="Y103" t="s">
        <v>225</v>
      </c>
      <c r="Z103" s="229">
        <v>37.598808288574219</v>
      </c>
      <c r="AA103" s="229">
        <v>0.72977304458618164</v>
      </c>
      <c r="AB103" t="s">
        <v>226</v>
      </c>
      <c r="AC103" t="s">
        <v>226</v>
      </c>
      <c r="AD103" t="s">
        <v>226</v>
      </c>
    </row>
    <row r="104" spans="21:30">
      <c r="U104">
        <v>24</v>
      </c>
      <c r="V104" t="s">
        <v>365</v>
      </c>
      <c r="W104" s="194" t="s">
        <v>449</v>
      </c>
      <c r="X104" t="s">
        <v>228</v>
      </c>
      <c r="Y104" t="s">
        <v>225</v>
      </c>
      <c r="Z104" s="229">
        <v>37.598808288574219</v>
      </c>
      <c r="AA104" s="229">
        <v>0.72977304458618164</v>
      </c>
      <c r="AB104" t="s">
        <v>226</v>
      </c>
      <c r="AC104" t="s">
        <v>226</v>
      </c>
      <c r="AD104" t="s">
        <v>226</v>
      </c>
    </row>
    <row r="105" spans="21:30">
      <c r="U105">
        <v>36</v>
      </c>
      <c r="V105" t="s">
        <v>366</v>
      </c>
      <c r="W105" s="194" t="s">
        <v>449</v>
      </c>
      <c r="X105" t="s">
        <v>228</v>
      </c>
      <c r="Y105" t="s">
        <v>225</v>
      </c>
      <c r="Z105" s="229">
        <v>37.598808288574219</v>
      </c>
      <c r="AA105" s="229">
        <v>0.72977304458618164</v>
      </c>
      <c r="AB105" t="s">
        <v>226</v>
      </c>
      <c r="AC105" t="s">
        <v>226</v>
      </c>
      <c r="AD105" t="s">
        <v>226</v>
      </c>
    </row>
    <row r="106" spans="21:30">
      <c r="U106">
        <v>48</v>
      </c>
      <c r="V106" t="s">
        <v>367</v>
      </c>
      <c r="W106" s="194" t="s">
        <v>449</v>
      </c>
      <c r="X106" t="s">
        <v>228</v>
      </c>
      <c r="Y106" s="229">
        <v>38.114837646484375</v>
      </c>
      <c r="Z106" s="229">
        <v>37.598808288574219</v>
      </c>
      <c r="AA106" s="229">
        <v>0.72977304458618164</v>
      </c>
      <c r="AB106" s="229">
        <v>2.6115109920501709</v>
      </c>
      <c r="AC106" s="229">
        <v>3.864128589630127</v>
      </c>
      <c r="AD106" s="229">
        <v>1.7714689970016479</v>
      </c>
    </row>
    <row r="107" spans="21:30">
      <c r="U107">
        <v>60</v>
      </c>
      <c r="V107" t="s">
        <v>368</v>
      </c>
      <c r="W107" s="194" t="s">
        <v>449</v>
      </c>
      <c r="X107" t="s">
        <v>228</v>
      </c>
      <c r="Y107" t="s">
        <v>225</v>
      </c>
      <c r="Z107" s="229">
        <v>37.598808288574219</v>
      </c>
      <c r="AA107" s="229">
        <v>0.72977304458618164</v>
      </c>
      <c r="AB107" t="s">
        <v>226</v>
      </c>
      <c r="AC107" t="s">
        <v>226</v>
      </c>
      <c r="AD107" t="s">
        <v>226</v>
      </c>
    </row>
    <row r="108" spans="21:30">
      <c r="U108">
        <v>72</v>
      </c>
      <c r="V108" t="s">
        <v>350</v>
      </c>
      <c r="W108" s="194" t="s">
        <v>449</v>
      </c>
      <c r="X108" t="s">
        <v>228</v>
      </c>
      <c r="Y108" s="229">
        <v>37.082782745361328</v>
      </c>
      <c r="Z108" s="229">
        <v>37.598808288574219</v>
      </c>
      <c r="AA108" s="229">
        <v>0.72977304458618164</v>
      </c>
      <c r="AB108" s="229">
        <v>5.1167464256286621</v>
      </c>
      <c r="AC108" s="229">
        <v>3.864128589630127</v>
      </c>
      <c r="AD108" s="229">
        <v>1.7714689970016479</v>
      </c>
    </row>
  </sheetData>
  <mergeCells count="54"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  <mergeCell ref="E35:E37"/>
    <mergeCell ref="R35:R37"/>
    <mergeCell ref="F36:G36"/>
    <mergeCell ref="H36:J36"/>
    <mergeCell ref="K36:M36"/>
    <mergeCell ref="N36:P36"/>
    <mergeCell ref="E32:E34"/>
    <mergeCell ref="R32:R34"/>
    <mergeCell ref="F33:G33"/>
    <mergeCell ref="H33:J33"/>
    <mergeCell ref="K33:M33"/>
    <mergeCell ref="N33:P33"/>
    <mergeCell ref="E29:E31"/>
    <mergeCell ref="Q29:Q31"/>
    <mergeCell ref="R29:R31"/>
    <mergeCell ref="F30:G30"/>
    <mergeCell ref="H30:J30"/>
    <mergeCell ref="K30:M30"/>
    <mergeCell ref="N30:P30"/>
    <mergeCell ref="E26:E28"/>
    <mergeCell ref="R26:R28"/>
    <mergeCell ref="F27:G27"/>
    <mergeCell ref="H27:J27"/>
    <mergeCell ref="K27:M27"/>
    <mergeCell ref="N27:P27"/>
    <mergeCell ref="E23:E25"/>
    <mergeCell ref="R23:R25"/>
    <mergeCell ref="F24:G24"/>
    <mergeCell ref="H24:J24"/>
    <mergeCell ref="K24:M24"/>
    <mergeCell ref="N24:P24"/>
    <mergeCell ref="E20:E22"/>
    <mergeCell ref="Q20:Q22"/>
    <mergeCell ref="R20:R22"/>
    <mergeCell ref="F21:G21"/>
    <mergeCell ref="H21:J21"/>
    <mergeCell ref="K21:M21"/>
    <mergeCell ref="N21:P21"/>
    <mergeCell ref="G2:H2"/>
    <mergeCell ref="E17:E19"/>
    <mergeCell ref="R17:R19"/>
    <mergeCell ref="F18:G18"/>
    <mergeCell ref="H18:J18"/>
    <mergeCell ref="K18:M18"/>
    <mergeCell ref="N18:P18"/>
  </mergeCells>
  <conditionalFormatting sqref="A1:S1 A42:G53 I42:I53 R2:S2 S5:S7 K42:S53 E4:F4 R4:R7 A32:S32 A31:P31 A30:H30 A34:S35 A33:H33 A37:S38 A40:S41 N18 K18 N21 K21 N24 K24 N27 K27 N30 K30 N33 K33 N36 K36 N39 K39 Q18:S19 Q24:S24 Q27:S27 Q33:S33 Q36:S36 Q39:S39 E24:H24 E25:S26 E21:H21 E18:H18 E16:S17 E5:E15 A39:H39 A2:J2 R10:S15 A54:S1048576 E20:S20 E22:P22 R21:S22 A36:H36 R30:S31 A29:S29 E28:S28 E3:J3 A3:A14 E27:H27 E19:M19 E23:S23 A15:B28">
    <cfRule type="cellIs" dxfId="518" priority="62" stopIfTrue="1" operator="equal">
      <formula>0</formula>
    </cfRule>
  </conditionalFormatting>
  <conditionalFormatting sqref="P5:Q5 P10">
    <cfRule type="cellIs" dxfId="517" priority="61" stopIfTrue="1" operator="equal">
      <formula>0</formula>
    </cfRule>
  </conditionalFormatting>
  <conditionalFormatting sqref="O4">
    <cfRule type="cellIs" dxfId="516" priority="58" stopIfTrue="1" operator="equal">
      <formula>0</formula>
    </cfRule>
  </conditionalFormatting>
  <conditionalFormatting sqref="O5 O14 P7:Q8 Q4 Q10 P12:Q14 Q6">
    <cfRule type="cellIs" dxfId="515" priority="60" stopIfTrue="1" operator="equal">
      <formula>0</formula>
    </cfRule>
  </conditionalFormatting>
  <conditionalFormatting sqref="P14:Q14">
    <cfRule type="cellIs" dxfId="514" priority="59" stopIfTrue="1" operator="equal">
      <formula>0</formula>
    </cfRule>
  </conditionalFormatting>
  <conditionalFormatting sqref="M5:N5 M11">
    <cfRule type="cellIs" dxfId="513" priority="57" stopIfTrue="1" operator="equal">
      <formula>0</formula>
    </cfRule>
  </conditionalFormatting>
  <conditionalFormatting sqref="L4">
    <cfRule type="cellIs" dxfId="512" priority="55" stopIfTrue="1" operator="equal">
      <formula>0</formula>
    </cfRule>
  </conditionalFormatting>
  <conditionalFormatting sqref="K5:L5 M7:N8 N4 K4 N11 M13:N14 N6">
    <cfRule type="cellIs" dxfId="511" priority="56" stopIfTrue="1" operator="equal">
      <formula>0</formula>
    </cfRule>
  </conditionalFormatting>
  <conditionalFormatting sqref="D3 B3">
    <cfRule type="cellIs" dxfId="510" priority="54" stopIfTrue="1" operator="equal">
      <formula>0</formula>
    </cfRule>
  </conditionalFormatting>
  <conditionalFormatting sqref="H6 G6:G12">
    <cfRule type="cellIs" dxfId="509" priority="53" stopIfTrue="1" operator="equal">
      <formula>0</formula>
    </cfRule>
  </conditionalFormatting>
  <conditionalFormatting sqref="B18:B23">
    <cfRule type="cellIs" dxfId="508" priority="52" stopIfTrue="1" operator="equal">
      <formula>0</formula>
    </cfRule>
  </conditionalFormatting>
  <conditionalFormatting sqref="B22:B27">
    <cfRule type="cellIs" dxfId="507" priority="51" stopIfTrue="1" operator="equal">
      <formula>0</formula>
    </cfRule>
  </conditionalFormatting>
  <conditionalFormatting sqref="B7 B9">
    <cfRule type="cellIs" dxfId="506" priority="50" stopIfTrue="1" operator="equal">
      <formula>0</formula>
    </cfRule>
  </conditionalFormatting>
  <conditionalFormatting sqref="B5 B7">
    <cfRule type="cellIs" dxfId="505" priority="49" stopIfTrue="1" operator="equal">
      <formula>0</formula>
    </cfRule>
  </conditionalFormatting>
  <conditionalFormatting sqref="C3">
    <cfRule type="cellIs" dxfId="504" priority="48" stopIfTrue="1" operator="equal">
      <formula>0</formula>
    </cfRule>
  </conditionalFormatting>
  <conditionalFormatting sqref="B9 B11">
    <cfRule type="cellIs" dxfId="503" priority="47" stopIfTrue="1" operator="equal">
      <formula>0</formula>
    </cfRule>
  </conditionalFormatting>
  <conditionalFormatting sqref="B13:B15">
    <cfRule type="cellIs" dxfId="502" priority="46" stopIfTrue="1" operator="equal">
      <formula>0</formula>
    </cfRule>
  </conditionalFormatting>
  <conditionalFormatting sqref="B4">
    <cfRule type="cellIs" dxfId="501" priority="45" stopIfTrue="1" operator="equal">
      <formula>0</formula>
    </cfRule>
  </conditionalFormatting>
  <conditionalFormatting sqref="B6">
    <cfRule type="cellIs" dxfId="500" priority="44" stopIfTrue="1" operator="equal">
      <formula>0</formula>
    </cfRule>
  </conditionalFormatting>
  <conditionalFormatting sqref="B8">
    <cfRule type="cellIs" dxfId="499" priority="43" stopIfTrue="1" operator="equal">
      <formula>0</formula>
    </cfRule>
  </conditionalFormatting>
  <conditionalFormatting sqref="B8">
    <cfRule type="cellIs" dxfId="498" priority="42" stopIfTrue="1" operator="equal">
      <formula>0</formula>
    </cfRule>
  </conditionalFormatting>
  <conditionalFormatting sqref="B10">
    <cfRule type="cellIs" dxfId="497" priority="41" stopIfTrue="1" operator="equal">
      <formula>0</formula>
    </cfRule>
  </conditionalFormatting>
  <conditionalFormatting sqref="B10">
    <cfRule type="cellIs" dxfId="496" priority="40" stopIfTrue="1" operator="equal">
      <formula>0</formula>
    </cfRule>
  </conditionalFormatting>
  <conditionalFormatting sqref="B12">
    <cfRule type="cellIs" dxfId="495" priority="39" stopIfTrue="1" operator="equal">
      <formula>0</formula>
    </cfRule>
  </conditionalFormatting>
  <conditionalFormatting sqref="C3">
    <cfRule type="cellIs" dxfId="494" priority="38" stopIfTrue="1" operator="equal">
      <formula>0</formula>
    </cfRule>
  </conditionalFormatting>
  <conditionalFormatting sqref="C3">
    <cfRule type="cellIs" dxfId="493" priority="37" stopIfTrue="1" operator="equal">
      <formula>0</formula>
    </cfRule>
  </conditionalFormatting>
  <conditionalFormatting sqref="C3">
    <cfRule type="cellIs" dxfId="492" priority="36" stopIfTrue="1" operator="equal">
      <formula>0</formula>
    </cfRule>
  </conditionalFormatting>
  <conditionalFormatting sqref="C3">
    <cfRule type="cellIs" dxfId="491" priority="35" stopIfTrue="1" operator="equal">
      <formula>0</formula>
    </cfRule>
  </conditionalFormatting>
  <conditionalFormatting sqref="D27:D28">
    <cfRule type="cellIs" dxfId="490" priority="34" stopIfTrue="1" operator="equal">
      <formula>0</formula>
    </cfRule>
  </conditionalFormatting>
  <conditionalFormatting sqref="D27:D28">
    <cfRule type="cellIs" dxfId="489" priority="33" stopIfTrue="1" operator="equal">
      <formula>0</formula>
    </cfRule>
  </conditionalFormatting>
  <conditionalFormatting sqref="D25:D26">
    <cfRule type="cellIs" dxfId="488" priority="32" stopIfTrue="1" operator="equal">
      <formula>0</formula>
    </cfRule>
  </conditionalFormatting>
  <conditionalFormatting sqref="D23:D24">
    <cfRule type="cellIs" dxfId="487" priority="31" stopIfTrue="1" operator="equal">
      <formula>0</formula>
    </cfRule>
  </conditionalFormatting>
  <conditionalFormatting sqref="D21:D22">
    <cfRule type="cellIs" dxfId="486" priority="30" stopIfTrue="1" operator="equal">
      <formula>0</formula>
    </cfRule>
  </conditionalFormatting>
  <conditionalFormatting sqref="D17:D18">
    <cfRule type="cellIs" dxfId="485" priority="29" stopIfTrue="1" operator="equal">
      <formula>0</formula>
    </cfRule>
  </conditionalFormatting>
  <conditionalFormatting sqref="D17:D18">
    <cfRule type="cellIs" dxfId="484" priority="28" stopIfTrue="1" operator="equal">
      <formula>0</formula>
    </cfRule>
  </conditionalFormatting>
  <conditionalFormatting sqref="D15:D16">
    <cfRule type="cellIs" dxfId="483" priority="27" stopIfTrue="1" operator="equal">
      <formula>0</formula>
    </cfRule>
  </conditionalFormatting>
  <conditionalFormatting sqref="D15:D16">
    <cfRule type="cellIs" dxfId="482" priority="26" stopIfTrue="1" operator="equal">
      <formula>0</formula>
    </cfRule>
  </conditionalFormatting>
  <conditionalFormatting sqref="D13:D14">
    <cfRule type="cellIs" dxfId="481" priority="25" stopIfTrue="1" operator="equal">
      <formula>0</formula>
    </cfRule>
  </conditionalFormatting>
  <conditionalFormatting sqref="D13:D14">
    <cfRule type="cellIs" dxfId="480" priority="24" stopIfTrue="1" operator="equal">
      <formula>0</formula>
    </cfRule>
  </conditionalFormatting>
  <conditionalFormatting sqref="D11:D12">
    <cfRule type="cellIs" dxfId="479" priority="23" stopIfTrue="1" operator="equal">
      <formula>0</formula>
    </cfRule>
  </conditionalFormatting>
  <conditionalFormatting sqref="D11:D12">
    <cfRule type="cellIs" dxfId="478" priority="22" stopIfTrue="1" operator="equal">
      <formula>0</formula>
    </cfRule>
  </conditionalFormatting>
  <conditionalFormatting sqref="D9:D10">
    <cfRule type="cellIs" dxfId="477" priority="21" stopIfTrue="1" operator="equal">
      <formula>0</formula>
    </cfRule>
  </conditionalFormatting>
  <conditionalFormatting sqref="D7">
    <cfRule type="cellIs" dxfId="476" priority="20" stopIfTrue="1" operator="equal">
      <formula>0</formula>
    </cfRule>
  </conditionalFormatting>
  <conditionalFormatting sqref="D8">
    <cfRule type="cellIs" dxfId="475" priority="19" stopIfTrue="1" operator="equal">
      <formula>0</formula>
    </cfRule>
  </conditionalFormatting>
  <conditionalFormatting sqref="B8 B10">
    <cfRule type="cellIs" dxfId="474" priority="18" stopIfTrue="1" operator="equal">
      <formula>0</formula>
    </cfRule>
  </conditionalFormatting>
  <conditionalFormatting sqref="B8">
    <cfRule type="cellIs" dxfId="473" priority="17" stopIfTrue="1" operator="equal">
      <formula>0</formula>
    </cfRule>
  </conditionalFormatting>
  <conditionalFormatting sqref="B10 B12">
    <cfRule type="cellIs" dxfId="472" priority="16" stopIfTrue="1" operator="equal">
      <formula>0</formula>
    </cfRule>
  </conditionalFormatting>
  <conditionalFormatting sqref="B7">
    <cfRule type="cellIs" dxfId="471" priority="15" stopIfTrue="1" operator="equal">
      <formula>0</formula>
    </cfRule>
  </conditionalFormatting>
  <conditionalFormatting sqref="B9">
    <cfRule type="cellIs" dxfId="470" priority="14" stopIfTrue="1" operator="equal">
      <formula>0</formula>
    </cfRule>
  </conditionalFormatting>
  <conditionalFormatting sqref="B9">
    <cfRule type="cellIs" dxfId="469" priority="13" stopIfTrue="1" operator="equal">
      <formula>0</formula>
    </cfRule>
  </conditionalFormatting>
  <conditionalFormatting sqref="B11">
    <cfRule type="cellIs" dxfId="468" priority="12" stopIfTrue="1" operator="equal">
      <formula>0</formula>
    </cfRule>
  </conditionalFormatting>
  <conditionalFormatting sqref="B11">
    <cfRule type="cellIs" dxfId="467" priority="11" stopIfTrue="1" operator="equal">
      <formula>0</formula>
    </cfRule>
  </conditionalFormatting>
  <conditionalFormatting sqref="B13">
    <cfRule type="cellIs" dxfId="466" priority="10" stopIfTrue="1" operator="equal">
      <formula>0</formula>
    </cfRule>
  </conditionalFormatting>
  <conditionalFormatting sqref="D4">
    <cfRule type="cellIs" dxfId="465" priority="9" stopIfTrue="1" operator="equal">
      <formula>0</formula>
    </cfRule>
  </conditionalFormatting>
  <conditionalFormatting sqref="D19:D20">
    <cfRule type="cellIs" dxfId="464" priority="8" stopIfTrue="1" operator="equal">
      <formula>0</formula>
    </cfRule>
  </conditionalFormatting>
  <conditionalFormatting sqref="D19:D20">
    <cfRule type="cellIs" dxfId="463" priority="7" stopIfTrue="1" operator="equal">
      <formula>0</formula>
    </cfRule>
  </conditionalFormatting>
  <conditionalFormatting sqref="D5:D6">
    <cfRule type="cellIs" dxfId="462" priority="6" stopIfTrue="1" operator="equal">
      <formula>0</formula>
    </cfRule>
  </conditionalFormatting>
  <conditionalFormatting sqref="C4:C28">
    <cfRule type="cellIs" dxfId="461" priority="5" stopIfTrue="1" operator="equal">
      <formula>0</formula>
    </cfRule>
  </conditionalFormatting>
  <conditionalFormatting sqref="C4:C28">
    <cfRule type="cellIs" dxfId="460" priority="4" stopIfTrue="1" operator="equal">
      <formula>0</formula>
    </cfRule>
  </conditionalFormatting>
  <conditionalFormatting sqref="C4:C28">
    <cfRule type="cellIs" dxfId="459" priority="3" stopIfTrue="1" operator="equal">
      <formula>0</formula>
    </cfRule>
  </conditionalFormatting>
  <conditionalFormatting sqref="C4:C28">
    <cfRule type="cellIs" dxfId="458" priority="2" stopIfTrue="1" operator="equal">
      <formula>0</formula>
    </cfRule>
  </conditionalFormatting>
  <conditionalFormatting sqref="C4:C28">
    <cfRule type="cellIs" dxfId="457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10FE-1E45-7042-B803-FAC2B07F1572}">
  <dimension ref="A1:AD108"/>
  <sheetViews>
    <sheetView workbookViewId="0">
      <selection activeCell="S5" sqref="S5"/>
    </sheetView>
  </sheetViews>
  <sheetFormatPr baseColWidth="10" defaultRowHeight="16"/>
  <cols>
    <col min="1" max="1" width="5.5" bestFit="1" customWidth="1"/>
    <col min="2" max="2" width="5" style="6" customWidth="1"/>
    <col min="3" max="3" width="9.1640625" style="6" bestFit="1" customWidth="1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1" max="22" width="8.83203125" customWidth="1"/>
    <col min="23" max="23" width="24.6640625" customWidth="1"/>
    <col min="24" max="27" width="8.83203125" customWidth="1"/>
    <col min="28" max="28" width="13.5" customWidth="1"/>
  </cols>
  <sheetData>
    <row r="1" spans="1:30" ht="17" thickBot="1">
      <c r="U1" t="s">
        <v>181</v>
      </c>
      <c r="V1" s="194" t="s">
        <v>110</v>
      </c>
    </row>
    <row r="2" spans="1:30" ht="24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26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422</v>
      </c>
    </row>
    <row r="3" spans="1:30" ht="18" thickTop="1" thickBot="1">
      <c r="A3" s="15">
        <v>1</v>
      </c>
      <c r="B3" s="16">
        <v>118</v>
      </c>
      <c r="C3" s="16" t="s">
        <v>170</v>
      </c>
      <c r="D3" s="17">
        <v>44273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>
      <c r="A4" s="15">
        <v>2</v>
      </c>
      <c r="B4" s="16">
        <v>118</v>
      </c>
      <c r="C4" s="16" t="s">
        <v>170</v>
      </c>
      <c r="D4" s="17">
        <v>44273</v>
      </c>
      <c r="E4" s="22"/>
      <c r="F4" s="9"/>
      <c r="G4" s="9"/>
      <c r="H4" s="9"/>
      <c r="I4" s="9"/>
      <c r="J4" s="9"/>
      <c r="K4" s="23">
        <f>(F2*3)+22</f>
        <v>100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38.583301544189453</v>
      </c>
      <c r="AA4" s="229">
        <v>0.99519997835159302</v>
      </c>
      <c r="AB4" s="229">
        <v>-3.2432000637054443</v>
      </c>
      <c r="AC4" s="229">
        <v>103.3936767578125</v>
      </c>
    </row>
    <row r="5" spans="1:30" ht="17" thickBot="1">
      <c r="A5" s="15">
        <v>3</v>
      </c>
      <c r="B5" s="16">
        <v>119</v>
      </c>
      <c r="C5" s="16" t="s">
        <v>170</v>
      </c>
      <c r="D5" s="17">
        <v>44280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8">
      <c r="A6" s="15">
        <v>4</v>
      </c>
      <c r="B6" s="16">
        <v>119</v>
      </c>
      <c r="C6" s="16" t="s">
        <v>170</v>
      </c>
      <c r="D6" s="17">
        <v>44280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1250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8">
      <c r="A7" s="15">
        <v>5</v>
      </c>
      <c r="B7" s="16">
        <v>120</v>
      </c>
      <c r="C7" s="16" t="s">
        <v>170</v>
      </c>
      <c r="D7" s="17">
        <v>44287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37.5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8">
      <c r="A8" s="15">
        <v>6</v>
      </c>
      <c r="B8" s="16">
        <v>120</v>
      </c>
      <c r="C8" s="16" t="s">
        <v>170</v>
      </c>
      <c r="D8" s="17">
        <v>44287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37.5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9">
      <c r="A9" s="15">
        <v>7</v>
      </c>
      <c r="B9" s="16">
        <v>121</v>
      </c>
      <c r="C9" s="16" t="s">
        <v>170</v>
      </c>
      <c r="D9" s="17">
        <v>44294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9">
      <c r="A10" s="15">
        <v>8</v>
      </c>
      <c r="B10" s="16">
        <v>121</v>
      </c>
      <c r="C10" s="16" t="s">
        <v>170</v>
      </c>
      <c r="D10" s="17">
        <v>44294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50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9" thickBot="1">
      <c r="A11" s="15">
        <v>9</v>
      </c>
      <c r="B11" s="16">
        <v>122</v>
      </c>
      <c r="C11" s="16" t="s">
        <v>170</v>
      </c>
      <c r="D11" s="17">
        <v>44300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600</v>
      </c>
      <c r="O11" s="10"/>
      <c r="P11" s="64"/>
      <c r="Q11" s="65"/>
      <c r="R11" s="66"/>
      <c r="S11" s="9"/>
      <c r="U11" t="s">
        <v>195</v>
      </c>
    </row>
    <row r="12" spans="1:30">
      <c r="A12" s="15">
        <v>10</v>
      </c>
      <c r="B12" s="16">
        <v>122</v>
      </c>
      <c r="C12" s="16" t="s">
        <v>170</v>
      </c>
      <c r="D12" s="17">
        <v>44300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7" thickBot="1">
      <c r="A13" s="15">
        <v>11</v>
      </c>
      <c r="B13" s="16">
        <v>123</v>
      </c>
      <c r="C13" s="16" t="s">
        <v>170</v>
      </c>
      <c r="D13" s="17">
        <v>44308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7" thickBot="1">
      <c r="A14" s="15">
        <v>12</v>
      </c>
      <c r="B14" s="16">
        <v>123</v>
      </c>
      <c r="C14" s="16" t="s">
        <v>170</v>
      </c>
      <c r="D14" s="17">
        <v>44308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>
      <c r="A15" s="15">
        <v>13</v>
      </c>
      <c r="B15" s="16">
        <v>124</v>
      </c>
      <c r="C15" s="16" t="s">
        <v>170</v>
      </c>
      <c r="D15" s="17">
        <v>44315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7" thickBot="1">
      <c r="A16" s="15">
        <v>14</v>
      </c>
      <c r="B16" s="16">
        <v>124</v>
      </c>
      <c r="C16" s="16" t="s">
        <v>170</v>
      </c>
      <c r="D16" s="17">
        <v>44315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7" thickTop="1">
      <c r="A17" s="15">
        <v>15</v>
      </c>
      <c r="B17" s="16">
        <v>125</v>
      </c>
      <c r="C17" s="16" t="s">
        <v>172</v>
      </c>
      <c r="D17" s="17">
        <v>44300</v>
      </c>
      <c r="E17" s="452" t="s">
        <v>36</v>
      </c>
      <c r="F17" s="86"/>
      <c r="G17" s="87"/>
      <c r="H17" s="88"/>
      <c r="I17" s="89" t="str">
        <f>C3</f>
        <v>KV61 PLS</v>
      </c>
      <c r="J17" s="90"/>
      <c r="K17" s="91"/>
      <c r="L17" s="92" t="str">
        <f>C11</f>
        <v>KV61 PLS</v>
      </c>
      <c r="M17" s="93"/>
      <c r="N17" s="94"/>
      <c r="O17" s="89" t="str">
        <f>C19</f>
        <v>KV61 CORD PLS</v>
      </c>
      <c r="P17" s="95"/>
      <c r="Q17" s="328"/>
      <c r="R17" s="452" t="s">
        <v>36</v>
      </c>
      <c r="S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8">
      <c r="A18" s="15">
        <v>16</v>
      </c>
      <c r="B18" s="16">
        <v>125</v>
      </c>
      <c r="C18" s="16" t="s">
        <v>172</v>
      </c>
      <c r="D18" s="17">
        <v>44300</v>
      </c>
      <c r="E18" s="452"/>
      <c r="F18" s="454" t="s">
        <v>37</v>
      </c>
      <c r="G18" s="455"/>
      <c r="H18" s="456">
        <f>B3</f>
        <v>118</v>
      </c>
      <c r="I18" s="457"/>
      <c r="J18" s="458"/>
      <c r="K18" s="465">
        <f>B11</f>
        <v>122</v>
      </c>
      <c r="L18" s="466"/>
      <c r="M18" s="467"/>
      <c r="N18" s="456">
        <f>B19</f>
        <v>126</v>
      </c>
      <c r="O18" s="457"/>
      <c r="P18" s="458"/>
      <c r="Q18" s="329"/>
      <c r="R18" s="452"/>
      <c r="S18" s="58"/>
      <c r="U18">
        <v>61</v>
      </c>
      <c r="V18" t="s">
        <v>221</v>
      </c>
      <c r="W18" t="s">
        <v>222</v>
      </c>
      <c r="X18" t="s">
        <v>208</v>
      </c>
      <c r="Y18" s="229">
        <v>37.815773010253906</v>
      </c>
      <c r="Z18" s="229">
        <v>37.815773010253906</v>
      </c>
      <c r="AA18" t="s">
        <v>226</v>
      </c>
      <c r="AB18" s="229">
        <v>1</v>
      </c>
      <c r="AC18" t="s">
        <v>226</v>
      </c>
      <c r="AD18" t="s">
        <v>226</v>
      </c>
    </row>
    <row r="19" spans="1:30" ht="19" thickBot="1">
      <c r="A19" s="15">
        <v>17</v>
      </c>
      <c r="B19" s="16">
        <v>126</v>
      </c>
      <c r="C19" s="16" t="s">
        <v>173</v>
      </c>
      <c r="D19" s="17">
        <v>44300</v>
      </c>
      <c r="E19" s="453"/>
      <c r="F19" s="99"/>
      <c r="G19" s="100"/>
      <c r="H19" s="101">
        <v>1</v>
      </c>
      <c r="I19" s="102">
        <f>D3</f>
        <v>44273</v>
      </c>
      <c r="J19" s="103"/>
      <c r="K19" s="104">
        <v>9</v>
      </c>
      <c r="L19" s="105">
        <f>D11</f>
        <v>44300</v>
      </c>
      <c r="M19" s="106"/>
      <c r="N19" s="107"/>
      <c r="O19" s="108">
        <f>D19</f>
        <v>44300</v>
      </c>
      <c r="P19" s="109"/>
      <c r="Q19" s="330" t="str">
        <f>C27</f>
        <v>MM18 PLS</v>
      </c>
      <c r="R19" s="453"/>
      <c r="S19" s="58"/>
      <c r="U19">
        <v>62</v>
      </c>
      <c r="V19" t="s">
        <v>223</v>
      </c>
      <c r="W19" t="s">
        <v>222</v>
      </c>
      <c r="X19" t="s">
        <v>208</v>
      </c>
      <c r="Y19" t="s">
        <v>225</v>
      </c>
      <c r="Z19" s="229">
        <v>37.815773010253906</v>
      </c>
      <c r="AA19" t="s">
        <v>226</v>
      </c>
      <c r="AB19" s="229">
        <v>1</v>
      </c>
      <c r="AC19" t="s">
        <v>226</v>
      </c>
      <c r="AD19" t="s">
        <v>226</v>
      </c>
    </row>
    <row r="20" spans="1:30" ht="18">
      <c r="A20" s="15">
        <v>18</v>
      </c>
      <c r="B20" s="16">
        <v>126</v>
      </c>
      <c r="C20" s="16" t="s">
        <v>173</v>
      </c>
      <c r="D20" s="17">
        <v>44300</v>
      </c>
      <c r="E20" s="451" t="s">
        <v>39</v>
      </c>
      <c r="F20" s="110"/>
      <c r="G20" s="111"/>
      <c r="H20" s="112"/>
      <c r="I20" s="113" t="str">
        <f>C4</f>
        <v>KV61 PLS</v>
      </c>
      <c r="J20" s="114"/>
      <c r="K20" s="115"/>
      <c r="L20" s="116" t="str">
        <f>C12</f>
        <v>KV61 PLS</v>
      </c>
      <c r="M20" s="117"/>
      <c r="N20" s="118"/>
      <c r="O20" s="119" t="str">
        <f>C20</f>
        <v>KV61 CORD PLS</v>
      </c>
      <c r="P20" s="120"/>
      <c r="Q20" s="462">
        <f>B27</f>
        <v>130</v>
      </c>
      <c r="R20" s="451" t="s">
        <v>39</v>
      </c>
      <c r="S20" s="58"/>
      <c r="U20">
        <v>49</v>
      </c>
      <c r="V20" t="s">
        <v>218</v>
      </c>
      <c r="W20" t="s">
        <v>219</v>
      </c>
      <c r="X20" t="s">
        <v>208</v>
      </c>
      <c r="Y20" s="229">
        <v>35.981475830078125</v>
      </c>
      <c r="Z20" s="229">
        <v>35.561798095703125</v>
      </c>
      <c r="AA20" s="229">
        <v>0.59351664781570435</v>
      </c>
      <c r="AB20" s="229">
        <v>10</v>
      </c>
      <c r="AC20" t="s">
        <v>226</v>
      </c>
      <c r="AD20" t="s">
        <v>226</v>
      </c>
    </row>
    <row r="21" spans="1:30" ht="18">
      <c r="A21" s="15">
        <v>19</v>
      </c>
      <c r="B21" s="16">
        <v>127</v>
      </c>
      <c r="C21" s="16" t="s">
        <v>174</v>
      </c>
      <c r="D21" s="17">
        <v>44231</v>
      </c>
      <c r="E21" s="452"/>
      <c r="F21" s="456" t="s">
        <v>40</v>
      </c>
      <c r="G21" s="458"/>
      <c r="H21" s="459">
        <f>B4</f>
        <v>118</v>
      </c>
      <c r="I21" s="460"/>
      <c r="J21" s="461"/>
      <c r="K21" s="456">
        <f>B12</f>
        <v>122</v>
      </c>
      <c r="L21" s="457"/>
      <c r="M21" s="458"/>
      <c r="N21" s="459">
        <f>B20</f>
        <v>126</v>
      </c>
      <c r="O21" s="460"/>
      <c r="P21" s="461"/>
      <c r="Q21" s="462"/>
      <c r="R21" s="452"/>
      <c r="S21" s="58"/>
      <c r="U21">
        <v>50</v>
      </c>
      <c r="V21" t="s">
        <v>220</v>
      </c>
      <c r="W21" t="s">
        <v>219</v>
      </c>
      <c r="X21" t="s">
        <v>208</v>
      </c>
      <c r="Y21" s="229">
        <v>35.142116546630859</v>
      </c>
      <c r="Z21" s="229">
        <v>35.561798095703125</v>
      </c>
      <c r="AA21" s="229">
        <v>0.59351664781570435</v>
      </c>
      <c r="AB21" s="229">
        <v>10</v>
      </c>
      <c r="AC21" t="s">
        <v>226</v>
      </c>
      <c r="AD21" t="s">
        <v>226</v>
      </c>
    </row>
    <row r="22" spans="1:30" ht="17" thickBot="1">
      <c r="A22" s="15">
        <v>20</v>
      </c>
      <c r="B22" s="16">
        <v>127</v>
      </c>
      <c r="C22" s="16" t="s">
        <v>174</v>
      </c>
      <c r="D22" s="17">
        <v>44231</v>
      </c>
      <c r="E22" s="453"/>
      <c r="F22" s="121"/>
      <c r="G22" s="122"/>
      <c r="H22" s="123">
        <v>2</v>
      </c>
      <c r="I22" s="124">
        <f>D4</f>
        <v>44273</v>
      </c>
      <c r="J22" s="125"/>
      <c r="K22" s="126">
        <v>10</v>
      </c>
      <c r="L22" s="127">
        <f>D12</f>
        <v>44300</v>
      </c>
      <c r="M22" s="128"/>
      <c r="N22" s="129">
        <v>18</v>
      </c>
      <c r="O22" s="130">
        <f>D20</f>
        <v>44300</v>
      </c>
      <c r="P22" s="131"/>
      <c r="Q22" s="462"/>
      <c r="R22" s="453"/>
      <c r="S22" s="58"/>
      <c r="U22">
        <v>37</v>
      </c>
      <c r="V22" t="s">
        <v>216</v>
      </c>
      <c r="W22" t="s">
        <v>217</v>
      </c>
      <c r="X22" t="s">
        <v>208</v>
      </c>
      <c r="Y22" s="229">
        <v>32.243621826171875</v>
      </c>
      <c r="Z22" s="229">
        <v>32.421745300292969</v>
      </c>
      <c r="AA22" s="229">
        <v>0.25190463662147522</v>
      </c>
      <c r="AB22" s="229">
        <v>100</v>
      </c>
      <c r="AC22" t="s">
        <v>226</v>
      </c>
      <c r="AD22" t="s">
        <v>226</v>
      </c>
    </row>
    <row r="23" spans="1:30">
      <c r="A23" s="15">
        <v>21</v>
      </c>
      <c r="B23" s="16">
        <v>128</v>
      </c>
      <c r="C23" s="16" t="s">
        <v>174</v>
      </c>
      <c r="D23" s="17">
        <v>44232</v>
      </c>
      <c r="E23" s="451" t="s">
        <v>41</v>
      </c>
      <c r="F23" s="132"/>
      <c r="G23" s="133"/>
      <c r="H23" s="134"/>
      <c r="I23" s="47" t="str">
        <f>C5</f>
        <v>KV61 PLS</v>
      </c>
      <c r="J23" s="135"/>
      <c r="K23" s="136"/>
      <c r="L23" s="137" t="str">
        <f>C13</f>
        <v>KV61 PLS</v>
      </c>
      <c r="M23" s="138"/>
      <c r="N23" s="139"/>
      <c r="O23" s="140" t="str">
        <f>C21</f>
        <v>MM18 PLS</v>
      </c>
      <c r="P23" s="141"/>
      <c r="Q23" s="142">
        <f>D27</f>
        <v>44238</v>
      </c>
      <c r="R23" s="452" t="s">
        <v>41</v>
      </c>
      <c r="S23" s="58"/>
      <c r="U23">
        <v>38</v>
      </c>
      <c r="V23" t="s">
        <v>90</v>
      </c>
      <c r="W23" t="s">
        <v>217</v>
      </c>
      <c r="X23" t="s">
        <v>208</v>
      </c>
      <c r="Y23" s="229">
        <v>32.599868774414062</v>
      </c>
      <c r="Z23" s="229">
        <v>32.421745300292969</v>
      </c>
      <c r="AA23" s="229">
        <v>0.25190463662147522</v>
      </c>
      <c r="AB23" s="229">
        <v>100</v>
      </c>
      <c r="AC23" t="s">
        <v>226</v>
      </c>
      <c r="AD23" t="s">
        <v>226</v>
      </c>
    </row>
    <row r="24" spans="1:30" ht="18">
      <c r="A24" s="15">
        <v>22</v>
      </c>
      <c r="B24" s="16">
        <v>128</v>
      </c>
      <c r="C24" s="16" t="s">
        <v>174</v>
      </c>
      <c r="D24" s="17">
        <v>44232</v>
      </c>
      <c r="E24" s="452"/>
      <c r="F24" s="454" t="s">
        <v>42</v>
      </c>
      <c r="G24" s="455"/>
      <c r="H24" s="456">
        <f>B5</f>
        <v>119</v>
      </c>
      <c r="I24" s="457"/>
      <c r="J24" s="458"/>
      <c r="K24" s="459">
        <f>B13</f>
        <v>123</v>
      </c>
      <c r="L24" s="460"/>
      <c r="M24" s="461"/>
      <c r="N24" s="456">
        <f>B21</f>
        <v>127</v>
      </c>
      <c r="O24" s="457"/>
      <c r="P24" s="458"/>
      <c r="Q24" s="144"/>
      <c r="R24" s="452"/>
      <c r="S24" s="58"/>
      <c r="U24">
        <v>25</v>
      </c>
      <c r="V24" t="s">
        <v>213</v>
      </c>
      <c r="W24" t="s">
        <v>214</v>
      </c>
      <c r="X24" t="s">
        <v>208</v>
      </c>
      <c r="Y24" s="229">
        <v>28.817577362060547</v>
      </c>
      <c r="Z24" s="229">
        <v>28.918434143066406</v>
      </c>
      <c r="AA24" s="229">
        <v>0.14263302087783813</v>
      </c>
      <c r="AB24" s="229">
        <v>1000</v>
      </c>
      <c r="AC24" t="s">
        <v>226</v>
      </c>
      <c r="AD24" t="s">
        <v>226</v>
      </c>
    </row>
    <row r="25" spans="1:30" ht="17" thickBot="1">
      <c r="A25" s="15">
        <v>23</v>
      </c>
      <c r="B25" s="16">
        <v>129</v>
      </c>
      <c r="C25" s="16" t="s">
        <v>174</v>
      </c>
      <c r="D25" s="17">
        <v>44235</v>
      </c>
      <c r="E25" s="453"/>
      <c r="F25" s="145"/>
      <c r="G25" s="146"/>
      <c r="H25" s="147">
        <v>3</v>
      </c>
      <c r="I25" s="148">
        <f>D5</f>
        <v>44280</v>
      </c>
      <c r="J25" s="103"/>
      <c r="K25" s="104">
        <v>11</v>
      </c>
      <c r="L25" s="105">
        <f>D13</f>
        <v>44308</v>
      </c>
      <c r="M25" s="149"/>
      <c r="N25" s="150">
        <v>19</v>
      </c>
      <c r="O25" s="148">
        <f>D21</f>
        <v>44231</v>
      </c>
      <c r="P25" s="151"/>
      <c r="Q25" s="152"/>
      <c r="R25" s="453"/>
      <c r="S25" s="58"/>
      <c r="U25">
        <v>26</v>
      </c>
      <c r="V25" t="s">
        <v>215</v>
      </c>
      <c r="W25" t="s">
        <v>214</v>
      </c>
      <c r="X25" t="s">
        <v>208</v>
      </c>
      <c r="Y25" s="229">
        <v>29.019290924072266</v>
      </c>
      <c r="Z25" s="229">
        <v>28.918434143066406</v>
      </c>
      <c r="AA25" s="229">
        <v>0.14263302087783813</v>
      </c>
      <c r="AB25" s="229">
        <v>1000</v>
      </c>
      <c r="AC25" t="s">
        <v>226</v>
      </c>
      <c r="AD25" t="s">
        <v>226</v>
      </c>
    </row>
    <row r="26" spans="1:30" ht="18">
      <c r="A26" s="15">
        <v>24</v>
      </c>
      <c r="B26" s="16">
        <v>129</v>
      </c>
      <c r="C26" s="16" t="s">
        <v>174</v>
      </c>
      <c r="D26" s="17">
        <v>44235</v>
      </c>
      <c r="E26" s="475" t="s">
        <v>44</v>
      </c>
      <c r="F26" s="153"/>
      <c r="G26" s="122"/>
      <c r="H26" s="112"/>
      <c r="I26" s="113" t="str">
        <f>C6</f>
        <v>KV61 PLS</v>
      </c>
      <c r="J26" s="154"/>
      <c r="K26" s="115"/>
      <c r="L26" s="81" t="str">
        <f>C14</f>
        <v>KV61 PLS</v>
      </c>
      <c r="M26" s="117"/>
      <c r="N26" s="155"/>
      <c r="O26" s="113" t="str">
        <f>C22</f>
        <v>MM18 PLS</v>
      </c>
      <c r="P26" s="156"/>
      <c r="Q26" s="331"/>
      <c r="R26" s="452" t="s">
        <v>44</v>
      </c>
      <c r="S26" s="58"/>
      <c r="U26">
        <v>13</v>
      </c>
      <c r="V26" t="s">
        <v>210</v>
      </c>
      <c r="W26" t="s">
        <v>211</v>
      </c>
      <c r="X26" t="s">
        <v>208</v>
      </c>
      <c r="Y26" s="229">
        <v>25.531343460083008</v>
      </c>
      <c r="Z26" s="229">
        <v>25.537727355957031</v>
      </c>
      <c r="AA26" s="229">
        <v>9.0268431231379509E-3</v>
      </c>
      <c r="AB26" s="229">
        <v>10000</v>
      </c>
      <c r="AC26" t="s">
        <v>226</v>
      </c>
      <c r="AD26" t="s">
        <v>226</v>
      </c>
    </row>
    <row r="27" spans="1:30" ht="18">
      <c r="A27" s="15">
        <v>25</v>
      </c>
      <c r="B27" s="32">
        <v>130</v>
      </c>
      <c r="C27" s="16" t="s">
        <v>174</v>
      </c>
      <c r="D27" s="17">
        <v>44238</v>
      </c>
      <c r="E27" s="476"/>
      <c r="F27" s="456" t="s">
        <v>45</v>
      </c>
      <c r="G27" s="458"/>
      <c r="H27" s="459">
        <f>B6</f>
        <v>119</v>
      </c>
      <c r="I27" s="460"/>
      <c r="J27" s="461"/>
      <c r="K27" s="456">
        <f>B14</f>
        <v>123</v>
      </c>
      <c r="L27" s="457"/>
      <c r="M27" s="458"/>
      <c r="N27" s="459">
        <f>B22</f>
        <v>127</v>
      </c>
      <c r="O27" s="460"/>
      <c r="P27" s="461"/>
      <c r="Q27" s="332"/>
      <c r="R27" s="452"/>
      <c r="S27" s="58"/>
      <c r="U27">
        <v>14</v>
      </c>
      <c r="V27" t="s">
        <v>212</v>
      </c>
      <c r="W27" t="s">
        <v>211</v>
      </c>
      <c r="X27" t="s">
        <v>208</v>
      </c>
      <c r="Y27" s="229">
        <v>25.544109344482422</v>
      </c>
      <c r="Z27" s="229">
        <v>25.537727355957031</v>
      </c>
      <c r="AA27" s="229">
        <v>9.0268431231379509E-3</v>
      </c>
      <c r="AB27" s="229">
        <v>10000</v>
      </c>
      <c r="AC27" t="s">
        <v>226</v>
      </c>
      <c r="AD27" t="s">
        <v>226</v>
      </c>
    </row>
    <row r="28" spans="1:30" ht="17" thickBot="1">
      <c r="A28" s="157">
        <v>26</v>
      </c>
      <c r="B28" s="16">
        <v>130</v>
      </c>
      <c r="C28" s="16" t="s">
        <v>174</v>
      </c>
      <c r="D28" s="17">
        <v>44238</v>
      </c>
      <c r="E28" s="477"/>
      <c r="F28" s="158"/>
      <c r="G28" s="159"/>
      <c r="H28" s="129">
        <v>4</v>
      </c>
      <c r="I28" s="160">
        <f>D6</f>
        <v>44280</v>
      </c>
      <c r="J28" s="161"/>
      <c r="K28" s="162">
        <v>12</v>
      </c>
      <c r="L28" s="127">
        <f>D14</f>
        <v>44308</v>
      </c>
      <c r="M28" s="163"/>
      <c r="N28" s="104">
        <v>20</v>
      </c>
      <c r="O28" s="160">
        <f>D22</f>
        <v>44231</v>
      </c>
      <c r="P28" s="131"/>
      <c r="Q28" s="333" t="str">
        <f>C28</f>
        <v>MM18 PLS</v>
      </c>
      <c r="R28" s="452"/>
      <c r="S28" s="58"/>
      <c r="U28">
        <v>1</v>
      </c>
      <c r="V28" t="s">
        <v>206</v>
      </c>
      <c r="W28" t="s">
        <v>207</v>
      </c>
      <c r="X28" t="s">
        <v>208</v>
      </c>
      <c r="Y28" s="229">
        <v>22.227296829223633</v>
      </c>
      <c r="Z28" s="229">
        <v>22.211776733398438</v>
      </c>
      <c r="AA28" s="229">
        <v>2.1950079128146172E-2</v>
      </c>
      <c r="AB28" s="229">
        <v>100000</v>
      </c>
      <c r="AC28" t="s">
        <v>226</v>
      </c>
      <c r="AD28" t="s">
        <v>226</v>
      </c>
    </row>
    <row r="29" spans="1:30" ht="17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KV61 PLS</v>
      </c>
      <c r="J29" s="167"/>
      <c r="K29" s="168"/>
      <c r="L29" s="137" t="str">
        <f>C15</f>
        <v>KV61 PLS</v>
      </c>
      <c r="M29" s="138"/>
      <c r="N29" s="139"/>
      <c r="O29" s="140" t="str">
        <f>C23</f>
        <v>MM18 PLS</v>
      </c>
      <c r="P29" s="143"/>
      <c r="Q29" s="470">
        <f>B28</f>
        <v>130</v>
      </c>
      <c r="R29" s="471" t="s">
        <v>47</v>
      </c>
      <c r="S29" s="58"/>
      <c r="U29">
        <v>2</v>
      </c>
      <c r="V29" t="s">
        <v>209</v>
      </c>
      <c r="W29" t="s">
        <v>207</v>
      </c>
      <c r="X29" t="s">
        <v>208</v>
      </c>
      <c r="Y29" s="229">
        <v>22.196254730224609</v>
      </c>
      <c r="Z29" s="229">
        <v>22.211776733398438</v>
      </c>
      <c r="AA29" s="229">
        <v>2.1950079128146172E-2</v>
      </c>
      <c r="AB29" s="229">
        <v>100000</v>
      </c>
      <c r="AC29" t="s">
        <v>226</v>
      </c>
      <c r="AD29" t="s">
        <v>226</v>
      </c>
    </row>
    <row r="30" spans="1:30" ht="18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120</v>
      </c>
      <c r="I30" s="473"/>
      <c r="J30" s="474"/>
      <c r="K30" s="459">
        <f>B15</f>
        <v>124</v>
      </c>
      <c r="L30" s="460"/>
      <c r="M30" s="461"/>
      <c r="N30" s="456">
        <f>B23</f>
        <v>128</v>
      </c>
      <c r="O30" s="457"/>
      <c r="P30" s="458"/>
      <c r="Q30" s="470"/>
      <c r="R30" s="452"/>
      <c r="S30" s="58"/>
      <c r="Y30" s="229"/>
      <c r="Z30" s="229"/>
      <c r="AA30" s="229"/>
      <c r="AB30" s="229"/>
    </row>
    <row r="31" spans="1:30" ht="19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D7</f>
        <v>44287</v>
      </c>
      <c r="J31" s="169"/>
      <c r="K31" s="170">
        <v>13</v>
      </c>
      <c r="L31" s="105">
        <f>D15</f>
        <v>44315</v>
      </c>
      <c r="M31" s="106"/>
      <c r="N31" s="150">
        <v>21</v>
      </c>
      <c r="O31" s="148">
        <f>D23</f>
        <v>44232</v>
      </c>
      <c r="P31" s="109"/>
      <c r="Q31" s="470"/>
      <c r="R31" s="453"/>
      <c r="S31" s="58"/>
      <c r="U31">
        <v>3</v>
      </c>
      <c r="V31" t="s">
        <v>232</v>
      </c>
      <c r="W31" s="194" t="s">
        <v>423</v>
      </c>
      <c r="X31" t="s">
        <v>228</v>
      </c>
      <c r="Y31" t="s">
        <v>225</v>
      </c>
      <c r="Z31" s="229">
        <v>38.306999206542969</v>
      </c>
      <c r="AA31" s="229">
        <v>0.12874412536621094</v>
      </c>
      <c r="AB31" t="s">
        <v>226</v>
      </c>
      <c r="AC31" t="s">
        <v>226</v>
      </c>
      <c r="AD31" t="s">
        <v>226</v>
      </c>
    </row>
    <row r="32" spans="1:30" ht="18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KV61 PLS</v>
      </c>
      <c r="J32" s="172"/>
      <c r="K32" s="115"/>
      <c r="L32" s="81" t="str">
        <f>C16</f>
        <v>KV61 PLS</v>
      </c>
      <c r="M32" s="117"/>
      <c r="N32" s="118"/>
      <c r="O32" s="119" t="str">
        <f>C24</f>
        <v>MM18 PLS</v>
      </c>
      <c r="P32" s="173"/>
      <c r="Q32" s="174">
        <f>D28</f>
        <v>44238</v>
      </c>
      <c r="R32" s="451" t="s">
        <v>49</v>
      </c>
      <c r="S32" s="58"/>
      <c r="U32">
        <v>4</v>
      </c>
      <c r="V32" t="s">
        <v>234</v>
      </c>
      <c r="W32" s="194" t="s">
        <v>423</v>
      </c>
      <c r="X32" t="s">
        <v>228</v>
      </c>
      <c r="Y32" t="s">
        <v>225</v>
      </c>
      <c r="Z32" s="229">
        <v>38.306999206542969</v>
      </c>
      <c r="AA32" s="229">
        <v>0.12874412536621094</v>
      </c>
      <c r="AB32" t="s">
        <v>226</v>
      </c>
      <c r="AC32" t="s">
        <v>226</v>
      </c>
      <c r="AD32" t="s">
        <v>226</v>
      </c>
    </row>
    <row r="33" spans="1:30" ht="18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120</v>
      </c>
      <c r="I33" s="460"/>
      <c r="J33" s="461"/>
      <c r="K33" s="456">
        <f>B16</f>
        <v>124</v>
      </c>
      <c r="L33" s="457"/>
      <c r="M33" s="458"/>
      <c r="N33" s="459">
        <f>B24</f>
        <v>128</v>
      </c>
      <c r="O33" s="460"/>
      <c r="P33" s="461"/>
      <c r="Q33" s="175"/>
      <c r="R33" s="452"/>
      <c r="S33" s="58"/>
      <c r="U33">
        <v>5</v>
      </c>
      <c r="V33" t="s">
        <v>235</v>
      </c>
      <c r="W33" s="194" t="s">
        <v>423</v>
      </c>
      <c r="X33" t="s">
        <v>228</v>
      </c>
      <c r="Y33" s="229">
        <v>38.398033142089844</v>
      </c>
      <c r="Z33" s="229">
        <v>38.306999206542969</v>
      </c>
      <c r="AA33" s="229">
        <v>0.12874412536621094</v>
      </c>
      <c r="AB33" s="229">
        <v>1.1405773162841797</v>
      </c>
      <c r="AC33" s="229">
        <v>1.2192730903625488</v>
      </c>
      <c r="AD33" s="229">
        <v>0.11129254847764969</v>
      </c>
    </row>
    <row r="34" spans="1:30" ht="17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44287</v>
      </c>
      <c r="J34" s="125"/>
      <c r="K34" s="126">
        <v>14</v>
      </c>
      <c r="L34" s="127">
        <f>D16</f>
        <v>44315</v>
      </c>
      <c r="M34" s="178"/>
      <c r="N34" s="129">
        <v>22</v>
      </c>
      <c r="O34" s="130">
        <f>D24</f>
        <v>44232</v>
      </c>
      <c r="P34" s="179"/>
      <c r="Q34" s="180"/>
      <c r="R34" s="452"/>
      <c r="S34" s="58"/>
      <c r="U34">
        <v>15</v>
      </c>
      <c r="V34" t="s">
        <v>236</v>
      </c>
      <c r="W34" s="194" t="s">
        <v>423</v>
      </c>
      <c r="X34" t="s">
        <v>228</v>
      </c>
      <c r="Y34" s="229">
        <v>38.215961456298828</v>
      </c>
      <c r="Z34" s="229">
        <v>38.306999206542969</v>
      </c>
      <c r="AA34" s="229">
        <v>0.12874412536621094</v>
      </c>
      <c r="AB34" s="229">
        <v>1.2979687452316284</v>
      </c>
      <c r="AC34" s="229">
        <v>1.2192730903625488</v>
      </c>
      <c r="AD34" s="229">
        <v>0.11129254847764969</v>
      </c>
    </row>
    <row r="35" spans="1:30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KV61 PLS</v>
      </c>
      <c r="J35" s="183"/>
      <c r="K35" s="136"/>
      <c r="L35" s="137" t="str">
        <f>C17</f>
        <v>KV61 FETUS PLS</v>
      </c>
      <c r="M35" s="138"/>
      <c r="N35" s="139"/>
      <c r="O35" s="140" t="str">
        <f>C25</f>
        <v>MM18 PLS</v>
      </c>
      <c r="P35" s="143"/>
      <c r="Q35" s="184"/>
      <c r="R35" s="451" t="s">
        <v>51</v>
      </c>
      <c r="S35" s="58"/>
      <c r="U35">
        <v>16</v>
      </c>
      <c r="V35" t="s">
        <v>237</v>
      </c>
      <c r="W35" s="194" t="s">
        <v>423</v>
      </c>
      <c r="X35" t="s">
        <v>228</v>
      </c>
      <c r="Y35" t="s">
        <v>225</v>
      </c>
      <c r="Z35" s="229">
        <v>38.306999206542969</v>
      </c>
      <c r="AA35" s="229">
        <v>0.12874412536621094</v>
      </c>
      <c r="AB35" t="s">
        <v>226</v>
      </c>
      <c r="AC35" t="s">
        <v>226</v>
      </c>
      <c r="AD35" t="s">
        <v>226</v>
      </c>
    </row>
    <row r="36" spans="1:30" ht="18">
      <c r="A36" s="181"/>
      <c r="B36" s="182"/>
      <c r="C36" s="182"/>
      <c r="D36" s="182"/>
      <c r="E36" s="452"/>
      <c r="F36" s="456"/>
      <c r="G36" s="458"/>
      <c r="H36" s="456">
        <f>B9</f>
        <v>121</v>
      </c>
      <c r="I36" s="457"/>
      <c r="J36" s="458"/>
      <c r="K36" s="465">
        <f>B17</f>
        <v>125</v>
      </c>
      <c r="L36" s="466"/>
      <c r="M36" s="467"/>
      <c r="N36" s="456">
        <f>B25</f>
        <v>129</v>
      </c>
      <c r="O36" s="457"/>
      <c r="P36" s="458"/>
      <c r="Q36" s="185" t="s">
        <v>38</v>
      </c>
      <c r="R36" s="452"/>
      <c r="S36" s="58"/>
      <c r="U36">
        <v>17</v>
      </c>
      <c r="V36" t="s">
        <v>238</v>
      </c>
      <c r="W36" s="349" t="s">
        <v>423</v>
      </c>
      <c r="X36" s="35" t="s">
        <v>228</v>
      </c>
      <c r="Y36" s="35" t="s">
        <v>225</v>
      </c>
      <c r="Z36" s="348">
        <v>38.306999206542969</v>
      </c>
      <c r="AA36" s="348">
        <v>0.12874412536621094</v>
      </c>
      <c r="AB36" s="35" t="s">
        <v>226</v>
      </c>
      <c r="AC36" s="35" t="s">
        <v>226</v>
      </c>
      <c r="AD36" s="35" t="s">
        <v>226</v>
      </c>
    </row>
    <row r="37" spans="1:30" ht="19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44294</v>
      </c>
      <c r="J37" s="169"/>
      <c r="K37" s="170">
        <v>15</v>
      </c>
      <c r="L37" s="105">
        <f>D17</f>
        <v>44300</v>
      </c>
      <c r="M37" s="106"/>
      <c r="N37" s="187">
        <v>23</v>
      </c>
      <c r="O37" s="108">
        <f>D25</f>
        <v>44235</v>
      </c>
      <c r="P37" s="109"/>
      <c r="Q37" s="188"/>
      <c r="R37" s="453"/>
      <c r="S37" s="58"/>
      <c r="U37">
        <v>27</v>
      </c>
      <c r="V37" t="s">
        <v>239</v>
      </c>
      <c r="W37" s="194" t="s">
        <v>424</v>
      </c>
      <c r="X37" t="s">
        <v>228</v>
      </c>
      <c r="Y37" t="s">
        <v>225</v>
      </c>
      <c r="Z37" s="229">
        <v>38.170948028564453</v>
      </c>
      <c r="AA37" t="s">
        <v>226</v>
      </c>
      <c r="AB37" t="s">
        <v>226</v>
      </c>
      <c r="AC37" t="s">
        <v>226</v>
      </c>
      <c r="AD37" t="s">
        <v>226</v>
      </c>
    </row>
    <row r="38" spans="1:30" ht="19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KV61 PLS</v>
      </c>
      <c r="J38" s="114"/>
      <c r="K38" s="115"/>
      <c r="L38" s="81" t="str">
        <f>C18</f>
        <v>KV61 FETUS PLS</v>
      </c>
      <c r="M38" s="117"/>
      <c r="N38" s="118"/>
      <c r="O38" s="119" t="str">
        <f>C26</f>
        <v>MM18 PLS</v>
      </c>
      <c r="P38" s="173"/>
      <c r="Q38" s="192"/>
      <c r="R38" s="452" t="s">
        <v>52</v>
      </c>
      <c r="S38" s="58"/>
      <c r="U38">
        <v>28</v>
      </c>
      <c r="V38" t="s">
        <v>240</v>
      </c>
      <c r="W38" s="194" t="s">
        <v>424</v>
      </c>
      <c r="X38" t="s">
        <v>228</v>
      </c>
      <c r="Y38" t="s">
        <v>225</v>
      </c>
      <c r="Z38" s="229">
        <v>38.170948028564453</v>
      </c>
      <c r="AA38" t="s">
        <v>226</v>
      </c>
      <c r="AB38" t="s">
        <v>226</v>
      </c>
      <c r="AC38" t="s">
        <v>226</v>
      </c>
      <c r="AD38" t="s">
        <v>226</v>
      </c>
    </row>
    <row r="39" spans="1:30" ht="19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121</v>
      </c>
      <c r="I39" s="460"/>
      <c r="J39" s="461"/>
      <c r="K39" s="456">
        <f>B18</f>
        <v>125</v>
      </c>
      <c r="L39" s="457"/>
      <c r="M39" s="458"/>
      <c r="N39" s="480">
        <f>B26</f>
        <v>129</v>
      </c>
      <c r="O39" s="481"/>
      <c r="P39" s="482"/>
      <c r="Q39" s="196" t="s">
        <v>38</v>
      </c>
      <c r="R39" s="452"/>
      <c r="S39" s="58"/>
      <c r="U39">
        <v>29</v>
      </c>
      <c r="V39" t="s">
        <v>241</v>
      </c>
      <c r="W39" s="194" t="s">
        <v>424</v>
      </c>
      <c r="X39" t="s">
        <v>228</v>
      </c>
      <c r="Y39" t="s">
        <v>225</v>
      </c>
      <c r="Z39" s="229">
        <v>38.170948028564453</v>
      </c>
      <c r="AA39" t="s">
        <v>226</v>
      </c>
      <c r="AB39" t="s">
        <v>226</v>
      </c>
      <c r="AC39" t="s">
        <v>226</v>
      </c>
      <c r="AD39" t="s">
        <v>226</v>
      </c>
    </row>
    <row r="40" spans="1:30" ht="17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44294</v>
      </c>
      <c r="J40" s="201"/>
      <c r="K40" s="202">
        <v>16</v>
      </c>
      <c r="L40" s="203">
        <f>D18</f>
        <v>44300</v>
      </c>
      <c r="M40" s="204"/>
      <c r="N40" s="205">
        <v>24</v>
      </c>
      <c r="O40" s="200">
        <f>D26</f>
        <v>44235</v>
      </c>
      <c r="P40" s="201"/>
      <c r="Q40" s="206"/>
      <c r="R40" s="452"/>
      <c r="S40" s="58"/>
      <c r="U40">
        <v>39</v>
      </c>
      <c r="V40" t="s">
        <v>242</v>
      </c>
      <c r="W40" s="194" t="s">
        <v>424</v>
      </c>
      <c r="X40" t="s">
        <v>228</v>
      </c>
      <c r="Y40" t="s">
        <v>225</v>
      </c>
      <c r="Z40" s="229">
        <v>38.170948028564453</v>
      </c>
      <c r="AA40" t="s">
        <v>226</v>
      </c>
      <c r="AB40" t="s">
        <v>226</v>
      </c>
      <c r="AC40" t="s">
        <v>226</v>
      </c>
      <c r="AD40" t="s">
        <v>226</v>
      </c>
    </row>
    <row r="41" spans="1:30" ht="19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40</v>
      </c>
      <c r="V41" t="s">
        <v>243</v>
      </c>
      <c r="W41" s="194" t="s">
        <v>424</v>
      </c>
      <c r="X41" t="s">
        <v>228</v>
      </c>
      <c r="Y41" t="s">
        <v>225</v>
      </c>
      <c r="Z41" s="229">
        <v>38.170948028564453</v>
      </c>
      <c r="AA41" t="s">
        <v>226</v>
      </c>
      <c r="AB41" t="s">
        <v>226</v>
      </c>
      <c r="AC41" t="s">
        <v>226</v>
      </c>
      <c r="AD41" t="s">
        <v>226</v>
      </c>
    </row>
    <row r="42" spans="1:30" ht="20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41</v>
      </c>
      <c r="V42" t="s">
        <v>244</v>
      </c>
      <c r="W42" s="349" t="s">
        <v>424</v>
      </c>
      <c r="X42" s="35" t="s">
        <v>228</v>
      </c>
      <c r="Y42" s="348">
        <v>38.170948028564453</v>
      </c>
      <c r="Z42" s="348">
        <v>38.170948028564453</v>
      </c>
      <c r="AA42" s="35" t="s">
        <v>226</v>
      </c>
      <c r="AB42" s="348">
        <v>1.3401196002960205</v>
      </c>
      <c r="AC42" s="348">
        <v>1.3401196002960205</v>
      </c>
      <c r="AD42" s="35" t="s">
        <v>226</v>
      </c>
    </row>
    <row r="43" spans="1:30" ht="20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t="s">
        <v>245</v>
      </c>
      <c r="W43" s="194" t="s">
        <v>425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0" ht="20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s="194" t="s">
        <v>425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0" ht="20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s="194" t="s">
        <v>425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0" ht="20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s="194" t="s">
        <v>425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0" ht="20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s="194" t="s">
        <v>425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0" ht="20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t="s">
        <v>252</v>
      </c>
      <c r="W48" s="349" t="s">
        <v>425</v>
      </c>
      <c r="X48" s="35" t="s">
        <v>228</v>
      </c>
      <c r="Y48" s="35" t="s">
        <v>225</v>
      </c>
      <c r="Z48" s="35" t="s">
        <v>226</v>
      </c>
      <c r="AA48" s="35" t="s">
        <v>226</v>
      </c>
      <c r="AB48" s="35" t="s">
        <v>226</v>
      </c>
      <c r="AC48" s="35" t="s">
        <v>226</v>
      </c>
      <c r="AD48" s="35" t="s">
        <v>226</v>
      </c>
    </row>
    <row r="49" spans="1:30" ht="20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t="s">
        <v>253</v>
      </c>
      <c r="W49" s="350" t="s">
        <v>426</v>
      </c>
      <c r="X49" s="283" t="s">
        <v>228</v>
      </c>
      <c r="Y49" s="283" t="s">
        <v>225</v>
      </c>
      <c r="Z49" s="283" t="s">
        <v>226</v>
      </c>
      <c r="AA49" s="283" t="s">
        <v>226</v>
      </c>
      <c r="AB49" s="283" t="s">
        <v>226</v>
      </c>
      <c r="AC49" s="283" t="s">
        <v>226</v>
      </c>
      <c r="AD49" s="283" t="s">
        <v>226</v>
      </c>
    </row>
    <row r="50" spans="1:30" ht="20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s="194" t="s">
        <v>426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20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s="194" t="s">
        <v>426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20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s="194" t="s">
        <v>426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20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s="194" t="s">
        <v>426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89</v>
      </c>
      <c r="V54" t="s">
        <v>258</v>
      </c>
      <c r="W54" s="349" t="s">
        <v>426</v>
      </c>
      <c r="X54" s="35" t="s">
        <v>228</v>
      </c>
      <c r="Y54" s="35" t="s">
        <v>225</v>
      </c>
      <c r="Z54" s="35" t="s">
        <v>226</v>
      </c>
      <c r="AA54" s="35" t="s">
        <v>226</v>
      </c>
      <c r="AB54" s="35" t="s">
        <v>226</v>
      </c>
      <c r="AC54" s="35" t="s">
        <v>226</v>
      </c>
      <c r="AD54" s="35" t="s">
        <v>226</v>
      </c>
    </row>
    <row r="55" spans="1:30">
      <c r="U55">
        <v>6</v>
      </c>
      <c r="V55" t="s">
        <v>259</v>
      </c>
      <c r="W55" s="194" t="s">
        <v>427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7</v>
      </c>
      <c r="V56" t="s">
        <v>261</v>
      </c>
      <c r="W56" s="194" t="s">
        <v>427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8</v>
      </c>
      <c r="V57" t="s">
        <v>262</v>
      </c>
      <c r="W57" s="194" t="s">
        <v>427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18</v>
      </c>
      <c r="V58" t="s">
        <v>263</v>
      </c>
      <c r="W58" s="194" t="s">
        <v>427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19</v>
      </c>
      <c r="V59" t="s">
        <v>264</v>
      </c>
      <c r="W59" s="194" t="s">
        <v>427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20</v>
      </c>
      <c r="V60" t="s">
        <v>265</v>
      </c>
      <c r="W60" s="349" t="s">
        <v>427</v>
      </c>
      <c r="X60" s="35" t="s">
        <v>228</v>
      </c>
      <c r="Y60" s="35" t="s">
        <v>225</v>
      </c>
      <c r="Z60" s="35" t="s">
        <v>226</v>
      </c>
      <c r="AA60" s="35" t="s">
        <v>226</v>
      </c>
      <c r="AB60" s="35" t="s">
        <v>226</v>
      </c>
      <c r="AC60" s="35" t="s">
        <v>226</v>
      </c>
      <c r="AD60" s="35" t="s">
        <v>226</v>
      </c>
    </row>
    <row r="61" spans="1:30">
      <c r="U61">
        <v>9</v>
      </c>
      <c r="V61" t="s">
        <v>271</v>
      </c>
      <c r="W61" s="194" t="s">
        <v>428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10</v>
      </c>
      <c r="V62" t="s">
        <v>273</v>
      </c>
      <c r="W62" s="194" t="s">
        <v>428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11</v>
      </c>
      <c r="V63" t="s">
        <v>274</v>
      </c>
      <c r="W63" s="194" t="s">
        <v>428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21</v>
      </c>
      <c r="V64" t="s">
        <v>275</v>
      </c>
      <c r="W64" s="194" t="s">
        <v>428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:30">
      <c r="U65">
        <v>22</v>
      </c>
      <c r="V65" t="s">
        <v>276</v>
      </c>
      <c r="W65" s="194" t="s">
        <v>428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23</v>
      </c>
      <c r="V66" t="s">
        <v>277</v>
      </c>
      <c r="W66" s="349" t="s">
        <v>428</v>
      </c>
      <c r="X66" s="35" t="s">
        <v>228</v>
      </c>
      <c r="Y66" s="35" t="s">
        <v>225</v>
      </c>
      <c r="Z66" s="35" t="s">
        <v>226</v>
      </c>
      <c r="AA66" s="35" t="s">
        <v>226</v>
      </c>
      <c r="AB66" s="35" t="s">
        <v>226</v>
      </c>
      <c r="AC66" s="35" t="s">
        <v>226</v>
      </c>
      <c r="AD66" s="35" t="s">
        <v>226</v>
      </c>
    </row>
    <row r="67" spans="2:30">
      <c r="U67">
        <v>78</v>
      </c>
      <c r="V67" t="s">
        <v>291</v>
      </c>
      <c r="W67" s="194" t="s">
        <v>429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79</v>
      </c>
      <c r="V68" t="s">
        <v>292</v>
      </c>
      <c r="W68" s="194" t="s">
        <v>429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80</v>
      </c>
      <c r="V69" t="s">
        <v>293</v>
      </c>
      <c r="W69" s="194" t="s">
        <v>429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90</v>
      </c>
      <c r="V70" t="s">
        <v>294</v>
      </c>
      <c r="W70" s="194" t="s">
        <v>429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91</v>
      </c>
      <c r="V71" t="s">
        <v>295</v>
      </c>
      <c r="W71" s="194" t="s">
        <v>429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92</v>
      </c>
      <c r="V72" t="s">
        <v>296</v>
      </c>
      <c r="W72" s="349" t="s">
        <v>429</v>
      </c>
      <c r="X72" s="35" t="s">
        <v>228</v>
      </c>
      <c r="Y72" s="35" t="s">
        <v>225</v>
      </c>
      <c r="Z72" s="35" t="s">
        <v>226</v>
      </c>
      <c r="AA72" s="35" t="s">
        <v>226</v>
      </c>
      <c r="AB72" s="35" t="s">
        <v>226</v>
      </c>
      <c r="AC72" s="35" t="s">
        <v>226</v>
      </c>
      <c r="AD72" s="35" t="s">
        <v>226</v>
      </c>
    </row>
    <row r="73" spans="2:30">
      <c r="U73">
        <v>30</v>
      </c>
      <c r="V73" t="s">
        <v>266</v>
      </c>
      <c r="W73" s="350" t="s">
        <v>430</v>
      </c>
      <c r="X73" s="283" t="s">
        <v>228</v>
      </c>
      <c r="Y73" s="283" t="s">
        <v>225</v>
      </c>
      <c r="Z73" s="351">
        <v>36.393394470214844</v>
      </c>
      <c r="AA73" s="283" t="s">
        <v>226</v>
      </c>
      <c r="AB73" s="283" t="s">
        <v>226</v>
      </c>
      <c r="AC73" s="283" t="s">
        <v>226</v>
      </c>
      <c r="AD73" s="283" t="s">
        <v>226</v>
      </c>
    </row>
    <row r="74" spans="2:30">
      <c r="U74">
        <v>31</v>
      </c>
      <c r="V74" t="s">
        <v>267</v>
      </c>
      <c r="W74" s="194" t="s">
        <v>430</v>
      </c>
      <c r="X74" t="s">
        <v>228</v>
      </c>
      <c r="Y74" t="s">
        <v>225</v>
      </c>
      <c r="Z74" s="229">
        <v>36.393394470214844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32</v>
      </c>
      <c r="V75" t="s">
        <v>268</v>
      </c>
      <c r="W75" s="194" t="s">
        <v>430</v>
      </c>
      <c r="X75" t="s">
        <v>228</v>
      </c>
      <c r="Y75" t="s">
        <v>225</v>
      </c>
      <c r="Z75" s="229">
        <v>36.393394470214844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42</v>
      </c>
      <c r="V76" t="s">
        <v>269</v>
      </c>
      <c r="W76" s="194" t="s">
        <v>430</v>
      </c>
      <c r="X76" t="s">
        <v>228</v>
      </c>
      <c r="Y76" t="s">
        <v>225</v>
      </c>
      <c r="Z76" s="229">
        <v>36.393394470214844</v>
      </c>
      <c r="AA76" t="s">
        <v>226</v>
      </c>
      <c r="AB76" t="s">
        <v>226</v>
      </c>
      <c r="AC76" t="s">
        <v>226</v>
      </c>
      <c r="AD76" t="s">
        <v>226</v>
      </c>
    </row>
    <row r="77" spans="2:30">
      <c r="U77">
        <v>43</v>
      </c>
      <c r="V77" t="s">
        <v>91</v>
      </c>
      <c r="W77" s="194" t="s">
        <v>430</v>
      </c>
      <c r="X77" t="s">
        <v>228</v>
      </c>
      <c r="Y77" t="s">
        <v>225</v>
      </c>
      <c r="Z77" s="229">
        <v>36.393394470214844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44</v>
      </c>
      <c r="V78" t="s">
        <v>270</v>
      </c>
      <c r="W78" s="349" t="s">
        <v>430</v>
      </c>
      <c r="X78" s="35" t="s">
        <v>228</v>
      </c>
      <c r="Y78" s="348">
        <v>36.393394470214844</v>
      </c>
      <c r="Z78" s="348">
        <v>36.393394470214844</v>
      </c>
      <c r="AA78" s="35" t="s">
        <v>226</v>
      </c>
      <c r="AB78" s="348">
        <v>4.7340178489685059</v>
      </c>
      <c r="AC78" s="348">
        <v>4.7340178489685059</v>
      </c>
      <c r="AD78" s="35" t="s">
        <v>226</v>
      </c>
    </row>
    <row r="79" spans="2:30">
      <c r="U79">
        <v>54</v>
      </c>
      <c r="V79" t="s">
        <v>284</v>
      </c>
      <c r="W79" s="194" t="s">
        <v>431</v>
      </c>
      <c r="X79" t="s">
        <v>228</v>
      </c>
      <c r="Y79" t="s">
        <v>225</v>
      </c>
      <c r="Z79" s="229">
        <v>38.060371398925781</v>
      </c>
      <c r="AA79" s="229">
        <v>0.18841327726840973</v>
      </c>
      <c r="AB79" t="s">
        <v>226</v>
      </c>
      <c r="AC79" t="s">
        <v>226</v>
      </c>
      <c r="AD79" t="s">
        <v>226</v>
      </c>
    </row>
    <row r="80" spans="2:30">
      <c r="U80">
        <v>55</v>
      </c>
      <c r="V80" t="s">
        <v>286</v>
      </c>
      <c r="W80" s="194" t="s">
        <v>431</v>
      </c>
      <c r="X80" t="s">
        <v>228</v>
      </c>
      <c r="Y80" t="s">
        <v>225</v>
      </c>
      <c r="Z80" s="229">
        <v>38.060371398925781</v>
      </c>
      <c r="AA80" s="229">
        <v>0.18841327726840973</v>
      </c>
      <c r="AB80" t="s">
        <v>226</v>
      </c>
      <c r="AC80" t="s">
        <v>226</v>
      </c>
      <c r="AD80" t="s">
        <v>226</v>
      </c>
    </row>
    <row r="81" spans="21:30">
      <c r="U81">
        <v>56</v>
      </c>
      <c r="V81" t="s">
        <v>287</v>
      </c>
      <c r="W81" s="194" t="s">
        <v>431</v>
      </c>
      <c r="X81" t="s">
        <v>228</v>
      </c>
      <c r="Y81" s="229">
        <v>37.927143096923828</v>
      </c>
      <c r="Z81" s="229">
        <v>38.060371398925781</v>
      </c>
      <c r="AA81" s="229">
        <v>0.18841327726840973</v>
      </c>
      <c r="AB81" s="229">
        <v>1.5933740139007568</v>
      </c>
      <c r="AC81" s="229">
        <v>1.456057071685791</v>
      </c>
      <c r="AD81" s="229">
        <v>0.19419556856155396</v>
      </c>
    </row>
    <row r="82" spans="21:30">
      <c r="U82">
        <v>66</v>
      </c>
      <c r="V82" t="s">
        <v>288</v>
      </c>
      <c r="W82" s="194" t="s">
        <v>431</v>
      </c>
      <c r="X82" t="s">
        <v>228</v>
      </c>
      <c r="Y82" t="s">
        <v>225</v>
      </c>
      <c r="Z82" s="229">
        <v>38.060371398925781</v>
      </c>
      <c r="AA82" s="229">
        <v>0.18841327726840973</v>
      </c>
      <c r="AB82" t="s">
        <v>226</v>
      </c>
      <c r="AC82" t="s">
        <v>226</v>
      </c>
      <c r="AD82" t="s">
        <v>226</v>
      </c>
    </row>
    <row r="83" spans="21:30">
      <c r="U83">
        <v>67</v>
      </c>
      <c r="V83" t="s">
        <v>289</v>
      </c>
      <c r="W83" s="194" t="s">
        <v>431</v>
      </c>
      <c r="X83" t="s">
        <v>228</v>
      </c>
      <c r="Y83" s="229">
        <v>38.193599700927734</v>
      </c>
      <c r="Z83" s="229">
        <v>38.060371398925781</v>
      </c>
      <c r="AA83" s="229">
        <v>0.18841327726840973</v>
      </c>
      <c r="AB83" s="229">
        <v>1.3187400102615356</v>
      </c>
      <c r="AC83" s="229">
        <v>1.456057071685791</v>
      </c>
      <c r="AD83" s="229">
        <v>0.19419556856155396</v>
      </c>
    </row>
    <row r="84" spans="21:30">
      <c r="U84">
        <v>68</v>
      </c>
      <c r="V84" t="s">
        <v>290</v>
      </c>
      <c r="W84" s="349" t="s">
        <v>431</v>
      </c>
      <c r="X84" s="35" t="s">
        <v>228</v>
      </c>
      <c r="Y84" s="35" t="s">
        <v>225</v>
      </c>
      <c r="Z84" s="348">
        <v>38.060371398925781</v>
      </c>
      <c r="AA84" s="348">
        <v>0.18841327726840973</v>
      </c>
      <c r="AB84" s="35" t="s">
        <v>226</v>
      </c>
      <c r="AC84" s="35" t="s">
        <v>226</v>
      </c>
      <c r="AD84" s="35" t="s">
        <v>226</v>
      </c>
    </row>
    <row r="85" spans="21:30">
      <c r="U85">
        <v>33</v>
      </c>
      <c r="V85" t="s">
        <v>278</v>
      </c>
      <c r="W85" s="194" t="s">
        <v>432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34</v>
      </c>
      <c r="V86" t="s">
        <v>279</v>
      </c>
      <c r="W86" s="194" t="s">
        <v>432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35</v>
      </c>
      <c r="V87" t="s">
        <v>280</v>
      </c>
      <c r="W87" s="194" t="s">
        <v>432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45</v>
      </c>
      <c r="V88" t="s">
        <v>281</v>
      </c>
      <c r="W88" s="194" t="s">
        <v>432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46</v>
      </c>
      <c r="V89" t="s">
        <v>282</v>
      </c>
      <c r="W89" s="194" t="s">
        <v>432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47</v>
      </c>
      <c r="V90" t="s">
        <v>283</v>
      </c>
      <c r="W90" s="349" t="s">
        <v>432</v>
      </c>
      <c r="X90" s="35" t="s">
        <v>228</v>
      </c>
      <c r="Y90" s="35" t="s">
        <v>225</v>
      </c>
      <c r="Z90" s="35" t="s">
        <v>226</v>
      </c>
      <c r="AA90" s="35" t="s">
        <v>226</v>
      </c>
      <c r="AB90" s="35" t="s">
        <v>226</v>
      </c>
      <c r="AC90" s="35" t="s">
        <v>226</v>
      </c>
      <c r="AD90" s="35" t="s">
        <v>226</v>
      </c>
    </row>
    <row r="91" spans="21:30">
      <c r="U91">
        <v>57</v>
      </c>
      <c r="V91" t="s">
        <v>297</v>
      </c>
      <c r="W91" s="350" t="s">
        <v>433</v>
      </c>
      <c r="X91" s="283" t="s">
        <v>228</v>
      </c>
      <c r="Y91" s="351">
        <v>35.846515655517578</v>
      </c>
      <c r="Z91" s="351">
        <v>36.511329650878906</v>
      </c>
      <c r="AA91" s="351">
        <v>0.60685241222381592</v>
      </c>
      <c r="AB91" s="351">
        <v>6.9799623489379883</v>
      </c>
      <c r="AC91" s="351">
        <v>4.6726822853088379</v>
      </c>
      <c r="AD91" s="351">
        <v>1.863140344619751</v>
      </c>
    </row>
    <row r="92" spans="21:30">
      <c r="U92">
        <v>58</v>
      </c>
      <c r="V92" t="s">
        <v>299</v>
      </c>
      <c r="W92" s="194" t="s">
        <v>433</v>
      </c>
      <c r="X92" t="s">
        <v>228</v>
      </c>
      <c r="Y92" s="229">
        <v>36.227245330810547</v>
      </c>
      <c r="Z92" s="229">
        <v>36.511329650878906</v>
      </c>
      <c r="AA92" s="229">
        <v>0.60685241222381592</v>
      </c>
      <c r="AB92" s="229">
        <v>5.3267202377319336</v>
      </c>
      <c r="AC92" s="229">
        <v>4.6726822853088379</v>
      </c>
      <c r="AD92" s="229">
        <v>1.863140344619751</v>
      </c>
    </row>
    <row r="93" spans="21:30">
      <c r="U93">
        <v>59</v>
      </c>
      <c r="V93" t="s">
        <v>300</v>
      </c>
      <c r="W93" s="194" t="s">
        <v>433</v>
      </c>
      <c r="X93" t="s">
        <v>228</v>
      </c>
      <c r="Y93" s="229">
        <v>37.179084777832031</v>
      </c>
      <c r="Z93" s="229">
        <v>36.511329650878906</v>
      </c>
      <c r="AA93" s="229">
        <v>0.60685241222381592</v>
      </c>
      <c r="AB93" s="229">
        <v>2.7100176811218262</v>
      </c>
      <c r="AC93" s="229">
        <v>4.6726822853088379</v>
      </c>
      <c r="AD93" s="229">
        <v>1.863140344619751</v>
      </c>
    </row>
    <row r="94" spans="21:30">
      <c r="U94">
        <v>69</v>
      </c>
      <c r="V94" t="s">
        <v>301</v>
      </c>
      <c r="W94" s="194" t="s">
        <v>433</v>
      </c>
      <c r="X94" t="s">
        <v>228</v>
      </c>
      <c r="Y94" s="229">
        <v>37.134078979492188</v>
      </c>
      <c r="Z94" s="229">
        <v>36.511329650878906</v>
      </c>
      <c r="AA94" s="229">
        <v>0.60685241222381592</v>
      </c>
      <c r="AB94" s="229">
        <v>2.798008918762207</v>
      </c>
      <c r="AC94" s="229">
        <v>4.6726822853088379</v>
      </c>
      <c r="AD94" s="229">
        <v>1.863140344619751</v>
      </c>
    </row>
    <row r="95" spans="21:30">
      <c r="U95">
        <v>70</v>
      </c>
      <c r="V95" t="s">
        <v>302</v>
      </c>
      <c r="W95" s="194" t="s">
        <v>433</v>
      </c>
      <c r="X95" t="s">
        <v>228</v>
      </c>
      <c r="Y95" s="229">
        <v>36.16973876953125</v>
      </c>
      <c r="Z95" s="229">
        <v>36.511329650878906</v>
      </c>
      <c r="AA95" s="229">
        <v>0.60685241222381592</v>
      </c>
      <c r="AB95" s="229">
        <v>5.5487008094787598</v>
      </c>
      <c r="AC95" s="229">
        <v>4.6726822853088379</v>
      </c>
      <c r="AD95" s="229">
        <v>1.863140344619751</v>
      </c>
    </row>
    <row r="96" spans="21:30">
      <c r="U96">
        <v>71</v>
      </c>
      <c r="V96" t="s">
        <v>303</v>
      </c>
      <c r="W96" s="349" t="s">
        <v>433</v>
      </c>
      <c r="X96" s="35" t="s">
        <v>228</v>
      </c>
      <c r="Y96" s="35" t="s">
        <v>225</v>
      </c>
      <c r="Z96" s="348">
        <v>36.511329650878906</v>
      </c>
      <c r="AA96" s="348">
        <v>0.60685241222381592</v>
      </c>
      <c r="AB96" s="35" t="s">
        <v>226</v>
      </c>
      <c r="AC96" s="35" t="s">
        <v>226</v>
      </c>
      <c r="AD96" s="35" t="s">
        <v>226</v>
      </c>
    </row>
    <row r="97" spans="21:30">
      <c r="U97">
        <v>81</v>
      </c>
      <c r="V97" t="s">
        <v>304</v>
      </c>
      <c r="W97" s="194" t="s">
        <v>434</v>
      </c>
      <c r="X97" t="s">
        <v>228</v>
      </c>
      <c r="Y97" s="229">
        <v>31.923072814941406</v>
      </c>
      <c r="Z97" s="229">
        <v>32.044952392578125</v>
      </c>
      <c r="AA97" s="229">
        <v>0.11337451636791229</v>
      </c>
      <c r="AB97" s="229">
        <v>113.13511657714844</v>
      </c>
      <c r="AC97" s="229">
        <v>104.03451538085938</v>
      </c>
      <c r="AD97" s="229">
        <v>8.2411727905273438</v>
      </c>
    </row>
    <row r="98" spans="21:30">
      <c r="U98">
        <v>82</v>
      </c>
      <c r="V98" t="s">
        <v>305</v>
      </c>
      <c r="W98" s="194" t="s">
        <v>434</v>
      </c>
      <c r="X98" t="s">
        <v>228</v>
      </c>
      <c r="Y98" s="229">
        <v>32.121818542480469</v>
      </c>
      <c r="Z98" s="229">
        <v>32.044952392578125</v>
      </c>
      <c r="AA98" s="229">
        <v>0.11337451636791229</v>
      </c>
      <c r="AB98" s="229">
        <v>98.246406555175781</v>
      </c>
      <c r="AC98" s="229">
        <v>104.03451538085938</v>
      </c>
      <c r="AD98" s="229">
        <v>8.2411727905273438</v>
      </c>
    </row>
    <row r="99" spans="21:30">
      <c r="U99">
        <v>83</v>
      </c>
      <c r="V99" t="s">
        <v>306</v>
      </c>
      <c r="W99" s="194" t="s">
        <v>434</v>
      </c>
      <c r="X99" t="s">
        <v>228</v>
      </c>
      <c r="Y99" s="229">
        <v>31.992347717285156</v>
      </c>
      <c r="Z99" s="229">
        <v>32.044952392578125</v>
      </c>
      <c r="AA99" s="229">
        <v>0.11337451636791229</v>
      </c>
      <c r="AB99" s="229">
        <v>107.70537567138672</v>
      </c>
      <c r="AC99" s="229">
        <v>104.03451538085938</v>
      </c>
      <c r="AD99" s="229">
        <v>8.2411727905273438</v>
      </c>
    </row>
    <row r="100" spans="21:30">
      <c r="U100">
        <v>93</v>
      </c>
      <c r="V100" t="s">
        <v>307</v>
      </c>
      <c r="W100" s="194" t="s">
        <v>434</v>
      </c>
      <c r="X100" t="s">
        <v>228</v>
      </c>
      <c r="Y100" s="229">
        <v>31.945178985595703</v>
      </c>
      <c r="Z100" s="229">
        <v>32.044952392578125</v>
      </c>
      <c r="AA100" s="229">
        <v>0.11337451636791229</v>
      </c>
      <c r="AB100" s="229">
        <v>111.37334442138672</v>
      </c>
      <c r="AC100" s="229">
        <v>104.03451538085938</v>
      </c>
      <c r="AD100" s="229">
        <v>8.2411727905273438</v>
      </c>
    </row>
    <row r="101" spans="21:30">
      <c r="U101">
        <v>94</v>
      </c>
      <c r="V101" t="s">
        <v>308</v>
      </c>
      <c r="W101" s="194" t="s">
        <v>434</v>
      </c>
      <c r="X101" t="s">
        <v>228</v>
      </c>
      <c r="Y101" s="229">
        <v>32.068470001220703</v>
      </c>
      <c r="Z101" s="229">
        <v>32.044952392578125</v>
      </c>
      <c r="AA101" s="229">
        <v>0.11337451636791229</v>
      </c>
      <c r="AB101" s="229">
        <v>102.03896331787109</v>
      </c>
      <c r="AC101" s="229">
        <v>104.03451538085938</v>
      </c>
      <c r="AD101" s="229">
        <v>8.2411727905273438</v>
      </c>
    </row>
    <row r="102" spans="21:30">
      <c r="U102">
        <v>95</v>
      </c>
      <c r="V102" t="s">
        <v>309</v>
      </c>
      <c r="W102" s="349" t="s">
        <v>434</v>
      </c>
      <c r="X102" s="35" t="s">
        <v>228</v>
      </c>
      <c r="Y102" s="348">
        <v>32.218822479248047</v>
      </c>
      <c r="Z102" s="348">
        <v>32.044952392578125</v>
      </c>
      <c r="AA102" s="348">
        <v>0.11337451636791229</v>
      </c>
      <c r="AB102" s="348">
        <v>91.707893371582031</v>
      </c>
      <c r="AC102" s="348">
        <v>104.03451538085938</v>
      </c>
      <c r="AD102" s="348">
        <v>8.2411727905273438</v>
      </c>
    </row>
    <row r="103" spans="21:30">
      <c r="U103">
        <v>12</v>
      </c>
      <c r="V103" t="s">
        <v>364</v>
      </c>
      <c r="W103" s="194" t="s">
        <v>435</v>
      </c>
      <c r="X103" t="s">
        <v>228</v>
      </c>
      <c r="Y103" s="229">
        <v>30.351844787597656</v>
      </c>
      <c r="Z103" s="229">
        <v>30.196355819702148</v>
      </c>
      <c r="AA103" s="229">
        <v>0.11169327795505524</v>
      </c>
      <c r="AB103" s="229">
        <v>345.19607543945312</v>
      </c>
      <c r="AC103" s="229">
        <v>386.49691772460938</v>
      </c>
      <c r="AD103" s="229">
        <v>30.598939895629883</v>
      </c>
    </row>
    <row r="104" spans="21:30">
      <c r="U104">
        <v>24</v>
      </c>
      <c r="V104" t="s">
        <v>365</v>
      </c>
      <c r="W104" s="194" t="s">
        <v>435</v>
      </c>
      <c r="X104" t="s">
        <v>228</v>
      </c>
      <c r="Y104" s="229">
        <v>30.24308967590332</v>
      </c>
      <c r="Z104" s="229">
        <v>30.196355819702148</v>
      </c>
      <c r="AA104" s="229">
        <v>0.11169327795505524</v>
      </c>
      <c r="AB104" s="229">
        <v>372.90579223632812</v>
      </c>
      <c r="AC104" s="229">
        <v>386.49691772460938</v>
      </c>
      <c r="AD104" s="229">
        <v>30.598939895629883</v>
      </c>
    </row>
    <row r="105" spans="21:30">
      <c r="U105">
        <v>36</v>
      </c>
      <c r="V105" t="s">
        <v>366</v>
      </c>
      <c r="W105" s="194" t="s">
        <v>435</v>
      </c>
      <c r="X105" t="s">
        <v>228</v>
      </c>
      <c r="Y105" s="229">
        <v>30.265707015991211</v>
      </c>
      <c r="Z105" s="229">
        <v>30.196355819702148</v>
      </c>
      <c r="AA105" s="229">
        <v>0.11169327795505524</v>
      </c>
      <c r="AB105" s="229">
        <v>366.96560668945312</v>
      </c>
      <c r="AC105" s="229">
        <v>386.49691772460938</v>
      </c>
      <c r="AD105" s="229">
        <v>30.598939895629883</v>
      </c>
    </row>
    <row r="106" spans="21:30">
      <c r="U106">
        <v>48</v>
      </c>
      <c r="V106" t="s">
        <v>367</v>
      </c>
      <c r="W106" s="194" t="s">
        <v>435</v>
      </c>
      <c r="X106" t="s">
        <v>228</v>
      </c>
      <c r="Y106" s="229">
        <v>30.104095458984375</v>
      </c>
      <c r="Z106" s="229">
        <v>30.196355819702148</v>
      </c>
      <c r="AA106" s="229">
        <v>0.11169327795505524</v>
      </c>
      <c r="AB106" s="229">
        <v>411.58187866210938</v>
      </c>
      <c r="AC106" s="229">
        <v>386.49691772460938</v>
      </c>
      <c r="AD106" s="229">
        <v>30.598939895629883</v>
      </c>
    </row>
    <row r="107" spans="21:30">
      <c r="U107">
        <v>60</v>
      </c>
      <c r="V107" t="s">
        <v>368</v>
      </c>
      <c r="W107" s="194" t="s">
        <v>435</v>
      </c>
      <c r="X107" t="s">
        <v>228</v>
      </c>
      <c r="Y107" s="229">
        <v>30.049179077148438</v>
      </c>
      <c r="Z107" s="229">
        <v>30.196355819702148</v>
      </c>
      <c r="AA107" s="229">
        <v>0.11169327795505524</v>
      </c>
      <c r="AB107" s="229">
        <v>427.94607543945312</v>
      </c>
      <c r="AC107" s="229">
        <v>386.49691772460938</v>
      </c>
      <c r="AD107" s="229">
        <v>30.598939895629883</v>
      </c>
    </row>
    <row r="108" spans="21:30">
      <c r="U108">
        <v>72</v>
      </c>
      <c r="V108" t="s">
        <v>350</v>
      </c>
      <c r="W108" s="194" t="s">
        <v>435</v>
      </c>
      <c r="X108" t="s">
        <v>228</v>
      </c>
      <c r="Y108" s="229">
        <v>30.164207458496094</v>
      </c>
      <c r="Z108" s="229">
        <v>30.196355819702148</v>
      </c>
      <c r="AA108" s="229">
        <v>0.11169327795505524</v>
      </c>
      <c r="AB108" s="229">
        <v>394.385986328125</v>
      </c>
      <c r="AC108" s="229">
        <v>386.49691772460938</v>
      </c>
      <c r="AD108" s="229">
        <v>30.598939895629883</v>
      </c>
    </row>
  </sheetData>
  <mergeCells count="54"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  <mergeCell ref="E35:E37"/>
    <mergeCell ref="R35:R37"/>
    <mergeCell ref="F36:G36"/>
    <mergeCell ref="H36:J36"/>
    <mergeCell ref="K36:M36"/>
    <mergeCell ref="N36:P36"/>
    <mergeCell ref="E32:E34"/>
    <mergeCell ref="R32:R34"/>
    <mergeCell ref="F33:G33"/>
    <mergeCell ref="H33:J33"/>
    <mergeCell ref="K33:M33"/>
    <mergeCell ref="N33:P33"/>
    <mergeCell ref="E29:E31"/>
    <mergeCell ref="Q29:Q31"/>
    <mergeCell ref="R29:R31"/>
    <mergeCell ref="F30:G30"/>
    <mergeCell ref="H30:J30"/>
    <mergeCell ref="K30:M30"/>
    <mergeCell ref="N30:P30"/>
    <mergeCell ref="E26:E28"/>
    <mergeCell ref="R26:R28"/>
    <mergeCell ref="F27:G27"/>
    <mergeCell ref="H27:J27"/>
    <mergeCell ref="K27:M27"/>
    <mergeCell ref="N27:P27"/>
    <mergeCell ref="E23:E25"/>
    <mergeCell ref="R23:R25"/>
    <mergeCell ref="F24:G24"/>
    <mergeCell ref="H24:J24"/>
    <mergeCell ref="K24:M24"/>
    <mergeCell ref="N24:P24"/>
    <mergeCell ref="E20:E22"/>
    <mergeCell ref="Q20:Q22"/>
    <mergeCell ref="R20:R22"/>
    <mergeCell ref="F21:G21"/>
    <mergeCell ref="H21:J21"/>
    <mergeCell ref="K21:M21"/>
    <mergeCell ref="N21:P21"/>
    <mergeCell ref="G2:H2"/>
    <mergeCell ref="E17:E19"/>
    <mergeCell ref="R17:R19"/>
    <mergeCell ref="F18:G18"/>
    <mergeCell ref="H18:J18"/>
    <mergeCell ref="K18:M18"/>
    <mergeCell ref="N18:P18"/>
  </mergeCells>
  <conditionalFormatting sqref="A1:S1 A42:G53 I42:I53 R2:S2 S5:S7 K42:S53 E4:F4 R4:R7 A32:S32 A31:P31 A30:H30 A34:S35 A33:H33 A37:S38 A40:S41 N18 K18 N21 K21 N24 K24 N27 K27 N30 K30 N33 K33 N36 K36 N39 K39 Q18:S19 Q24:S24 Q27:S27 Q33:S33 Q36:S36 Q39:S39 E24:H24 E25:S26 E21:H21 E18:H18 E16:S17 E5:E15 A39:H39 A2:J2 R10:S15 A54:S1048576 E20:S20 E22:P22 R21:S22 A36:H36 R30:S31 A29:S29 E28:S28 E3:J3 A3:A14 E27:H27 E19:M19 E23:S23 A15:B28">
    <cfRule type="cellIs" dxfId="456" priority="67" stopIfTrue="1" operator="equal">
      <formula>0</formula>
    </cfRule>
  </conditionalFormatting>
  <conditionalFormatting sqref="P5:Q5 P10">
    <cfRule type="cellIs" dxfId="455" priority="66" stopIfTrue="1" operator="equal">
      <formula>0</formula>
    </cfRule>
  </conditionalFormatting>
  <conditionalFormatting sqref="O4">
    <cfRule type="cellIs" dxfId="454" priority="63" stopIfTrue="1" operator="equal">
      <formula>0</formula>
    </cfRule>
  </conditionalFormatting>
  <conditionalFormatting sqref="O5 O14 P7:Q8 Q4 Q10 P12:Q14 Q6">
    <cfRule type="cellIs" dxfId="453" priority="65" stopIfTrue="1" operator="equal">
      <formula>0</formula>
    </cfRule>
  </conditionalFormatting>
  <conditionalFormatting sqref="P14:Q14">
    <cfRule type="cellIs" dxfId="452" priority="64" stopIfTrue="1" operator="equal">
      <formula>0</formula>
    </cfRule>
  </conditionalFormatting>
  <conditionalFormatting sqref="M5:N5 M11">
    <cfRule type="cellIs" dxfId="451" priority="62" stopIfTrue="1" operator="equal">
      <formula>0</formula>
    </cfRule>
  </conditionalFormatting>
  <conditionalFormatting sqref="L4">
    <cfRule type="cellIs" dxfId="450" priority="60" stopIfTrue="1" operator="equal">
      <formula>0</formula>
    </cfRule>
  </conditionalFormatting>
  <conditionalFormatting sqref="K5:L5 M7:N8 N4 K4 N11 M13:N14 N6">
    <cfRule type="cellIs" dxfId="449" priority="61" stopIfTrue="1" operator="equal">
      <formula>0</formula>
    </cfRule>
  </conditionalFormatting>
  <conditionalFormatting sqref="D3 B3">
    <cfRule type="cellIs" dxfId="448" priority="59" stopIfTrue="1" operator="equal">
      <formula>0</formula>
    </cfRule>
  </conditionalFormatting>
  <conditionalFormatting sqref="H6 G6:G12">
    <cfRule type="cellIs" dxfId="447" priority="58" stopIfTrue="1" operator="equal">
      <formula>0</formula>
    </cfRule>
  </conditionalFormatting>
  <conditionalFormatting sqref="B18:B23">
    <cfRule type="cellIs" dxfId="446" priority="57" stopIfTrue="1" operator="equal">
      <formula>0</formula>
    </cfRule>
  </conditionalFormatting>
  <conditionalFormatting sqref="B22:B27">
    <cfRule type="cellIs" dxfId="445" priority="56" stopIfTrue="1" operator="equal">
      <formula>0</formula>
    </cfRule>
  </conditionalFormatting>
  <conditionalFormatting sqref="B7 B9">
    <cfRule type="cellIs" dxfId="444" priority="55" stopIfTrue="1" operator="equal">
      <formula>0</formula>
    </cfRule>
  </conditionalFormatting>
  <conditionalFormatting sqref="B5 B7">
    <cfRule type="cellIs" dxfId="443" priority="54" stopIfTrue="1" operator="equal">
      <formula>0</formula>
    </cfRule>
  </conditionalFormatting>
  <conditionalFormatting sqref="C3">
    <cfRule type="cellIs" dxfId="442" priority="53" stopIfTrue="1" operator="equal">
      <formula>0</formula>
    </cfRule>
  </conditionalFormatting>
  <conditionalFormatting sqref="B9 B11">
    <cfRule type="cellIs" dxfId="441" priority="52" stopIfTrue="1" operator="equal">
      <formula>0</formula>
    </cfRule>
  </conditionalFormatting>
  <conditionalFormatting sqref="B13:B15">
    <cfRule type="cellIs" dxfId="440" priority="51" stopIfTrue="1" operator="equal">
      <formula>0</formula>
    </cfRule>
  </conditionalFormatting>
  <conditionalFormatting sqref="B4">
    <cfRule type="cellIs" dxfId="439" priority="50" stopIfTrue="1" operator="equal">
      <formula>0</formula>
    </cfRule>
  </conditionalFormatting>
  <conditionalFormatting sqref="B6">
    <cfRule type="cellIs" dxfId="438" priority="49" stopIfTrue="1" operator="equal">
      <formula>0</formula>
    </cfRule>
  </conditionalFormatting>
  <conditionalFormatting sqref="B8">
    <cfRule type="cellIs" dxfId="437" priority="48" stopIfTrue="1" operator="equal">
      <formula>0</formula>
    </cfRule>
  </conditionalFormatting>
  <conditionalFormatting sqref="B8">
    <cfRule type="cellIs" dxfId="436" priority="47" stopIfTrue="1" operator="equal">
      <formula>0</formula>
    </cfRule>
  </conditionalFormatting>
  <conditionalFormatting sqref="B10">
    <cfRule type="cellIs" dxfId="435" priority="46" stopIfTrue="1" operator="equal">
      <formula>0</formula>
    </cfRule>
  </conditionalFormatting>
  <conditionalFormatting sqref="B10">
    <cfRule type="cellIs" dxfId="434" priority="45" stopIfTrue="1" operator="equal">
      <formula>0</formula>
    </cfRule>
  </conditionalFormatting>
  <conditionalFormatting sqref="B12">
    <cfRule type="cellIs" dxfId="433" priority="44" stopIfTrue="1" operator="equal">
      <formula>0</formula>
    </cfRule>
  </conditionalFormatting>
  <conditionalFormatting sqref="C3">
    <cfRule type="cellIs" dxfId="432" priority="43" stopIfTrue="1" operator="equal">
      <formula>0</formula>
    </cfRule>
  </conditionalFormatting>
  <conditionalFormatting sqref="C3">
    <cfRule type="cellIs" dxfId="431" priority="42" stopIfTrue="1" operator="equal">
      <formula>0</formula>
    </cfRule>
  </conditionalFormatting>
  <conditionalFormatting sqref="C3">
    <cfRule type="cellIs" dxfId="430" priority="41" stopIfTrue="1" operator="equal">
      <formula>0</formula>
    </cfRule>
  </conditionalFormatting>
  <conditionalFormatting sqref="C3">
    <cfRule type="cellIs" dxfId="429" priority="40" stopIfTrue="1" operator="equal">
      <formula>0</formula>
    </cfRule>
  </conditionalFormatting>
  <conditionalFormatting sqref="D27:D28">
    <cfRule type="cellIs" dxfId="428" priority="39" stopIfTrue="1" operator="equal">
      <formula>0</formula>
    </cfRule>
  </conditionalFormatting>
  <conditionalFormatting sqref="D27:D28">
    <cfRule type="cellIs" dxfId="427" priority="38" stopIfTrue="1" operator="equal">
      <formula>0</formula>
    </cfRule>
  </conditionalFormatting>
  <conditionalFormatting sqref="D25:D26">
    <cfRule type="cellIs" dxfId="426" priority="37" stopIfTrue="1" operator="equal">
      <formula>0</formula>
    </cfRule>
  </conditionalFormatting>
  <conditionalFormatting sqref="D23:D24">
    <cfRule type="cellIs" dxfId="425" priority="36" stopIfTrue="1" operator="equal">
      <formula>0</formula>
    </cfRule>
  </conditionalFormatting>
  <conditionalFormatting sqref="D21:D22">
    <cfRule type="cellIs" dxfId="424" priority="35" stopIfTrue="1" operator="equal">
      <formula>0</formula>
    </cfRule>
  </conditionalFormatting>
  <conditionalFormatting sqref="D17:D18">
    <cfRule type="cellIs" dxfId="423" priority="34" stopIfTrue="1" operator="equal">
      <formula>0</formula>
    </cfRule>
  </conditionalFormatting>
  <conditionalFormatting sqref="D17:D18">
    <cfRule type="cellIs" dxfId="422" priority="33" stopIfTrue="1" operator="equal">
      <formula>0</formula>
    </cfRule>
  </conditionalFormatting>
  <conditionalFormatting sqref="D15:D16">
    <cfRule type="cellIs" dxfId="421" priority="32" stopIfTrue="1" operator="equal">
      <formula>0</formula>
    </cfRule>
  </conditionalFormatting>
  <conditionalFormatting sqref="D15:D16">
    <cfRule type="cellIs" dxfId="420" priority="31" stopIfTrue="1" operator="equal">
      <formula>0</formula>
    </cfRule>
  </conditionalFormatting>
  <conditionalFormatting sqref="D13:D14">
    <cfRule type="cellIs" dxfId="419" priority="30" stopIfTrue="1" operator="equal">
      <formula>0</formula>
    </cfRule>
  </conditionalFormatting>
  <conditionalFormatting sqref="D13:D14">
    <cfRule type="cellIs" dxfId="418" priority="29" stopIfTrue="1" operator="equal">
      <formula>0</formula>
    </cfRule>
  </conditionalFormatting>
  <conditionalFormatting sqref="D11:D12">
    <cfRule type="cellIs" dxfId="417" priority="28" stopIfTrue="1" operator="equal">
      <formula>0</formula>
    </cfRule>
  </conditionalFormatting>
  <conditionalFormatting sqref="D11:D12">
    <cfRule type="cellIs" dxfId="416" priority="27" stopIfTrue="1" operator="equal">
      <formula>0</formula>
    </cfRule>
  </conditionalFormatting>
  <conditionalFormatting sqref="D9:D10">
    <cfRule type="cellIs" dxfId="415" priority="26" stopIfTrue="1" operator="equal">
      <formula>0</formula>
    </cfRule>
  </conditionalFormatting>
  <conditionalFormatting sqref="D7">
    <cfRule type="cellIs" dxfId="414" priority="25" stopIfTrue="1" operator="equal">
      <formula>0</formula>
    </cfRule>
  </conditionalFormatting>
  <conditionalFormatting sqref="D8">
    <cfRule type="cellIs" dxfId="413" priority="24" stopIfTrue="1" operator="equal">
      <formula>0</formula>
    </cfRule>
  </conditionalFormatting>
  <conditionalFormatting sqref="B8 B10">
    <cfRule type="cellIs" dxfId="412" priority="23" stopIfTrue="1" operator="equal">
      <formula>0</formula>
    </cfRule>
  </conditionalFormatting>
  <conditionalFormatting sqref="B8">
    <cfRule type="cellIs" dxfId="411" priority="22" stopIfTrue="1" operator="equal">
      <formula>0</formula>
    </cfRule>
  </conditionalFormatting>
  <conditionalFormatting sqref="B10 B12">
    <cfRule type="cellIs" dxfId="410" priority="21" stopIfTrue="1" operator="equal">
      <formula>0</formula>
    </cfRule>
  </conditionalFormatting>
  <conditionalFormatting sqref="B7">
    <cfRule type="cellIs" dxfId="409" priority="20" stopIfTrue="1" operator="equal">
      <formula>0</formula>
    </cfRule>
  </conditionalFormatting>
  <conditionalFormatting sqref="B9">
    <cfRule type="cellIs" dxfId="408" priority="19" stopIfTrue="1" operator="equal">
      <formula>0</formula>
    </cfRule>
  </conditionalFormatting>
  <conditionalFormatting sqref="B9">
    <cfRule type="cellIs" dxfId="407" priority="18" stopIfTrue="1" operator="equal">
      <formula>0</formula>
    </cfRule>
  </conditionalFormatting>
  <conditionalFormatting sqref="B11">
    <cfRule type="cellIs" dxfId="406" priority="17" stopIfTrue="1" operator="equal">
      <formula>0</formula>
    </cfRule>
  </conditionalFormatting>
  <conditionalFormatting sqref="B11">
    <cfRule type="cellIs" dxfId="405" priority="16" stopIfTrue="1" operator="equal">
      <formula>0</formula>
    </cfRule>
  </conditionalFormatting>
  <conditionalFormatting sqref="B13">
    <cfRule type="cellIs" dxfId="404" priority="15" stopIfTrue="1" operator="equal">
      <formula>0</formula>
    </cfRule>
  </conditionalFormatting>
  <conditionalFormatting sqref="D4">
    <cfRule type="cellIs" dxfId="403" priority="14" stopIfTrue="1" operator="equal">
      <formula>0</formula>
    </cfRule>
  </conditionalFormatting>
  <conditionalFormatting sqref="D19:D20">
    <cfRule type="cellIs" dxfId="402" priority="13" stopIfTrue="1" operator="equal">
      <formula>0</formula>
    </cfRule>
  </conditionalFormatting>
  <conditionalFormatting sqref="D19:D20">
    <cfRule type="cellIs" dxfId="401" priority="12" stopIfTrue="1" operator="equal">
      <formula>0</formula>
    </cfRule>
  </conditionalFormatting>
  <conditionalFormatting sqref="C17:C28">
    <cfRule type="cellIs" dxfId="400" priority="11" stopIfTrue="1" operator="equal">
      <formula>0</formula>
    </cfRule>
  </conditionalFormatting>
  <conditionalFormatting sqref="C17:C28">
    <cfRule type="cellIs" dxfId="399" priority="10" stopIfTrue="1" operator="equal">
      <formula>0</formula>
    </cfRule>
  </conditionalFormatting>
  <conditionalFormatting sqref="C17:C28">
    <cfRule type="cellIs" dxfId="398" priority="9" stopIfTrue="1" operator="equal">
      <formula>0</formula>
    </cfRule>
  </conditionalFormatting>
  <conditionalFormatting sqref="C17:C28">
    <cfRule type="cellIs" dxfId="397" priority="8" stopIfTrue="1" operator="equal">
      <formula>0</formula>
    </cfRule>
  </conditionalFormatting>
  <conditionalFormatting sqref="C17:C28">
    <cfRule type="cellIs" dxfId="396" priority="7" stopIfTrue="1" operator="equal">
      <formula>0</formula>
    </cfRule>
  </conditionalFormatting>
  <conditionalFormatting sqref="D5:D6">
    <cfRule type="cellIs" dxfId="395" priority="6" stopIfTrue="1" operator="equal">
      <formula>0</formula>
    </cfRule>
  </conditionalFormatting>
  <conditionalFormatting sqref="C4:C16">
    <cfRule type="cellIs" dxfId="394" priority="5" stopIfTrue="1" operator="equal">
      <formula>0</formula>
    </cfRule>
  </conditionalFormatting>
  <conditionalFormatting sqref="C4:C16">
    <cfRule type="cellIs" dxfId="393" priority="4" stopIfTrue="1" operator="equal">
      <formula>0</formula>
    </cfRule>
  </conditionalFormatting>
  <conditionalFormatting sqref="C4:C16">
    <cfRule type="cellIs" dxfId="392" priority="3" stopIfTrue="1" operator="equal">
      <formula>0</formula>
    </cfRule>
  </conditionalFormatting>
  <conditionalFormatting sqref="C4:C16">
    <cfRule type="cellIs" dxfId="391" priority="2" stopIfTrue="1" operator="equal">
      <formula>0</formula>
    </cfRule>
  </conditionalFormatting>
  <conditionalFormatting sqref="C4:C16">
    <cfRule type="cellIs" dxfId="390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8E9B1-3371-1941-AAD0-4E20524F74DF}">
  <dimension ref="A1:AD108"/>
  <sheetViews>
    <sheetView workbookViewId="0">
      <selection activeCell="T5" sqref="T5:T6"/>
    </sheetView>
  </sheetViews>
  <sheetFormatPr baseColWidth="10" defaultRowHeight="16"/>
  <cols>
    <col min="1" max="1" width="5.5" bestFit="1" customWidth="1"/>
    <col min="2" max="2" width="5" style="6" customWidth="1"/>
    <col min="3" max="3" width="9.1640625" style="6" bestFit="1" customWidth="1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1" max="22" width="8.83203125" customWidth="1"/>
    <col min="23" max="23" width="23.1640625" customWidth="1"/>
    <col min="24" max="27" width="8.83203125" customWidth="1"/>
    <col min="28" max="28" width="11.6640625" customWidth="1"/>
  </cols>
  <sheetData>
    <row r="1" spans="1:30" ht="17" thickBot="1">
      <c r="U1" t="s">
        <v>181</v>
      </c>
      <c r="V1" s="194" t="s">
        <v>106</v>
      </c>
    </row>
    <row r="2" spans="1:30" ht="24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26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408</v>
      </c>
    </row>
    <row r="3" spans="1:30" ht="18" thickTop="1" thickBot="1">
      <c r="A3" s="15">
        <v>1</v>
      </c>
      <c r="B3" s="16">
        <v>105</v>
      </c>
      <c r="C3" s="16" t="s">
        <v>168</v>
      </c>
      <c r="D3" s="17">
        <v>44286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>
      <c r="A4" s="15">
        <v>2</v>
      </c>
      <c r="B4" s="16">
        <v>105</v>
      </c>
      <c r="C4" s="16" t="s">
        <v>168</v>
      </c>
      <c r="D4" s="17">
        <v>44286</v>
      </c>
      <c r="E4" s="22"/>
      <c r="F4" s="9"/>
      <c r="G4" s="9"/>
      <c r="H4" s="9"/>
      <c r="I4" s="9"/>
      <c r="J4" s="9"/>
      <c r="K4" s="23">
        <f>(F2*3)+22</f>
        <v>100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39.4541015625</v>
      </c>
      <c r="AA4" s="229">
        <v>0.99849998950958252</v>
      </c>
      <c r="AB4" s="229">
        <v>-3.4737999439239502</v>
      </c>
      <c r="AC4" s="229">
        <v>94.030136108398438</v>
      </c>
    </row>
    <row r="5" spans="1:30" ht="17" thickBot="1">
      <c r="A5" s="15">
        <v>3</v>
      </c>
      <c r="B5" s="16">
        <v>106</v>
      </c>
      <c r="C5" s="16" t="s">
        <v>169</v>
      </c>
      <c r="D5" s="17">
        <v>44286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8">
      <c r="A6" s="15">
        <v>4</v>
      </c>
      <c r="B6" s="16">
        <v>106</v>
      </c>
      <c r="C6" s="16" t="s">
        <v>169</v>
      </c>
      <c r="D6" s="17">
        <v>44286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1250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8">
      <c r="A7" s="15">
        <v>5</v>
      </c>
      <c r="B7" s="16">
        <v>107</v>
      </c>
      <c r="C7" s="16" t="s">
        <v>170</v>
      </c>
      <c r="D7" s="17">
        <v>44181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37.5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8">
      <c r="A8" s="15">
        <v>6</v>
      </c>
      <c r="B8" s="16">
        <v>107</v>
      </c>
      <c r="C8" s="16" t="s">
        <v>170</v>
      </c>
      <c r="D8" s="17">
        <v>44181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37.5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9">
      <c r="A9" s="15">
        <v>7</v>
      </c>
      <c r="B9" s="16">
        <v>108</v>
      </c>
      <c r="C9" s="16" t="s">
        <v>170</v>
      </c>
      <c r="D9" s="17">
        <v>44217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9">
      <c r="A10" s="15">
        <v>8</v>
      </c>
      <c r="B10" s="16">
        <v>108</v>
      </c>
      <c r="C10" s="16" t="s">
        <v>170</v>
      </c>
      <c r="D10" s="17">
        <v>44217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50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9" thickBot="1">
      <c r="A11" s="15">
        <v>9</v>
      </c>
      <c r="B11" s="16">
        <v>109</v>
      </c>
      <c r="C11" s="16" t="s">
        <v>170</v>
      </c>
      <c r="D11" s="17">
        <v>44218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600</v>
      </c>
      <c r="O11" s="10"/>
      <c r="P11" s="64"/>
      <c r="Q11" s="65"/>
      <c r="R11" s="66"/>
      <c r="S11" s="9"/>
      <c r="U11" t="s">
        <v>195</v>
      </c>
    </row>
    <row r="12" spans="1:30">
      <c r="A12" s="15">
        <v>10</v>
      </c>
      <c r="B12" s="16">
        <v>109</v>
      </c>
      <c r="C12" s="16" t="s">
        <v>170</v>
      </c>
      <c r="D12" s="17">
        <v>44218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7" thickBot="1">
      <c r="A13" s="15">
        <v>11</v>
      </c>
      <c r="B13" s="16">
        <v>110</v>
      </c>
      <c r="C13" s="16" t="s">
        <v>170</v>
      </c>
      <c r="D13" s="17">
        <v>44221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7" thickBot="1">
      <c r="A14" s="15">
        <v>12</v>
      </c>
      <c r="B14" s="16">
        <v>110</v>
      </c>
      <c r="C14" s="16" t="s">
        <v>170</v>
      </c>
      <c r="D14" s="17">
        <v>44221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>
      <c r="A15" s="15">
        <v>13</v>
      </c>
      <c r="B15" s="16">
        <v>111</v>
      </c>
      <c r="C15" s="16" t="s">
        <v>170</v>
      </c>
      <c r="D15" s="17">
        <v>44224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7" thickBot="1">
      <c r="A16" s="15">
        <v>14</v>
      </c>
      <c r="B16" s="16">
        <v>111</v>
      </c>
      <c r="C16" s="16" t="s">
        <v>170</v>
      </c>
      <c r="D16" s="17">
        <v>44224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7" thickTop="1">
      <c r="A17" s="15">
        <v>15</v>
      </c>
      <c r="B17" s="16">
        <v>112</v>
      </c>
      <c r="C17" s="16" t="s">
        <v>170</v>
      </c>
      <c r="D17" s="17">
        <v>44231</v>
      </c>
      <c r="E17" s="452" t="s">
        <v>36</v>
      </c>
      <c r="F17" s="86"/>
      <c r="G17" s="87"/>
      <c r="H17" s="88"/>
      <c r="I17" s="89" t="str">
        <f>C3</f>
        <v>LV43 FETUS PLS</v>
      </c>
      <c r="J17" s="90"/>
      <c r="K17" s="91"/>
      <c r="L17" s="92" t="str">
        <f>C11</f>
        <v>KV61 PLS</v>
      </c>
      <c r="M17" s="93"/>
      <c r="N17" s="94"/>
      <c r="O17" s="89" t="str">
        <f>C19</f>
        <v>KV61 PLS</v>
      </c>
      <c r="P17" s="95"/>
      <c r="Q17" s="328"/>
      <c r="R17" s="452" t="s">
        <v>36</v>
      </c>
      <c r="S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8">
      <c r="A18" s="15">
        <v>16</v>
      </c>
      <c r="B18" s="16">
        <v>112</v>
      </c>
      <c r="C18" s="16" t="s">
        <v>170</v>
      </c>
      <c r="D18" s="17">
        <v>44231</v>
      </c>
      <c r="E18" s="452"/>
      <c r="F18" s="454" t="s">
        <v>37</v>
      </c>
      <c r="G18" s="455"/>
      <c r="H18" s="456">
        <f>B3</f>
        <v>105</v>
      </c>
      <c r="I18" s="457"/>
      <c r="J18" s="458"/>
      <c r="K18" s="465">
        <f>B11</f>
        <v>109</v>
      </c>
      <c r="L18" s="466"/>
      <c r="M18" s="467"/>
      <c r="N18" s="456">
        <f>B19</f>
        <v>113</v>
      </c>
      <c r="O18" s="457"/>
      <c r="P18" s="458"/>
      <c r="Q18" s="329"/>
      <c r="R18" s="452"/>
      <c r="S18" s="58"/>
      <c r="U18">
        <v>61</v>
      </c>
      <c r="V18" t="s">
        <v>221</v>
      </c>
      <c r="W18" t="s">
        <v>222</v>
      </c>
      <c r="X18" t="s">
        <v>208</v>
      </c>
      <c r="Y18" t="s">
        <v>225</v>
      </c>
      <c r="Z18" t="s">
        <v>226</v>
      </c>
      <c r="AA18" t="s">
        <v>226</v>
      </c>
      <c r="AB18" s="229">
        <v>1</v>
      </c>
      <c r="AC18" t="s">
        <v>226</v>
      </c>
      <c r="AD18" t="s">
        <v>226</v>
      </c>
    </row>
    <row r="19" spans="1:30" ht="19" thickBot="1">
      <c r="A19" s="15">
        <v>17</v>
      </c>
      <c r="B19" s="16">
        <v>113</v>
      </c>
      <c r="C19" s="16" t="s">
        <v>170</v>
      </c>
      <c r="D19" s="17" t="s">
        <v>171</v>
      </c>
      <c r="E19" s="453"/>
      <c r="F19" s="99"/>
      <c r="G19" s="100"/>
      <c r="H19" s="101">
        <v>1</v>
      </c>
      <c r="I19" s="102">
        <f>D3</f>
        <v>44286</v>
      </c>
      <c r="J19" s="103"/>
      <c r="K19" s="104">
        <v>9</v>
      </c>
      <c r="L19" s="105">
        <f>D11</f>
        <v>44218</v>
      </c>
      <c r="M19" s="106"/>
      <c r="N19" s="107"/>
      <c r="O19" s="108" t="str">
        <f>D19</f>
        <v>2/1121</v>
      </c>
      <c r="P19" s="109"/>
      <c r="Q19" s="330" t="str">
        <f>C27</f>
        <v>KV61 PLS</v>
      </c>
      <c r="R19" s="453"/>
      <c r="S19" s="58"/>
      <c r="U19">
        <v>62</v>
      </c>
      <c r="V19" t="s">
        <v>223</v>
      </c>
      <c r="W19" t="s">
        <v>222</v>
      </c>
      <c r="X19" t="s">
        <v>208</v>
      </c>
      <c r="Y19" t="s">
        <v>225</v>
      </c>
      <c r="Z19" t="s">
        <v>226</v>
      </c>
      <c r="AA19" t="s">
        <v>226</v>
      </c>
      <c r="AB19" s="229">
        <v>1</v>
      </c>
      <c r="AC19" t="s">
        <v>226</v>
      </c>
      <c r="AD19" t="s">
        <v>226</v>
      </c>
    </row>
    <row r="20" spans="1:30" ht="18">
      <c r="A20" s="15">
        <v>18</v>
      </c>
      <c r="B20" s="16">
        <v>113</v>
      </c>
      <c r="C20" s="16" t="s">
        <v>170</v>
      </c>
      <c r="D20" s="17">
        <v>44238</v>
      </c>
      <c r="E20" s="451" t="s">
        <v>39</v>
      </c>
      <c r="F20" s="110"/>
      <c r="G20" s="111"/>
      <c r="H20" s="112"/>
      <c r="I20" s="113" t="str">
        <f>C4</f>
        <v>LV43 FETUS PLS</v>
      </c>
      <c r="J20" s="114"/>
      <c r="K20" s="115"/>
      <c r="L20" s="116" t="str">
        <f>C12</f>
        <v>KV61 PLS</v>
      </c>
      <c r="M20" s="117"/>
      <c r="N20" s="118"/>
      <c r="O20" s="119" t="str">
        <f>C20</f>
        <v>KV61 PLS</v>
      </c>
      <c r="P20" s="120"/>
      <c r="Q20" s="462">
        <f>B27</f>
        <v>117</v>
      </c>
      <c r="R20" s="451" t="s">
        <v>39</v>
      </c>
      <c r="S20" s="58"/>
      <c r="U20">
        <v>49</v>
      </c>
      <c r="V20" t="s">
        <v>218</v>
      </c>
      <c r="W20" t="s">
        <v>219</v>
      </c>
      <c r="X20" t="s">
        <v>208</v>
      </c>
      <c r="Y20" s="229">
        <v>36.430992126464844</v>
      </c>
      <c r="Z20" s="229">
        <v>36.060665130615234</v>
      </c>
      <c r="AA20" s="229">
        <v>0.52372145652770996</v>
      </c>
      <c r="AB20" s="229">
        <v>10</v>
      </c>
      <c r="AC20" t="s">
        <v>226</v>
      </c>
      <c r="AD20" t="s">
        <v>226</v>
      </c>
    </row>
    <row r="21" spans="1:30" ht="18">
      <c r="A21" s="15">
        <v>19</v>
      </c>
      <c r="B21" s="16">
        <v>114</v>
      </c>
      <c r="C21" s="16" t="s">
        <v>170</v>
      </c>
      <c r="D21" s="17">
        <v>44245</v>
      </c>
      <c r="E21" s="452"/>
      <c r="F21" s="456" t="s">
        <v>40</v>
      </c>
      <c r="G21" s="458"/>
      <c r="H21" s="459">
        <f>B4</f>
        <v>105</v>
      </c>
      <c r="I21" s="460"/>
      <c r="J21" s="461"/>
      <c r="K21" s="456">
        <f>B12</f>
        <v>109</v>
      </c>
      <c r="L21" s="457"/>
      <c r="M21" s="458"/>
      <c r="N21" s="459">
        <f>B20</f>
        <v>113</v>
      </c>
      <c r="O21" s="460"/>
      <c r="P21" s="461"/>
      <c r="Q21" s="462"/>
      <c r="R21" s="452"/>
      <c r="S21" s="58"/>
      <c r="U21">
        <v>50</v>
      </c>
      <c r="V21" t="s">
        <v>220</v>
      </c>
      <c r="W21" t="s">
        <v>219</v>
      </c>
      <c r="X21" t="s">
        <v>208</v>
      </c>
      <c r="Y21" s="229">
        <v>35.690338134765625</v>
      </c>
      <c r="Z21" s="229">
        <v>36.060665130615234</v>
      </c>
      <c r="AA21" s="229">
        <v>0.52372145652770996</v>
      </c>
      <c r="AB21" s="229">
        <v>10</v>
      </c>
      <c r="AC21" t="s">
        <v>226</v>
      </c>
      <c r="AD21" t="s">
        <v>226</v>
      </c>
    </row>
    <row r="22" spans="1:30" ht="17" thickBot="1">
      <c r="A22" s="15">
        <v>20</v>
      </c>
      <c r="B22" s="16">
        <v>114</v>
      </c>
      <c r="C22" s="16" t="s">
        <v>170</v>
      </c>
      <c r="D22" s="17">
        <v>44245</v>
      </c>
      <c r="E22" s="453"/>
      <c r="F22" s="121"/>
      <c r="G22" s="122"/>
      <c r="H22" s="123">
        <v>2</v>
      </c>
      <c r="I22" s="124">
        <f>D4</f>
        <v>44286</v>
      </c>
      <c r="J22" s="125"/>
      <c r="K22" s="126">
        <v>10</v>
      </c>
      <c r="L22" s="127">
        <f>D12</f>
        <v>44218</v>
      </c>
      <c r="M22" s="128"/>
      <c r="N22" s="129">
        <v>18</v>
      </c>
      <c r="O22" s="130">
        <f>D20</f>
        <v>44238</v>
      </c>
      <c r="P22" s="131"/>
      <c r="Q22" s="462"/>
      <c r="R22" s="453"/>
      <c r="S22" s="58"/>
      <c r="U22">
        <v>37</v>
      </c>
      <c r="V22" t="s">
        <v>216</v>
      </c>
      <c r="W22" t="s">
        <v>217</v>
      </c>
      <c r="X22" t="s">
        <v>208</v>
      </c>
      <c r="Y22" s="229">
        <v>32.548622131347656</v>
      </c>
      <c r="Z22" s="229">
        <v>32.4803466796875</v>
      </c>
      <c r="AA22" s="229">
        <v>9.6553370356559753E-2</v>
      </c>
      <c r="AB22" s="229">
        <v>100</v>
      </c>
      <c r="AC22" t="s">
        <v>226</v>
      </c>
      <c r="AD22" t="s">
        <v>226</v>
      </c>
    </row>
    <row r="23" spans="1:30">
      <c r="A23" s="15">
        <v>21</v>
      </c>
      <c r="B23" s="16">
        <v>115</v>
      </c>
      <c r="C23" s="16" t="s">
        <v>170</v>
      </c>
      <c r="D23" s="17">
        <v>44252</v>
      </c>
      <c r="E23" s="451" t="s">
        <v>41</v>
      </c>
      <c r="F23" s="132"/>
      <c r="G23" s="133"/>
      <c r="H23" s="134"/>
      <c r="I23" s="47" t="str">
        <f>C5</f>
        <v>LV43 CORD PLS</v>
      </c>
      <c r="J23" s="135"/>
      <c r="K23" s="136"/>
      <c r="L23" s="137" t="str">
        <f>C13</f>
        <v>KV61 PLS</v>
      </c>
      <c r="M23" s="138"/>
      <c r="N23" s="139"/>
      <c r="O23" s="140" t="str">
        <f>C21</f>
        <v>KV61 PLS</v>
      </c>
      <c r="P23" s="141"/>
      <c r="Q23" s="142">
        <f>D27</f>
        <v>44266</v>
      </c>
      <c r="R23" s="452" t="s">
        <v>41</v>
      </c>
      <c r="S23" s="58"/>
      <c r="U23">
        <v>38</v>
      </c>
      <c r="V23" t="s">
        <v>90</v>
      </c>
      <c r="W23" t="s">
        <v>217</v>
      </c>
      <c r="X23" t="s">
        <v>208</v>
      </c>
      <c r="Y23" s="229">
        <v>32.412075042724609</v>
      </c>
      <c r="Z23" s="229">
        <v>32.4803466796875</v>
      </c>
      <c r="AA23" s="229">
        <v>9.6553370356559753E-2</v>
      </c>
      <c r="AB23" s="229">
        <v>100</v>
      </c>
      <c r="AC23" t="s">
        <v>226</v>
      </c>
      <c r="AD23" t="s">
        <v>226</v>
      </c>
    </row>
    <row r="24" spans="1:30" ht="18">
      <c r="A24" s="15">
        <v>22</v>
      </c>
      <c r="B24" s="16">
        <v>115</v>
      </c>
      <c r="C24" s="16" t="s">
        <v>170</v>
      </c>
      <c r="D24" s="17">
        <v>44252</v>
      </c>
      <c r="E24" s="452"/>
      <c r="F24" s="454" t="s">
        <v>42</v>
      </c>
      <c r="G24" s="455"/>
      <c r="H24" s="456">
        <f>B5</f>
        <v>106</v>
      </c>
      <c r="I24" s="457"/>
      <c r="J24" s="458"/>
      <c r="K24" s="459">
        <f>B13</f>
        <v>110</v>
      </c>
      <c r="L24" s="460"/>
      <c r="M24" s="461"/>
      <c r="N24" s="456">
        <f>B21</f>
        <v>114</v>
      </c>
      <c r="O24" s="457"/>
      <c r="P24" s="458"/>
      <c r="Q24" s="144"/>
      <c r="R24" s="452"/>
      <c r="S24" s="58"/>
      <c r="U24">
        <v>25</v>
      </c>
      <c r="V24" t="s">
        <v>213</v>
      </c>
      <c r="W24" t="s">
        <v>214</v>
      </c>
      <c r="X24" t="s">
        <v>208</v>
      </c>
      <c r="Y24" s="229">
        <v>28.911046981811523</v>
      </c>
      <c r="Z24" s="229">
        <v>28.902791976928711</v>
      </c>
      <c r="AA24" s="229">
        <v>1.1674339883029461E-2</v>
      </c>
      <c r="AB24" s="229">
        <v>1000</v>
      </c>
      <c r="AC24" t="s">
        <v>226</v>
      </c>
      <c r="AD24" t="s">
        <v>226</v>
      </c>
    </row>
    <row r="25" spans="1:30" ht="17" thickBot="1">
      <c r="A25" s="15">
        <v>23</v>
      </c>
      <c r="B25" s="16">
        <v>116</v>
      </c>
      <c r="C25" s="16" t="s">
        <v>170</v>
      </c>
      <c r="D25" s="17">
        <v>44259</v>
      </c>
      <c r="E25" s="453"/>
      <c r="F25" s="145"/>
      <c r="G25" s="146"/>
      <c r="H25" s="147">
        <v>3</v>
      </c>
      <c r="I25" s="148">
        <f>D5</f>
        <v>44286</v>
      </c>
      <c r="J25" s="103"/>
      <c r="K25" s="104">
        <v>11</v>
      </c>
      <c r="L25" s="105">
        <f>D13</f>
        <v>44221</v>
      </c>
      <c r="M25" s="149"/>
      <c r="N25" s="150">
        <v>19</v>
      </c>
      <c r="O25" s="148">
        <f>D21</f>
        <v>44245</v>
      </c>
      <c r="P25" s="151"/>
      <c r="Q25" s="152"/>
      <c r="R25" s="453"/>
      <c r="S25" s="58"/>
      <c r="U25">
        <v>26</v>
      </c>
      <c r="V25" t="s">
        <v>215</v>
      </c>
      <c r="W25" t="s">
        <v>214</v>
      </c>
      <c r="X25" t="s">
        <v>208</v>
      </c>
      <c r="Y25" s="229">
        <v>28.894536972045898</v>
      </c>
      <c r="Z25" s="229">
        <v>28.902791976928711</v>
      </c>
      <c r="AA25" s="229">
        <v>1.1674339883029461E-2</v>
      </c>
      <c r="AB25" s="229">
        <v>1000</v>
      </c>
      <c r="AC25" t="s">
        <v>226</v>
      </c>
      <c r="AD25" t="s">
        <v>226</v>
      </c>
    </row>
    <row r="26" spans="1:30" ht="18">
      <c r="A26" s="15">
        <v>24</v>
      </c>
      <c r="B26" s="16">
        <v>116</v>
      </c>
      <c r="C26" s="16" t="s">
        <v>170</v>
      </c>
      <c r="D26" s="17">
        <v>44259</v>
      </c>
      <c r="E26" s="475" t="s">
        <v>44</v>
      </c>
      <c r="F26" s="153"/>
      <c r="G26" s="122"/>
      <c r="H26" s="112"/>
      <c r="I26" s="113" t="str">
        <f>C6</f>
        <v>LV43 CORD PLS</v>
      </c>
      <c r="J26" s="154"/>
      <c r="K26" s="115"/>
      <c r="L26" s="81" t="str">
        <f>C14</f>
        <v>KV61 PLS</v>
      </c>
      <c r="M26" s="117"/>
      <c r="N26" s="155"/>
      <c r="O26" s="113" t="str">
        <f>C22</f>
        <v>KV61 PLS</v>
      </c>
      <c r="P26" s="156"/>
      <c r="Q26" s="331"/>
      <c r="R26" s="452" t="s">
        <v>44</v>
      </c>
      <c r="S26" s="58"/>
      <c r="U26">
        <v>13</v>
      </c>
      <c r="V26" t="s">
        <v>210</v>
      </c>
      <c r="W26" t="s">
        <v>211</v>
      </c>
      <c r="X26" t="s">
        <v>208</v>
      </c>
      <c r="Y26" s="229">
        <v>25.610221862792969</v>
      </c>
      <c r="Z26" s="229">
        <v>25.575553894042969</v>
      </c>
      <c r="AA26" s="229">
        <v>4.9027912318706512E-2</v>
      </c>
      <c r="AB26" s="229">
        <v>10000</v>
      </c>
      <c r="AC26" t="s">
        <v>226</v>
      </c>
      <c r="AD26" t="s">
        <v>226</v>
      </c>
    </row>
    <row r="27" spans="1:30" ht="18">
      <c r="A27" s="15">
        <v>25</v>
      </c>
      <c r="B27" s="32">
        <v>117</v>
      </c>
      <c r="C27" s="16" t="s">
        <v>170</v>
      </c>
      <c r="D27" s="17">
        <v>44266</v>
      </c>
      <c r="E27" s="476"/>
      <c r="F27" s="456" t="s">
        <v>45</v>
      </c>
      <c r="G27" s="458"/>
      <c r="H27" s="459">
        <f>B6</f>
        <v>106</v>
      </c>
      <c r="I27" s="460"/>
      <c r="J27" s="461"/>
      <c r="K27" s="456">
        <f>B14</f>
        <v>110</v>
      </c>
      <c r="L27" s="457"/>
      <c r="M27" s="458"/>
      <c r="N27" s="459">
        <f>B22</f>
        <v>114</v>
      </c>
      <c r="O27" s="460"/>
      <c r="P27" s="461"/>
      <c r="Q27" s="332"/>
      <c r="R27" s="452"/>
      <c r="S27" s="58"/>
      <c r="U27">
        <v>14</v>
      </c>
      <c r="V27" t="s">
        <v>212</v>
      </c>
      <c r="W27" t="s">
        <v>211</v>
      </c>
      <c r="X27" t="s">
        <v>208</v>
      </c>
      <c r="Y27" s="229">
        <v>25.540885925292969</v>
      </c>
      <c r="Z27" s="229">
        <v>25.575553894042969</v>
      </c>
      <c r="AA27" s="229">
        <v>4.9027912318706512E-2</v>
      </c>
      <c r="AB27" s="229">
        <v>10000</v>
      </c>
      <c r="AC27" t="s">
        <v>226</v>
      </c>
      <c r="AD27" t="s">
        <v>226</v>
      </c>
    </row>
    <row r="28" spans="1:30" ht="17" thickBot="1">
      <c r="A28" s="157">
        <v>26</v>
      </c>
      <c r="B28" s="16">
        <v>117</v>
      </c>
      <c r="C28" s="16" t="s">
        <v>170</v>
      </c>
      <c r="D28" s="17">
        <v>44266</v>
      </c>
      <c r="E28" s="477"/>
      <c r="F28" s="158"/>
      <c r="G28" s="159"/>
      <c r="H28" s="129">
        <v>4</v>
      </c>
      <c r="I28" s="160">
        <f>D6</f>
        <v>44286</v>
      </c>
      <c r="J28" s="161"/>
      <c r="K28" s="162">
        <v>12</v>
      </c>
      <c r="L28" s="127">
        <f>D14</f>
        <v>44221</v>
      </c>
      <c r="M28" s="163"/>
      <c r="N28" s="104">
        <v>20</v>
      </c>
      <c r="O28" s="160">
        <f>D22</f>
        <v>44245</v>
      </c>
      <c r="P28" s="131"/>
      <c r="Q28" s="333" t="str">
        <f>C28</f>
        <v>KV61 PLS</v>
      </c>
      <c r="R28" s="452"/>
      <c r="S28" s="58"/>
      <c r="U28">
        <v>1</v>
      </c>
      <c r="V28" t="s">
        <v>206</v>
      </c>
      <c r="W28" t="s">
        <v>207</v>
      </c>
      <c r="X28" t="s">
        <v>208</v>
      </c>
      <c r="Y28" s="229">
        <v>22.196617126464844</v>
      </c>
      <c r="Z28" s="229">
        <v>22.143878936767578</v>
      </c>
      <c r="AA28" s="229">
        <v>7.4581712484359741E-2</v>
      </c>
      <c r="AB28" s="229">
        <v>100000</v>
      </c>
      <c r="AC28" t="s">
        <v>226</v>
      </c>
      <c r="AD28" t="s">
        <v>226</v>
      </c>
    </row>
    <row r="29" spans="1:30" ht="17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KV61 PLS</v>
      </c>
      <c r="J29" s="167"/>
      <c r="K29" s="168"/>
      <c r="L29" s="137" t="str">
        <f>C15</f>
        <v>KV61 PLS</v>
      </c>
      <c r="M29" s="138"/>
      <c r="N29" s="139"/>
      <c r="O29" s="140" t="str">
        <f>C23</f>
        <v>KV61 PLS</v>
      </c>
      <c r="P29" s="143"/>
      <c r="Q29" s="470">
        <f>B28</f>
        <v>117</v>
      </c>
      <c r="R29" s="471" t="s">
        <v>47</v>
      </c>
      <c r="S29" s="58"/>
      <c r="U29">
        <v>2</v>
      </c>
      <c r="V29" t="s">
        <v>209</v>
      </c>
      <c r="W29" t="s">
        <v>207</v>
      </c>
      <c r="X29" t="s">
        <v>208</v>
      </c>
      <c r="Y29" s="229">
        <v>22.091142654418945</v>
      </c>
      <c r="Z29" s="229">
        <v>22.143878936767578</v>
      </c>
      <c r="AA29" s="229">
        <v>7.4581712484359741E-2</v>
      </c>
      <c r="AB29" s="229">
        <v>100000</v>
      </c>
      <c r="AC29" t="s">
        <v>226</v>
      </c>
      <c r="AD29" t="s">
        <v>226</v>
      </c>
    </row>
    <row r="30" spans="1:30" ht="18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107</v>
      </c>
      <c r="I30" s="473"/>
      <c r="J30" s="474"/>
      <c r="K30" s="459">
        <f>B15</f>
        <v>111</v>
      </c>
      <c r="L30" s="460"/>
      <c r="M30" s="461"/>
      <c r="N30" s="456">
        <f>B23</f>
        <v>115</v>
      </c>
      <c r="O30" s="457"/>
      <c r="P30" s="458"/>
      <c r="Q30" s="470"/>
      <c r="R30" s="452"/>
      <c r="S30" s="58"/>
      <c r="Y30" s="229"/>
      <c r="Z30" s="229"/>
      <c r="AA30" s="229"/>
      <c r="AB30" s="229"/>
    </row>
    <row r="31" spans="1:30" ht="19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D7</f>
        <v>44181</v>
      </c>
      <c r="J31" s="169"/>
      <c r="K31" s="170">
        <v>13</v>
      </c>
      <c r="L31" s="105">
        <f>D15</f>
        <v>44224</v>
      </c>
      <c r="M31" s="106"/>
      <c r="N31" s="150">
        <v>21</v>
      </c>
      <c r="O31" s="148">
        <f>D23</f>
        <v>44252</v>
      </c>
      <c r="P31" s="109"/>
      <c r="Q31" s="470"/>
      <c r="R31" s="453"/>
      <c r="S31" s="58"/>
      <c r="U31">
        <v>27</v>
      </c>
      <c r="V31" t="s">
        <v>239</v>
      </c>
      <c r="W31" s="194" t="s">
        <v>409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</row>
    <row r="32" spans="1:30" ht="18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KV61 PLS</v>
      </c>
      <c r="J32" s="172"/>
      <c r="K32" s="115"/>
      <c r="L32" s="81" t="str">
        <f>C16</f>
        <v>KV61 PLS</v>
      </c>
      <c r="M32" s="117"/>
      <c r="N32" s="118"/>
      <c r="O32" s="119" t="str">
        <f>C24</f>
        <v>KV61 PLS</v>
      </c>
      <c r="P32" s="173"/>
      <c r="Q32" s="174">
        <f>D28</f>
        <v>44266</v>
      </c>
      <c r="R32" s="451" t="s">
        <v>49</v>
      </c>
      <c r="S32" s="58"/>
      <c r="U32">
        <v>28</v>
      </c>
      <c r="V32" t="s">
        <v>240</v>
      </c>
      <c r="W32" s="194" t="s">
        <v>409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</row>
    <row r="33" spans="1:30" ht="18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107</v>
      </c>
      <c r="I33" s="460"/>
      <c r="J33" s="461"/>
      <c r="K33" s="456">
        <f>B16</f>
        <v>111</v>
      </c>
      <c r="L33" s="457"/>
      <c r="M33" s="458"/>
      <c r="N33" s="459">
        <f>B24</f>
        <v>115</v>
      </c>
      <c r="O33" s="460"/>
      <c r="P33" s="461"/>
      <c r="Q33" s="175"/>
      <c r="R33" s="452"/>
      <c r="S33" s="58"/>
      <c r="U33">
        <v>29</v>
      </c>
      <c r="V33" t="s">
        <v>241</v>
      </c>
      <c r="W33" s="194" t="s">
        <v>409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</row>
    <row r="34" spans="1:30" ht="17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44181</v>
      </c>
      <c r="J34" s="125"/>
      <c r="K34" s="126">
        <v>14</v>
      </c>
      <c r="L34" s="127">
        <f>D16</f>
        <v>44224</v>
      </c>
      <c r="M34" s="178"/>
      <c r="N34" s="129">
        <v>22</v>
      </c>
      <c r="O34" s="130">
        <f>D24</f>
        <v>44252</v>
      </c>
      <c r="P34" s="179"/>
      <c r="Q34" s="180"/>
      <c r="R34" s="452"/>
      <c r="S34" s="58"/>
      <c r="U34">
        <v>39</v>
      </c>
      <c r="V34" t="s">
        <v>242</v>
      </c>
      <c r="W34" s="194" t="s">
        <v>409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</row>
    <row r="35" spans="1:30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KV61 PLS</v>
      </c>
      <c r="J35" s="183"/>
      <c r="K35" s="136"/>
      <c r="L35" s="137" t="str">
        <f>C17</f>
        <v>KV61 PLS</v>
      </c>
      <c r="M35" s="138"/>
      <c r="N35" s="139"/>
      <c r="O35" s="140" t="str">
        <f>C25</f>
        <v>KV61 PLS</v>
      </c>
      <c r="P35" s="143"/>
      <c r="Q35" s="184"/>
      <c r="R35" s="451" t="s">
        <v>51</v>
      </c>
      <c r="S35" s="58"/>
      <c r="U35">
        <v>40</v>
      </c>
      <c r="V35" t="s">
        <v>243</v>
      </c>
      <c r="W35" s="194" t="s">
        <v>409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</row>
    <row r="36" spans="1:30" ht="18">
      <c r="A36" s="181"/>
      <c r="B36" s="182"/>
      <c r="C36" s="182"/>
      <c r="D36" s="182"/>
      <c r="E36" s="452"/>
      <c r="F36" s="456"/>
      <c r="G36" s="458"/>
      <c r="H36" s="456">
        <f>B9</f>
        <v>108</v>
      </c>
      <c r="I36" s="457"/>
      <c r="J36" s="458"/>
      <c r="K36" s="465">
        <f>B17</f>
        <v>112</v>
      </c>
      <c r="L36" s="466"/>
      <c r="M36" s="467"/>
      <c r="N36" s="456">
        <f>B25</f>
        <v>116</v>
      </c>
      <c r="O36" s="457"/>
      <c r="P36" s="458"/>
      <c r="Q36" s="185" t="s">
        <v>38</v>
      </c>
      <c r="R36" s="452"/>
      <c r="S36" s="58"/>
      <c r="U36">
        <v>41</v>
      </c>
      <c r="V36" t="s">
        <v>244</v>
      </c>
      <c r="W36" s="349" t="s">
        <v>409</v>
      </c>
      <c r="X36" s="35" t="s">
        <v>228</v>
      </c>
      <c r="Y36" s="35" t="s">
        <v>225</v>
      </c>
      <c r="Z36" s="35" t="s">
        <v>226</v>
      </c>
      <c r="AA36" s="35" t="s">
        <v>226</v>
      </c>
      <c r="AB36" s="35" t="s">
        <v>226</v>
      </c>
      <c r="AC36" s="35" t="s">
        <v>226</v>
      </c>
      <c r="AD36" s="35" t="s">
        <v>226</v>
      </c>
    </row>
    <row r="37" spans="1:30" ht="19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44217</v>
      </c>
      <c r="J37" s="169"/>
      <c r="K37" s="170">
        <v>15</v>
      </c>
      <c r="L37" s="105">
        <f>D17</f>
        <v>44231</v>
      </c>
      <c r="M37" s="106"/>
      <c r="N37" s="187">
        <v>23</v>
      </c>
      <c r="O37" s="108">
        <f>D25</f>
        <v>44259</v>
      </c>
      <c r="P37" s="109"/>
      <c r="Q37" s="188"/>
      <c r="R37" s="453"/>
      <c r="S37" s="58"/>
      <c r="U37">
        <v>3</v>
      </c>
      <c r="V37" t="s">
        <v>232</v>
      </c>
      <c r="W37" s="194" t="s">
        <v>410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</row>
    <row r="38" spans="1:30" ht="19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KV61 PLS</v>
      </c>
      <c r="J38" s="114"/>
      <c r="K38" s="115"/>
      <c r="L38" s="81" t="str">
        <f>C18</f>
        <v>KV61 PLS</v>
      </c>
      <c r="M38" s="117"/>
      <c r="N38" s="118"/>
      <c r="O38" s="119" t="str">
        <f>C26</f>
        <v>KV61 PLS</v>
      </c>
      <c r="P38" s="173"/>
      <c r="Q38" s="192"/>
      <c r="R38" s="452" t="s">
        <v>52</v>
      </c>
      <c r="S38" s="58"/>
      <c r="U38">
        <v>4</v>
      </c>
      <c r="V38" t="s">
        <v>234</v>
      </c>
      <c r="W38" s="194" t="s">
        <v>410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</row>
    <row r="39" spans="1:30" ht="19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108</v>
      </c>
      <c r="I39" s="460"/>
      <c r="J39" s="461"/>
      <c r="K39" s="456">
        <f>B18</f>
        <v>112</v>
      </c>
      <c r="L39" s="457"/>
      <c r="M39" s="458"/>
      <c r="N39" s="480">
        <f>B26</f>
        <v>116</v>
      </c>
      <c r="O39" s="481"/>
      <c r="P39" s="482"/>
      <c r="Q39" s="196" t="s">
        <v>38</v>
      </c>
      <c r="R39" s="452"/>
      <c r="S39" s="58"/>
      <c r="U39">
        <v>5</v>
      </c>
      <c r="V39" t="s">
        <v>235</v>
      </c>
      <c r="W39" s="194" t="s">
        <v>410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</row>
    <row r="40" spans="1:30" ht="17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44217</v>
      </c>
      <c r="J40" s="201"/>
      <c r="K40" s="202">
        <v>16</v>
      </c>
      <c r="L40" s="203">
        <f>D18</f>
        <v>44231</v>
      </c>
      <c r="M40" s="204"/>
      <c r="N40" s="205">
        <v>24</v>
      </c>
      <c r="O40" s="200">
        <f>D26</f>
        <v>44259</v>
      </c>
      <c r="P40" s="201"/>
      <c r="Q40" s="206"/>
      <c r="R40" s="452"/>
      <c r="S40" s="58"/>
      <c r="U40">
        <v>15</v>
      </c>
      <c r="V40" t="s">
        <v>236</v>
      </c>
      <c r="W40" s="194" t="s">
        <v>410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</row>
    <row r="41" spans="1:30" ht="19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16</v>
      </c>
      <c r="V41" t="s">
        <v>237</v>
      </c>
      <c r="W41" s="194" t="s">
        <v>410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0" ht="20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17</v>
      </c>
      <c r="V42" t="s">
        <v>238</v>
      </c>
      <c r="W42" s="349" t="s">
        <v>410</v>
      </c>
      <c r="X42" s="35" t="s">
        <v>228</v>
      </c>
      <c r="Y42" s="35" t="s">
        <v>225</v>
      </c>
      <c r="Z42" s="35" t="s">
        <v>226</v>
      </c>
      <c r="AA42" s="35" t="s">
        <v>226</v>
      </c>
      <c r="AB42" s="35" t="s">
        <v>226</v>
      </c>
      <c r="AC42" s="35" t="s">
        <v>226</v>
      </c>
      <c r="AD42" s="35" t="s">
        <v>226</v>
      </c>
    </row>
    <row r="43" spans="1:30" ht="20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t="s">
        <v>245</v>
      </c>
      <c r="W43" s="194" t="s">
        <v>411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0" ht="20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s="194" t="s">
        <v>411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0" ht="20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s="194" t="s">
        <v>411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0" ht="20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s="194" t="s">
        <v>411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0" ht="20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s="194" t="s">
        <v>411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0" ht="20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t="s">
        <v>252</v>
      </c>
      <c r="W48" s="349" t="s">
        <v>411</v>
      </c>
      <c r="X48" s="35" t="s">
        <v>228</v>
      </c>
      <c r="Y48" s="35" t="s">
        <v>225</v>
      </c>
      <c r="Z48" s="35" t="s">
        <v>226</v>
      </c>
      <c r="AA48" s="35" t="s">
        <v>226</v>
      </c>
      <c r="AB48" s="35" t="s">
        <v>226</v>
      </c>
      <c r="AC48" s="35" t="s">
        <v>226</v>
      </c>
      <c r="AD48" s="35" t="s">
        <v>226</v>
      </c>
    </row>
    <row r="49" spans="1:30" ht="20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t="s">
        <v>253</v>
      </c>
      <c r="W49" s="194" t="s">
        <v>412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20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s="194" t="s">
        <v>412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20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s="194" t="s">
        <v>412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20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s="194" t="s">
        <v>412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20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s="194" t="s">
        <v>412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89</v>
      </c>
      <c r="V54" t="s">
        <v>258</v>
      </c>
      <c r="W54" s="349" t="s">
        <v>412</v>
      </c>
      <c r="X54" s="35" t="s">
        <v>228</v>
      </c>
      <c r="Y54" s="35" t="s">
        <v>225</v>
      </c>
      <c r="Z54" s="35" t="s">
        <v>226</v>
      </c>
      <c r="AA54" s="35" t="s">
        <v>226</v>
      </c>
      <c r="AB54" s="35" t="s">
        <v>226</v>
      </c>
      <c r="AC54" s="35" t="s">
        <v>226</v>
      </c>
      <c r="AD54" s="35" t="s">
        <v>226</v>
      </c>
    </row>
    <row r="55" spans="1:30">
      <c r="U55">
        <v>6</v>
      </c>
      <c r="V55" t="s">
        <v>259</v>
      </c>
      <c r="W55" s="194" t="s">
        <v>413</v>
      </c>
      <c r="X55" t="s">
        <v>228</v>
      </c>
      <c r="Y55" s="229">
        <v>37.331501007080078</v>
      </c>
      <c r="Z55" s="229">
        <v>37.225669860839844</v>
      </c>
      <c r="AA55" s="229">
        <v>0.83749032020568848</v>
      </c>
      <c r="AB55" s="229">
        <v>4.0834841728210449</v>
      </c>
      <c r="AC55" s="229">
        <v>4.9207658767700195</v>
      </c>
      <c r="AD55" s="229">
        <v>2.7962310314178467</v>
      </c>
    </row>
    <row r="56" spans="1:30">
      <c r="U56">
        <v>7</v>
      </c>
      <c r="V56" t="s">
        <v>261</v>
      </c>
      <c r="W56" s="194" t="s">
        <v>413</v>
      </c>
      <c r="X56" t="s">
        <v>228</v>
      </c>
      <c r="Y56" s="229">
        <v>37.204792022705078</v>
      </c>
      <c r="Z56" s="229">
        <v>37.225669860839844</v>
      </c>
      <c r="AA56" s="229">
        <v>0.83749032020568848</v>
      </c>
      <c r="AB56" s="229">
        <v>4.4412627220153809</v>
      </c>
      <c r="AC56" s="229">
        <v>4.9207658767700195</v>
      </c>
      <c r="AD56" s="229">
        <v>2.7962310314178467</v>
      </c>
    </row>
    <row r="57" spans="1:30">
      <c r="U57">
        <v>8</v>
      </c>
      <c r="V57" t="s">
        <v>262</v>
      </c>
      <c r="W57" s="194" t="s">
        <v>413</v>
      </c>
      <c r="X57" t="s">
        <v>228</v>
      </c>
      <c r="Y57" t="s">
        <v>225</v>
      </c>
      <c r="Z57" s="229">
        <v>37.225669860839844</v>
      </c>
      <c r="AA57" s="229">
        <v>0.83749032020568848</v>
      </c>
      <c r="AB57" t="s">
        <v>226</v>
      </c>
      <c r="AC57" t="s">
        <v>226</v>
      </c>
      <c r="AD57" t="s">
        <v>226</v>
      </c>
    </row>
    <row r="58" spans="1:30">
      <c r="U58">
        <v>18</v>
      </c>
      <c r="V58" t="s">
        <v>263</v>
      </c>
      <c r="W58" s="194" t="s">
        <v>413</v>
      </c>
      <c r="X58" t="s">
        <v>228</v>
      </c>
      <c r="Y58" t="s">
        <v>225</v>
      </c>
      <c r="Z58" s="229">
        <v>37.225669860839844</v>
      </c>
      <c r="AA58" s="229">
        <v>0.83749032020568848</v>
      </c>
      <c r="AB58" t="s">
        <v>226</v>
      </c>
      <c r="AC58" t="s">
        <v>226</v>
      </c>
      <c r="AD58" t="s">
        <v>226</v>
      </c>
    </row>
    <row r="59" spans="1:30">
      <c r="U59">
        <v>19</v>
      </c>
      <c r="V59" t="s">
        <v>264</v>
      </c>
      <c r="W59" s="194" t="s">
        <v>413</v>
      </c>
      <c r="X59" t="s">
        <v>228</v>
      </c>
      <c r="Y59" s="229">
        <v>38.205188751220703</v>
      </c>
      <c r="Z59" s="229">
        <v>37.225669860839844</v>
      </c>
      <c r="AA59" s="229">
        <v>0.83749032020568848</v>
      </c>
      <c r="AB59" s="229">
        <v>2.2883532047271729</v>
      </c>
      <c r="AC59" s="229">
        <v>4.9207658767700195</v>
      </c>
      <c r="AD59" s="229">
        <v>2.7962310314178467</v>
      </c>
    </row>
    <row r="60" spans="1:30">
      <c r="U60">
        <v>20</v>
      </c>
      <c r="V60" t="s">
        <v>265</v>
      </c>
      <c r="W60" s="349" t="s">
        <v>413</v>
      </c>
      <c r="X60" s="35" t="s">
        <v>228</v>
      </c>
      <c r="Y60" s="348">
        <v>36.161209106445312</v>
      </c>
      <c r="Z60" s="348">
        <v>37.225669860839844</v>
      </c>
      <c r="AA60" s="348">
        <v>0.83749032020568848</v>
      </c>
      <c r="AB60" s="348">
        <v>8.8699636459350586</v>
      </c>
      <c r="AC60" s="348">
        <v>4.9207658767700195</v>
      </c>
      <c r="AD60" s="348">
        <v>2.7962310314178467</v>
      </c>
    </row>
    <row r="61" spans="1:30">
      <c r="U61">
        <v>30</v>
      </c>
      <c r="V61" t="s">
        <v>266</v>
      </c>
      <c r="W61" s="194" t="s">
        <v>414</v>
      </c>
      <c r="X61" t="s">
        <v>228</v>
      </c>
      <c r="Y61" s="229">
        <v>32.467086791992188</v>
      </c>
      <c r="Z61" s="229">
        <v>32.437664031982422</v>
      </c>
      <c r="AA61" s="229">
        <v>0.15490403771400452</v>
      </c>
      <c r="AB61" s="229">
        <v>102.64690399169922</v>
      </c>
      <c r="AC61" s="229">
        <v>105.12654876708984</v>
      </c>
      <c r="AD61" s="229">
        <v>10.711028099060059</v>
      </c>
    </row>
    <row r="62" spans="1:30">
      <c r="U62">
        <v>31</v>
      </c>
      <c r="V62" t="s">
        <v>267</v>
      </c>
      <c r="W62" s="194" t="s">
        <v>414</v>
      </c>
      <c r="X62" t="s">
        <v>228</v>
      </c>
      <c r="Y62" s="229">
        <v>32.307506561279297</v>
      </c>
      <c r="Z62" s="229">
        <v>32.437664031982422</v>
      </c>
      <c r="AA62" s="229">
        <v>0.15490403771400452</v>
      </c>
      <c r="AB62" s="229">
        <v>114.09958648681641</v>
      </c>
      <c r="AC62" s="229">
        <v>105.12654876708984</v>
      </c>
      <c r="AD62" s="229">
        <v>10.711028099060059</v>
      </c>
    </row>
    <row r="63" spans="1:30">
      <c r="U63">
        <v>32</v>
      </c>
      <c r="V63" t="s">
        <v>268</v>
      </c>
      <c r="W63" s="194" t="s">
        <v>414</v>
      </c>
      <c r="X63" t="s">
        <v>228</v>
      </c>
      <c r="Y63" s="229">
        <v>32.231441497802734</v>
      </c>
      <c r="Z63" s="229">
        <v>32.437664031982422</v>
      </c>
      <c r="AA63" s="229">
        <v>0.15490403771400452</v>
      </c>
      <c r="AB63" s="229">
        <v>119.99989318847656</v>
      </c>
      <c r="AC63" s="229">
        <v>105.12654876708984</v>
      </c>
      <c r="AD63" s="229">
        <v>10.711028099060059</v>
      </c>
    </row>
    <row r="64" spans="1:30">
      <c r="U64">
        <v>42</v>
      </c>
      <c r="V64" t="s">
        <v>269</v>
      </c>
      <c r="W64" s="194" t="s">
        <v>414</v>
      </c>
      <c r="X64" t="s">
        <v>228</v>
      </c>
      <c r="Y64" s="229">
        <v>32.677165985107422</v>
      </c>
      <c r="Z64" s="229">
        <v>32.437664031982422</v>
      </c>
      <c r="AA64" s="229">
        <v>0.15490403771400452</v>
      </c>
      <c r="AB64" s="229">
        <v>89.303916931152344</v>
      </c>
      <c r="AC64" s="229">
        <v>105.12654876708984</v>
      </c>
      <c r="AD64" s="229">
        <v>10.711028099060059</v>
      </c>
    </row>
    <row r="65" spans="2:30">
      <c r="U65">
        <v>43</v>
      </c>
      <c r="V65" t="s">
        <v>91</v>
      </c>
      <c r="W65" s="194" t="s">
        <v>414</v>
      </c>
      <c r="X65" t="s">
        <v>228</v>
      </c>
      <c r="Y65" s="229">
        <v>32.473068237304688</v>
      </c>
      <c r="Z65" s="229">
        <v>32.437664031982422</v>
      </c>
      <c r="AA65" s="229">
        <v>0.15490403771400452</v>
      </c>
      <c r="AB65" s="229">
        <v>102.24073791503906</v>
      </c>
      <c r="AC65" s="229">
        <v>105.12654876708984</v>
      </c>
      <c r="AD65" s="229">
        <v>10.711028099060059</v>
      </c>
    </row>
    <row r="66" spans="2:30">
      <c r="U66">
        <v>44</v>
      </c>
      <c r="V66" t="s">
        <v>270</v>
      </c>
      <c r="W66" s="349" t="s">
        <v>414</v>
      </c>
      <c r="X66" s="35" t="s">
        <v>228</v>
      </c>
      <c r="Y66" s="348">
        <v>32.469715118408203</v>
      </c>
      <c r="Z66" s="348">
        <v>32.437664031982422</v>
      </c>
      <c r="AA66" s="348">
        <v>0.15490403771400452</v>
      </c>
      <c r="AB66" s="348">
        <v>102.46823120117188</v>
      </c>
      <c r="AC66" s="348">
        <v>105.12654876708984</v>
      </c>
      <c r="AD66" s="348">
        <v>10.711028099060059</v>
      </c>
    </row>
    <row r="67" spans="2:30">
      <c r="U67">
        <v>54</v>
      </c>
      <c r="V67" t="s">
        <v>284</v>
      </c>
      <c r="W67" s="194" t="s">
        <v>415</v>
      </c>
      <c r="X67" t="s">
        <v>228</v>
      </c>
      <c r="Y67" s="229">
        <v>31.032880783081055</v>
      </c>
      <c r="Z67" s="229">
        <v>31.086458206176758</v>
      </c>
      <c r="AA67" s="229">
        <v>0.14498719573020935</v>
      </c>
      <c r="AB67" s="229">
        <v>265.58868408203125</v>
      </c>
      <c r="AC67" s="229">
        <v>257.298583984375</v>
      </c>
      <c r="AD67" s="229">
        <v>24.276271820068359</v>
      </c>
    </row>
    <row r="68" spans="2:30">
      <c r="U68">
        <v>55</v>
      </c>
      <c r="V68" t="s">
        <v>286</v>
      </c>
      <c r="W68" s="194" t="s">
        <v>415</v>
      </c>
      <c r="X68" t="s">
        <v>228</v>
      </c>
      <c r="Y68" s="229">
        <v>31.292625427246094</v>
      </c>
      <c r="Z68" s="229">
        <v>31.086458206176758</v>
      </c>
      <c r="AA68" s="229">
        <v>0.14498719573020935</v>
      </c>
      <c r="AB68" s="229">
        <v>223.58213806152344</v>
      </c>
      <c r="AC68" s="229">
        <v>257.298583984375</v>
      </c>
      <c r="AD68" s="229">
        <v>24.276271820068359</v>
      </c>
    </row>
    <row r="69" spans="2:30">
      <c r="U69">
        <v>56</v>
      </c>
      <c r="V69" t="s">
        <v>287</v>
      </c>
      <c r="W69" s="194" t="s">
        <v>415</v>
      </c>
      <c r="X69" t="s">
        <v>228</v>
      </c>
      <c r="Y69" s="229">
        <v>31.002025604248047</v>
      </c>
      <c r="Z69" s="229">
        <v>31.086458206176758</v>
      </c>
      <c r="AA69" s="229">
        <v>0.14498719573020935</v>
      </c>
      <c r="AB69" s="229">
        <v>271.07647705078125</v>
      </c>
      <c r="AC69" s="229">
        <v>257.298583984375</v>
      </c>
      <c r="AD69" s="229">
        <v>24.276271820068359</v>
      </c>
    </row>
    <row r="70" spans="2:30">
      <c r="U70">
        <v>66</v>
      </c>
      <c r="V70" t="s">
        <v>288</v>
      </c>
      <c r="W70" s="194" t="s">
        <v>415</v>
      </c>
      <c r="X70" t="s">
        <v>228</v>
      </c>
      <c r="Y70" s="229">
        <v>31.229679107666016</v>
      </c>
      <c r="Z70" s="229">
        <v>31.086458206176758</v>
      </c>
      <c r="AA70" s="229">
        <v>0.14498719573020935</v>
      </c>
      <c r="AB70" s="229">
        <v>233.10812377929688</v>
      </c>
      <c r="AC70" s="229">
        <v>257.298583984375</v>
      </c>
      <c r="AD70" s="229">
        <v>24.276271820068359</v>
      </c>
    </row>
    <row r="71" spans="2:30">
      <c r="B71"/>
      <c r="C71"/>
      <c r="D71"/>
      <c r="G71"/>
      <c r="U71">
        <v>67</v>
      </c>
      <c r="V71" t="s">
        <v>289</v>
      </c>
      <c r="W71" s="194" t="s">
        <v>415</v>
      </c>
      <c r="X71" t="s">
        <v>228</v>
      </c>
      <c r="Y71" s="229">
        <v>31.050579071044922</v>
      </c>
      <c r="Z71" s="229">
        <v>31.086458206176758</v>
      </c>
      <c r="AA71" s="229">
        <v>0.14498719573020935</v>
      </c>
      <c r="AB71" s="229">
        <v>262.4912109375</v>
      </c>
      <c r="AC71" s="229">
        <v>257.298583984375</v>
      </c>
      <c r="AD71" s="229">
        <v>24.276271820068359</v>
      </c>
    </row>
    <row r="72" spans="2:30">
      <c r="B72"/>
      <c r="C72"/>
      <c r="D72"/>
      <c r="G72"/>
      <c r="U72">
        <v>68</v>
      </c>
      <c r="V72" t="s">
        <v>290</v>
      </c>
      <c r="W72" s="349" t="s">
        <v>415</v>
      </c>
      <c r="X72" s="35" t="s">
        <v>228</v>
      </c>
      <c r="Y72" s="348">
        <v>30.910951614379883</v>
      </c>
      <c r="Z72" s="348">
        <v>31.086458206176758</v>
      </c>
      <c r="AA72" s="348">
        <v>0.14498719573020935</v>
      </c>
      <c r="AB72" s="348">
        <v>287.94479370117188</v>
      </c>
      <c r="AC72" s="348">
        <v>257.298583984375</v>
      </c>
      <c r="AD72" s="348">
        <v>24.276271820068359</v>
      </c>
    </row>
    <row r="73" spans="2:30">
      <c r="U73">
        <v>78</v>
      </c>
      <c r="V73" t="s">
        <v>291</v>
      </c>
      <c r="W73" s="194" t="s">
        <v>416</v>
      </c>
      <c r="X73" t="s">
        <v>228</v>
      </c>
      <c r="Y73" s="229">
        <v>30.080013275146484</v>
      </c>
      <c r="Z73" s="229">
        <v>30.251480102539062</v>
      </c>
      <c r="AA73" s="229">
        <v>0.14136452972888947</v>
      </c>
      <c r="AB73" s="229">
        <v>499.4715576171875</v>
      </c>
      <c r="AC73" s="229">
        <v>447.44937133789062</v>
      </c>
      <c r="AD73" s="229">
        <v>42.076705932617188</v>
      </c>
    </row>
    <row r="74" spans="2:30">
      <c r="U74">
        <v>79</v>
      </c>
      <c r="V74" t="s">
        <v>292</v>
      </c>
      <c r="W74" s="194" t="s">
        <v>416</v>
      </c>
      <c r="X74" t="s">
        <v>228</v>
      </c>
      <c r="Y74" s="229">
        <v>30.261133193969727</v>
      </c>
      <c r="Z74" s="229">
        <v>30.251480102539062</v>
      </c>
      <c r="AA74" s="229">
        <v>0.14136452972888947</v>
      </c>
      <c r="AB74" s="229">
        <v>442.96755981445312</v>
      </c>
      <c r="AC74" s="229">
        <v>447.44937133789062</v>
      </c>
      <c r="AD74" s="229">
        <v>42.076705932617188</v>
      </c>
    </row>
    <row r="75" spans="2:30">
      <c r="U75">
        <v>80</v>
      </c>
      <c r="V75" t="s">
        <v>293</v>
      </c>
      <c r="W75" s="194" t="s">
        <v>416</v>
      </c>
      <c r="X75" t="s">
        <v>228</v>
      </c>
      <c r="Y75" s="229">
        <v>30.267429351806641</v>
      </c>
      <c r="Z75" s="229">
        <v>30.251480102539062</v>
      </c>
      <c r="AA75" s="229">
        <v>0.14136452972888947</v>
      </c>
      <c r="AB75" s="229">
        <v>441.12274169921875</v>
      </c>
      <c r="AC75" s="229">
        <v>447.44937133789062</v>
      </c>
      <c r="AD75" s="229">
        <v>42.076705932617188</v>
      </c>
    </row>
    <row r="76" spans="2:30">
      <c r="U76">
        <v>90</v>
      </c>
      <c r="V76" t="s">
        <v>294</v>
      </c>
      <c r="W76" s="194" t="s">
        <v>416</v>
      </c>
      <c r="X76" t="s">
        <v>228</v>
      </c>
      <c r="Y76" s="229">
        <v>30.378393173217773</v>
      </c>
      <c r="Z76" s="229">
        <v>30.251480102539062</v>
      </c>
      <c r="AA76" s="229">
        <v>0.14136452972888947</v>
      </c>
      <c r="AB76" s="229">
        <v>409.84194946289062</v>
      </c>
      <c r="AC76" s="229">
        <v>447.44937133789062</v>
      </c>
      <c r="AD76" s="229">
        <v>42.076705932617188</v>
      </c>
    </row>
    <row r="77" spans="2:30">
      <c r="U77">
        <v>91</v>
      </c>
      <c r="V77" t="s">
        <v>295</v>
      </c>
      <c r="W77" s="194" t="s">
        <v>416</v>
      </c>
      <c r="X77" t="s">
        <v>228</v>
      </c>
      <c r="Y77" s="229">
        <v>30.096807479858398</v>
      </c>
      <c r="Z77" s="229">
        <v>30.251480102539062</v>
      </c>
      <c r="AA77" s="229">
        <v>0.14136452972888947</v>
      </c>
      <c r="AB77" s="229">
        <v>493.94232177734375</v>
      </c>
      <c r="AC77" s="229">
        <v>447.44937133789062</v>
      </c>
      <c r="AD77" s="229">
        <v>42.076705932617188</v>
      </c>
    </row>
    <row r="78" spans="2:30">
      <c r="U78">
        <v>92</v>
      </c>
      <c r="V78" t="s">
        <v>296</v>
      </c>
      <c r="W78" s="349" t="s">
        <v>416</v>
      </c>
      <c r="X78" s="35" t="s">
        <v>228</v>
      </c>
      <c r="Y78" s="348">
        <v>30.425090789794922</v>
      </c>
      <c r="Z78" s="348">
        <v>30.251480102539062</v>
      </c>
      <c r="AA78" s="348">
        <v>0.14136452972888947</v>
      </c>
      <c r="AB78" s="348">
        <v>397.350341796875</v>
      </c>
      <c r="AC78" s="348">
        <v>447.44937133789062</v>
      </c>
      <c r="AD78" s="348">
        <v>42.076705932617188</v>
      </c>
    </row>
    <row r="79" spans="2:30">
      <c r="U79">
        <v>9</v>
      </c>
      <c r="V79" t="s">
        <v>271</v>
      </c>
      <c r="W79" s="194" t="s">
        <v>417</v>
      </c>
      <c r="X79" t="s">
        <v>228</v>
      </c>
      <c r="Y79" s="229">
        <v>31.758604049682617</v>
      </c>
      <c r="Z79" s="229">
        <v>32.003871917724609</v>
      </c>
      <c r="AA79" s="229">
        <v>0.30098003149032593</v>
      </c>
      <c r="AB79" s="229">
        <v>164.17091369628906</v>
      </c>
      <c r="AC79" s="229">
        <v>141.71926879882812</v>
      </c>
      <c r="AD79" s="229">
        <v>25.633756637573242</v>
      </c>
    </row>
    <row r="80" spans="2:30">
      <c r="U80">
        <v>10</v>
      </c>
      <c r="V80" t="s">
        <v>273</v>
      </c>
      <c r="W80" s="194" t="s">
        <v>417</v>
      </c>
      <c r="X80" t="s">
        <v>228</v>
      </c>
      <c r="Y80" s="229">
        <v>31.753835678100586</v>
      </c>
      <c r="Z80" s="229">
        <v>32.003871917724609</v>
      </c>
      <c r="AA80" s="229">
        <v>0.30098003149032593</v>
      </c>
      <c r="AB80" s="229">
        <v>164.69062805175781</v>
      </c>
      <c r="AC80" s="229">
        <v>141.71926879882812</v>
      </c>
      <c r="AD80" s="229">
        <v>25.633756637573242</v>
      </c>
    </row>
    <row r="81" spans="21:30">
      <c r="U81">
        <v>11</v>
      </c>
      <c r="V81" t="s">
        <v>274</v>
      </c>
      <c r="W81" s="194" t="s">
        <v>417</v>
      </c>
      <c r="X81" t="s">
        <v>228</v>
      </c>
      <c r="Y81" s="229">
        <v>31.993047714233398</v>
      </c>
      <c r="Z81" s="229">
        <v>32.003871917724609</v>
      </c>
      <c r="AA81" s="229">
        <v>0.30098003149032593</v>
      </c>
      <c r="AB81" s="229">
        <v>140.54231262207031</v>
      </c>
      <c r="AC81" s="229">
        <v>141.71926879882812</v>
      </c>
      <c r="AD81" s="229">
        <v>25.633756637573242</v>
      </c>
    </row>
    <row r="82" spans="21:30">
      <c r="U82">
        <v>21</v>
      </c>
      <c r="V82" t="s">
        <v>275</v>
      </c>
      <c r="W82" s="194" t="s">
        <v>417</v>
      </c>
      <c r="X82" t="s">
        <v>228</v>
      </c>
      <c r="Y82" s="229">
        <v>31.862422943115234</v>
      </c>
      <c r="Z82" s="229">
        <v>32.003871917724609</v>
      </c>
      <c r="AA82" s="229">
        <v>0.30098003149032593</v>
      </c>
      <c r="AB82" s="229">
        <v>153.25334167480469</v>
      </c>
      <c r="AC82" s="229">
        <v>141.71926879882812</v>
      </c>
      <c r="AD82" s="229">
        <v>25.633756637573242</v>
      </c>
    </row>
    <row r="83" spans="21:30">
      <c r="U83">
        <v>22</v>
      </c>
      <c r="V83" t="s">
        <v>276</v>
      </c>
      <c r="W83" s="194" t="s">
        <v>417</v>
      </c>
      <c r="X83" t="s">
        <v>228</v>
      </c>
      <c r="Y83" s="229">
        <v>32.103557586669922</v>
      </c>
      <c r="Z83" s="229">
        <v>32.003871917724609</v>
      </c>
      <c r="AA83" s="229">
        <v>0.30098003149032593</v>
      </c>
      <c r="AB83" s="229">
        <v>130.61549377441406</v>
      </c>
      <c r="AC83" s="229">
        <v>141.71926879882812</v>
      </c>
      <c r="AD83" s="229">
        <v>25.633756637573242</v>
      </c>
    </row>
    <row r="84" spans="21:30">
      <c r="U84">
        <v>23</v>
      </c>
      <c r="V84" t="s">
        <v>277</v>
      </c>
      <c r="W84" s="349" t="s">
        <v>417</v>
      </c>
      <c r="X84" s="35" t="s">
        <v>228</v>
      </c>
      <c r="Y84" s="348">
        <v>32.551784515380859</v>
      </c>
      <c r="Z84" s="348">
        <v>32.003871917724609</v>
      </c>
      <c r="AA84" s="348">
        <v>0.30098003149032593</v>
      </c>
      <c r="AB84" s="348">
        <v>97.042945861816406</v>
      </c>
      <c r="AC84" s="348">
        <v>141.71926879882812</v>
      </c>
      <c r="AD84" s="348">
        <v>25.633756637573242</v>
      </c>
    </row>
    <row r="85" spans="21:30">
      <c r="U85">
        <v>33</v>
      </c>
      <c r="V85" t="s">
        <v>278</v>
      </c>
      <c r="W85" s="194" t="s">
        <v>418</v>
      </c>
      <c r="X85" t="s">
        <v>228</v>
      </c>
      <c r="Y85" s="229">
        <v>34.215404510498047</v>
      </c>
      <c r="Z85" s="229">
        <v>34.038352966308594</v>
      </c>
      <c r="AA85" s="229">
        <v>0.33367529511451721</v>
      </c>
      <c r="AB85" s="229">
        <v>32.215068817138672</v>
      </c>
      <c r="AC85" s="229">
        <v>36.991138458251953</v>
      </c>
      <c r="AD85" s="229">
        <v>8.4968423843383789</v>
      </c>
    </row>
    <row r="86" spans="21:30">
      <c r="U86">
        <v>34</v>
      </c>
      <c r="V86" t="s">
        <v>279</v>
      </c>
      <c r="W86" s="194" t="s">
        <v>418</v>
      </c>
      <c r="X86" t="s">
        <v>228</v>
      </c>
      <c r="Y86" s="229">
        <v>34.443836212158203</v>
      </c>
      <c r="Z86" s="229">
        <v>34.038352966308594</v>
      </c>
      <c r="AA86" s="229">
        <v>0.33367529511451721</v>
      </c>
      <c r="AB86" s="229">
        <v>27.688573837280273</v>
      </c>
      <c r="AC86" s="229">
        <v>36.991138458251953</v>
      </c>
      <c r="AD86" s="229">
        <v>8.4968423843383789</v>
      </c>
    </row>
    <row r="87" spans="21:30">
      <c r="U87">
        <v>35</v>
      </c>
      <c r="V87" t="s">
        <v>280</v>
      </c>
      <c r="W87" s="194" t="s">
        <v>418</v>
      </c>
      <c r="X87" t="s">
        <v>228</v>
      </c>
      <c r="Y87" s="229">
        <v>33.756374359130859</v>
      </c>
      <c r="Z87" s="229">
        <v>34.038352966308594</v>
      </c>
      <c r="AA87" s="229">
        <v>0.33367529511451721</v>
      </c>
      <c r="AB87" s="229">
        <v>43.671657562255859</v>
      </c>
      <c r="AC87" s="229">
        <v>36.991138458251953</v>
      </c>
      <c r="AD87" s="229">
        <v>8.4968423843383789</v>
      </c>
    </row>
    <row r="88" spans="21:30">
      <c r="U88">
        <v>45</v>
      </c>
      <c r="V88" t="s">
        <v>281</v>
      </c>
      <c r="W88" s="194" t="s">
        <v>418</v>
      </c>
      <c r="X88" t="s">
        <v>228</v>
      </c>
      <c r="Y88" s="229">
        <v>34.074428558349609</v>
      </c>
      <c r="Z88" s="229">
        <v>34.038352966308594</v>
      </c>
      <c r="AA88" s="229">
        <v>0.33367529511451721</v>
      </c>
      <c r="AB88" s="229">
        <v>35.370536804199219</v>
      </c>
      <c r="AC88" s="229">
        <v>36.991138458251953</v>
      </c>
      <c r="AD88" s="229">
        <v>8.4968423843383789</v>
      </c>
    </row>
    <row r="89" spans="21:30">
      <c r="U89">
        <v>46</v>
      </c>
      <c r="V89" t="s">
        <v>282</v>
      </c>
      <c r="W89" s="194" t="s">
        <v>418</v>
      </c>
      <c r="X89" t="s">
        <v>228</v>
      </c>
      <c r="Y89" s="229">
        <v>34.204296112060547</v>
      </c>
      <c r="Z89" s="229">
        <v>34.038352966308594</v>
      </c>
      <c r="AA89" s="229">
        <v>0.33367529511451721</v>
      </c>
      <c r="AB89" s="229">
        <v>32.453147888183594</v>
      </c>
      <c r="AC89" s="229">
        <v>36.991138458251953</v>
      </c>
      <c r="AD89" s="229">
        <v>8.4968423843383789</v>
      </c>
    </row>
    <row r="90" spans="21:30">
      <c r="U90">
        <v>47</v>
      </c>
      <c r="V90" t="s">
        <v>283</v>
      </c>
      <c r="W90" s="349" t="s">
        <v>418</v>
      </c>
      <c r="X90" s="35" t="s">
        <v>228</v>
      </c>
      <c r="Y90" s="348">
        <v>33.535778045654297</v>
      </c>
      <c r="Z90" s="348">
        <v>34.038352966308594</v>
      </c>
      <c r="AA90" s="348">
        <v>0.33367529511451721</v>
      </c>
      <c r="AB90" s="348">
        <v>50.547836303710938</v>
      </c>
      <c r="AC90" s="348">
        <v>36.991138458251953</v>
      </c>
      <c r="AD90" s="348">
        <v>8.4968423843383789</v>
      </c>
    </row>
    <row r="91" spans="21:30">
      <c r="U91">
        <v>57</v>
      </c>
      <c r="V91" t="s">
        <v>297</v>
      </c>
      <c r="W91" s="194" t="s">
        <v>419</v>
      </c>
      <c r="X91" t="s">
        <v>228</v>
      </c>
      <c r="Y91" s="229">
        <v>36.787105560302734</v>
      </c>
      <c r="Z91" s="229">
        <v>35.634521484375</v>
      </c>
      <c r="AA91" s="229">
        <v>0.89366650581359863</v>
      </c>
      <c r="AB91" s="229">
        <v>5.8579483032226562</v>
      </c>
      <c r="AC91" s="229">
        <v>14.425640106201172</v>
      </c>
      <c r="AD91" s="229">
        <v>7.8245382308959961</v>
      </c>
    </row>
    <row r="92" spans="21:30">
      <c r="U92">
        <v>58</v>
      </c>
      <c r="V92" t="s">
        <v>299</v>
      </c>
      <c r="W92" s="194" t="s">
        <v>419</v>
      </c>
      <c r="X92" t="s">
        <v>228</v>
      </c>
      <c r="Y92" s="229">
        <v>36.556770324707031</v>
      </c>
      <c r="Z92" s="229">
        <v>35.634521484375</v>
      </c>
      <c r="AA92" s="229">
        <v>0.89366650581359863</v>
      </c>
      <c r="AB92" s="229">
        <v>6.8242030143737793</v>
      </c>
      <c r="AC92" s="229">
        <v>14.425640106201172</v>
      </c>
      <c r="AD92" s="229">
        <v>7.8245382308959961</v>
      </c>
    </row>
    <row r="93" spans="21:30">
      <c r="U93">
        <v>59</v>
      </c>
      <c r="V93" t="s">
        <v>300</v>
      </c>
      <c r="W93" s="194" t="s">
        <v>419</v>
      </c>
      <c r="X93" t="s">
        <v>228</v>
      </c>
      <c r="Y93" s="229">
        <v>35.649532318115234</v>
      </c>
      <c r="Z93" s="229">
        <v>35.634521484375</v>
      </c>
      <c r="AA93" s="229">
        <v>0.89366650581359863</v>
      </c>
      <c r="AB93" s="229">
        <v>12.451389312744141</v>
      </c>
      <c r="AC93" s="229">
        <v>14.425640106201172</v>
      </c>
      <c r="AD93" s="229">
        <v>7.8245382308959961</v>
      </c>
    </row>
    <row r="94" spans="21:30">
      <c r="U94">
        <v>69</v>
      </c>
      <c r="V94" t="s">
        <v>301</v>
      </c>
      <c r="W94" s="194" t="s">
        <v>419</v>
      </c>
      <c r="X94" t="s">
        <v>228</v>
      </c>
      <c r="Y94" s="229">
        <v>35.385799407958984</v>
      </c>
      <c r="Z94" s="229">
        <v>35.634521484375</v>
      </c>
      <c r="AA94" s="229">
        <v>0.89366650581359863</v>
      </c>
      <c r="AB94" s="229">
        <v>14.829906463623047</v>
      </c>
      <c r="AC94" s="229">
        <v>14.425640106201172</v>
      </c>
      <c r="AD94" s="229">
        <v>7.8245382308959961</v>
      </c>
    </row>
    <row r="95" spans="21:30">
      <c r="U95">
        <v>70</v>
      </c>
      <c r="V95" t="s">
        <v>302</v>
      </c>
      <c r="W95" s="194" t="s">
        <v>419</v>
      </c>
      <c r="X95" t="s">
        <v>228</v>
      </c>
      <c r="Y95" s="229">
        <v>34.5447998046875</v>
      </c>
      <c r="Z95" s="229">
        <v>35.634521484375</v>
      </c>
      <c r="AA95" s="229">
        <v>0.89366650581359863</v>
      </c>
      <c r="AB95" s="229">
        <v>25.896213531494141</v>
      </c>
      <c r="AC95" s="229">
        <v>14.425640106201172</v>
      </c>
      <c r="AD95" s="229">
        <v>7.8245382308959961</v>
      </c>
    </row>
    <row r="96" spans="21:30">
      <c r="U96">
        <v>71</v>
      </c>
      <c r="V96" t="s">
        <v>303</v>
      </c>
      <c r="W96" s="349" t="s">
        <v>419</v>
      </c>
      <c r="X96" s="35" t="s">
        <v>228</v>
      </c>
      <c r="Y96" s="348">
        <v>34.883106231689453</v>
      </c>
      <c r="Z96" s="348">
        <v>35.634521484375</v>
      </c>
      <c r="AA96" s="348">
        <v>0.89366650581359863</v>
      </c>
      <c r="AB96" s="348">
        <v>20.694183349609375</v>
      </c>
      <c r="AC96" s="348">
        <v>14.425640106201172</v>
      </c>
      <c r="AD96" s="348">
        <v>7.8245382308959961</v>
      </c>
    </row>
    <row r="97" spans="21:30">
      <c r="U97">
        <v>81</v>
      </c>
      <c r="V97" t="s">
        <v>304</v>
      </c>
      <c r="W97" s="194" t="s">
        <v>420</v>
      </c>
      <c r="X97" t="s">
        <v>228</v>
      </c>
      <c r="Y97" s="229">
        <v>36.451610565185547</v>
      </c>
      <c r="Z97" s="229">
        <v>36.300212860107422</v>
      </c>
      <c r="AA97" s="229">
        <v>0.68988287448883057</v>
      </c>
      <c r="AB97" s="229">
        <v>7.3168511390686035</v>
      </c>
      <c r="AC97" s="229">
        <v>8.7158098220825195</v>
      </c>
      <c r="AD97" s="229">
        <v>3.2132716178894043</v>
      </c>
    </row>
    <row r="98" spans="21:30">
      <c r="U98">
        <v>82</v>
      </c>
      <c r="V98" t="s">
        <v>305</v>
      </c>
      <c r="W98" s="194" t="s">
        <v>420</v>
      </c>
      <c r="X98" t="s">
        <v>228</v>
      </c>
      <c r="Y98" s="229">
        <v>35.610160827636719</v>
      </c>
      <c r="Z98" s="229">
        <v>36.300212860107422</v>
      </c>
      <c r="AA98" s="229">
        <v>0.68988287448883057</v>
      </c>
      <c r="AB98" s="229">
        <v>12.780611991882324</v>
      </c>
      <c r="AC98" s="229">
        <v>8.7158098220825195</v>
      </c>
      <c r="AD98" s="229">
        <v>3.2132716178894043</v>
      </c>
    </row>
    <row r="99" spans="21:30">
      <c r="U99">
        <v>83</v>
      </c>
      <c r="V99" t="s">
        <v>306</v>
      </c>
      <c r="W99" s="194" t="s">
        <v>420</v>
      </c>
      <c r="X99" t="s">
        <v>228</v>
      </c>
      <c r="Y99" s="229">
        <v>36.274127960205078</v>
      </c>
      <c r="Z99" s="229">
        <v>36.300212860107422</v>
      </c>
      <c r="AA99" s="229">
        <v>0.68988287448883057</v>
      </c>
      <c r="AB99" s="229">
        <v>8.2303056716918945</v>
      </c>
      <c r="AC99" s="229">
        <v>8.7158098220825195</v>
      </c>
      <c r="AD99" s="229">
        <v>3.2132716178894043</v>
      </c>
    </row>
    <row r="100" spans="21:30">
      <c r="U100">
        <v>93</v>
      </c>
      <c r="V100" t="s">
        <v>307</v>
      </c>
      <c r="W100" s="194" t="s">
        <v>420</v>
      </c>
      <c r="X100" t="s">
        <v>228</v>
      </c>
      <c r="Y100" s="229">
        <v>36.048244476318359</v>
      </c>
      <c r="Z100" s="229">
        <v>36.300212860107422</v>
      </c>
      <c r="AA100" s="229">
        <v>0.68988287448883057</v>
      </c>
      <c r="AB100" s="229">
        <v>9.5596256256103516</v>
      </c>
      <c r="AC100" s="229">
        <v>8.7158098220825195</v>
      </c>
      <c r="AD100" s="229">
        <v>3.2132716178894043</v>
      </c>
    </row>
    <row r="101" spans="21:30">
      <c r="U101">
        <v>94</v>
      </c>
      <c r="V101" t="s">
        <v>308</v>
      </c>
      <c r="W101" s="194" t="s">
        <v>420</v>
      </c>
      <c r="X101" t="s">
        <v>228</v>
      </c>
      <c r="Y101" s="229">
        <v>35.847484588623047</v>
      </c>
      <c r="Z101" s="229">
        <v>36.300212860107422</v>
      </c>
      <c r="AA101" s="229">
        <v>0.68988287448883057</v>
      </c>
      <c r="AB101" s="229">
        <v>10.920271873474121</v>
      </c>
      <c r="AC101" s="229">
        <v>8.7158098220825195</v>
      </c>
      <c r="AD101" s="229">
        <v>3.2132716178894043</v>
      </c>
    </row>
    <row r="102" spans="21:30">
      <c r="U102">
        <v>95</v>
      </c>
      <c r="V102" t="s">
        <v>309</v>
      </c>
      <c r="W102" s="349" t="s">
        <v>420</v>
      </c>
      <c r="X102" s="35" t="s">
        <v>228</v>
      </c>
      <c r="Y102" s="348">
        <v>37.569648742675781</v>
      </c>
      <c r="Z102" s="348">
        <v>36.300212860107422</v>
      </c>
      <c r="AA102" s="348">
        <v>0.68988287448883057</v>
      </c>
      <c r="AB102" s="348">
        <v>3.4871888160705566</v>
      </c>
      <c r="AC102" s="348">
        <v>8.7158098220825195</v>
      </c>
      <c r="AD102" s="348">
        <v>3.2132716178894043</v>
      </c>
    </row>
    <row r="103" spans="21:30">
      <c r="U103">
        <v>12</v>
      </c>
      <c r="V103" t="s">
        <v>364</v>
      </c>
      <c r="W103" s="194" t="s">
        <v>421</v>
      </c>
      <c r="X103" t="s">
        <v>228</v>
      </c>
      <c r="Y103" s="229">
        <v>37.223712921142578</v>
      </c>
      <c r="Z103" s="229">
        <v>37.447689056396484</v>
      </c>
      <c r="AA103" s="229">
        <v>0.5203099250793457</v>
      </c>
      <c r="AB103" s="229">
        <v>4.3859100341796875</v>
      </c>
      <c r="AC103" s="229">
        <v>3.9329800605773926</v>
      </c>
      <c r="AD103" s="229">
        <v>1.1227269172668457</v>
      </c>
    </row>
    <row r="104" spans="21:30">
      <c r="U104">
        <v>24</v>
      </c>
      <c r="V104" t="s">
        <v>365</v>
      </c>
      <c r="W104" s="194" t="s">
        <v>421</v>
      </c>
      <c r="X104" t="s">
        <v>228</v>
      </c>
      <c r="Y104" s="229">
        <v>37.139392852783203</v>
      </c>
      <c r="Z104" s="229">
        <v>37.447689056396484</v>
      </c>
      <c r="AA104" s="229">
        <v>0.5203099250793457</v>
      </c>
      <c r="AB104" s="229">
        <v>4.6380228996276855</v>
      </c>
      <c r="AC104" s="229">
        <v>3.9329800605773926</v>
      </c>
      <c r="AD104" s="229">
        <v>1.1227269172668457</v>
      </c>
    </row>
    <row r="105" spans="21:30">
      <c r="U105">
        <v>36</v>
      </c>
      <c r="V105" t="s">
        <v>366</v>
      </c>
      <c r="W105" s="194" t="s">
        <v>421</v>
      </c>
      <c r="X105" t="s">
        <v>228</v>
      </c>
      <c r="Y105" t="s">
        <v>225</v>
      </c>
      <c r="Z105" s="229">
        <v>37.447689056396484</v>
      </c>
      <c r="AA105" s="229">
        <v>0.5203099250793457</v>
      </c>
      <c r="AB105" t="s">
        <v>226</v>
      </c>
      <c r="AC105" t="s">
        <v>226</v>
      </c>
      <c r="AD105" t="s">
        <v>226</v>
      </c>
    </row>
    <row r="106" spans="21:30">
      <c r="U106">
        <v>48</v>
      </c>
      <c r="V106" t="s">
        <v>367</v>
      </c>
      <c r="W106" s="194" t="s">
        <v>421</v>
      </c>
      <c r="X106" t="s">
        <v>228</v>
      </c>
      <c r="Y106" t="s">
        <v>225</v>
      </c>
      <c r="Z106" s="229">
        <v>37.447689056396484</v>
      </c>
      <c r="AA106" s="229">
        <v>0.5203099250793457</v>
      </c>
      <c r="AB106" t="s">
        <v>226</v>
      </c>
      <c r="AC106" t="s">
        <v>226</v>
      </c>
      <c r="AD106" t="s">
        <v>226</v>
      </c>
    </row>
    <row r="107" spans="21:30">
      <c r="U107">
        <v>60</v>
      </c>
      <c r="V107" t="s">
        <v>368</v>
      </c>
      <c r="W107" s="194" t="s">
        <v>421</v>
      </c>
      <c r="X107" t="s">
        <v>228</v>
      </c>
      <c r="Y107" s="229">
        <v>37.201332092285156</v>
      </c>
      <c r="Z107" s="229">
        <v>37.447689056396484</v>
      </c>
      <c r="AA107" s="229">
        <v>0.5203099250793457</v>
      </c>
      <c r="AB107" s="229">
        <v>4.4514598846435547</v>
      </c>
      <c r="AC107" s="229">
        <v>3.9329800605773926</v>
      </c>
      <c r="AD107" s="229">
        <v>1.1227269172668457</v>
      </c>
    </row>
    <row r="108" spans="21:30">
      <c r="U108">
        <v>72</v>
      </c>
      <c r="V108" t="s">
        <v>350</v>
      </c>
      <c r="W108" s="194" t="s">
        <v>421</v>
      </c>
      <c r="X108" t="s">
        <v>228</v>
      </c>
      <c r="Y108" s="229">
        <v>38.226318359375</v>
      </c>
      <c r="Z108" s="229">
        <v>37.447689056396484</v>
      </c>
      <c r="AA108" s="229">
        <v>0.5203099250793457</v>
      </c>
      <c r="AB108" s="229">
        <v>2.2565269470214844</v>
      </c>
      <c r="AC108" s="229">
        <v>3.9329800605773926</v>
      </c>
      <c r="AD108" s="229">
        <v>1.1227269172668457</v>
      </c>
    </row>
  </sheetData>
  <mergeCells count="54"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  <mergeCell ref="E35:E37"/>
    <mergeCell ref="R35:R37"/>
    <mergeCell ref="F36:G36"/>
    <mergeCell ref="H36:J36"/>
    <mergeCell ref="K36:M36"/>
    <mergeCell ref="N36:P36"/>
    <mergeCell ref="E32:E34"/>
    <mergeCell ref="R32:R34"/>
    <mergeCell ref="F33:G33"/>
    <mergeCell ref="H33:J33"/>
    <mergeCell ref="K33:M33"/>
    <mergeCell ref="N33:P33"/>
    <mergeCell ref="E29:E31"/>
    <mergeCell ref="Q29:Q31"/>
    <mergeCell ref="R29:R31"/>
    <mergeCell ref="F30:G30"/>
    <mergeCell ref="H30:J30"/>
    <mergeCell ref="K30:M30"/>
    <mergeCell ref="N30:P30"/>
    <mergeCell ref="E26:E28"/>
    <mergeCell ref="R26:R28"/>
    <mergeCell ref="F27:G27"/>
    <mergeCell ref="H27:J27"/>
    <mergeCell ref="K27:M27"/>
    <mergeCell ref="N27:P27"/>
    <mergeCell ref="E23:E25"/>
    <mergeCell ref="R23:R25"/>
    <mergeCell ref="F24:G24"/>
    <mergeCell ref="H24:J24"/>
    <mergeCell ref="K24:M24"/>
    <mergeCell ref="N24:P24"/>
    <mergeCell ref="E20:E22"/>
    <mergeCell ref="Q20:Q22"/>
    <mergeCell ref="R20:R22"/>
    <mergeCell ref="F21:G21"/>
    <mergeCell ref="H21:J21"/>
    <mergeCell ref="K21:M21"/>
    <mergeCell ref="N21:P21"/>
    <mergeCell ref="G2:H2"/>
    <mergeCell ref="E17:E19"/>
    <mergeCell ref="R17:R19"/>
    <mergeCell ref="F18:G18"/>
    <mergeCell ref="H18:J18"/>
    <mergeCell ref="K18:M18"/>
    <mergeCell ref="N18:P18"/>
  </mergeCells>
  <conditionalFormatting sqref="A1:S1 A42:G53 I42:I53 R2:S2 S5:S7 K42:S53 E4:F4 R4:R7 A32:S32 A31:P31 A30:H30 A34:S35 A33:H33 A37:S38 A40:S41 N18 K18 N21 K21 N24 K24 N27 K27 N30 K30 N33 K33 N36 K36 N39 K39 Q18:S19 Q24:S24 Q27:S27 Q33:S33 Q36:S36 Q39:S39 E24:H24 E25:S26 E21:H21 E18:H18 E16:S17 E5:E15 A39:H39 A2:J2 R10:S15 A54:S1048576 E20:S20 E22:P22 R21:S22 A36:H36 R30:S31 A29:S29 E28:S28 E3:J3 A3:A14 E27:H27 E19:M19 E23:S23 A15:B28">
    <cfRule type="cellIs" dxfId="389" priority="62" stopIfTrue="1" operator="equal">
      <formula>0</formula>
    </cfRule>
  </conditionalFormatting>
  <conditionalFormatting sqref="P5:Q5 P10">
    <cfRule type="cellIs" dxfId="388" priority="61" stopIfTrue="1" operator="equal">
      <formula>0</formula>
    </cfRule>
  </conditionalFormatting>
  <conditionalFormatting sqref="O4">
    <cfRule type="cellIs" dxfId="387" priority="58" stopIfTrue="1" operator="equal">
      <formula>0</formula>
    </cfRule>
  </conditionalFormatting>
  <conditionalFormatting sqref="O5 O14 P7:Q8 Q4 Q10 P12:Q14 Q6">
    <cfRule type="cellIs" dxfId="386" priority="60" stopIfTrue="1" operator="equal">
      <formula>0</formula>
    </cfRule>
  </conditionalFormatting>
  <conditionalFormatting sqref="P14:Q14">
    <cfRule type="cellIs" dxfId="385" priority="59" stopIfTrue="1" operator="equal">
      <formula>0</formula>
    </cfRule>
  </conditionalFormatting>
  <conditionalFormatting sqref="M5:N5 M11">
    <cfRule type="cellIs" dxfId="384" priority="57" stopIfTrue="1" operator="equal">
      <formula>0</formula>
    </cfRule>
  </conditionalFormatting>
  <conditionalFormatting sqref="L4">
    <cfRule type="cellIs" dxfId="383" priority="55" stopIfTrue="1" operator="equal">
      <formula>0</formula>
    </cfRule>
  </conditionalFormatting>
  <conditionalFormatting sqref="K5:L5 M7:N8 N4 K4 N11 M13:N14 N6">
    <cfRule type="cellIs" dxfId="382" priority="56" stopIfTrue="1" operator="equal">
      <formula>0</formula>
    </cfRule>
  </conditionalFormatting>
  <conditionalFormatting sqref="D3 B3">
    <cfRule type="cellIs" dxfId="381" priority="54" stopIfTrue="1" operator="equal">
      <formula>0</formula>
    </cfRule>
  </conditionalFormatting>
  <conditionalFormatting sqref="H6 G6:G12">
    <cfRule type="cellIs" dxfId="380" priority="53" stopIfTrue="1" operator="equal">
      <formula>0</formula>
    </cfRule>
  </conditionalFormatting>
  <conditionalFormatting sqref="B18:B23">
    <cfRule type="cellIs" dxfId="379" priority="52" stopIfTrue="1" operator="equal">
      <formula>0</formula>
    </cfRule>
  </conditionalFormatting>
  <conditionalFormatting sqref="B22:B27">
    <cfRule type="cellIs" dxfId="378" priority="51" stopIfTrue="1" operator="equal">
      <formula>0</formula>
    </cfRule>
  </conditionalFormatting>
  <conditionalFormatting sqref="B7 B9">
    <cfRule type="cellIs" dxfId="377" priority="50" stopIfTrue="1" operator="equal">
      <formula>0</formula>
    </cfRule>
  </conditionalFormatting>
  <conditionalFormatting sqref="B5 B7">
    <cfRule type="cellIs" dxfId="376" priority="49" stopIfTrue="1" operator="equal">
      <formula>0</formula>
    </cfRule>
  </conditionalFormatting>
  <conditionalFormatting sqref="C3">
    <cfRule type="cellIs" dxfId="375" priority="48" stopIfTrue="1" operator="equal">
      <formula>0</formula>
    </cfRule>
  </conditionalFormatting>
  <conditionalFormatting sqref="B9 B11">
    <cfRule type="cellIs" dxfId="374" priority="47" stopIfTrue="1" operator="equal">
      <formula>0</formula>
    </cfRule>
  </conditionalFormatting>
  <conditionalFormatting sqref="B13:B15">
    <cfRule type="cellIs" dxfId="373" priority="46" stopIfTrue="1" operator="equal">
      <formula>0</formula>
    </cfRule>
  </conditionalFormatting>
  <conditionalFormatting sqref="B4">
    <cfRule type="cellIs" dxfId="372" priority="45" stopIfTrue="1" operator="equal">
      <formula>0</formula>
    </cfRule>
  </conditionalFormatting>
  <conditionalFormatting sqref="B6">
    <cfRule type="cellIs" dxfId="371" priority="44" stopIfTrue="1" operator="equal">
      <formula>0</formula>
    </cfRule>
  </conditionalFormatting>
  <conditionalFormatting sqref="B8">
    <cfRule type="cellIs" dxfId="370" priority="43" stopIfTrue="1" operator="equal">
      <formula>0</formula>
    </cfRule>
  </conditionalFormatting>
  <conditionalFormatting sqref="B8">
    <cfRule type="cellIs" dxfId="369" priority="42" stopIfTrue="1" operator="equal">
      <formula>0</formula>
    </cfRule>
  </conditionalFormatting>
  <conditionalFormatting sqref="B10">
    <cfRule type="cellIs" dxfId="368" priority="41" stopIfTrue="1" operator="equal">
      <formula>0</formula>
    </cfRule>
  </conditionalFormatting>
  <conditionalFormatting sqref="B10">
    <cfRule type="cellIs" dxfId="367" priority="40" stopIfTrue="1" operator="equal">
      <formula>0</formula>
    </cfRule>
  </conditionalFormatting>
  <conditionalFormatting sqref="B12">
    <cfRule type="cellIs" dxfId="366" priority="39" stopIfTrue="1" operator="equal">
      <formula>0</formula>
    </cfRule>
  </conditionalFormatting>
  <conditionalFormatting sqref="C3">
    <cfRule type="cellIs" dxfId="365" priority="38" stopIfTrue="1" operator="equal">
      <formula>0</formula>
    </cfRule>
  </conditionalFormatting>
  <conditionalFormatting sqref="C3">
    <cfRule type="cellIs" dxfId="364" priority="37" stopIfTrue="1" operator="equal">
      <formula>0</formula>
    </cfRule>
  </conditionalFormatting>
  <conditionalFormatting sqref="C3">
    <cfRule type="cellIs" dxfId="363" priority="36" stopIfTrue="1" operator="equal">
      <formula>0</formula>
    </cfRule>
  </conditionalFormatting>
  <conditionalFormatting sqref="C3">
    <cfRule type="cellIs" dxfId="362" priority="35" stopIfTrue="1" operator="equal">
      <formula>0</formula>
    </cfRule>
  </conditionalFormatting>
  <conditionalFormatting sqref="D27:D28">
    <cfRule type="cellIs" dxfId="361" priority="34" stopIfTrue="1" operator="equal">
      <formula>0</formula>
    </cfRule>
  </conditionalFormatting>
  <conditionalFormatting sqref="D27:D28">
    <cfRule type="cellIs" dxfId="360" priority="33" stopIfTrue="1" operator="equal">
      <formula>0</formula>
    </cfRule>
  </conditionalFormatting>
  <conditionalFormatting sqref="D25:D26">
    <cfRule type="cellIs" dxfId="359" priority="32" stopIfTrue="1" operator="equal">
      <formula>0</formula>
    </cfRule>
  </conditionalFormatting>
  <conditionalFormatting sqref="D23:D24">
    <cfRule type="cellIs" dxfId="358" priority="31" stopIfTrue="1" operator="equal">
      <formula>0</formula>
    </cfRule>
  </conditionalFormatting>
  <conditionalFormatting sqref="D21:D22">
    <cfRule type="cellIs" dxfId="357" priority="30" stopIfTrue="1" operator="equal">
      <formula>0</formula>
    </cfRule>
  </conditionalFormatting>
  <conditionalFormatting sqref="D17:D18">
    <cfRule type="cellIs" dxfId="356" priority="29" stopIfTrue="1" operator="equal">
      <formula>0</formula>
    </cfRule>
  </conditionalFormatting>
  <conditionalFormatting sqref="D17:D18">
    <cfRule type="cellIs" dxfId="355" priority="28" stopIfTrue="1" operator="equal">
      <formula>0</formula>
    </cfRule>
  </conditionalFormatting>
  <conditionalFormatting sqref="D15:D16">
    <cfRule type="cellIs" dxfId="354" priority="27" stopIfTrue="1" operator="equal">
      <formula>0</formula>
    </cfRule>
  </conditionalFormatting>
  <conditionalFormatting sqref="D15:D16">
    <cfRule type="cellIs" dxfId="353" priority="26" stopIfTrue="1" operator="equal">
      <formula>0</formula>
    </cfRule>
  </conditionalFormatting>
  <conditionalFormatting sqref="D13:D14">
    <cfRule type="cellIs" dxfId="352" priority="25" stopIfTrue="1" operator="equal">
      <formula>0</formula>
    </cfRule>
  </conditionalFormatting>
  <conditionalFormatting sqref="D13:D14">
    <cfRule type="cellIs" dxfId="351" priority="24" stopIfTrue="1" operator="equal">
      <formula>0</formula>
    </cfRule>
  </conditionalFormatting>
  <conditionalFormatting sqref="D11:D12">
    <cfRule type="cellIs" dxfId="350" priority="23" stopIfTrue="1" operator="equal">
      <formula>0</formula>
    </cfRule>
  </conditionalFormatting>
  <conditionalFormatting sqref="D11:D12">
    <cfRule type="cellIs" dxfId="349" priority="22" stopIfTrue="1" operator="equal">
      <formula>0</formula>
    </cfRule>
  </conditionalFormatting>
  <conditionalFormatting sqref="D9:D10">
    <cfRule type="cellIs" dxfId="348" priority="21" stopIfTrue="1" operator="equal">
      <formula>0</formula>
    </cfRule>
  </conditionalFormatting>
  <conditionalFormatting sqref="D7">
    <cfRule type="cellIs" dxfId="347" priority="20" stopIfTrue="1" operator="equal">
      <formula>0</formula>
    </cfRule>
  </conditionalFormatting>
  <conditionalFormatting sqref="D8">
    <cfRule type="cellIs" dxfId="346" priority="19" stopIfTrue="1" operator="equal">
      <formula>0</formula>
    </cfRule>
  </conditionalFormatting>
  <conditionalFormatting sqref="B8 B10">
    <cfRule type="cellIs" dxfId="345" priority="18" stopIfTrue="1" operator="equal">
      <formula>0</formula>
    </cfRule>
  </conditionalFormatting>
  <conditionalFormatting sqref="B8">
    <cfRule type="cellIs" dxfId="344" priority="17" stopIfTrue="1" operator="equal">
      <formula>0</formula>
    </cfRule>
  </conditionalFormatting>
  <conditionalFormatting sqref="B10 B12">
    <cfRule type="cellIs" dxfId="343" priority="16" stopIfTrue="1" operator="equal">
      <formula>0</formula>
    </cfRule>
  </conditionalFormatting>
  <conditionalFormatting sqref="B7">
    <cfRule type="cellIs" dxfId="342" priority="15" stopIfTrue="1" operator="equal">
      <formula>0</formula>
    </cfRule>
  </conditionalFormatting>
  <conditionalFormatting sqref="B9">
    <cfRule type="cellIs" dxfId="341" priority="14" stopIfTrue="1" operator="equal">
      <formula>0</formula>
    </cfRule>
  </conditionalFormatting>
  <conditionalFormatting sqref="B9">
    <cfRule type="cellIs" dxfId="340" priority="13" stopIfTrue="1" operator="equal">
      <formula>0</formula>
    </cfRule>
  </conditionalFormatting>
  <conditionalFormatting sqref="B11">
    <cfRule type="cellIs" dxfId="339" priority="12" stopIfTrue="1" operator="equal">
      <formula>0</formula>
    </cfRule>
  </conditionalFormatting>
  <conditionalFormatting sqref="B11">
    <cfRule type="cellIs" dxfId="338" priority="11" stopIfTrue="1" operator="equal">
      <formula>0</formula>
    </cfRule>
  </conditionalFormatting>
  <conditionalFormatting sqref="B13">
    <cfRule type="cellIs" dxfId="337" priority="10" stopIfTrue="1" operator="equal">
      <formula>0</formula>
    </cfRule>
  </conditionalFormatting>
  <conditionalFormatting sqref="D4">
    <cfRule type="cellIs" dxfId="336" priority="9" stopIfTrue="1" operator="equal">
      <formula>0</formula>
    </cfRule>
  </conditionalFormatting>
  <conditionalFormatting sqref="D19:D20">
    <cfRule type="cellIs" dxfId="335" priority="8" stopIfTrue="1" operator="equal">
      <formula>0</formula>
    </cfRule>
  </conditionalFormatting>
  <conditionalFormatting sqref="D19:D20">
    <cfRule type="cellIs" dxfId="334" priority="7" stopIfTrue="1" operator="equal">
      <formula>0</formula>
    </cfRule>
  </conditionalFormatting>
  <conditionalFormatting sqref="C4:C28">
    <cfRule type="cellIs" dxfId="333" priority="6" stopIfTrue="1" operator="equal">
      <formula>0</formula>
    </cfRule>
  </conditionalFormatting>
  <conditionalFormatting sqref="C4:C28">
    <cfRule type="cellIs" dxfId="332" priority="5" stopIfTrue="1" operator="equal">
      <formula>0</formula>
    </cfRule>
  </conditionalFormatting>
  <conditionalFormatting sqref="C4:C28">
    <cfRule type="cellIs" dxfId="331" priority="4" stopIfTrue="1" operator="equal">
      <formula>0</formula>
    </cfRule>
  </conditionalFormatting>
  <conditionalFormatting sqref="C4:C28">
    <cfRule type="cellIs" dxfId="330" priority="3" stopIfTrue="1" operator="equal">
      <formula>0</formula>
    </cfRule>
  </conditionalFormatting>
  <conditionalFormatting sqref="C4:C28">
    <cfRule type="cellIs" dxfId="329" priority="2" stopIfTrue="1" operator="equal">
      <formula>0</formula>
    </cfRule>
  </conditionalFormatting>
  <conditionalFormatting sqref="D5:D6">
    <cfRule type="cellIs" dxfId="328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6EA1-6254-C246-958F-098429795EF5}">
  <sheetPr>
    <tabColor rgb="FF92D050"/>
  </sheetPr>
  <dimension ref="A1:N81"/>
  <sheetViews>
    <sheetView workbookViewId="0">
      <selection activeCell="C30" sqref="C30"/>
    </sheetView>
  </sheetViews>
  <sheetFormatPr baseColWidth="10" defaultRowHeight="18"/>
  <cols>
    <col min="1" max="1" width="15.6640625" style="375" customWidth="1"/>
    <col min="2" max="2" width="11.33203125" style="375" customWidth="1"/>
    <col min="3" max="5" width="17.1640625" style="375" customWidth="1"/>
    <col min="6" max="6" width="16.6640625" style="375" customWidth="1"/>
    <col min="7" max="7" width="29.33203125" style="375" customWidth="1"/>
    <col min="8" max="8" width="16.33203125" style="410" customWidth="1"/>
    <col min="9" max="9" width="17.6640625" style="410" customWidth="1"/>
    <col min="10" max="10" width="12.6640625" style="375" customWidth="1"/>
    <col min="11" max="11" width="11" style="375" bestFit="1" customWidth="1"/>
    <col min="12" max="12" width="132" style="375" customWidth="1"/>
    <col min="13" max="16384" width="10.83203125" style="375"/>
  </cols>
  <sheetData>
    <row r="1" spans="1:14" s="214" customFormat="1" ht="31">
      <c r="A1" s="397" t="s">
        <v>736</v>
      </c>
      <c r="B1" s="397"/>
      <c r="C1" s="397"/>
      <c r="D1" s="397"/>
      <c r="E1" s="398"/>
      <c r="F1" s="398"/>
      <c r="G1" s="398"/>
      <c r="H1" s="399"/>
      <c r="I1" s="399"/>
      <c r="J1" s="400"/>
      <c r="K1" s="400" t="s">
        <v>737</v>
      </c>
      <c r="L1" s="401">
        <v>44343</v>
      </c>
    </row>
    <row r="2" spans="1:14" s="214" customFormat="1" ht="26">
      <c r="A2" s="402" t="s">
        <v>738</v>
      </c>
      <c r="B2" s="398"/>
      <c r="C2" s="398"/>
      <c r="D2" s="398"/>
      <c r="E2" s="398"/>
      <c r="F2" s="398"/>
      <c r="G2" s="398"/>
      <c r="H2" s="399"/>
      <c r="I2" s="399"/>
      <c r="J2" s="398"/>
      <c r="K2" s="398"/>
    </row>
    <row r="3" spans="1:14" s="406" customFormat="1" ht="75">
      <c r="A3" s="403" t="s">
        <v>739</v>
      </c>
      <c r="B3" s="403" t="s">
        <v>740</v>
      </c>
      <c r="C3" s="403" t="s">
        <v>741</v>
      </c>
      <c r="D3" s="403" t="s">
        <v>1</v>
      </c>
      <c r="E3" s="403" t="s">
        <v>3</v>
      </c>
      <c r="F3" s="404" t="s">
        <v>742</v>
      </c>
      <c r="G3" s="403" t="s">
        <v>743</v>
      </c>
      <c r="H3" s="405" t="s">
        <v>204</v>
      </c>
      <c r="I3" s="405" t="s">
        <v>744</v>
      </c>
      <c r="J3" s="404" t="s">
        <v>745</v>
      </c>
      <c r="K3" s="404" t="s">
        <v>746</v>
      </c>
      <c r="L3" s="406" t="s">
        <v>54</v>
      </c>
    </row>
    <row r="4" spans="1:14">
      <c r="A4" s="407">
        <v>44225</v>
      </c>
      <c r="B4" s="376">
        <v>2</v>
      </c>
      <c r="C4" s="376" t="s">
        <v>747</v>
      </c>
      <c r="D4" s="376" t="s">
        <v>98</v>
      </c>
      <c r="E4" s="407">
        <v>43881</v>
      </c>
      <c r="F4" s="376" t="s">
        <v>91</v>
      </c>
      <c r="G4" s="376" t="s">
        <v>748</v>
      </c>
      <c r="H4" s="408">
        <v>0</v>
      </c>
      <c r="I4" s="408">
        <f t="shared" ref="I4:I13" si="0">H4</f>
        <v>0</v>
      </c>
      <c r="J4" s="376" t="s">
        <v>749</v>
      </c>
      <c r="K4" s="407">
        <v>44228</v>
      </c>
      <c r="L4" s="376"/>
      <c r="M4"/>
      <c r="N4" s="376"/>
    </row>
    <row r="5" spans="1:14">
      <c r="A5" s="407">
        <v>44231</v>
      </c>
      <c r="B5" s="376">
        <v>1</v>
      </c>
      <c r="C5" s="376" t="s">
        <v>747</v>
      </c>
      <c r="D5" s="376" t="s">
        <v>98</v>
      </c>
      <c r="E5" s="407">
        <v>43881</v>
      </c>
      <c r="F5" s="376" t="s">
        <v>91</v>
      </c>
      <c r="G5" s="376" t="s">
        <v>750</v>
      </c>
      <c r="H5" s="408">
        <v>0</v>
      </c>
      <c r="I5" s="408">
        <f t="shared" si="0"/>
        <v>0</v>
      </c>
      <c r="J5" s="376" t="s">
        <v>749</v>
      </c>
      <c r="K5" s="407">
        <v>44231</v>
      </c>
      <c r="L5" s="409" t="s">
        <v>751</v>
      </c>
      <c r="M5" s="376"/>
      <c r="N5" s="376"/>
    </row>
    <row r="6" spans="1:14">
      <c r="A6" s="407">
        <v>44225</v>
      </c>
      <c r="B6" s="376">
        <v>1</v>
      </c>
      <c r="C6" s="376" t="s">
        <v>747</v>
      </c>
      <c r="D6" s="376" t="s">
        <v>98</v>
      </c>
      <c r="E6" s="407">
        <v>43895</v>
      </c>
      <c r="F6" s="376" t="s">
        <v>131</v>
      </c>
      <c r="G6" s="376" t="s">
        <v>748</v>
      </c>
      <c r="H6" s="408">
        <v>0</v>
      </c>
      <c r="I6" s="408">
        <f t="shared" si="0"/>
        <v>0</v>
      </c>
      <c r="J6" s="376" t="s">
        <v>749</v>
      </c>
      <c r="K6" s="407">
        <v>44228</v>
      </c>
      <c r="L6" s="376"/>
      <c r="M6"/>
      <c r="N6" s="376"/>
    </row>
    <row r="7" spans="1:14">
      <c r="A7" s="407">
        <v>44225</v>
      </c>
      <c r="B7" s="376">
        <v>2</v>
      </c>
      <c r="C7" s="376" t="s">
        <v>747</v>
      </c>
      <c r="D7" s="376" t="s">
        <v>98</v>
      </c>
      <c r="E7" s="407">
        <v>43902</v>
      </c>
      <c r="F7" s="376" t="s">
        <v>132</v>
      </c>
      <c r="G7" s="376" t="s">
        <v>748</v>
      </c>
      <c r="H7" s="408">
        <v>0</v>
      </c>
      <c r="I7" s="408">
        <f t="shared" si="0"/>
        <v>0</v>
      </c>
      <c r="J7" s="376" t="s">
        <v>749</v>
      </c>
      <c r="K7" s="407">
        <v>44228</v>
      </c>
      <c r="L7" s="376"/>
      <c r="M7"/>
      <c r="N7" s="376"/>
    </row>
    <row r="8" spans="1:14">
      <c r="A8" s="407">
        <v>44225</v>
      </c>
      <c r="B8" s="376">
        <v>2</v>
      </c>
      <c r="C8" s="376" t="s">
        <v>747</v>
      </c>
      <c r="D8" s="376" t="s">
        <v>98</v>
      </c>
      <c r="E8" s="407">
        <v>43908</v>
      </c>
      <c r="F8" s="376" t="s">
        <v>752</v>
      </c>
      <c r="G8" s="376" t="s">
        <v>748</v>
      </c>
      <c r="H8" s="408">
        <v>0</v>
      </c>
      <c r="I8" s="408">
        <f t="shared" si="0"/>
        <v>0</v>
      </c>
      <c r="J8" s="376" t="s">
        <v>749</v>
      </c>
      <c r="K8" s="407">
        <v>44228</v>
      </c>
      <c r="L8" s="376"/>
      <c r="M8"/>
      <c r="N8" s="376"/>
    </row>
    <row r="9" spans="1:14">
      <c r="A9" s="407">
        <v>44231</v>
      </c>
      <c r="B9" s="376">
        <v>1</v>
      </c>
      <c r="C9" s="376" t="s">
        <v>747</v>
      </c>
      <c r="D9" s="376" t="s">
        <v>98</v>
      </c>
      <c r="E9" s="407">
        <v>43915</v>
      </c>
      <c r="F9" s="376" t="s">
        <v>753</v>
      </c>
      <c r="G9" s="376" t="s">
        <v>748</v>
      </c>
      <c r="H9" s="408">
        <v>0</v>
      </c>
      <c r="I9" s="408">
        <f t="shared" si="0"/>
        <v>0</v>
      </c>
      <c r="J9" s="376" t="s">
        <v>749</v>
      </c>
      <c r="K9" s="407">
        <v>44231</v>
      </c>
      <c r="L9" s="376"/>
      <c r="M9"/>
      <c r="N9" s="376"/>
    </row>
    <row r="10" spans="1:14">
      <c r="A10" s="407">
        <v>44231</v>
      </c>
      <c r="B10" s="376">
        <v>1</v>
      </c>
      <c r="C10" s="376" t="s">
        <v>747</v>
      </c>
      <c r="D10" s="376" t="s">
        <v>98</v>
      </c>
      <c r="E10" s="407">
        <v>43922</v>
      </c>
      <c r="F10" s="376" t="s">
        <v>754</v>
      </c>
      <c r="G10" s="376" t="s">
        <v>748</v>
      </c>
      <c r="H10" s="408">
        <v>4.78</v>
      </c>
      <c r="I10" s="408">
        <f t="shared" si="0"/>
        <v>4.78</v>
      </c>
      <c r="J10" s="376" t="s">
        <v>749</v>
      </c>
      <c r="K10" s="407">
        <v>44231</v>
      </c>
      <c r="L10" s="409" t="s">
        <v>763</v>
      </c>
      <c r="M10"/>
      <c r="N10" s="376"/>
    </row>
    <row r="11" spans="1:14">
      <c r="A11" s="407"/>
      <c r="B11" s="376"/>
      <c r="C11" s="376"/>
      <c r="D11" s="376"/>
      <c r="E11" s="407"/>
      <c r="F11" s="376"/>
      <c r="G11" s="376"/>
      <c r="H11" s="408">
        <v>4.1124999999999998</v>
      </c>
      <c r="I11" s="408">
        <f t="shared" si="0"/>
        <v>4.1124999999999998</v>
      </c>
      <c r="J11" s="376"/>
      <c r="K11" s="407"/>
      <c r="L11" s="409" t="s">
        <v>759</v>
      </c>
      <c r="M11"/>
      <c r="N11" s="376"/>
    </row>
    <row r="12" spans="1:14">
      <c r="A12" s="407">
        <v>44231</v>
      </c>
      <c r="B12" s="376">
        <v>1</v>
      </c>
      <c r="C12" s="376" t="s">
        <v>747</v>
      </c>
      <c r="D12" s="376" t="s">
        <v>98</v>
      </c>
      <c r="E12" s="407">
        <v>43943</v>
      </c>
      <c r="F12" s="376" t="s">
        <v>755</v>
      </c>
      <c r="G12" s="376" t="s">
        <v>748</v>
      </c>
      <c r="H12" s="408">
        <v>0</v>
      </c>
      <c r="I12" s="408">
        <f t="shared" si="0"/>
        <v>0</v>
      </c>
      <c r="J12" s="376" t="s">
        <v>749</v>
      </c>
      <c r="K12" s="407">
        <v>44231</v>
      </c>
      <c r="L12" s="376"/>
      <c r="M12"/>
      <c r="N12" s="376"/>
    </row>
    <row r="13" spans="1:14">
      <c r="A13" s="407">
        <v>44231</v>
      </c>
      <c r="B13" s="376">
        <v>1</v>
      </c>
      <c r="C13" s="376" t="s">
        <v>747</v>
      </c>
      <c r="D13" s="376" t="s">
        <v>98</v>
      </c>
      <c r="E13" s="407">
        <v>43957</v>
      </c>
      <c r="F13" s="376" t="s">
        <v>756</v>
      </c>
      <c r="G13" s="376" t="s">
        <v>750</v>
      </c>
      <c r="H13" s="408">
        <v>0</v>
      </c>
      <c r="I13" s="408">
        <f t="shared" si="0"/>
        <v>0</v>
      </c>
      <c r="J13" s="376" t="s">
        <v>749</v>
      </c>
      <c r="K13" s="407">
        <v>44231</v>
      </c>
      <c r="L13" s="376"/>
      <c r="M13"/>
      <c r="N13" s="376"/>
    </row>
    <row r="14" spans="1:14" ht="20" customHeight="1">
      <c r="A14" s="407">
        <v>44225</v>
      </c>
      <c r="B14" s="376">
        <v>2</v>
      </c>
      <c r="C14" s="376" t="s">
        <v>747</v>
      </c>
      <c r="D14" s="376" t="s">
        <v>98</v>
      </c>
      <c r="E14" s="407">
        <v>43874</v>
      </c>
      <c r="F14" s="376" t="s">
        <v>129</v>
      </c>
      <c r="G14" s="376" t="s">
        <v>9</v>
      </c>
      <c r="H14" s="408">
        <v>0</v>
      </c>
      <c r="I14" s="408">
        <f t="shared" ref="I14:I20" si="1">(H14*200)</f>
        <v>0</v>
      </c>
      <c r="J14" s="376" t="s">
        <v>749</v>
      </c>
      <c r="K14" s="407">
        <v>44228</v>
      </c>
      <c r="L14" s="376"/>
      <c r="M14"/>
      <c r="N14" s="376"/>
    </row>
    <row r="15" spans="1:14" ht="20" customHeight="1">
      <c r="A15" s="407">
        <v>44225</v>
      </c>
      <c r="B15" s="376">
        <v>2</v>
      </c>
      <c r="C15" s="376" t="s">
        <v>747</v>
      </c>
      <c r="D15" s="376" t="s">
        <v>98</v>
      </c>
      <c r="E15" s="407">
        <v>43881</v>
      </c>
      <c r="F15" s="376" t="s">
        <v>91</v>
      </c>
      <c r="G15" s="376" t="s">
        <v>9</v>
      </c>
      <c r="H15" s="408">
        <v>195.2</v>
      </c>
      <c r="I15" s="408">
        <f t="shared" si="1"/>
        <v>39040</v>
      </c>
      <c r="J15" s="376" t="s">
        <v>749</v>
      </c>
      <c r="K15" s="407">
        <v>44228</v>
      </c>
      <c r="L15" s="376"/>
      <c r="M15"/>
      <c r="N15" s="376"/>
    </row>
    <row r="16" spans="1:14" ht="20" customHeight="1">
      <c r="A16" s="407">
        <v>44225</v>
      </c>
      <c r="B16" s="376">
        <v>2</v>
      </c>
      <c r="C16" s="376" t="s">
        <v>747</v>
      </c>
      <c r="D16" s="376" t="s">
        <v>98</v>
      </c>
      <c r="E16" s="407">
        <v>43888</v>
      </c>
      <c r="F16" s="376" t="s">
        <v>130</v>
      </c>
      <c r="G16" s="376" t="s">
        <v>9</v>
      </c>
      <c r="H16" s="408">
        <v>79.97</v>
      </c>
      <c r="I16" s="408">
        <f t="shared" si="1"/>
        <v>15994</v>
      </c>
      <c r="J16" s="376" t="s">
        <v>749</v>
      </c>
      <c r="K16" s="407">
        <v>44228</v>
      </c>
      <c r="L16" s="376"/>
      <c r="M16"/>
      <c r="N16" s="376"/>
    </row>
    <row r="17" spans="1:14">
      <c r="A17" s="407">
        <v>44225</v>
      </c>
      <c r="B17" s="376">
        <v>2</v>
      </c>
      <c r="C17" s="376" t="s">
        <v>747</v>
      </c>
      <c r="D17" s="376" t="s">
        <v>98</v>
      </c>
      <c r="E17" s="407">
        <v>43895</v>
      </c>
      <c r="F17" s="376" t="s">
        <v>131</v>
      </c>
      <c r="G17" s="376" t="s">
        <v>9</v>
      </c>
      <c r="H17" s="408">
        <v>50.25</v>
      </c>
      <c r="I17" s="408">
        <f t="shared" si="1"/>
        <v>10050</v>
      </c>
      <c r="J17" s="376" t="s">
        <v>749</v>
      </c>
      <c r="K17" s="407">
        <v>44228</v>
      </c>
      <c r="L17" s="376"/>
      <c r="M17"/>
      <c r="N17" s="376"/>
    </row>
    <row r="18" spans="1:14">
      <c r="A18" s="407">
        <v>44225</v>
      </c>
      <c r="B18" s="376">
        <v>2</v>
      </c>
      <c r="C18" s="376" t="s">
        <v>747</v>
      </c>
      <c r="D18" s="376" t="s">
        <v>98</v>
      </c>
      <c r="E18" s="407">
        <v>43902</v>
      </c>
      <c r="F18" s="376" t="s">
        <v>132</v>
      </c>
      <c r="G18" s="376" t="s">
        <v>9</v>
      </c>
      <c r="H18" s="408">
        <v>12.4</v>
      </c>
      <c r="I18" s="408">
        <f t="shared" si="1"/>
        <v>2480</v>
      </c>
      <c r="J18" s="376" t="s">
        <v>749</v>
      </c>
      <c r="K18" s="407">
        <v>44228</v>
      </c>
      <c r="L18" s="376"/>
      <c r="M18"/>
      <c r="N18" s="376"/>
    </row>
    <row r="19" spans="1:14">
      <c r="A19" s="407">
        <v>44225</v>
      </c>
      <c r="B19" s="376">
        <v>2</v>
      </c>
      <c r="C19" s="376" t="s">
        <v>747</v>
      </c>
      <c r="D19" s="376" t="s">
        <v>98</v>
      </c>
      <c r="E19" s="407">
        <v>43908</v>
      </c>
      <c r="F19" s="376" t="s">
        <v>752</v>
      </c>
      <c r="G19" s="376" t="s">
        <v>9</v>
      </c>
      <c r="H19" s="408">
        <v>14.45</v>
      </c>
      <c r="I19" s="408">
        <f t="shared" si="1"/>
        <v>2890</v>
      </c>
      <c r="J19" s="376" t="s">
        <v>749</v>
      </c>
      <c r="K19" s="407">
        <v>44228</v>
      </c>
      <c r="L19" s="376"/>
      <c r="M19"/>
      <c r="N19" s="376"/>
    </row>
    <row r="20" spans="1:14">
      <c r="A20" s="407">
        <v>44225</v>
      </c>
      <c r="B20" s="376">
        <v>2</v>
      </c>
      <c r="C20" s="376" t="s">
        <v>747</v>
      </c>
      <c r="D20" s="376" t="s">
        <v>98</v>
      </c>
      <c r="E20" s="407">
        <v>43915</v>
      </c>
      <c r="F20" s="376" t="s">
        <v>753</v>
      </c>
      <c r="G20" s="376" t="s">
        <v>9</v>
      </c>
      <c r="H20" s="408">
        <v>16.350000000000001</v>
      </c>
      <c r="I20" s="408">
        <f t="shared" si="1"/>
        <v>3270.0000000000005</v>
      </c>
      <c r="J20" s="376" t="s">
        <v>749</v>
      </c>
      <c r="K20" s="407">
        <v>44228</v>
      </c>
      <c r="L20" s="376"/>
      <c r="M20"/>
      <c r="N20" s="376"/>
    </row>
    <row r="21" spans="1:14">
      <c r="A21" s="407">
        <v>44231</v>
      </c>
      <c r="B21" s="376">
        <v>1</v>
      </c>
      <c r="C21" s="376" t="s">
        <v>747</v>
      </c>
      <c r="D21" s="376" t="s">
        <v>98</v>
      </c>
      <c r="E21" s="407">
        <v>43922</v>
      </c>
      <c r="F21" s="376" t="s">
        <v>754</v>
      </c>
      <c r="G21" s="376" t="s">
        <v>9</v>
      </c>
      <c r="H21" s="408">
        <v>0</v>
      </c>
      <c r="I21" s="408">
        <f>200*H21</f>
        <v>0</v>
      </c>
      <c r="J21" s="376" t="s">
        <v>749</v>
      </c>
      <c r="K21" s="407">
        <v>44231</v>
      </c>
      <c r="L21" s="376"/>
      <c r="M21"/>
      <c r="N21" s="376"/>
    </row>
    <row r="22" spans="1:14">
      <c r="A22" s="407">
        <v>44231</v>
      </c>
      <c r="B22" s="376">
        <v>1</v>
      </c>
      <c r="C22" s="376" t="s">
        <v>747</v>
      </c>
      <c r="D22" s="376" t="s">
        <v>98</v>
      </c>
      <c r="E22" s="407">
        <v>43928</v>
      </c>
      <c r="F22" s="376" t="s">
        <v>757</v>
      </c>
      <c r="G22" s="376" t="s">
        <v>9</v>
      </c>
      <c r="H22" s="408">
        <v>0</v>
      </c>
      <c r="I22" s="408">
        <f>200*H22</f>
        <v>0</v>
      </c>
      <c r="J22" s="376" t="s">
        <v>749</v>
      </c>
      <c r="K22" s="407">
        <v>44231</v>
      </c>
      <c r="L22" s="376"/>
      <c r="M22"/>
      <c r="N22" s="376"/>
    </row>
    <row r="23" spans="1:14">
      <c r="A23" s="407">
        <v>44231</v>
      </c>
      <c r="B23" s="376">
        <v>1</v>
      </c>
      <c r="C23" s="376" t="s">
        <v>747</v>
      </c>
      <c r="D23" s="376" t="s">
        <v>98</v>
      </c>
      <c r="E23" s="407">
        <v>43943</v>
      </c>
      <c r="F23" s="376" t="s">
        <v>755</v>
      </c>
      <c r="G23" s="376" t="s">
        <v>9</v>
      </c>
      <c r="H23" s="408">
        <v>0</v>
      </c>
      <c r="I23" s="408">
        <f>200*H23</f>
        <v>0</v>
      </c>
      <c r="J23" s="376" t="s">
        <v>749</v>
      </c>
      <c r="K23" s="407">
        <v>44231</v>
      </c>
      <c r="L23" s="376"/>
      <c r="M23"/>
      <c r="N23" s="376"/>
    </row>
    <row r="24" spans="1:14">
      <c r="A24" s="407">
        <v>44231</v>
      </c>
      <c r="B24" s="376">
        <v>1</v>
      </c>
      <c r="C24" s="376" t="s">
        <v>747</v>
      </c>
      <c r="D24" s="376" t="s">
        <v>98</v>
      </c>
      <c r="E24" s="407">
        <v>43957</v>
      </c>
      <c r="F24" s="376" t="s">
        <v>756</v>
      </c>
      <c r="G24" s="376" t="s">
        <v>9</v>
      </c>
      <c r="H24" s="408">
        <v>0</v>
      </c>
      <c r="I24" s="408">
        <f>200*H24</f>
        <v>0</v>
      </c>
      <c r="J24" s="376" t="s">
        <v>749</v>
      </c>
      <c r="K24" s="407">
        <v>44231</v>
      </c>
      <c r="L24" s="376"/>
      <c r="M24"/>
      <c r="N24" s="376"/>
    </row>
    <row r="25" spans="1:14">
      <c r="A25" s="407">
        <v>44231</v>
      </c>
      <c r="B25" s="376">
        <v>1</v>
      </c>
      <c r="C25" s="376" t="s">
        <v>747</v>
      </c>
      <c r="D25" s="376" t="s">
        <v>98</v>
      </c>
      <c r="E25" s="407">
        <v>43972</v>
      </c>
      <c r="F25" s="376" t="s">
        <v>758</v>
      </c>
      <c r="G25" s="376" t="s">
        <v>9</v>
      </c>
      <c r="H25" s="408">
        <v>0</v>
      </c>
      <c r="I25" s="408">
        <f>200*H25</f>
        <v>0</v>
      </c>
      <c r="J25" s="376" t="s">
        <v>749</v>
      </c>
      <c r="K25" s="407">
        <v>44231</v>
      </c>
      <c r="L25" s="376"/>
      <c r="M25"/>
      <c r="N25" s="376"/>
    </row>
    <row r="26" spans="1:14">
      <c r="A26" s="407"/>
      <c r="B26" s="376"/>
      <c r="C26" s="376"/>
      <c r="D26" s="376"/>
      <c r="E26" s="376"/>
      <c r="F26" s="376"/>
      <c r="G26" s="376"/>
      <c r="H26" s="408"/>
      <c r="I26" s="408"/>
      <c r="J26" s="376"/>
      <c r="K26" s="376"/>
      <c r="L26" s="376"/>
      <c r="M26" s="376"/>
      <c r="N26" s="376"/>
    </row>
    <row r="27" spans="1:14">
      <c r="A27" s="407"/>
      <c r="B27" s="376"/>
      <c r="C27" s="376"/>
      <c r="D27" s="376"/>
      <c r="E27" s="376"/>
      <c r="F27" s="376"/>
      <c r="G27" s="376"/>
      <c r="H27" s="408"/>
      <c r="I27" s="408"/>
      <c r="J27" s="376"/>
      <c r="K27" s="376"/>
      <c r="L27" s="376"/>
      <c r="M27" s="376"/>
      <c r="N27" s="376"/>
    </row>
    <row r="28" spans="1:14">
      <c r="A28" s="407"/>
      <c r="B28" s="376"/>
      <c r="C28" s="376"/>
      <c r="D28" s="376"/>
      <c r="E28" s="376"/>
      <c r="F28" s="376"/>
      <c r="G28" s="376"/>
      <c r="H28" s="408"/>
      <c r="I28" s="408"/>
      <c r="J28" s="376"/>
      <c r="K28" s="376"/>
      <c r="L28" s="376"/>
      <c r="M28" s="376"/>
      <c r="N28" s="376"/>
    </row>
    <row r="29" spans="1:14" ht="19" thickBot="1">
      <c r="A29" s="407"/>
      <c r="B29" s="376"/>
      <c r="C29" s="376"/>
      <c r="D29" s="376"/>
      <c r="E29" s="376"/>
      <c r="F29" s="376"/>
      <c r="G29" s="376"/>
      <c r="H29" s="408"/>
      <c r="I29" s="408"/>
      <c r="J29" s="376"/>
      <c r="K29" s="376"/>
      <c r="L29" s="376"/>
      <c r="M29" s="376"/>
      <c r="N29" s="376"/>
    </row>
    <row r="30" spans="1:14" ht="19">
      <c r="A30" s="407"/>
      <c r="B30" s="376"/>
      <c r="C30" s="376"/>
      <c r="D30" s="376"/>
      <c r="E30" s="376"/>
      <c r="F30" s="376"/>
      <c r="G30" s="376"/>
      <c r="H30" s="411"/>
      <c r="I30" s="422" t="s">
        <v>762</v>
      </c>
      <c r="J30" s="423" t="s">
        <v>762</v>
      </c>
      <c r="K30" s="376"/>
      <c r="L30" s="376"/>
      <c r="M30" s="376"/>
      <c r="N30" s="376"/>
    </row>
    <row r="31" spans="1:14" ht="19">
      <c r="A31" s="407"/>
      <c r="B31" s="376"/>
      <c r="C31" s="376"/>
      <c r="D31" s="376"/>
      <c r="E31" s="376"/>
      <c r="F31" s="376"/>
      <c r="G31" s="376"/>
      <c r="H31" s="412" t="s">
        <v>734</v>
      </c>
      <c r="I31" s="214"/>
      <c r="J31" s="413"/>
      <c r="K31" s="376"/>
      <c r="L31" s="376"/>
      <c r="M31" s="376"/>
      <c r="N31" s="376"/>
    </row>
    <row r="32" spans="1:14" ht="19">
      <c r="A32" s="407"/>
      <c r="B32" s="376"/>
      <c r="C32" s="376"/>
      <c r="D32" s="376"/>
      <c r="E32" s="376"/>
      <c r="F32" s="376"/>
      <c r="G32" s="376"/>
      <c r="H32" s="412"/>
      <c r="I32" s="414" t="s">
        <v>760</v>
      </c>
      <c r="J32" s="415" t="s">
        <v>761</v>
      </c>
      <c r="K32" s="376"/>
      <c r="L32" s="376"/>
      <c r="M32" s="376"/>
      <c r="N32" s="376"/>
    </row>
    <row r="33" spans="1:14" ht="19">
      <c r="A33" s="407"/>
      <c r="B33" s="376"/>
      <c r="C33" s="376"/>
      <c r="D33" s="376"/>
      <c r="E33" s="376"/>
      <c r="F33" s="376"/>
      <c r="G33" s="376"/>
      <c r="H33" s="412"/>
      <c r="I33" s="416">
        <v>4.5599999999999996</v>
      </c>
      <c r="J33" s="417">
        <v>0</v>
      </c>
      <c r="K33" s="376"/>
      <c r="L33" s="376"/>
      <c r="M33" s="376"/>
      <c r="N33" s="376"/>
    </row>
    <row r="34" spans="1:14" ht="19">
      <c r="A34" s="407"/>
      <c r="B34" s="376"/>
      <c r="C34" s="376"/>
      <c r="D34" s="376"/>
      <c r="E34" s="376"/>
      <c r="F34" s="376"/>
      <c r="G34" s="376"/>
      <c r="H34" s="412"/>
      <c r="I34" s="416">
        <v>4.99</v>
      </c>
      <c r="J34" s="417">
        <v>0</v>
      </c>
      <c r="K34" s="376"/>
      <c r="L34" s="376"/>
      <c r="M34" s="376"/>
      <c r="N34" s="376"/>
    </row>
    <row r="35" spans="1:14" ht="19">
      <c r="A35" s="407"/>
      <c r="B35" s="376"/>
      <c r="C35" s="376"/>
      <c r="D35" s="376"/>
      <c r="E35" s="376"/>
      <c r="F35" s="376"/>
      <c r="G35" s="376"/>
      <c r="H35" s="412"/>
      <c r="I35" s="416">
        <v>0</v>
      </c>
      <c r="J35" s="417">
        <v>4.63</v>
      </c>
      <c r="K35" s="376"/>
      <c r="L35" s="376"/>
      <c r="M35" s="376"/>
      <c r="N35" s="376"/>
    </row>
    <row r="36" spans="1:14" ht="19">
      <c r="A36" s="407"/>
      <c r="B36" s="376"/>
      <c r="C36" s="376"/>
      <c r="D36" s="376"/>
      <c r="E36" s="376"/>
      <c r="F36" s="376"/>
      <c r="G36" s="376"/>
      <c r="H36" s="412"/>
      <c r="I36" s="214"/>
      <c r="J36" s="413"/>
      <c r="K36" s="376"/>
      <c r="L36" s="376"/>
      <c r="M36" s="376"/>
      <c r="N36" s="376"/>
    </row>
    <row r="37" spans="1:14" ht="19">
      <c r="A37" s="407"/>
      <c r="B37" s="376"/>
      <c r="C37" s="376"/>
      <c r="D37" s="376"/>
      <c r="E37" s="376"/>
      <c r="F37" s="376"/>
      <c r="G37" s="376"/>
      <c r="H37" s="412" t="s">
        <v>733</v>
      </c>
      <c r="I37" s="214"/>
      <c r="J37" s="413"/>
      <c r="K37" s="376"/>
      <c r="L37" s="376"/>
      <c r="M37" s="376"/>
      <c r="N37" s="376"/>
    </row>
    <row r="38" spans="1:14" ht="19">
      <c r="A38" s="407"/>
      <c r="B38" s="376"/>
      <c r="C38" s="376"/>
      <c r="D38" s="376"/>
      <c r="E38" s="376"/>
      <c r="F38" s="376"/>
      <c r="G38" s="376"/>
      <c r="H38" s="412"/>
      <c r="I38" s="418">
        <v>0</v>
      </c>
      <c r="J38" s="417">
        <v>0</v>
      </c>
      <c r="K38" s="376"/>
      <c r="L38" s="376"/>
      <c r="M38" s="376"/>
      <c r="N38" s="376"/>
    </row>
    <row r="39" spans="1:14" ht="19">
      <c r="A39" s="407"/>
      <c r="B39" s="376"/>
      <c r="C39" s="376"/>
      <c r="D39" s="376"/>
      <c r="E39" s="376"/>
      <c r="F39" s="376"/>
      <c r="G39" s="376"/>
      <c r="H39" s="412"/>
      <c r="I39" s="418">
        <v>3.15</v>
      </c>
      <c r="J39" s="417">
        <v>0</v>
      </c>
      <c r="K39" s="376"/>
      <c r="L39" s="376"/>
      <c r="M39" s="376"/>
      <c r="N39" s="376"/>
    </row>
    <row r="40" spans="1:14" ht="19">
      <c r="A40" s="407"/>
      <c r="B40" s="376"/>
      <c r="C40" s="376"/>
      <c r="D40" s="376"/>
      <c r="E40" s="376"/>
      <c r="F40" s="376"/>
      <c r="G40" s="376"/>
      <c r="H40" s="412"/>
      <c r="I40" s="418">
        <v>0</v>
      </c>
      <c r="J40" s="417">
        <v>0</v>
      </c>
      <c r="K40" s="376"/>
      <c r="L40" s="376"/>
      <c r="M40" s="376"/>
      <c r="N40" s="376"/>
    </row>
    <row r="41" spans="1:14" ht="19">
      <c r="A41" s="407"/>
      <c r="B41" s="376"/>
      <c r="C41" s="376"/>
      <c r="D41" s="376"/>
      <c r="E41" s="376"/>
      <c r="F41" s="376"/>
      <c r="G41" s="376"/>
      <c r="H41" s="412"/>
      <c r="I41" s="418">
        <v>0</v>
      </c>
      <c r="J41" s="417">
        <v>0</v>
      </c>
      <c r="K41" s="376"/>
      <c r="L41" s="376"/>
      <c r="M41" s="376"/>
      <c r="N41" s="376"/>
    </row>
    <row r="42" spans="1:14" ht="19">
      <c r="A42" s="407"/>
      <c r="B42" s="376"/>
      <c r="C42" s="376"/>
      <c r="D42" s="376"/>
      <c r="E42" s="376"/>
      <c r="F42" s="376"/>
      <c r="G42" s="376"/>
      <c r="H42" s="412"/>
      <c r="I42" s="418">
        <v>5.38</v>
      </c>
      <c r="J42" s="417">
        <v>0</v>
      </c>
      <c r="K42" s="376"/>
      <c r="L42" s="376"/>
      <c r="M42" s="376"/>
      <c r="N42" s="376"/>
    </row>
    <row r="43" spans="1:14" ht="19">
      <c r="A43" s="407"/>
      <c r="B43" s="376"/>
      <c r="C43" s="376"/>
      <c r="D43" s="376"/>
      <c r="E43" s="376"/>
      <c r="F43" s="376"/>
      <c r="G43" s="376"/>
      <c r="H43" s="412"/>
      <c r="I43" s="418">
        <v>3.74</v>
      </c>
      <c r="J43" s="417">
        <v>0</v>
      </c>
      <c r="K43" s="376"/>
      <c r="L43" s="376"/>
      <c r="M43" s="376"/>
      <c r="N43" s="376"/>
    </row>
    <row r="44" spans="1:14" ht="19">
      <c r="A44" s="407"/>
      <c r="B44" s="376"/>
      <c r="C44" s="376"/>
      <c r="D44" s="376"/>
      <c r="E44" s="376"/>
      <c r="F44" s="376"/>
      <c r="G44" s="376"/>
      <c r="H44" s="412"/>
      <c r="I44" s="418">
        <v>0</v>
      </c>
      <c r="J44" s="417">
        <v>0</v>
      </c>
      <c r="K44" s="376"/>
      <c r="L44" s="376"/>
      <c r="M44" s="376"/>
      <c r="N44" s="376"/>
    </row>
    <row r="45" spans="1:14" ht="19">
      <c r="A45" s="407"/>
      <c r="B45" s="376"/>
      <c r="C45" s="376"/>
      <c r="D45" s="376"/>
      <c r="E45" s="376"/>
      <c r="F45" s="376"/>
      <c r="G45" s="376"/>
      <c r="H45" s="412"/>
      <c r="I45" s="418">
        <v>4.18</v>
      </c>
      <c r="J45" s="417">
        <v>0</v>
      </c>
      <c r="K45" s="376"/>
      <c r="L45" s="376"/>
      <c r="M45" s="376"/>
      <c r="N45" s="376"/>
    </row>
    <row r="46" spans="1:14" ht="19">
      <c r="A46" s="407"/>
      <c r="B46" s="376"/>
      <c r="C46" s="376"/>
      <c r="D46" s="376"/>
      <c r="E46" s="376"/>
      <c r="F46" s="376"/>
      <c r="G46" s="376"/>
      <c r="H46" s="412"/>
      <c r="I46" s="418">
        <v>0</v>
      </c>
      <c r="J46" s="417">
        <v>0</v>
      </c>
      <c r="K46" s="376"/>
      <c r="L46" s="376"/>
      <c r="M46" s="376"/>
      <c r="N46" s="376"/>
    </row>
    <row r="47" spans="1:14" ht="19">
      <c r="A47" s="407"/>
      <c r="B47" s="376"/>
      <c r="C47" s="376"/>
      <c r="D47" s="376"/>
      <c r="E47" s="376"/>
      <c r="F47" s="376"/>
      <c r="G47" s="376"/>
      <c r="H47" s="412"/>
      <c r="I47" s="418">
        <v>0</v>
      </c>
      <c r="J47" s="417">
        <v>0</v>
      </c>
      <c r="K47" s="376"/>
      <c r="L47" s="376"/>
      <c r="M47" s="376"/>
      <c r="N47" s="376"/>
    </row>
    <row r="48" spans="1:14" ht="19">
      <c r="A48" s="407"/>
      <c r="B48" s="376"/>
      <c r="C48" s="376"/>
      <c r="D48" s="376"/>
      <c r="E48" s="376"/>
      <c r="F48" s="376"/>
      <c r="G48" s="376"/>
      <c r="H48" s="412"/>
      <c r="I48" s="418">
        <v>0</v>
      </c>
      <c r="J48" s="417">
        <v>0</v>
      </c>
      <c r="K48" s="376"/>
      <c r="L48" s="376"/>
      <c r="M48" s="376"/>
      <c r="N48" s="376"/>
    </row>
    <row r="49" spans="1:14" ht="20" thickBot="1">
      <c r="A49" s="407"/>
      <c r="B49" s="376"/>
      <c r="C49" s="376"/>
      <c r="D49" s="376"/>
      <c r="E49" s="376"/>
      <c r="F49" s="376"/>
      <c r="G49" s="376"/>
      <c r="H49" s="419"/>
      <c r="I49" s="420">
        <v>0</v>
      </c>
      <c r="J49" s="421">
        <v>0</v>
      </c>
      <c r="K49" s="376"/>
      <c r="L49" s="376"/>
      <c r="M49" s="376"/>
      <c r="N49" s="376"/>
    </row>
    <row r="50" spans="1:14">
      <c r="A50" s="407"/>
      <c r="B50" s="376"/>
      <c r="C50" s="376"/>
      <c r="D50" s="376"/>
      <c r="E50" s="376"/>
      <c r="F50" s="376"/>
      <c r="G50" s="376"/>
      <c r="H50" s="408" t="s">
        <v>766</v>
      </c>
      <c r="I50" s="408">
        <f>AVERAGE(I39,I42,I43,I45)</f>
        <v>4.1124999999999998</v>
      </c>
      <c r="J50" s="376"/>
      <c r="K50" s="376"/>
      <c r="L50" s="376"/>
      <c r="M50" s="376"/>
      <c r="N50" s="376"/>
    </row>
    <row r="51" spans="1:14">
      <c r="A51" s="407"/>
      <c r="B51" s="376"/>
      <c r="C51" s="376"/>
      <c r="D51" s="376"/>
      <c r="E51" s="376"/>
      <c r="F51" s="376"/>
      <c r="G51" s="376"/>
      <c r="H51" s="408" t="s">
        <v>764</v>
      </c>
      <c r="I51" s="408">
        <f xml:space="preserve"> STDEV(I39,I42,I43,I45)</f>
        <v>0.94450604374279568</v>
      </c>
      <c r="J51" s="376"/>
      <c r="K51" s="376"/>
      <c r="L51" s="376"/>
      <c r="M51" s="376"/>
      <c r="N51" s="376"/>
    </row>
    <row r="52" spans="1:14">
      <c r="A52" s="407"/>
      <c r="B52" s="376"/>
      <c r="C52" s="376"/>
      <c r="D52" s="376"/>
      <c r="E52" s="376"/>
      <c r="F52" s="376"/>
      <c r="G52" s="376"/>
      <c r="H52" s="408" t="s">
        <v>765</v>
      </c>
      <c r="I52" s="408">
        <f>MEDIAN(I39,I42,I43,I45)</f>
        <v>3.96</v>
      </c>
      <c r="J52" s="376"/>
      <c r="K52" s="376"/>
      <c r="L52" s="376"/>
      <c r="M52" s="376"/>
      <c r="N52" s="376"/>
    </row>
    <row r="53" spans="1:14">
      <c r="A53" s="407"/>
      <c r="B53" s="376"/>
      <c r="C53" s="376"/>
      <c r="D53" s="376"/>
      <c r="E53" s="376"/>
      <c r="F53" s="376"/>
      <c r="G53" s="376"/>
      <c r="H53" s="408"/>
      <c r="I53" s="408"/>
      <c r="J53" s="376"/>
      <c r="K53" s="376"/>
      <c r="L53" s="376"/>
      <c r="M53" s="376"/>
      <c r="N53" s="376"/>
    </row>
    <row r="54" spans="1:14">
      <c r="A54" s="407"/>
      <c r="B54" s="376"/>
      <c r="C54" s="376"/>
      <c r="D54" s="376"/>
      <c r="E54" s="376"/>
      <c r="F54" s="376"/>
      <c r="G54" s="376"/>
      <c r="H54" s="408"/>
      <c r="I54" s="408"/>
      <c r="J54" s="376"/>
      <c r="K54" s="376"/>
      <c r="L54" s="376"/>
      <c r="M54" s="376"/>
      <c r="N54" s="376"/>
    </row>
    <row r="55" spans="1:14">
      <c r="A55" s="407"/>
      <c r="B55" s="376"/>
      <c r="C55" s="376"/>
      <c r="D55" s="376"/>
      <c r="E55" s="376"/>
      <c r="F55" s="376"/>
      <c r="G55" s="376"/>
      <c r="H55" s="408"/>
      <c r="I55" s="408"/>
      <c r="J55" s="376"/>
      <c r="K55" s="376"/>
      <c r="L55" s="376"/>
      <c r="M55" s="376"/>
      <c r="N55" s="376"/>
    </row>
    <row r="56" spans="1:14">
      <c r="A56" s="407"/>
      <c r="B56" s="376"/>
      <c r="C56" s="376"/>
      <c r="D56" s="376"/>
      <c r="E56" s="376"/>
      <c r="F56" s="376"/>
      <c r="G56" s="376"/>
      <c r="H56" s="408"/>
      <c r="I56" s="408"/>
      <c r="J56" s="376"/>
      <c r="K56" s="376"/>
      <c r="L56" s="376"/>
      <c r="M56" s="376"/>
      <c r="N56" s="376"/>
    </row>
    <row r="57" spans="1:14">
      <c r="A57" s="407"/>
      <c r="B57" s="376"/>
      <c r="C57" s="376"/>
      <c r="D57" s="376"/>
      <c r="E57" s="376"/>
      <c r="F57" s="376"/>
      <c r="G57" s="376"/>
      <c r="H57" s="408"/>
      <c r="I57" s="408"/>
      <c r="J57" s="376"/>
      <c r="K57" s="376"/>
      <c r="L57" s="376"/>
      <c r="M57" s="376"/>
      <c r="N57" s="376"/>
    </row>
    <row r="58" spans="1:14">
      <c r="A58" s="407"/>
      <c r="B58" s="376"/>
      <c r="C58" s="376"/>
      <c r="D58" s="376"/>
      <c r="E58" s="376"/>
      <c r="F58" s="376"/>
      <c r="G58" s="376"/>
      <c r="H58" s="408"/>
      <c r="I58" s="408"/>
      <c r="J58" s="376"/>
      <c r="K58" s="376"/>
      <c r="L58" s="376"/>
      <c r="M58" s="376"/>
      <c r="N58" s="376"/>
    </row>
    <row r="59" spans="1:14">
      <c r="A59" s="407"/>
      <c r="B59" s="376"/>
      <c r="C59" s="376"/>
      <c r="D59" s="376"/>
      <c r="E59" s="376"/>
      <c r="F59" s="376"/>
      <c r="G59" s="376"/>
      <c r="H59" s="408"/>
      <c r="I59" s="408"/>
      <c r="J59" s="376"/>
      <c r="K59" s="376"/>
      <c r="L59" s="376"/>
      <c r="M59" s="376"/>
      <c r="N59" s="376"/>
    </row>
    <row r="60" spans="1:14">
      <c r="A60" s="407"/>
      <c r="B60" s="376"/>
      <c r="C60" s="376"/>
      <c r="D60" s="376"/>
      <c r="E60" s="376"/>
      <c r="F60" s="376"/>
      <c r="G60" s="376"/>
      <c r="H60" s="408"/>
      <c r="I60" s="408"/>
      <c r="J60" s="376"/>
      <c r="K60" s="376"/>
      <c r="L60" s="376"/>
      <c r="M60" s="376"/>
      <c r="N60" s="376"/>
    </row>
    <row r="61" spans="1:14">
      <c r="A61" s="407"/>
      <c r="B61" s="376"/>
      <c r="C61" s="376"/>
      <c r="D61" s="376"/>
      <c r="E61" s="376"/>
      <c r="F61" s="376"/>
      <c r="G61" s="376"/>
      <c r="H61" s="408"/>
      <c r="I61" s="408"/>
      <c r="J61" s="376"/>
      <c r="K61" s="376"/>
      <c r="L61" s="376"/>
      <c r="M61" s="376"/>
      <c r="N61" s="376"/>
    </row>
    <row r="62" spans="1:14">
      <c r="A62" s="407"/>
      <c r="B62" s="376"/>
      <c r="C62" s="376"/>
      <c r="D62" s="376"/>
      <c r="E62" s="376"/>
      <c r="F62" s="376"/>
      <c r="G62" s="376"/>
      <c r="H62" s="408"/>
      <c r="I62" s="408"/>
      <c r="J62" s="376"/>
      <c r="K62" s="376"/>
      <c r="L62" s="376"/>
      <c r="M62" s="376"/>
      <c r="N62" s="376"/>
    </row>
    <row r="63" spans="1:14">
      <c r="A63" s="407"/>
      <c r="B63" s="376"/>
      <c r="C63" s="376"/>
      <c r="D63" s="376"/>
      <c r="E63" s="376"/>
      <c r="F63" s="376"/>
      <c r="G63" s="376"/>
      <c r="H63" s="408"/>
      <c r="I63" s="408"/>
      <c r="J63" s="376"/>
      <c r="K63" s="376"/>
      <c r="L63" s="376"/>
      <c r="M63" s="376"/>
      <c r="N63" s="376"/>
    </row>
    <row r="64" spans="1:14">
      <c r="A64" s="407"/>
      <c r="B64" s="376"/>
      <c r="C64" s="376"/>
      <c r="D64" s="376"/>
      <c r="E64" s="376"/>
      <c r="F64" s="376"/>
      <c r="G64" s="376"/>
      <c r="H64" s="408"/>
      <c r="I64" s="408"/>
      <c r="J64" s="376"/>
      <c r="K64" s="376"/>
      <c r="L64" s="376"/>
      <c r="M64" s="376"/>
      <c r="N64" s="376"/>
    </row>
    <row r="65" spans="1:14">
      <c r="A65" s="407"/>
      <c r="B65" s="376"/>
      <c r="C65" s="376"/>
      <c r="D65" s="376"/>
      <c r="E65" s="376"/>
      <c r="F65" s="376"/>
      <c r="G65" s="376"/>
      <c r="H65" s="408"/>
      <c r="I65" s="408"/>
      <c r="J65" s="376"/>
      <c r="K65" s="376"/>
      <c r="L65" s="376"/>
      <c r="M65" s="376"/>
      <c r="N65" s="376"/>
    </row>
    <row r="66" spans="1:14">
      <c r="A66" s="407"/>
      <c r="B66" s="376"/>
      <c r="C66" s="376"/>
      <c r="D66" s="376"/>
      <c r="E66" s="376"/>
      <c r="F66" s="376"/>
      <c r="G66" s="376"/>
      <c r="H66" s="408"/>
      <c r="I66" s="408"/>
      <c r="J66" s="376"/>
      <c r="K66" s="376"/>
      <c r="L66" s="376"/>
      <c r="M66" s="376"/>
      <c r="N66" s="376"/>
    </row>
    <row r="67" spans="1:14">
      <c r="A67" s="407"/>
      <c r="B67" s="376"/>
      <c r="C67" s="376"/>
      <c r="D67" s="376"/>
      <c r="E67" s="376"/>
      <c r="F67" s="376"/>
      <c r="G67" s="376"/>
      <c r="H67" s="408"/>
      <c r="I67" s="408"/>
      <c r="J67" s="376"/>
      <c r="K67" s="376"/>
      <c r="L67" s="376"/>
      <c r="M67" s="376"/>
      <c r="N67" s="376"/>
    </row>
    <row r="68" spans="1:14">
      <c r="A68" s="407"/>
      <c r="B68" s="376"/>
      <c r="C68" s="376"/>
      <c r="D68" s="376"/>
      <c r="E68" s="376"/>
      <c r="F68" s="376"/>
      <c r="G68" s="376"/>
      <c r="H68" s="408"/>
      <c r="I68" s="408"/>
      <c r="J68" s="376"/>
      <c r="K68" s="376"/>
      <c r="L68" s="376"/>
      <c r="M68" s="376"/>
      <c r="N68" s="376"/>
    </row>
    <row r="69" spans="1:14">
      <c r="A69" s="407"/>
      <c r="B69" s="376"/>
      <c r="C69" s="376"/>
      <c r="D69" s="376"/>
      <c r="E69" s="376"/>
      <c r="F69" s="376"/>
      <c r="G69" s="376"/>
      <c r="H69" s="408"/>
      <c r="I69" s="408"/>
      <c r="J69" s="376"/>
      <c r="K69" s="376"/>
      <c r="L69" s="376"/>
      <c r="M69" s="376"/>
      <c r="N69" s="376"/>
    </row>
    <row r="70" spans="1:14">
      <c r="A70" s="407"/>
      <c r="B70" s="376"/>
      <c r="C70" s="376"/>
      <c r="D70" s="376"/>
      <c r="E70" s="376"/>
      <c r="F70" s="376"/>
      <c r="G70" s="376"/>
      <c r="H70" s="408"/>
      <c r="I70" s="408"/>
      <c r="J70" s="376"/>
      <c r="K70" s="376"/>
      <c r="L70" s="376"/>
      <c r="M70" s="376"/>
      <c r="N70" s="376"/>
    </row>
    <row r="71" spans="1:14">
      <c r="A71" s="407"/>
      <c r="B71" s="376"/>
      <c r="C71" s="376"/>
      <c r="D71" s="376"/>
      <c r="E71" s="376"/>
      <c r="F71" s="376"/>
      <c r="G71" s="376"/>
      <c r="H71" s="408"/>
      <c r="I71" s="408"/>
      <c r="J71" s="376"/>
      <c r="K71" s="376"/>
      <c r="L71" s="376"/>
      <c r="M71" s="376"/>
      <c r="N71" s="376"/>
    </row>
    <row r="72" spans="1:14">
      <c r="A72" s="407"/>
      <c r="B72" s="376"/>
      <c r="C72" s="376"/>
      <c r="D72" s="376"/>
      <c r="E72" s="376"/>
      <c r="F72" s="376"/>
      <c r="G72" s="376"/>
      <c r="H72" s="408"/>
      <c r="I72" s="408"/>
      <c r="J72" s="376"/>
      <c r="K72" s="376"/>
      <c r="L72" s="376"/>
      <c r="M72" s="376"/>
      <c r="N72" s="376"/>
    </row>
    <row r="73" spans="1:14">
      <c r="A73" s="407"/>
      <c r="B73" s="376"/>
      <c r="C73" s="376"/>
      <c r="D73" s="376"/>
      <c r="E73" s="376"/>
      <c r="F73" s="376"/>
      <c r="G73" s="376"/>
      <c r="H73" s="408"/>
      <c r="I73" s="408"/>
      <c r="J73" s="376"/>
      <c r="K73" s="376"/>
      <c r="L73" s="376"/>
      <c r="M73" s="376"/>
      <c r="N73" s="376"/>
    </row>
    <row r="74" spans="1:14">
      <c r="A74" s="407"/>
      <c r="B74" s="376"/>
      <c r="C74" s="376"/>
      <c r="D74" s="376"/>
      <c r="E74" s="376"/>
      <c r="F74" s="376"/>
      <c r="G74" s="376"/>
      <c r="H74" s="408"/>
      <c r="I74" s="408"/>
      <c r="J74" s="376"/>
      <c r="K74" s="376"/>
      <c r="L74" s="376"/>
      <c r="M74" s="376"/>
      <c r="N74" s="376"/>
    </row>
    <row r="75" spans="1:14">
      <c r="A75" s="407"/>
      <c r="B75" s="376"/>
      <c r="C75" s="376"/>
      <c r="D75" s="376"/>
      <c r="E75" s="376"/>
      <c r="F75" s="376"/>
      <c r="G75" s="376"/>
      <c r="H75" s="408"/>
      <c r="I75" s="408"/>
      <c r="J75" s="376"/>
      <c r="K75" s="376"/>
      <c r="L75" s="376"/>
      <c r="M75" s="376"/>
      <c r="N75" s="376"/>
    </row>
    <row r="76" spans="1:14">
      <c r="A76" s="407"/>
      <c r="B76" s="376"/>
      <c r="C76" s="376"/>
      <c r="D76" s="376"/>
      <c r="E76" s="376"/>
      <c r="F76" s="376"/>
      <c r="G76" s="376"/>
      <c r="H76" s="408"/>
      <c r="I76" s="408"/>
      <c r="J76" s="376"/>
      <c r="K76" s="376"/>
      <c r="L76" s="376"/>
      <c r="M76" s="376"/>
      <c r="N76" s="376"/>
    </row>
    <row r="77" spans="1:14">
      <c r="A77" s="407"/>
      <c r="B77" s="376"/>
      <c r="C77" s="376"/>
      <c r="D77" s="376"/>
      <c r="E77" s="376"/>
      <c r="F77" s="376"/>
      <c r="G77" s="376"/>
      <c r="H77" s="408"/>
      <c r="I77" s="408"/>
      <c r="J77" s="376"/>
      <c r="K77" s="376"/>
      <c r="L77" s="376"/>
      <c r="M77" s="376"/>
      <c r="N77" s="376"/>
    </row>
    <row r="78" spans="1:14">
      <c r="A78" s="407"/>
      <c r="B78" s="376"/>
      <c r="C78" s="376"/>
      <c r="D78" s="376"/>
      <c r="E78" s="376"/>
      <c r="F78" s="376"/>
      <c r="G78" s="376"/>
      <c r="H78" s="408"/>
      <c r="I78" s="408"/>
      <c r="J78" s="376"/>
      <c r="K78" s="376"/>
      <c r="L78" s="376"/>
      <c r="M78" s="376"/>
      <c r="N78" s="376"/>
    </row>
    <row r="79" spans="1:14">
      <c r="A79" s="407"/>
      <c r="B79" s="376"/>
      <c r="C79" s="376"/>
      <c r="D79" s="376"/>
      <c r="E79" s="376"/>
      <c r="F79" s="376"/>
      <c r="G79" s="376"/>
      <c r="H79" s="408"/>
      <c r="I79" s="408"/>
      <c r="J79" s="376"/>
      <c r="K79" s="376"/>
      <c r="L79" s="376"/>
      <c r="M79" s="376"/>
      <c r="N79" s="376"/>
    </row>
    <row r="80" spans="1:14">
      <c r="A80" s="407"/>
      <c r="B80" s="376"/>
      <c r="C80" s="376"/>
      <c r="D80" s="376"/>
      <c r="E80" s="376"/>
      <c r="F80" s="376"/>
      <c r="G80" s="376"/>
      <c r="H80" s="408"/>
      <c r="I80" s="408"/>
      <c r="J80" s="376"/>
      <c r="K80" s="376"/>
      <c r="L80" s="376"/>
      <c r="M80" s="376"/>
      <c r="N80" s="376"/>
    </row>
    <row r="81" spans="1:14">
      <c r="A81" s="407"/>
      <c r="B81" s="376"/>
      <c r="C81" s="376"/>
      <c r="D81" s="376"/>
      <c r="E81" s="376"/>
      <c r="F81" s="376"/>
      <c r="G81" s="376"/>
      <c r="H81" s="408"/>
      <c r="I81" s="408"/>
      <c r="J81" s="376"/>
      <c r="K81" s="376"/>
      <c r="L81" s="376"/>
      <c r="M81" s="376"/>
      <c r="N81" s="37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E15C-731B-5F45-B9ED-86BCD099F638}">
  <dimension ref="A1:AD108"/>
  <sheetViews>
    <sheetView workbookViewId="0">
      <selection activeCell="S12" sqref="S12"/>
    </sheetView>
  </sheetViews>
  <sheetFormatPr baseColWidth="10" defaultRowHeight="16"/>
  <cols>
    <col min="1" max="1" width="5.5" bestFit="1" customWidth="1"/>
    <col min="2" max="2" width="5" style="6" customWidth="1"/>
    <col min="3" max="3" width="9.1640625" style="6" bestFit="1" customWidth="1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1" max="21" width="8.83203125" customWidth="1"/>
    <col min="22" max="22" width="7" customWidth="1"/>
    <col min="23" max="23" width="19.1640625" customWidth="1"/>
    <col min="24" max="27" width="8.83203125" customWidth="1"/>
    <col min="28" max="28" width="12.33203125" customWidth="1"/>
  </cols>
  <sheetData>
    <row r="1" spans="1:30" ht="17" thickBot="1">
      <c r="U1" t="s">
        <v>181</v>
      </c>
      <c r="V1" s="194" t="s">
        <v>105</v>
      </c>
    </row>
    <row r="2" spans="1:30" ht="24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26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394</v>
      </c>
    </row>
    <row r="3" spans="1:30" ht="18" thickTop="1" thickBot="1">
      <c r="A3" s="15">
        <v>1</v>
      </c>
      <c r="B3" s="16">
        <v>92</v>
      </c>
      <c r="C3" s="16" t="s">
        <v>167</v>
      </c>
      <c r="D3" s="17">
        <v>44217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>
      <c r="A4" s="15">
        <v>2</v>
      </c>
      <c r="B4" s="16">
        <v>92</v>
      </c>
      <c r="C4" s="16" t="s">
        <v>167</v>
      </c>
      <c r="D4" s="17">
        <v>44217</v>
      </c>
      <c r="E4" s="22"/>
      <c r="F4" s="9"/>
      <c r="G4" s="9"/>
      <c r="H4" s="9"/>
      <c r="I4" s="9"/>
      <c r="J4" s="9"/>
      <c r="K4" s="23">
        <f>(F2*3)+22</f>
        <v>100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s="229">
        <v>0.1</v>
      </c>
      <c r="Z4" s="229">
        <v>39.573501586914062</v>
      </c>
      <c r="AA4" s="229">
        <v>0.99459999799728394</v>
      </c>
      <c r="AB4" s="229">
        <v>-3.4693999290466309</v>
      </c>
      <c r="AC4" s="229">
        <v>94.193313598632812</v>
      </c>
    </row>
    <row r="5" spans="1:30" ht="17" thickBot="1">
      <c r="A5" s="15">
        <v>3</v>
      </c>
      <c r="B5" s="16">
        <v>93</v>
      </c>
      <c r="C5" s="16" t="s">
        <v>167</v>
      </c>
      <c r="D5" s="17">
        <v>44224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8">
      <c r="A6" s="15">
        <v>4</v>
      </c>
      <c r="B6" s="16">
        <v>93</v>
      </c>
      <c r="C6" s="16" t="s">
        <v>167</v>
      </c>
      <c r="D6" s="17">
        <v>44224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1250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8">
      <c r="A7" s="15">
        <v>5</v>
      </c>
      <c r="B7" s="16">
        <v>94</v>
      </c>
      <c r="C7" s="16" t="s">
        <v>167</v>
      </c>
      <c r="D7" s="17">
        <v>44231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37.5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8">
      <c r="A8" s="15">
        <v>6</v>
      </c>
      <c r="B8" s="16">
        <v>94</v>
      </c>
      <c r="C8" s="16" t="s">
        <v>167</v>
      </c>
      <c r="D8" s="17">
        <v>44231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37.5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9">
      <c r="A9" s="15">
        <v>7</v>
      </c>
      <c r="B9" s="16">
        <v>95</v>
      </c>
      <c r="C9" s="16" t="s">
        <v>167</v>
      </c>
      <c r="D9" s="17">
        <v>44238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9">
      <c r="A10" s="15">
        <v>8</v>
      </c>
      <c r="B10" s="16">
        <v>95</v>
      </c>
      <c r="C10" s="16" t="s">
        <v>167</v>
      </c>
      <c r="D10" s="17">
        <v>44238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50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9" thickBot="1">
      <c r="A11" s="15">
        <v>9</v>
      </c>
      <c r="B11" s="16">
        <v>96</v>
      </c>
      <c r="C11" s="16" t="s">
        <v>167</v>
      </c>
      <c r="D11" s="17">
        <v>44245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600</v>
      </c>
      <c r="O11" s="10"/>
      <c r="P11" s="64"/>
      <c r="Q11" s="65"/>
      <c r="R11" s="66"/>
      <c r="S11" s="9"/>
      <c r="U11" t="s">
        <v>195</v>
      </c>
    </row>
    <row r="12" spans="1:30">
      <c r="A12" s="15">
        <v>10</v>
      </c>
      <c r="B12" s="16">
        <v>96</v>
      </c>
      <c r="C12" s="16" t="s">
        <v>167</v>
      </c>
      <c r="D12" s="17">
        <v>44245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7" thickBot="1">
      <c r="A13" s="15">
        <v>11</v>
      </c>
      <c r="B13" s="16">
        <v>97</v>
      </c>
      <c r="C13" s="16" t="s">
        <v>167</v>
      </c>
      <c r="D13" s="17">
        <v>44252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7" thickBot="1">
      <c r="A14" s="15">
        <v>12</v>
      </c>
      <c r="B14" s="16">
        <v>97</v>
      </c>
      <c r="C14" s="16" t="s">
        <v>167</v>
      </c>
      <c r="D14" s="17">
        <v>44252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>
      <c r="A15" s="15">
        <v>13</v>
      </c>
      <c r="B15" s="16">
        <v>98</v>
      </c>
      <c r="C15" s="16" t="s">
        <v>167</v>
      </c>
      <c r="D15" s="17">
        <v>44259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7" thickBot="1">
      <c r="A16" s="15">
        <v>14</v>
      </c>
      <c r="B16" s="16">
        <v>98</v>
      </c>
      <c r="C16" s="16" t="s">
        <v>167</v>
      </c>
      <c r="D16" s="17">
        <v>44259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7" thickTop="1">
      <c r="A17" s="15">
        <v>15</v>
      </c>
      <c r="B17" s="16">
        <v>99</v>
      </c>
      <c r="C17" s="16" t="s">
        <v>167</v>
      </c>
      <c r="D17" s="17">
        <v>44266</v>
      </c>
      <c r="E17" s="452" t="s">
        <v>36</v>
      </c>
      <c r="F17" s="86"/>
      <c r="G17" s="87"/>
      <c r="H17" s="88"/>
      <c r="I17" s="89" t="str">
        <f>C3</f>
        <v>LV43 PLS</v>
      </c>
      <c r="J17" s="90"/>
      <c r="K17" s="91"/>
      <c r="L17" s="92" t="str">
        <f>C11</f>
        <v>LV43 PLS</v>
      </c>
      <c r="M17" s="93"/>
      <c r="N17" s="94"/>
      <c r="O17" s="89" t="str">
        <f>C19</f>
        <v>LV43 PLS</v>
      </c>
      <c r="P17" s="95"/>
      <c r="Q17" s="328"/>
      <c r="R17" s="452" t="s">
        <v>36</v>
      </c>
      <c r="S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8">
      <c r="A18" s="15">
        <v>16</v>
      </c>
      <c r="B18" s="16">
        <v>99</v>
      </c>
      <c r="C18" s="16" t="s">
        <v>167</v>
      </c>
      <c r="D18" s="17">
        <v>44266</v>
      </c>
      <c r="E18" s="452"/>
      <c r="F18" s="454" t="s">
        <v>37</v>
      </c>
      <c r="G18" s="455"/>
      <c r="H18" s="456">
        <f>B3</f>
        <v>92</v>
      </c>
      <c r="I18" s="457"/>
      <c r="J18" s="458"/>
      <c r="K18" s="465">
        <f>B11</f>
        <v>96</v>
      </c>
      <c r="L18" s="466"/>
      <c r="M18" s="467"/>
      <c r="N18" s="456">
        <f>B19</f>
        <v>100</v>
      </c>
      <c r="O18" s="457"/>
      <c r="P18" s="458"/>
      <c r="Q18" s="329"/>
      <c r="R18" s="452"/>
      <c r="S18" s="58"/>
      <c r="U18">
        <v>61</v>
      </c>
      <c r="V18" t="s">
        <v>221</v>
      </c>
      <c r="W18" t="s">
        <v>222</v>
      </c>
      <c r="X18" t="s">
        <v>208</v>
      </c>
      <c r="Y18" t="s">
        <v>225</v>
      </c>
      <c r="Z18" t="s">
        <v>226</v>
      </c>
      <c r="AA18" t="s">
        <v>226</v>
      </c>
      <c r="AB18" s="229">
        <v>1</v>
      </c>
      <c r="AC18" t="s">
        <v>226</v>
      </c>
      <c r="AD18" t="s">
        <v>226</v>
      </c>
    </row>
    <row r="19" spans="1:30" ht="19" thickBot="1">
      <c r="A19" s="15">
        <v>17</v>
      </c>
      <c r="B19" s="16">
        <v>100</v>
      </c>
      <c r="C19" s="16" t="s">
        <v>167</v>
      </c>
      <c r="D19" s="17">
        <v>44273</v>
      </c>
      <c r="E19" s="453"/>
      <c r="F19" s="99"/>
      <c r="G19" s="100"/>
      <c r="H19" s="101">
        <v>1</v>
      </c>
      <c r="I19" s="102">
        <f>D3</f>
        <v>44217</v>
      </c>
      <c r="J19" s="103"/>
      <c r="K19" s="104">
        <v>9</v>
      </c>
      <c r="L19" s="105">
        <f>D11</f>
        <v>44245</v>
      </c>
      <c r="M19" s="106"/>
      <c r="N19" s="107"/>
      <c r="O19" s="108">
        <f>D19</f>
        <v>44273</v>
      </c>
      <c r="P19" s="109"/>
      <c r="Q19" s="330" t="str">
        <f>C27</f>
        <v>LV43 PLS</v>
      </c>
      <c r="R19" s="453"/>
      <c r="S19" s="58"/>
      <c r="U19">
        <v>62</v>
      </c>
      <c r="V19" t="s">
        <v>223</v>
      </c>
      <c r="W19" t="s">
        <v>222</v>
      </c>
      <c r="X19" t="s">
        <v>208</v>
      </c>
      <c r="Y19" t="s">
        <v>225</v>
      </c>
      <c r="Z19" t="s">
        <v>226</v>
      </c>
      <c r="AA19" t="s">
        <v>226</v>
      </c>
      <c r="AB19" s="229">
        <v>1</v>
      </c>
      <c r="AC19" t="s">
        <v>226</v>
      </c>
      <c r="AD19" t="s">
        <v>226</v>
      </c>
    </row>
    <row r="20" spans="1:30" ht="18">
      <c r="A20" s="15">
        <v>18</v>
      </c>
      <c r="B20" s="16">
        <v>100</v>
      </c>
      <c r="C20" s="16" t="s">
        <v>167</v>
      </c>
      <c r="D20" s="17">
        <v>44273</v>
      </c>
      <c r="E20" s="451" t="s">
        <v>39</v>
      </c>
      <c r="F20" s="110"/>
      <c r="G20" s="111"/>
      <c r="H20" s="112"/>
      <c r="I20" s="113" t="str">
        <f>C4</f>
        <v>LV43 PLS</v>
      </c>
      <c r="J20" s="114"/>
      <c r="K20" s="115"/>
      <c r="L20" s="116" t="str">
        <f>C12</f>
        <v>LV43 PLS</v>
      </c>
      <c r="M20" s="117"/>
      <c r="N20" s="118"/>
      <c r="O20" s="119" t="str">
        <f>C20</f>
        <v>LV43 PLS</v>
      </c>
      <c r="P20" s="120"/>
      <c r="Q20" s="462">
        <f>B27</f>
        <v>104</v>
      </c>
      <c r="R20" s="451" t="s">
        <v>39</v>
      </c>
      <c r="S20" s="58"/>
      <c r="U20">
        <v>49</v>
      </c>
      <c r="V20" t="s">
        <v>218</v>
      </c>
      <c r="W20" t="s">
        <v>219</v>
      </c>
      <c r="X20" t="s">
        <v>208</v>
      </c>
      <c r="Y20" s="229">
        <v>36.945789337158203</v>
      </c>
      <c r="Z20" s="229">
        <v>36.166603088378906</v>
      </c>
      <c r="AA20" s="229">
        <v>1.1019384860992432</v>
      </c>
      <c r="AB20" s="229">
        <v>10</v>
      </c>
      <c r="AC20" t="s">
        <v>226</v>
      </c>
      <c r="AD20" t="s">
        <v>226</v>
      </c>
    </row>
    <row r="21" spans="1:30" ht="18">
      <c r="A21" s="15">
        <v>19</v>
      </c>
      <c r="B21" s="16">
        <v>101</v>
      </c>
      <c r="C21" s="16" t="s">
        <v>167</v>
      </c>
      <c r="D21" s="17">
        <v>44280</v>
      </c>
      <c r="E21" s="452"/>
      <c r="F21" s="456" t="s">
        <v>40</v>
      </c>
      <c r="G21" s="458"/>
      <c r="H21" s="459">
        <f>B4</f>
        <v>92</v>
      </c>
      <c r="I21" s="460"/>
      <c r="J21" s="461"/>
      <c r="K21" s="456">
        <f>B12</f>
        <v>96</v>
      </c>
      <c r="L21" s="457"/>
      <c r="M21" s="458"/>
      <c r="N21" s="459">
        <f>B20</f>
        <v>100</v>
      </c>
      <c r="O21" s="460"/>
      <c r="P21" s="461"/>
      <c r="Q21" s="462"/>
      <c r="R21" s="452"/>
      <c r="S21" s="58"/>
      <c r="U21">
        <v>50</v>
      </c>
      <c r="V21" t="s">
        <v>220</v>
      </c>
      <c r="W21" t="s">
        <v>219</v>
      </c>
      <c r="X21" t="s">
        <v>208</v>
      </c>
      <c r="Y21" s="229">
        <v>35.387413024902344</v>
      </c>
      <c r="Z21" s="229">
        <v>36.166603088378906</v>
      </c>
      <c r="AA21" s="229">
        <v>1.1019384860992432</v>
      </c>
      <c r="AB21" s="229">
        <v>10</v>
      </c>
      <c r="AC21" t="s">
        <v>226</v>
      </c>
      <c r="AD21" t="s">
        <v>226</v>
      </c>
    </row>
    <row r="22" spans="1:30" ht="17" thickBot="1">
      <c r="A22" s="15">
        <v>20</v>
      </c>
      <c r="B22" s="16">
        <v>101</v>
      </c>
      <c r="C22" s="16" t="s">
        <v>167</v>
      </c>
      <c r="D22" s="17">
        <v>44280</v>
      </c>
      <c r="E22" s="453"/>
      <c r="F22" s="121"/>
      <c r="G22" s="122"/>
      <c r="H22" s="123">
        <v>2</v>
      </c>
      <c r="I22" s="124">
        <f>D4</f>
        <v>44217</v>
      </c>
      <c r="J22" s="125"/>
      <c r="K22" s="126">
        <v>10</v>
      </c>
      <c r="L22" s="127">
        <f>D12</f>
        <v>44245</v>
      </c>
      <c r="M22" s="128"/>
      <c r="N22" s="129">
        <v>18</v>
      </c>
      <c r="O22" s="130">
        <f>D20</f>
        <v>44273</v>
      </c>
      <c r="P22" s="131"/>
      <c r="Q22" s="462"/>
      <c r="R22" s="453"/>
      <c r="S22" s="58"/>
      <c r="U22">
        <v>37</v>
      </c>
      <c r="V22" t="s">
        <v>216</v>
      </c>
      <c r="W22" t="s">
        <v>217</v>
      </c>
      <c r="X22" t="s">
        <v>208</v>
      </c>
      <c r="Y22" s="229">
        <v>32.537918090820312</v>
      </c>
      <c r="Z22" s="229">
        <v>32.548454284667969</v>
      </c>
      <c r="AA22" s="229">
        <v>1.490312535315752E-2</v>
      </c>
      <c r="AB22" s="229">
        <v>100</v>
      </c>
      <c r="AC22" t="s">
        <v>226</v>
      </c>
      <c r="AD22" t="s">
        <v>226</v>
      </c>
    </row>
    <row r="23" spans="1:30">
      <c r="A23" s="15">
        <v>21</v>
      </c>
      <c r="B23" s="16">
        <v>102</v>
      </c>
      <c r="C23" s="16" t="s">
        <v>167</v>
      </c>
      <c r="D23" s="17">
        <v>44286</v>
      </c>
      <c r="E23" s="451" t="s">
        <v>41</v>
      </c>
      <c r="F23" s="132"/>
      <c r="G23" s="133"/>
      <c r="H23" s="134"/>
      <c r="I23" s="47" t="str">
        <f>C5</f>
        <v>LV43 PLS</v>
      </c>
      <c r="J23" s="135"/>
      <c r="K23" s="136"/>
      <c r="L23" s="137" t="str">
        <f>C13</f>
        <v>LV43 PLS</v>
      </c>
      <c r="M23" s="138"/>
      <c r="N23" s="139"/>
      <c r="O23" s="140" t="str">
        <f>C21</f>
        <v>LV43 PLS</v>
      </c>
      <c r="P23" s="141"/>
      <c r="Q23" s="142">
        <f>D27</f>
        <v>44301</v>
      </c>
      <c r="R23" s="452" t="s">
        <v>41</v>
      </c>
      <c r="S23" s="58"/>
      <c r="U23">
        <v>38</v>
      </c>
      <c r="V23" t="s">
        <v>90</v>
      </c>
      <c r="W23" t="s">
        <v>217</v>
      </c>
      <c r="X23" t="s">
        <v>208</v>
      </c>
      <c r="Y23" s="229">
        <v>32.558994293212891</v>
      </c>
      <c r="Z23" s="229">
        <v>32.548454284667969</v>
      </c>
      <c r="AA23" s="229">
        <v>1.490312535315752E-2</v>
      </c>
      <c r="AB23" s="229">
        <v>100</v>
      </c>
      <c r="AC23" t="s">
        <v>226</v>
      </c>
      <c r="AD23" t="s">
        <v>226</v>
      </c>
    </row>
    <row r="24" spans="1:30" ht="18">
      <c r="A24" s="15">
        <v>22</v>
      </c>
      <c r="B24" s="16">
        <v>102</v>
      </c>
      <c r="C24" s="16" t="s">
        <v>167</v>
      </c>
      <c r="D24" s="17">
        <v>44286</v>
      </c>
      <c r="E24" s="452"/>
      <c r="F24" s="454" t="s">
        <v>42</v>
      </c>
      <c r="G24" s="455"/>
      <c r="H24" s="456">
        <f>B5</f>
        <v>93</v>
      </c>
      <c r="I24" s="457"/>
      <c r="J24" s="458"/>
      <c r="K24" s="459">
        <f>B13</f>
        <v>97</v>
      </c>
      <c r="L24" s="460"/>
      <c r="M24" s="461"/>
      <c r="N24" s="456">
        <f>B21</f>
        <v>101</v>
      </c>
      <c r="O24" s="457"/>
      <c r="P24" s="458"/>
      <c r="Q24" s="144"/>
      <c r="R24" s="452"/>
      <c r="S24" s="58"/>
      <c r="U24">
        <v>25</v>
      </c>
      <c r="V24" t="s">
        <v>213</v>
      </c>
      <c r="W24" t="s">
        <v>214</v>
      </c>
      <c r="X24" t="s">
        <v>208</v>
      </c>
      <c r="Y24" s="229">
        <v>29.018375396728516</v>
      </c>
      <c r="Z24" s="229">
        <v>29.182399749755859</v>
      </c>
      <c r="AA24" s="229">
        <v>0.23196546733379364</v>
      </c>
      <c r="AB24" s="229">
        <v>1000</v>
      </c>
      <c r="AC24" t="s">
        <v>226</v>
      </c>
      <c r="AD24" t="s">
        <v>226</v>
      </c>
    </row>
    <row r="25" spans="1:30" ht="17" thickBot="1">
      <c r="A25" s="15">
        <v>23</v>
      </c>
      <c r="B25" s="16">
        <v>103</v>
      </c>
      <c r="C25" s="16" t="s">
        <v>167</v>
      </c>
      <c r="D25" s="17">
        <v>44294</v>
      </c>
      <c r="E25" s="453"/>
      <c r="F25" s="145"/>
      <c r="G25" s="146"/>
      <c r="H25" s="147">
        <v>3</v>
      </c>
      <c r="I25" s="148">
        <f>D5</f>
        <v>44224</v>
      </c>
      <c r="J25" s="103"/>
      <c r="K25" s="104">
        <v>11</v>
      </c>
      <c r="L25" s="105">
        <f>D13</f>
        <v>44252</v>
      </c>
      <c r="M25" s="149"/>
      <c r="N25" s="150">
        <v>19</v>
      </c>
      <c r="O25" s="148">
        <f>D21</f>
        <v>44280</v>
      </c>
      <c r="P25" s="151"/>
      <c r="Q25" s="152"/>
      <c r="R25" s="453"/>
      <c r="S25" s="58"/>
      <c r="U25">
        <v>26</v>
      </c>
      <c r="V25" t="s">
        <v>215</v>
      </c>
      <c r="W25" t="s">
        <v>214</v>
      </c>
      <c r="X25" t="s">
        <v>208</v>
      </c>
      <c r="Y25" s="229">
        <v>29.346424102783203</v>
      </c>
      <c r="Z25" s="229">
        <v>29.182399749755859</v>
      </c>
      <c r="AA25" s="229">
        <v>0.23196546733379364</v>
      </c>
      <c r="AB25" s="229">
        <v>1000</v>
      </c>
      <c r="AC25" t="s">
        <v>226</v>
      </c>
      <c r="AD25" t="s">
        <v>226</v>
      </c>
    </row>
    <row r="26" spans="1:30" ht="18">
      <c r="A26" s="15">
        <v>24</v>
      </c>
      <c r="B26" s="16">
        <v>103</v>
      </c>
      <c r="C26" s="16" t="s">
        <v>167</v>
      </c>
      <c r="D26" s="17">
        <v>44294</v>
      </c>
      <c r="E26" s="475" t="s">
        <v>44</v>
      </c>
      <c r="F26" s="153"/>
      <c r="G26" s="122"/>
      <c r="H26" s="112"/>
      <c r="I26" s="113" t="str">
        <f>C6</f>
        <v>LV43 PLS</v>
      </c>
      <c r="J26" s="154"/>
      <c r="K26" s="115"/>
      <c r="L26" s="81" t="str">
        <f>C14</f>
        <v>LV43 PLS</v>
      </c>
      <c r="M26" s="117"/>
      <c r="N26" s="155"/>
      <c r="O26" s="113" t="str">
        <f>C22</f>
        <v>LV43 PLS</v>
      </c>
      <c r="P26" s="156"/>
      <c r="Q26" s="331"/>
      <c r="R26" s="452" t="s">
        <v>44</v>
      </c>
      <c r="S26" s="58"/>
      <c r="U26">
        <v>13</v>
      </c>
      <c r="V26" t="s">
        <v>210</v>
      </c>
      <c r="W26" t="s">
        <v>211</v>
      </c>
      <c r="X26" t="s">
        <v>208</v>
      </c>
      <c r="Y26" s="229">
        <v>25.658515930175781</v>
      </c>
      <c r="Z26" s="229">
        <v>25.671052932739258</v>
      </c>
      <c r="AA26" s="229">
        <v>1.7729999497532845E-2</v>
      </c>
      <c r="AB26" s="229">
        <v>10000</v>
      </c>
      <c r="AC26" t="s">
        <v>226</v>
      </c>
      <c r="AD26" t="s">
        <v>226</v>
      </c>
    </row>
    <row r="27" spans="1:30" ht="18">
      <c r="A27" s="15">
        <v>25</v>
      </c>
      <c r="B27" s="32">
        <v>104</v>
      </c>
      <c r="C27" s="16" t="s">
        <v>167</v>
      </c>
      <c r="D27" s="17">
        <v>44301</v>
      </c>
      <c r="E27" s="476"/>
      <c r="F27" s="456" t="s">
        <v>45</v>
      </c>
      <c r="G27" s="458"/>
      <c r="H27" s="459">
        <f>B6</f>
        <v>93</v>
      </c>
      <c r="I27" s="460"/>
      <c r="J27" s="461"/>
      <c r="K27" s="456">
        <f>B14</f>
        <v>97</v>
      </c>
      <c r="L27" s="457"/>
      <c r="M27" s="458"/>
      <c r="N27" s="459">
        <f>B22</f>
        <v>101</v>
      </c>
      <c r="O27" s="460"/>
      <c r="P27" s="461"/>
      <c r="Q27" s="332"/>
      <c r="R27" s="452"/>
      <c r="S27" s="58"/>
      <c r="U27">
        <v>14</v>
      </c>
      <c r="V27" t="s">
        <v>212</v>
      </c>
      <c r="W27" t="s">
        <v>211</v>
      </c>
      <c r="X27" t="s">
        <v>208</v>
      </c>
      <c r="Y27" s="229">
        <v>25.683589935302734</v>
      </c>
      <c r="Z27" s="229">
        <v>25.671052932739258</v>
      </c>
      <c r="AA27" s="229">
        <v>1.7729999497532845E-2</v>
      </c>
      <c r="AB27" s="229">
        <v>10000</v>
      </c>
      <c r="AC27" t="s">
        <v>226</v>
      </c>
      <c r="AD27" t="s">
        <v>226</v>
      </c>
    </row>
    <row r="28" spans="1:30" ht="17" thickBot="1">
      <c r="A28" s="157">
        <v>26</v>
      </c>
      <c r="B28" s="16">
        <v>104</v>
      </c>
      <c r="C28" s="16" t="s">
        <v>167</v>
      </c>
      <c r="D28" s="17">
        <v>44301</v>
      </c>
      <c r="E28" s="477"/>
      <c r="F28" s="158"/>
      <c r="G28" s="159"/>
      <c r="H28" s="129">
        <v>4</v>
      </c>
      <c r="I28" s="160">
        <f>D6</f>
        <v>44224</v>
      </c>
      <c r="J28" s="161"/>
      <c r="K28" s="162">
        <v>12</v>
      </c>
      <c r="L28" s="127">
        <f>D14</f>
        <v>44252</v>
      </c>
      <c r="M28" s="163"/>
      <c r="N28" s="104">
        <v>20</v>
      </c>
      <c r="O28" s="160">
        <f>D22</f>
        <v>44280</v>
      </c>
      <c r="P28" s="131"/>
      <c r="Q28" s="333" t="str">
        <f>C28</f>
        <v>LV43 PLS</v>
      </c>
      <c r="R28" s="452"/>
      <c r="S28" s="58"/>
      <c r="U28">
        <v>1</v>
      </c>
      <c r="V28" t="s">
        <v>206</v>
      </c>
      <c r="W28" t="s">
        <v>207</v>
      </c>
      <c r="X28" t="s">
        <v>208</v>
      </c>
      <c r="Y28" s="229">
        <v>22.257904052734375</v>
      </c>
      <c r="Z28" s="229">
        <v>22.258251190185547</v>
      </c>
      <c r="AA28" s="229">
        <v>4.8957776743918657E-4</v>
      </c>
      <c r="AB28" s="229">
        <v>100000</v>
      </c>
      <c r="AC28" t="s">
        <v>226</v>
      </c>
      <c r="AD28" t="s">
        <v>226</v>
      </c>
    </row>
    <row r="29" spans="1:30" ht="17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LV43 PLS</v>
      </c>
      <c r="J29" s="167"/>
      <c r="K29" s="168"/>
      <c r="L29" s="137" t="str">
        <f>C15</f>
        <v>LV43 PLS</v>
      </c>
      <c r="M29" s="138"/>
      <c r="N29" s="139"/>
      <c r="O29" s="140" t="str">
        <f>C23</f>
        <v>LV43 PLS</v>
      </c>
      <c r="P29" s="143"/>
      <c r="Q29" s="470">
        <f>B28</f>
        <v>104</v>
      </c>
      <c r="R29" s="471" t="s">
        <v>47</v>
      </c>
      <c r="S29" s="58"/>
      <c r="U29">
        <v>2</v>
      </c>
      <c r="V29" t="s">
        <v>209</v>
      </c>
      <c r="W29" t="s">
        <v>207</v>
      </c>
      <c r="X29" t="s">
        <v>208</v>
      </c>
      <c r="Y29" s="229">
        <v>22.258596420288086</v>
      </c>
      <c r="Z29" s="229">
        <v>22.258251190185547</v>
      </c>
      <c r="AA29" s="229">
        <v>4.8957776743918657E-4</v>
      </c>
      <c r="AB29" s="229">
        <v>100000</v>
      </c>
      <c r="AC29" t="s">
        <v>226</v>
      </c>
      <c r="AD29" t="s">
        <v>226</v>
      </c>
    </row>
    <row r="30" spans="1:30" ht="18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94</v>
      </c>
      <c r="I30" s="473"/>
      <c r="J30" s="474"/>
      <c r="K30" s="459">
        <f>B15</f>
        <v>98</v>
      </c>
      <c r="L30" s="460"/>
      <c r="M30" s="461"/>
      <c r="N30" s="456">
        <f>B23</f>
        <v>102</v>
      </c>
      <c r="O30" s="457"/>
      <c r="P30" s="458"/>
      <c r="Q30" s="470"/>
      <c r="R30" s="452"/>
      <c r="S30" s="58"/>
      <c r="Y30" s="229"/>
      <c r="Z30" s="229"/>
      <c r="AA30" s="229"/>
      <c r="AB30" s="229"/>
    </row>
    <row r="31" spans="1:30" ht="19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D7</f>
        <v>44231</v>
      </c>
      <c r="J31" s="169"/>
      <c r="K31" s="170">
        <v>13</v>
      </c>
      <c r="L31" s="105">
        <f>D15</f>
        <v>44259</v>
      </c>
      <c r="M31" s="106"/>
      <c r="N31" s="150">
        <v>21</v>
      </c>
      <c r="O31" s="148">
        <f>D23</f>
        <v>44286</v>
      </c>
      <c r="P31" s="109"/>
      <c r="Q31" s="470"/>
      <c r="R31" s="453"/>
      <c r="S31" s="58"/>
      <c r="U31">
        <v>3</v>
      </c>
      <c r="V31" t="s">
        <v>232</v>
      </c>
      <c r="W31" s="194" t="s">
        <v>395</v>
      </c>
      <c r="X31" t="s">
        <v>228</v>
      </c>
      <c r="Y31" s="229">
        <v>32.729469299316406</v>
      </c>
      <c r="Z31" s="229">
        <v>32.726699829101562</v>
      </c>
      <c r="AA31" s="229">
        <v>0.25868210196495056</v>
      </c>
      <c r="AB31" s="229">
        <v>93.904029846191406</v>
      </c>
      <c r="AC31" s="229">
        <v>95.248527526855469</v>
      </c>
      <c r="AD31" s="229">
        <v>16.611356735229492</v>
      </c>
    </row>
    <row r="32" spans="1:30" ht="18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LV43 PLS</v>
      </c>
      <c r="J32" s="172"/>
      <c r="K32" s="115"/>
      <c r="L32" s="81" t="str">
        <f>C16</f>
        <v>LV43 PLS</v>
      </c>
      <c r="M32" s="117"/>
      <c r="N32" s="118"/>
      <c r="O32" s="119" t="str">
        <f>C24</f>
        <v>LV43 PLS</v>
      </c>
      <c r="P32" s="173"/>
      <c r="Q32" s="174">
        <f>D28</f>
        <v>44301</v>
      </c>
      <c r="R32" s="451" t="s">
        <v>49</v>
      </c>
      <c r="S32" s="58"/>
      <c r="U32">
        <v>4</v>
      </c>
      <c r="V32" t="s">
        <v>234</v>
      </c>
      <c r="W32" s="194" t="s">
        <v>395</v>
      </c>
      <c r="X32" t="s">
        <v>228</v>
      </c>
      <c r="Y32" s="229">
        <v>32.786556243896484</v>
      </c>
      <c r="Z32" s="229">
        <v>32.726699829101562</v>
      </c>
      <c r="AA32" s="229">
        <v>0.25868210196495056</v>
      </c>
      <c r="AB32" s="229">
        <v>90.41278076171875</v>
      </c>
      <c r="AC32" s="229">
        <v>95.248527526855469</v>
      </c>
      <c r="AD32" s="229">
        <v>16.611356735229492</v>
      </c>
    </row>
    <row r="33" spans="1:30" ht="18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94</v>
      </c>
      <c r="I33" s="460"/>
      <c r="J33" s="461"/>
      <c r="K33" s="456">
        <f>B16</f>
        <v>98</v>
      </c>
      <c r="L33" s="457"/>
      <c r="M33" s="458"/>
      <c r="N33" s="459">
        <f>B24</f>
        <v>102</v>
      </c>
      <c r="O33" s="460"/>
      <c r="P33" s="461"/>
      <c r="Q33" s="175"/>
      <c r="R33" s="452"/>
      <c r="S33" s="58"/>
      <c r="U33">
        <v>5</v>
      </c>
      <c r="V33" t="s">
        <v>235</v>
      </c>
      <c r="W33" s="194" t="s">
        <v>395</v>
      </c>
      <c r="X33" t="s">
        <v>228</v>
      </c>
      <c r="Y33" s="229">
        <v>33.105789184570312</v>
      </c>
      <c r="Z33" s="229">
        <v>32.726699829101562</v>
      </c>
      <c r="AA33" s="229">
        <v>0.25868210196495056</v>
      </c>
      <c r="AB33" s="229">
        <v>73.150276184082031</v>
      </c>
      <c r="AC33" s="229">
        <v>95.248527526855469</v>
      </c>
      <c r="AD33" s="229">
        <v>16.611356735229492</v>
      </c>
    </row>
    <row r="34" spans="1:30" ht="17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44231</v>
      </c>
      <c r="J34" s="125"/>
      <c r="K34" s="126">
        <v>14</v>
      </c>
      <c r="L34" s="127">
        <f>D16</f>
        <v>44259</v>
      </c>
      <c r="M34" s="178"/>
      <c r="N34" s="129">
        <v>22</v>
      </c>
      <c r="O34" s="130">
        <f>D24</f>
        <v>44286</v>
      </c>
      <c r="P34" s="179"/>
      <c r="Q34" s="180"/>
      <c r="R34" s="452"/>
      <c r="S34" s="58"/>
      <c r="U34">
        <v>15</v>
      </c>
      <c r="V34" t="s">
        <v>236</v>
      </c>
      <c r="W34" s="194" t="s">
        <v>395</v>
      </c>
      <c r="X34" t="s">
        <v>228</v>
      </c>
      <c r="Y34" s="229">
        <v>32.603172302246094</v>
      </c>
      <c r="Z34" s="229">
        <v>32.726699829101562</v>
      </c>
      <c r="AA34" s="229">
        <v>0.25868210196495056</v>
      </c>
      <c r="AB34" s="229">
        <v>102.11448669433594</v>
      </c>
      <c r="AC34" s="229">
        <v>95.248527526855469</v>
      </c>
      <c r="AD34" s="229">
        <v>16.611356735229492</v>
      </c>
    </row>
    <row r="35" spans="1:30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LV43 PLS</v>
      </c>
      <c r="J35" s="183"/>
      <c r="K35" s="136"/>
      <c r="L35" s="137" t="str">
        <f>C17</f>
        <v>LV43 PLS</v>
      </c>
      <c r="M35" s="138"/>
      <c r="N35" s="139"/>
      <c r="O35" s="140" t="str">
        <f>C25</f>
        <v>LV43 PLS</v>
      </c>
      <c r="P35" s="143"/>
      <c r="Q35" s="184"/>
      <c r="R35" s="451" t="s">
        <v>51</v>
      </c>
      <c r="S35" s="58"/>
      <c r="U35">
        <v>16</v>
      </c>
      <c r="V35" t="s">
        <v>237</v>
      </c>
      <c r="W35" s="194" t="s">
        <v>395</v>
      </c>
      <c r="X35" t="s">
        <v>228</v>
      </c>
      <c r="Y35" s="229">
        <v>32.813972473144531</v>
      </c>
      <c r="Z35" s="229">
        <v>32.726699829101562</v>
      </c>
      <c r="AA35" s="229">
        <v>0.25868210196495056</v>
      </c>
      <c r="AB35" s="229">
        <v>88.78253173828125</v>
      </c>
      <c r="AC35" s="229">
        <v>95.248527526855469</v>
      </c>
      <c r="AD35" s="229">
        <v>16.611356735229492</v>
      </c>
    </row>
    <row r="36" spans="1:30" ht="18">
      <c r="A36" s="181"/>
      <c r="B36" s="182"/>
      <c r="C36" s="182"/>
      <c r="D36" s="182"/>
      <c r="E36" s="452"/>
      <c r="F36" s="456"/>
      <c r="G36" s="458"/>
      <c r="H36" s="456">
        <f>B9</f>
        <v>95</v>
      </c>
      <c r="I36" s="457"/>
      <c r="J36" s="458"/>
      <c r="K36" s="465">
        <f>B17</f>
        <v>99</v>
      </c>
      <c r="L36" s="466"/>
      <c r="M36" s="467"/>
      <c r="N36" s="456">
        <f>B25</f>
        <v>103</v>
      </c>
      <c r="O36" s="457"/>
      <c r="P36" s="458"/>
      <c r="Q36" s="185" t="s">
        <v>38</v>
      </c>
      <c r="R36" s="452"/>
      <c r="S36" s="58"/>
      <c r="U36">
        <v>17</v>
      </c>
      <c r="V36" t="s">
        <v>238</v>
      </c>
      <c r="W36" s="349" t="s">
        <v>395</v>
      </c>
      <c r="X36" s="35" t="s">
        <v>228</v>
      </c>
      <c r="Y36" s="348">
        <v>32.32122802734375</v>
      </c>
      <c r="Z36" s="348">
        <v>32.726699829101562</v>
      </c>
      <c r="AA36" s="348">
        <v>0.25868210196495056</v>
      </c>
      <c r="AB36" s="348">
        <v>123.12702178955078</v>
      </c>
      <c r="AC36" s="348">
        <v>95.248527526855469</v>
      </c>
      <c r="AD36" s="348">
        <v>16.611356735229492</v>
      </c>
    </row>
    <row r="37" spans="1:30" ht="19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44238</v>
      </c>
      <c r="J37" s="169"/>
      <c r="K37" s="170">
        <v>15</v>
      </c>
      <c r="L37" s="105">
        <f>D17</f>
        <v>44266</v>
      </c>
      <c r="M37" s="106"/>
      <c r="N37" s="187">
        <v>23</v>
      </c>
      <c r="O37" s="108">
        <f>D25</f>
        <v>44294</v>
      </c>
      <c r="P37" s="109"/>
      <c r="Q37" s="188"/>
      <c r="R37" s="453"/>
      <c r="S37" s="58"/>
      <c r="U37">
        <v>27</v>
      </c>
      <c r="V37" t="s">
        <v>239</v>
      </c>
      <c r="W37" s="194" t="s">
        <v>396</v>
      </c>
      <c r="X37" t="s">
        <v>228</v>
      </c>
      <c r="Y37" s="229">
        <v>35.050628662109375</v>
      </c>
      <c r="Z37" s="229">
        <v>34.928504943847656</v>
      </c>
      <c r="AA37" s="229">
        <v>0.58134835958480835</v>
      </c>
      <c r="AB37" s="229">
        <v>20.120861053466797</v>
      </c>
      <c r="AC37" s="229">
        <v>23.277420043945312</v>
      </c>
      <c r="AD37" s="229">
        <v>9.6513967514038086</v>
      </c>
    </row>
    <row r="38" spans="1:30" ht="19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LV43 PLS</v>
      </c>
      <c r="J38" s="114"/>
      <c r="K38" s="115"/>
      <c r="L38" s="81" t="str">
        <f>C18</f>
        <v>LV43 PLS</v>
      </c>
      <c r="M38" s="117"/>
      <c r="N38" s="118"/>
      <c r="O38" s="119" t="str">
        <f>C26</f>
        <v>LV43 PLS</v>
      </c>
      <c r="P38" s="173"/>
      <c r="Q38" s="192"/>
      <c r="R38" s="452" t="s">
        <v>52</v>
      </c>
      <c r="S38" s="58"/>
      <c r="U38">
        <v>28</v>
      </c>
      <c r="V38" t="s">
        <v>240</v>
      </c>
      <c r="W38" s="194" t="s">
        <v>396</v>
      </c>
      <c r="X38" t="s">
        <v>228</v>
      </c>
      <c r="Y38" s="229">
        <v>33.9898681640625</v>
      </c>
      <c r="Z38" s="229">
        <v>34.928504943847656</v>
      </c>
      <c r="AA38" s="229">
        <v>0.58134835958480835</v>
      </c>
      <c r="AB38" s="229">
        <v>40.681232452392578</v>
      </c>
      <c r="AC38" s="229">
        <v>23.277420043945312</v>
      </c>
      <c r="AD38" s="229">
        <v>9.6513967514038086</v>
      </c>
    </row>
    <row r="39" spans="1:30" ht="19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95</v>
      </c>
      <c r="I39" s="460"/>
      <c r="J39" s="461"/>
      <c r="K39" s="456">
        <f>B18</f>
        <v>99</v>
      </c>
      <c r="L39" s="457"/>
      <c r="M39" s="458"/>
      <c r="N39" s="480">
        <f>B26</f>
        <v>103</v>
      </c>
      <c r="O39" s="481"/>
      <c r="P39" s="482"/>
      <c r="Q39" s="196" t="s">
        <v>38</v>
      </c>
      <c r="R39" s="452"/>
      <c r="S39" s="58"/>
      <c r="U39">
        <v>29</v>
      </c>
      <c r="V39" t="s">
        <v>241</v>
      </c>
      <c r="W39" s="194" t="s">
        <v>396</v>
      </c>
      <c r="X39" t="s">
        <v>228</v>
      </c>
      <c r="Y39" s="229">
        <v>35.470939636230469</v>
      </c>
      <c r="Z39" s="229">
        <v>34.928504943847656</v>
      </c>
      <c r="AA39" s="229">
        <v>0.58134835958480835</v>
      </c>
      <c r="AB39" s="229">
        <v>15.222939491271973</v>
      </c>
      <c r="AC39" s="229">
        <v>23.277420043945312</v>
      </c>
      <c r="AD39" s="229">
        <v>9.6513967514038086</v>
      </c>
    </row>
    <row r="40" spans="1:30" ht="17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44238</v>
      </c>
      <c r="J40" s="201"/>
      <c r="K40" s="202">
        <v>16</v>
      </c>
      <c r="L40" s="203">
        <f>D18</f>
        <v>44266</v>
      </c>
      <c r="M40" s="204"/>
      <c r="N40" s="205">
        <v>24</v>
      </c>
      <c r="O40" s="200">
        <f>D26</f>
        <v>44294</v>
      </c>
      <c r="P40" s="201"/>
      <c r="Q40" s="206"/>
      <c r="R40" s="452"/>
      <c r="S40" s="58"/>
      <c r="U40">
        <v>39</v>
      </c>
      <c r="V40" t="s">
        <v>242</v>
      </c>
      <c r="W40" s="194" t="s">
        <v>396</v>
      </c>
      <c r="X40" t="s">
        <v>228</v>
      </c>
      <c r="Y40" s="229">
        <v>35.581802368164062</v>
      </c>
      <c r="Z40" s="229">
        <v>34.928504943847656</v>
      </c>
      <c r="AA40" s="229">
        <v>0.58134835958480835</v>
      </c>
      <c r="AB40" s="229">
        <v>14.143082618713379</v>
      </c>
      <c r="AC40" s="229">
        <v>23.277420043945312</v>
      </c>
      <c r="AD40" s="229">
        <v>9.6513967514038086</v>
      </c>
    </row>
    <row r="41" spans="1:30" ht="19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40</v>
      </c>
      <c r="V41" t="s">
        <v>243</v>
      </c>
      <c r="W41" s="194" t="s">
        <v>396</v>
      </c>
      <c r="X41" t="s">
        <v>228</v>
      </c>
      <c r="Y41" s="229">
        <v>34.760574340820312</v>
      </c>
      <c r="Z41" s="229">
        <v>34.928504943847656</v>
      </c>
      <c r="AA41" s="229">
        <v>0.58134835958480835</v>
      </c>
      <c r="AB41" s="229">
        <v>24.392152786254883</v>
      </c>
      <c r="AC41" s="229">
        <v>23.277420043945312</v>
      </c>
      <c r="AD41" s="229">
        <v>9.6513967514038086</v>
      </c>
    </row>
    <row r="42" spans="1:30" ht="20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41</v>
      </c>
      <c r="V42" t="s">
        <v>244</v>
      </c>
      <c r="W42" s="349" t="s">
        <v>396</v>
      </c>
      <c r="X42" s="35" t="s">
        <v>228</v>
      </c>
      <c r="Y42" s="348">
        <v>34.717216491699219</v>
      </c>
      <c r="Z42" s="348">
        <v>34.928504943847656</v>
      </c>
      <c r="AA42" s="348">
        <v>0.58134835958480835</v>
      </c>
      <c r="AB42" s="348">
        <v>25.104255676269531</v>
      </c>
      <c r="AC42" s="348">
        <v>23.277420043945312</v>
      </c>
      <c r="AD42" s="348">
        <v>9.6513967514038086</v>
      </c>
    </row>
    <row r="43" spans="1:30" ht="20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t="s">
        <v>245</v>
      </c>
      <c r="W43" s="194" t="s">
        <v>397</v>
      </c>
      <c r="X43" t="s">
        <v>228</v>
      </c>
      <c r="Y43" s="229">
        <v>34.407993316650391</v>
      </c>
      <c r="Z43" s="229">
        <v>35.275005340576172</v>
      </c>
      <c r="AA43" s="229">
        <v>0.7997208833694458</v>
      </c>
      <c r="AB43" s="229">
        <v>30.823083877563477</v>
      </c>
      <c r="AC43" s="229">
        <v>19.323751449584961</v>
      </c>
      <c r="AD43" s="229">
        <v>9.6765584945678711</v>
      </c>
    </row>
    <row r="44" spans="1:30" ht="20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s="194" t="s">
        <v>397</v>
      </c>
      <c r="X44" t="s">
        <v>228</v>
      </c>
      <c r="Y44" t="s">
        <v>225</v>
      </c>
      <c r="Z44" s="229">
        <v>35.275005340576172</v>
      </c>
      <c r="AA44" s="229">
        <v>0.7997208833694458</v>
      </c>
      <c r="AB44" t="s">
        <v>226</v>
      </c>
      <c r="AC44" t="s">
        <v>226</v>
      </c>
      <c r="AD44" t="s">
        <v>226</v>
      </c>
    </row>
    <row r="45" spans="1:30" ht="20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s="194" t="s">
        <v>397</v>
      </c>
      <c r="X45" t="s">
        <v>228</v>
      </c>
      <c r="Y45" s="229">
        <v>34.545948028564453</v>
      </c>
      <c r="Z45" s="229">
        <v>35.275005340576172</v>
      </c>
      <c r="AA45" s="229">
        <v>0.7997208833694458</v>
      </c>
      <c r="AB45" s="229">
        <v>28.126312255859375</v>
      </c>
      <c r="AC45" s="229">
        <v>19.323751449584961</v>
      </c>
      <c r="AD45" s="229">
        <v>9.6765584945678711</v>
      </c>
    </row>
    <row r="46" spans="1:30" ht="20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s="194" t="s">
        <v>397</v>
      </c>
      <c r="X46" t="s">
        <v>228</v>
      </c>
      <c r="Y46" s="229">
        <v>35.3743896484375</v>
      </c>
      <c r="Z46" s="229">
        <v>35.275005340576172</v>
      </c>
      <c r="AA46" s="229">
        <v>0.7997208833694458</v>
      </c>
      <c r="AB46" s="229">
        <v>16.230337142944336</v>
      </c>
      <c r="AC46" s="229">
        <v>19.323751449584961</v>
      </c>
      <c r="AD46" s="229">
        <v>9.6765584945678711</v>
      </c>
    </row>
    <row r="47" spans="1:30" ht="20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s="194" t="s">
        <v>397</v>
      </c>
      <c r="X47" t="s">
        <v>228</v>
      </c>
      <c r="Y47" s="229">
        <v>36.29266357421875</v>
      </c>
      <c r="Z47" s="229">
        <v>35.275005340576172</v>
      </c>
      <c r="AA47" s="229">
        <v>0.7997208833694458</v>
      </c>
      <c r="AB47" s="229">
        <v>8.8236751556396484</v>
      </c>
      <c r="AC47" s="229">
        <v>19.323751449584961</v>
      </c>
      <c r="AD47" s="229">
        <v>9.6765584945678711</v>
      </c>
    </row>
    <row r="48" spans="1:30" ht="20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t="s">
        <v>252</v>
      </c>
      <c r="W48" s="349" t="s">
        <v>397</v>
      </c>
      <c r="X48" s="35" t="s">
        <v>228</v>
      </c>
      <c r="Y48" s="348">
        <v>35.754039764404297</v>
      </c>
      <c r="Z48" s="348">
        <v>35.275005340576172</v>
      </c>
      <c r="AA48" s="348">
        <v>0.7997208833694458</v>
      </c>
      <c r="AB48" s="348">
        <v>12.615351676940918</v>
      </c>
      <c r="AC48" s="348">
        <v>19.323751449584961</v>
      </c>
      <c r="AD48" s="348">
        <v>9.6765584945678711</v>
      </c>
    </row>
    <row r="49" spans="1:30" ht="20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t="s">
        <v>253</v>
      </c>
      <c r="W49" s="194" t="s">
        <v>398</v>
      </c>
      <c r="X49" t="s">
        <v>228</v>
      </c>
      <c r="Y49" s="229">
        <v>38.126113891601562</v>
      </c>
      <c r="Z49" s="229">
        <v>37.053688049316406</v>
      </c>
      <c r="AA49" s="229">
        <v>0.84116184711456299</v>
      </c>
      <c r="AB49" s="229">
        <v>2.6132819652557373</v>
      </c>
      <c r="AC49" s="229">
        <v>5.9277052879333496</v>
      </c>
      <c r="AD49" s="229">
        <v>2.9147801399230957</v>
      </c>
    </row>
    <row r="50" spans="1:30" ht="20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s="194" t="s">
        <v>398</v>
      </c>
      <c r="X50" t="s">
        <v>228</v>
      </c>
      <c r="Y50" s="229">
        <v>36.239841461181641</v>
      </c>
      <c r="Z50" s="229">
        <v>37.053688049316406</v>
      </c>
      <c r="AA50" s="229">
        <v>0.84116184711456299</v>
      </c>
      <c r="AB50" s="229">
        <v>9.1384944915771484</v>
      </c>
      <c r="AC50" s="229">
        <v>5.9277052879333496</v>
      </c>
      <c r="AD50" s="229">
        <v>2.9147801399230957</v>
      </c>
    </row>
    <row r="51" spans="1:30" ht="20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s="194" t="s">
        <v>398</v>
      </c>
      <c r="X51" t="s">
        <v>228</v>
      </c>
      <c r="Y51" t="s">
        <v>225</v>
      </c>
      <c r="Z51" s="229">
        <v>37.053688049316406</v>
      </c>
      <c r="AA51" s="229">
        <v>0.84116184711456299</v>
      </c>
      <c r="AB51" t="s">
        <v>226</v>
      </c>
      <c r="AC51" t="s">
        <v>226</v>
      </c>
      <c r="AD51" t="s">
        <v>226</v>
      </c>
    </row>
    <row r="52" spans="1:30" ht="20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s="194" t="s">
        <v>398</v>
      </c>
      <c r="X52" t="s">
        <v>228</v>
      </c>
      <c r="Y52" s="229">
        <v>36.552387237548828</v>
      </c>
      <c r="Z52" s="229">
        <v>37.053688049316406</v>
      </c>
      <c r="AA52" s="229">
        <v>0.84116184711456299</v>
      </c>
      <c r="AB52" s="229">
        <v>7.4265694618225098</v>
      </c>
      <c r="AC52" s="229">
        <v>5.9277052879333496</v>
      </c>
      <c r="AD52" s="229">
        <v>2.9147801399230957</v>
      </c>
    </row>
    <row r="53" spans="1:30" ht="20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s="194" t="s">
        <v>398</v>
      </c>
      <c r="X53" t="s">
        <v>228</v>
      </c>
      <c r="Y53" t="s">
        <v>225</v>
      </c>
      <c r="Z53" s="229">
        <v>37.053688049316406</v>
      </c>
      <c r="AA53" s="229">
        <v>0.84116184711456299</v>
      </c>
      <c r="AB53" t="s">
        <v>226</v>
      </c>
      <c r="AC53" t="s">
        <v>226</v>
      </c>
      <c r="AD53" t="s">
        <v>226</v>
      </c>
    </row>
    <row r="54" spans="1:30">
      <c r="U54">
        <v>89</v>
      </c>
      <c r="V54" t="s">
        <v>258</v>
      </c>
      <c r="W54" s="349" t="s">
        <v>398</v>
      </c>
      <c r="X54" s="35" t="s">
        <v>228</v>
      </c>
      <c r="Y54" s="348">
        <v>37.296409606933594</v>
      </c>
      <c r="Z54" s="348">
        <v>37.053688049316406</v>
      </c>
      <c r="AA54" s="348">
        <v>0.84116184711456299</v>
      </c>
      <c r="AB54" s="348">
        <v>4.5324759483337402</v>
      </c>
      <c r="AC54" s="348">
        <v>5.9277052879333496</v>
      </c>
      <c r="AD54" s="348">
        <v>2.9147801399230957</v>
      </c>
    </row>
    <row r="55" spans="1:30">
      <c r="U55">
        <v>6</v>
      </c>
      <c r="V55" t="s">
        <v>259</v>
      </c>
      <c r="W55" s="194" t="s">
        <v>399</v>
      </c>
      <c r="X55" t="s">
        <v>228</v>
      </c>
      <c r="Y55" s="229">
        <v>36.794822692871094</v>
      </c>
      <c r="Z55" s="229">
        <v>36.303607940673828</v>
      </c>
      <c r="AA55" s="229">
        <v>0.46575182676315308</v>
      </c>
      <c r="AB55" s="229">
        <v>6.3228087425231934</v>
      </c>
      <c r="AC55" s="229">
        <v>9.1067094802856445</v>
      </c>
      <c r="AD55" s="229">
        <v>2.7246696949005127</v>
      </c>
    </row>
    <row r="56" spans="1:30">
      <c r="U56">
        <v>7</v>
      </c>
      <c r="V56" t="s">
        <v>261</v>
      </c>
      <c r="W56" s="194" t="s">
        <v>399</v>
      </c>
      <c r="X56" t="s">
        <v>228</v>
      </c>
      <c r="Y56" s="229">
        <v>36.075878143310547</v>
      </c>
      <c r="Z56" s="229">
        <v>36.303607940673828</v>
      </c>
      <c r="AA56" s="229">
        <v>0.46575182676315308</v>
      </c>
      <c r="AB56" s="229">
        <v>10.189068794250488</v>
      </c>
      <c r="AC56" s="229">
        <v>9.1067094802856445</v>
      </c>
      <c r="AD56" s="229">
        <v>2.7246696949005127</v>
      </c>
    </row>
    <row r="57" spans="1:30">
      <c r="U57">
        <v>8</v>
      </c>
      <c r="V57" t="s">
        <v>262</v>
      </c>
      <c r="W57" s="194" t="s">
        <v>399</v>
      </c>
      <c r="X57" t="s">
        <v>228</v>
      </c>
      <c r="Y57" s="229">
        <v>35.680263519287109</v>
      </c>
      <c r="Z57" s="229">
        <v>36.303607940673828</v>
      </c>
      <c r="AA57" s="229">
        <v>0.46575182676315308</v>
      </c>
      <c r="AB57" s="229">
        <v>13.24842357635498</v>
      </c>
      <c r="AC57" s="229">
        <v>9.1067094802856445</v>
      </c>
      <c r="AD57" s="229">
        <v>2.7246696949005127</v>
      </c>
    </row>
    <row r="58" spans="1:30">
      <c r="U58">
        <v>18</v>
      </c>
      <c r="V58" t="s">
        <v>263</v>
      </c>
      <c r="W58" s="194" t="s">
        <v>399</v>
      </c>
      <c r="X58" t="s">
        <v>228</v>
      </c>
      <c r="Y58" s="229">
        <v>36.139762878417969</v>
      </c>
      <c r="Z58" s="229">
        <v>36.303607940673828</v>
      </c>
      <c r="AA58" s="229">
        <v>0.46575182676315308</v>
      </c>
      <c r="AB58" s="229">
        <v>9.7660903930664062</v>
      </c>
      <c r="AC58" s="229">
        <v>9.1067094802856445</v>
      </c>
      <c r="AD58" s="229">
        <v>2.7246696949005127</v>
      </c>
    </row>
    <row r="59" spans="1:30">
      <c r="U59">
        <v>19</v>
      </c>
      <c r="V59" t="s">
        <v>264</v>
      </c>
      <c r="W59" s="194" t="s">
        <v>399</v>
      </c>
      <c r="X59" t="s">
        <v>228</v>
      </c>
      <c r="Y59" s="229">
        <v>36.219833374023438</v>
      </c>
      <c r="Z59" s="229">
        <v>36.303607940673828</v>
      </c>
      <c r="AA59" s="229">
        <v>0.46575182676315308</v>
      </c>
      <c r="AB59" s="229">
        <v>9.2606544494628906</v>
      </c>
      <c r="AC59" s="229">
        <v>9.1067094802856445</v>
      </c>
      <c r="AD59" s="229">
        <v>2.7246696949005127</v>
      </c>
    </row>
    <row r="60" spans="1:30">
      <c r="U60">
        <v>20</v>
      </c>
      <c r="V60" t="s">
        <v>265</v>
      </c>
      <c r="W60" s="349" t="s">
        <v>399</v>
      </c>
      <c r="X60" s="35" t="s">
        <v>228</v>
      </c>
      <c r="Y60" s="348">
        <v>36.911102294921875</v>
      </c>
      <c r="Z60" s="348">
        <v>36.303607940673828</v>
      </c>
      <c r="AA60" s="348">
        <v>0.46575182676315308</v>
      </c>
      <c r="AB60" s="348">
        <v>5.8532123565673828</v>
      </c>
      <c r="AC60" s="348">
        <v>9.1067094802856445</v>
      </c>
      <c r="AD60" s="348">
        <v>2.7246696949005127</v>
      </c>
    </row>
    <row r="61" spans="1:30">
      <c r="U61">
        <v>30</v>
      </c>
      <c r="V61" t="s">
        <v>266</v>
      </c>
      <c r="W61" s="194" t="s">
        <v>400</v>
      </c>
      <c r="X61" t="s">
        <v>228</v>
      </c>
      <c r="Y61" s="229">
        <v>36.668258666992188</v>
      </c>
      <c r="Z61" s="229">
        <v>36.693611145019531</v>
      </c>
      <c r="AA61" s="229">
        <v>0.41871300339698792</v>
      </c>
      <c r="AB61" s="229">
        <v>6.876859188079834</v>
      </c>
      <c r="AC61" s="229">
        <v>6.954042911529541</v>
      </c>
      <c r="AD61" s="229">
        <v>1.8440622091293335</v>
      </c>
    </row>
    <row r="62" spans="1:30">
      <c r="U62">
        <v>31</v>
      </c>
      <c r="V62" t="s">
        <v>267</v>
      </c>
      <c r="W62" s="194" t="s">
        <v>400</v>
      </c>
      <c r="X62" t="s">
        <v>228</v>
      </c>
      <c r="Y62" t="s">
        <v>225</v>
      </c>
      <c r="Z62" s="229">
        <v>36.693611145019531</v>
      </c>
      <c r="AA62" s="229">
        <v>0.41871300339698792</v>
      </c>
      <c r="AB62" t="s">
        <v>226</v>
      </c>
      <c r="AC62" t="s">
        <v>226</v>
      </c>
      <c r="AD62" t="s">
        <v>226</v>
      </c>
    </row>
    <row r="63" spans="1:30">
      <c r="U63">
        <v>32</v>
      </c>
      <c r="V63" t="s">
        <v>268</v>
      </c>
      <c r="W63" s="194" t="s">
        <v>400</v>
      </c>
      <c r="X63" t="s">
        <v>228</v>
      </c>
      <c r="Y63" t="s">
        <v>225</v>
      </c>
      <c r="Z63" s="229">
        <v>36.693611145019531</v>
      </c>
      <c r="AA63" s="229">
        <v>0.41871300339698792</v>
      </c>
      <c r="AB63" t="s">
        <v>226</v>
      </c>
      <c r="AC63" t="s">
        <v>226</v>
      </c>
      <c r="AD63" t="s">
        <v>226</v>
      </c>
    </row>
    <row r="64" spans="1:30">
      <c r="U64">
        <v>42</v>
      </c>
      <c r="V64" t="s">
        <v>269</v>
      </c>
      <c r="W64" s="194" t="s">
        <v>400</v>
      </c>
      <c r="X64" t="s">
        <v>228</v>
      </c>
      <c r="Y64" s="229">
        <v>36.230419158935547</v>
      </c>
      <c r="Z64" s="229">
        <v>36.693611145019531</v>
      </c>
      <c r="AA64" s="229">
        <v>0.41871300339698792</v>
      </c>
      <c r="AB64" s="229">
        <v>9.1958208084106445</v>
      </c>
      <c r="AC64" s="229">
        <v>6.954042911529541</v>
      </c>
      <c r="AD64" s="229">
        <v>1.8440622091293335</v>
      </c>
    </row>
    <row r="65" spans="2:30">
      <c r="U65">
        <v>43</v>
      </c>
      <c r="V65" t="s">
        <v>91</v>
      </c>
      <c r="W65" s="194" t="s">
        <v>400</v>
      </c>
      <c r="X65" t="s">
        <v>228</v>
      </c>
      <c r="Y65" s="229">
        <v>36.628498077392578</v>
      </c>
      <c r="Z65" s="229">
        <v>36.693611145019531</v>
      </c>
      <c r="AA65" s="229">
        <v>0.41871300339698792</v>
      </c>
      <c r="AB65" s="229">
        <v>7.0607447624206543</v>
      </c>
      <c r="AC65" s="229">
        <v>6.954042911529541</v>
      </c>
      <c r="AD65" s="229">
        <v>1.8440622091293335</v>
      </c>
    </row>
    <row r="66" spans="2:30">
      <c r="U66">
        <v>44</v>
      </c>
      <c r="V66" t="s">
        <v>270</v>
      </c>
      <c r="W66" s="349" t="s">
        <v>400</v>
      </c>
      <c r="X66" s="35" t="s">
        <v>228</v>
      </c>
      <c r="Y66" s="348">
        <v>37.247264862060547</v>
      </c>
      <c r="Z66" s="348">
        <v>36.693611145019531</v>
      </c>
      <c r="AA66" s="348">
        <v>0.41871300339698792</v>
      </c>
      <c r="AB66" s="348">
        <v>4.6827468872070312</v>
      </c>
      <c r="AC66" s="348">
        <v>6.954042911529541</v>
      </c>
      <c r="AD66" s="348">
        <v>1.8440622091293335</v>
      </c>
    </row>
    <row r="67" spans="2:30">
      <c r="U67">
        <v>54</v>
      </c>
      <c r="V67" t="s">
        <v>284</v>
      </c>
      <c r="W67" s="194" t="s">
        <v>401</v>
      </c>
      <c r="X67" t="s">
        <v>228</v>
      </c>
      <c r="Y67" s="229">
        <v>38.213150024414062</v>
      </c>
      <c r="Z67" s="229">
        <v>37.954544067382812</v>
      </c>
      <c r="AA67" s="229">
        <v>0.36572134494781494</v>
      </c>
      <c r="AB67" s="229">
        <v>2.4666042327880859</v>
      </c>
      <c r="AC67" s="229">
        <v>2.9716897010803223</v>
      </c>
      <c r="AD67" s="229">
        <v>0.71429872512817383</v>
      </c>
    </row>
    <row r="68" spans="2:30">
      <c r="U68">
        <v>55</v>
      </c>
      <c r="V68" t="s">
        <v>286</v>
      </c>
      <c r="W68" s="194" t="s">
        <v>401</v>
      </c>
      <c r="X68" t="s">
        <v>228</v>
      </c>
      <c r="Y68" t="s">
        <v>225</v>
      </c>
      <c r="Z68" s="229">
        <v>37.954544067382812</v>
      </c>
      <c r="AA68" s="229">
        <v>0.36572134494781494</v>
      </c>
      <c r="AB68" t="s">
        <v>226</v>
      </c>
      <c r="AC68" t="s">
        <v>226</v>
      </c>
      <c r="AD68" t="s">
        <v>226</v>
      </c>
    </row>
    <row r="69" spans="2:30">
      <c r="U69">
        <v>56</v>
      </c>
      <c r="V69" t="s">
        <v>287</v>
      </c>
      <c r="W69" s="194" t="s">
        <v>401</v>
      </c>
      <c r="X69" t="s">
        <v>228</v>
      </c>
      <c r="Y69" s="229">
        <v>37.695941925048828</v>
      </c>
      <c r="Z69" s="229">
        <v>37.954544067382812</v>
      </c>
      <c r="AA69" s="229">
        <v>0.36572134494781494</v>
      </c>
      <c r="AB69" s="229">
        <v>3.4767751693725586</v>
      </c>
      <c r="AC69" s="229">
        <v>2.9716897010803223</v>
      </c>
      <c r="AD69" s="229">
        <v>0.71429872512817383</v>
      </c>
    </row>
    <row r="70" spans="2:30">
      <c r="U70">
        <v>66</v>
      </c>
      <c r="V70" t="s">
        <v>288</v>
      </c>
      <c r="W70" s="194" t="s">
        <v>401</v>
      </c>
      <c r="X70" t="s">
        <v>228</v>
      </c>
      <c r="Y70" t="s">
        <v>225</v>
      </c>
      <c r="Z70" s="229">
        <v>37.954544067382812</v>
      </c>
      <c r="AA70" s="229">
        <v>0.36572134494781494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67</v>
      </c>
      <c r="V71" t="s">
        <v>289</v>
      </c>
      <c r="W71" s="194" t="s">
        <v>401</v>
      </c>
      <c r="X71" t="s">
        <v>228</v>
      </c>
      <c r="Y71" t="s">
        <v>225</v>
      </c>
      <c r="Z71" s="229">
        <v>37.954544067382812</v>
      </c>
      <c r="AA71" s="229">
        <v>0.36572134494781494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68</v>
      </c>
      <c r="V72" t="s">
        <v>290</v>
      </c>
      <c r="W72" s="349" t="s">
        <v>401</v>
      </c>
      <c r="X72" s="35" t="s">
        <v>228</v>
      </c>
      <c r="Y72" s="35" t="s">
        <v>225</v>
      </c>
      <c r="Z72" s="348">
        <v>37.954544067382812</v>
      </c>
      <c r="AA72" s="348">
        <v>0.36572134494781494</v>
      </c>
      <c r="AB72" s="35" t="s">
        <v>226</v>
      </c>
      <c r="AC72" s="35" t="s">
        <v>226</v>
      </c>
      <c r="AD72" s="35" t="s">
        <v>226</v>
      </c>
    </row>
    <row r="73" spans="2:30">
      <c r="U73">
        <v>78</v>
      </c>
      <c r="V73" t="s">
        <v>291</v>
      </c>
      <c r="W73" s="194" t="s">
        <v>402</v>
      </c>
      <c r="X73" t="s">
        <v>228</v>
      </c>
      <c r="Y73" t="s">
        <v>225</v>
      </c>
      <c r="Z73" s="229">
        <v>37.268775939941406</v>
      </c>
      <c r="AA73" s="229">
        <v>0.10236087441444397</v>
      </c>
      <c r="AB73" t="s">
        <v>226</v>
      </c>
      <c r="AC73" t="s">
        <v>226</v>
      </c>
      <c r="AD73" t="s">
        <v>226</v>
      </c>
    </row>
    <row r="74" spans="2:30">
      <c r="U74">
        <v>79</v>
      </c>
      <c r="V74" t="s">
        <v>292</v>
      </c>
      <c r="W74" s="194" t="s">
        <v>402</v>
      </c>
      <c r="X74" t="s">
        <v>228</v>
      </c>
      <c r="Y74" t="s">
        <v>225</v>
      </c>
      <c r="Z74" s="229">
        <v>37.268775939941406</v>
      </c>
      <c r="AA74" s="229">
        <v>0.10236087441444397</v>
      </c>
      <c r="AB74" t="s">
        <v>226</v>
      </c>
      <c r="AC74" t="s">
        <v>226</v>
      </c>
      <c r="AD74" t="s">
        <v>226</v>
      </c>
    </row>
    <row r="75" spans="2:30">
      <c r="U75">
        <v>80</v>
      </c>
      <c r="V75" t="s">
        <v>293</v>
      </c>
      <c r="W75" s="194" t="s">
        <v>402</v>
      </c>
      <c r="X75" t="s">
        <v>228</v>
      </c>
      <c r="Y75" t="s">
        <v>225</v>
      </c>
      <c r="Z75" s="229">
        <v>37.268775939941406</v>
      </c>
      <c r="AA75" s="229">
        <v>0.10236087441444397</v>
      </c>
      <c r="AB75" t="s">
        <v>226</v>
      </c>
      <c r="AC75" t="s">
        <v>226</v>
      </c>
      <c r="AD75" t="s">
        <v>226</v>
      </c>
    </row>
    <row r="76" spans="2:30">
      <c r="U76">
        <v>90</v>
      </c>
      <c r="V76" t="s">
        <v>294</v>
      </c>
      <c r="W76" s="194" t="s">
        <v>402</v>
      </c>
      <c r="X76" t="s">
        <v>228</v>
      </c>
      <c r="Y76" s="229">
        <v>37.341156005859375</v>
      </c>
      <c r="Z76" s="229">
        <v>37.268775939941406</v>
      </c>
      <c r="AA76" s="229">
        <v>0.10236087441444397</v>
      </c>
      <c r="AB76" s="229">
        <v>4.3998517990112305</v>
      </c>
      <c r="AC76" s="229">
        <v>4.6216959953308105</v>
      </c>
      <c r="AD76" s="229">
        <v>0.31373506784439087</v>
      </c>
    </row>
    <row r="77" spans="2:30">
      <c r="U77">
        <v>91</v>
      </c>
      <c r="V77" t="s">
        <v>295</v>
      </c>
      <c r="W77" s="194" t="s">
        <v>402</v>
      </c>
      <c r="X77" t="s">
        <v>228</v>
      </c>
      <c r="Y77" s="229">
        <v>37.196395874023438</v>
      </c>
      <c r="Z77" s="229">
        <v>37.268775939941406</v>
      </c>
      <c r="AA77" s="229">
        <v>0.10236087441444397</v>
      </c>
      <c r="AB77" s="229">
        <v>4.8435401916503906</v>
      </c>
      <c r="AC77" s="229">
        <v>4.6216959953308105</v>
      </c>
      <c r="AD77" s="229">
        <v>0.31373506784439087</v>
      </c>
    </row>
    <row r="78" spans="2:30">
      <c r="U78">
        <v>92</v>
      </c>
      <c r="V78" t="s">
        <v>296</v>
      </c>
      <c r="W78" s="349" t="s">
        <v>402</v>
      </c>
      <c r="X78" s="35" t="s">
        <v>228</v>
      </c>
      <c r="Y78" s="35" t="s">
        <v>225</v>
      </c>
      <c r="Z78" s="348">
        <v>37.268775939941406</v>
      </c>
      <c r="AA78" s="348">
        <v>0.10236087441444397</v>
      </c>
      <c r="AB78" s="35" t="s">
        <v>226</v>
      </c>
      <c r="AC78" s="35" t="s">
        <v>226</v>
      </c>
      <c r="AD78" s="35" t="s">
        <v>226</v>
      </c>
    </row>
    <row r="79" spans="2:30">
      <c r="U79">
        <v>9</v>
      </c>
      <c r="V79" t="s">
        <v>271</v>
      </c>
      <c r="W79" s="194" t="s">
        <v>403</v>
      </c>
      <c r="X79" t="s">
        <v>228</v>
      </c>
      <c r="Y79" s="229">
        <v>36.919418334960938</v>
      </c>
      <c r="Z79" s="229">
        <v>37.861778259277344</v>
      </c>
      <c r="AA79" s="229">
        <v>1.3326982259750366</v>
      </c>
      <c r="AB79" s="229">
        <v>5.8209962844848633</v>
      </c>
      <c r="AC79" s="229">
        <v>3.7436542510986328</v>
      </c>
      <c r="AD79" s="229">
        <v>2.93780517578125</v>
      </c>
    </row>
    <row r="80" spans="2:30">
      <c r="U80">
        <v>10</v>
      </c>
      <c r="V80" t="s">
        <v>273</v>
      </c>
      <c r="W80" s="194" t="s">
        <v>403</v>
      </c>
      <c r="X80" t="s">
        <v>228</v>
      </c>
      <c r="Y80" t="s">
        <v>225</v>
      </c>
      <c r="Z80" s="229">
        <v>37.861778259277344</v>
      </c>
      <c r="AA80" s="229">
        <v>1.3326982259750366</v>
      </c>
      <c r="AB80" t="s">
        <v>226</v>
      </c>
      <c r="AC80" t="s">
        <v>226</v>
      </c>
      <c r="AD80" t="s">
        <v>226</v>
      </c>
    </row>
    <row r="81" spans="21:30">
      <c r="U81">
        <v>11</v>
      </c>
      <c r="V81" t="s">
        <v>274</v>
      </c>
      <c r="W81" s="194" t="s">
        <v>403</v>
      </c>
      <c r="X81" t="s">
        <v>228</v>
      </c>
      <c r="Y81" t="s">
        <v>225</v>
      </c>
      <c r="Z81" s="229">
        <v>37.861778259277344</v>
      </c>
      <c r="AA81" s="229">
        <v>1.3326982259750366</v>
      </c>
      <c r="AB81" t="s">
        <v>226</v>
      </c>
      <c r="AC81" t="s">
        <v>226</v>
      </c>
      <c r="AD81" t="s">
        <v>226</v>
      </c>
    </row>
    <row r="82" spans="21:30">
      <c r="U82">
        <v>21</v>
      </c>
      <c r="V82" t="s">
        <v>275</v>
      </c>
      <c r="W82" s="194" t="s">
        <v>403</v>
      </c>
      <c r="X82" t="s">
        <v>228</v>
      </c>
      <c r="Y82" t="s">
        <v>225</v>
      </c>
      <c r="Z82" s="229">
        <v>37.861778259277344</v>
      </c>
      <c r="AA82" s="229">
        <v>1.3326982259750366</v>
      </c>
      <c r="AB82" t="s">
        <v>226</v>
      </c>
      <c r="AC82" t="s">
        <v>226</v>
      </c>
      <c r="AD82" t="s">
        <v>226</v>
      </c>
    </row>
    <row r="83" spans="21:30">
      <c r="U83">
        <v>22</v>
      </c>
      <c r="V83" t="s">
        <v>276</v>
      </c>
      <c r="W83" s="194" t="s">
        <v>403</v>
      </c>
      <c r="X83" t="s">
        <v>228</v>
      </c>
      <c r="Y83" t="s">
        <v>225</v>
      </c>
      <c r="Z83" s="229">
        <v>37.861778259277344</v>
      </c>
      <c r="AA83" s="229">
        <v>1.3326982259750366</v>
      </c>
      <c r="AB83" t="s">
        <v>226</v>
      </c>
      <c r="AC83" t="s">
        <v>226</v>
      </c>
      <c r="AD83" t="s">
        <v>226</v>
      </c>
    </row>
    <row r="84" spans="21:30">
      <c r="U84">
        <v>23</v>
      </c>
      <c r="V84" t="s">
        <v>277</v>
      </c>
      <c r="W84" s="349" t="s">
        <v>403</v>
      </c>
      <c r="X84" s="35" t="s">
        <v>228</v>
      </c>
      <c r="Y84" s="348">
        <v>38.80413818359375</v>
      </c>
      <c r="Z84" s="348">
        <v>37.861778259277344</v>
      </c>
      <c r="AA84" s="348">
        <v>1.3326982259750366</v>
      </c>
      <c r="AB84" s="348">
        <v>1.6663124561309814</v>
      </c>
      <c r="AC84" s="348">
        <v>3.7436542510986328</v>
      </c>
      <c r="AD84" s="348">
        <v>2.93780517578125</v>
      </c>
    </row>
    <row r="85" spans="21:30">
      <c r="U85">
        <v>33</v>
      </c>
      <c r="V85" t="s">
        <v>278</v>
      </c>
      <c r="W85" s="194" t="s">
        <v>404</v>
      </c>
      <c r="X85" t="s">
        <v>228</v>
      </c>
      <c r="Y85" t="s">
        <v>225</v>
      </c>
      <c r="Z85" s="229">
        <v>37.427055358886719</v>
      </c>
      <c r="AA85" s="229">
        <v>1.1033167839050293</v>
      </c>
      <c r="AB85" t="s">
        <v>226</v>
      </c>
      <c r="AC85" t="s">
        <v>226</v>
      </c>
      <c r="AD85" t="s">
        <v>226</v>
      </c>
    </row>
    <row r="86" spans="21:30">
      <c r="U86">
        <v>34</v>
      </c>
      <c r="V86" t="s">
        <v>279</v>
      </c>
      <c r="W86" s="194" t="s">
        <v>404</v>
      </c>
      <c r="X86" t="s">
        <v>228</v>
      </c>
      <c r="Y86" s="229">
        <v>36.646892547607422</v>
      </c>
      <c r="Z86" s="229">
        <v>37.427055358886719</v>
      </c>
      <c r="AA86" s="229">
        <v>1.1033167839050293</v>
      </c>
      <c r="AB86" s="229">
        <v>6.9750699996948242</v>
      </c>
      <c r="AC86" s="229">
        <v>4.7257022857666016</v>
      </c>
      <c r="AD86" s="229">
        <v>3.1810867786407471</v>
      </c>
    </row>
    <row r="87" spans="21:30">
      <c r="U87">
        <v>35</v>
      </c>
      <c r="V87" t="s">
        <v>280</v>
      </c>
      <c r="W87" s="194" t="s">
        <v>404</v>
      </c>
      <c r="X87" t="s">
        <v>228</v>
      </c>
      <c r="Y87" s="229">
        <v>38.207218170166016</v>
      </c>
      <c r="Z87" s="229">
        <v>37.427055358886719</v>
      </c>
      <c r="AA87" s="229">
        <v>1.1033167839050293</v>
      </c>
      <c r="AB87" s="229">
        <v>2.4763340950012207</v>
      </c>
      <c r="AC87" s="229">
        <v>4.7257022857666016</v>
      </c>
      <c r="AD87" s="229">
        <v>3.1810867786407471</v>
      </c>
    </row>
    <row r="88" spans="21:30">
      <c r="U88">
        <v>45</v>
      </c>
      <c r="V88" t="s">
        <v>281</v>
      </c>
      <c r="W88" s="194" t="s">
        <v>404</v>
      </c>
      <c r="X88" t="s">
        <v>228</v>
      </c>
      <c r="Y88" t="s">
        <v>225</v>
      </c>
      <c r="Z88" s="229">
        <v>37.427055358886719</v>
      </c>
      <c r="AA88" s="229">
        <v>1.1033167839050293</v>
      </c>
      <c r="AB88" t="s">
        <v>226</v>
      </c>
      <c r="AC88" t="s">
        <v>226</v>
      </c>
      <c r="AD88" t="s">
        <v>226</v>
      </c>
    </row>
    <row r="89" spans="21:30">
      <c r="U89">
        <v>46</v>
      </c>
      <c r="V89" t="s">
        <v>282</v>
      </c>
      <c r="W89" s="194" t="s">
        <v>404</v>
      </c>
      <c r="X89" t="s">
        <v>228</v>
      </c>
      <c r="Y89" t="s">
        <v>225</v>
      </c>
      <c r="Z89" s="229">
        <v>37.427055358886719</v>
      </c>
      <c r="AA89" s="229">
        <v>1.1033167839050293</v>
      </c>
      <c r="AB89" t="s">
        <v>226</v>
      </c>
      <c r="AC89" t="s">
        <v>226</v>
      </c>
      <c r="AD89" t="s">
        <v>226</v>
      </c>
    </row>
    <row r="90" spans="21:30">
      <c r="U90">
        <v>47</v>
      </c>
      <c r="V90" t="s">
        <v>283</v>
      </c>
      <c r="W90" s="349" t="s">
        <v>404</v>
      </c>
      <c r="X90" s="35" t="s">
        <v>228</v>
      </c>
      <c r="Y90" s="35" t="s">
        <v>225</v>
      </c>
      <c r="Z90" s="348">
        <v>37.427055358886719</v>
      </c>
      <c r="AA90" s="348">
        <v>1.1033167839050293</v>
      </c>
      <c r="AB90" s="35" t="s">
        <v>226</v>
      </c>
      <c r="AC90" s="35" t="s">
        <v>226</v>
      </c>
      <c r="AD90" s="35" t="s">
        <v>226</v>
      </c>
    </row>
    <row r="91" spans="21:30">
      <c r="U91">
        <v>57</v>
      </c>
      <c r="V91" t="s">
        <v>297</v>
      </c>
      <c r="W91" s="350" t="s">
        <v>405</v>
      </c>
      <c r="X91" s="283" t="s">
        <v>228</v>
      </c>
      <c r="Y91" s="283" t="s">
        <v>225</v>
      </c>
      <c r="Z91" s="351">
        <v>36.988052368164062</v>
      </c>
      <c r="AA91" s="351">
        <v>0.15320412814617157</v>
      </c>
      <c r="AB91" s="283" t="s">
        <v>226</v>
      </c>
      <c r="AC91" s="283" t="s">
        <v>226</v>
      </c>
      <c r="AD91" s="283" t="s">
        <v>226</v>
      </c>
    </row>
    <row r="92" spans="21:30">
      <c r="U92">
        <v>58</v>
      </c>
      <c r="V92" t="s">
        <v>299</v>
      </c>
      <c r="W92" s="194" t="s">
        <v>405</v>
      </c>
      <c r="X92" t="s">
        <v>228</v>
      </c>
      <c r="Y92" s="229">
        <v>37.096385955810547</v>
      </c>
      <c r="Z92" s="229">
        <v>36.988052368164062</v>
      </c>
      <c r="AA92" s="229">
        <v>0.15320412814617157</v>
      </c>
      <c r="AB92" s="229">
        <v>5.1759390830993652</v>
      </c>
      <c r="AC92" s="229">
        <v>5.5761651992797852</v>
      </c>
      <c r="AD92" s="229">
        <v>0.56600487232208252</v>
      </c>
    </row>
    <row r="93" spans="21:30">
      <c r="U93">
        <v>59</v>
      </c>
      <c r="V93" t="s">
        <v>300</v>
      </c>
      <c r="W93" s="194" t="s">
        <v>405</v>
      </c>
      <c r="X93" t="s">
        <v>228</v>
      </c>
      <c r="Y93" s="229">
        <v>36.879722595214844</v>
      </c>
      <c r="Z93" s="229">
        <v>36.988052368164062</v>
      </c>
      <c r="AA93" s="229">
        <v>0.15320412814617157</v>
      </c>
      <c r="AB93" s="229">
        <v>5.9763908386230469</v>
      </c>
      <c r="AC93" s="229">
        <v>5.5761651992797852</v>
      </c>
      <c r="AD93" s="229">
        <v>0.56600487232208252</v>
      </c>
    </row>
    <row r="94" spans="21:30">
      <c r="U94">
        <v>69</v>
      </c>
      <c r="V94" t="s">
        <v>301</v>
      </c>
      <c r="W94" s="194" t="s">
        <v>405</v>
      </c>
      <c r="X94" t="s">
        <v>228</v>
      </c>
      <c r="Y94" t="s">
        <v>225</v>
      </c>
      <c r="Z94" s="229">
        <v>36.988052368164062</v>
      </c>
      <c r="AA94" s="229">
        <v>0.15320412814617157</v>
      </c>
      <c r="AB94" t="s">
        <v>226</v>
      </c>
      <c r="AC94" t="s">
        <v>226</v>
      </c>
      <c r="AD94" t="s">
        <v>226</v>
      </c>
    </row>
    <row r="95" spans="21:30">
      <c r="U95">
        <v>70</v>
      </c>
      <c r="V95" t="s">
        <v>302</v>
      </c>
      <c r="W95" s="194" t="s">
        <v>405</v>
      </c>
      <c r="X95" t="s">
        <v>228</v>
      </c>
      <c r="Y95" t="s">
        <v>225</v>
      </c>
      <c r="Z95" s="229">
        <v>36.988052368164062</v>
      </c>
      <c r="AA95" s="229">
        <v>0.15320412814617157</v>
      </c>
      <c r="AB95" t="s">
        <v>226</v>
      </c>
      <c r="AC95" t="s">
        <v>226</v>
      </c>
      <c r="AD95" t="s">
        <v>226</v>
      </c>
    </row>
    <row r="96" spans="21:30">
      <c r="U96">
        <v>71</v>
      </c>
      <c r="V96" t="s">
        <v>303</v>
      </c>
      <c r="W96" s="349" t="s">
        <v>405</v>
      </c>
      <c r="X96" s="35" t="s">
        <v>228</v>
      </c>
      <c r="Y96" s="35" t="s">
        <v>225</v>
      </c>
      <c r="Z96" s="348">
        <v>36.988052368164062</v>
      </c>
      <c r="AA96" s="348">
        <v>0.15320412814617157</v>
      </c>
      <c r="AB96" s="35" t="s">
        <v>226</v>
      </c>
      <c r="AC96" s="35" t="s">
        <v>226</v>
      </c>
      <c r="AD96" s="35" t="s">
        <v>226</v>
      </c>
    </row>
    <row r="97" spans="21:30">
      <c r="U97">
        <v>81</v>
      </c>
      <c r="V97" t="s">
        <v>304</v>
      </c>
      <c r="W97" s="194" t="s">
        <v>406</v>
      </c>
      <c r="X97" t="s">
        <v>228</v>
      </c>
      <c r="Y97" t="s">
        <v>225</v>
      </c>
      <c r="Z97" s="229">
        <v>38.668941497802734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82</v>
      </c>
      <c r="V98" t="s">
        <v>305</v>
      </c>
      <c r="W98" s="194" t="s">
        <v>406</v>
      </c>
      <c r="X98" t="s">
        <v>228</v>
      </c>
      <c r="Y98" t="s">
        <v>225</v>
      </c>
      <c r="Z98" s="229">
        <v>38.668941497802734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83</v>
      </c>
      <c r="V99" t="s">
        <v>306</v>
      </c>
      <c r="W99" s="194" t="s">
        <v>406</v>
      </c>
      <c r="X99" t="s">
        <v>228</v>
      </c>
      <c r="Y99" t="s">
        <v>225</v>
      </c>
      <c r="Z99" s="229">
        <v>38.668941497802734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93</v>
      </c>
      <c r="V100" t="s">
        <v>307</v>
      </c>
      <c r="W100" s="194" t="s">
        <v>406</v>
      </c>
      <c r="X100" t="s">
        <v>228</v>
      </c>
      <c r="Y100" t="s">
        <v>225</v>
      </c>
      <c r="Z100" s="229">
        <v>38.668941497802734</v>
      </c>
      <c r="AA100" t="s">
        <v>226</v>
      </c>
      <c r="AB100" t="s">
        <v>226</v>
      </c>
      <c r="AC100" t="s">
        <v>226</v>
      </c>
      <c r="AD100" t="s">
        <v>226</v>
      </c>
    </row>
    <row r="101" spans="21:30">
      <c r="U101">
        <v>94</v>
      </c>
      <c r="V101" t="s">
        <v>308</v>
      </c>
      <c r="W101" s="194" t="s">
        <v>406</v>
      </c>
      <c r="X101" t="s">
        <v>228</v>
      </c>
      <c r="Y101" s="229">
        <v>38.668941497802734</v>
      </c>
      <c r="Z101" s="229">
        <v>38.668941497802734</v>
      </c>
      <c r="AA101" t="s">
        <v>226</v>
      </c>
      <c r="AB101" s="229">
        <v>1.8227401971817017</v>
      </c>
      <c r="AC101" s="229">
        <v>1.8227401971817017</v>
      </c>
      <c r="AD101" t="s">
        <v>226</v>
      </c>
    </row>
    <row r="102" spans="21:30">
      <c r="U102">
        <v>95</v>
      </c>
      <c r="V102" t="s">
        <v>309</v>
      </c>
      <c r="W102" s="349" t="s">
        <v>406</v>
      </c>
      <c r="X102" s="35" t="s">
        <v>228</v>
      </c>
      <c r="Y102" s="35" t="s">
        <v>225</v>
      </c>
      <c r="Z102" s="348">
        <v>38.668941497802734</v>
      </c>
      <c r="AA102" s="35" t="s">
        <v>226</v>
      </c>
      <c r="AB102" s="35" t="s">
        <v>226</v>
      </c>
      <c r="AC102" s="35" t="s">
        <v>226</v>
      </c>
      <c r="AD102" s="35" t="s">
        <v>226</v>
      </c>
    </row>
    <row r="103" spans="21:30">
      <c r="U103">
        <v>12</v>
      </c>
      <c r="V103" t="s">
        <v>364</v>
      </c>
      <c r="W103" s="194" t="s">
        <v>407</v>
      </c>
      <c r="X103" t="s">
        <v>228</v>
      </c>
      <c r="Y103" t="s">
        <v>225</v>
      </c>
      <c r="Z103" s="229">
        <v>38.417148590087891</v>
      </c>
      <c r="AA103" t="s">
        <v>226</v>
      </c>
      <c r="AB103" t="s">
        <v>226</v>
      </c>
      <c r="AC103" t="s">
        <v>226</v>
      </c>
      <c r="AD103" t="s">
        <v>226</v>
      </c>
    </row>
    <row r="104" spans="21:30">
      <c r="U104">
        <v>24</v>
      </c>
      <c r="V104" t="s">
        <v>365</v>
      </c>
      <c r="W104" s="194" t="s">
        <v>407</v>
      </c>
      <c r="X104" t="s">
        <v>228</v>
      </c>
      <c r="Y104" t="s">
        <v>225</v>
      </c>
      <c r="Z104" s="229">
        <v>38.417148590087891</v>
      </c>
      <c r="AA104" t="s">
        <v>226</v>
      </c>
      <c r="AB104" t="s">
        <v>226</v>
      </c>
      <c r="AC104" t="s">
        <v>226</v>
      </c>
      <c r="AD104" t="s">
        <v>226</v>
      </c>
    </row>
    <row r="105" spans="21:30">
      <c r="U105">
        <v>36</v>
      </c>
      <c r="V105" t="s">
        <v>366</v>
      </c>
      <c r="W105" s="194" t="s">
        <v>407</v>
      </c>
      <c r="X105" t="s">
        <v>228</v>
      </c>
      <c r="Y105" t="s">
        <v>225</v>
      </c>
      <c r="Z105" s="229">
        <v>38.417148590087891</v>
      </c>
      <c r="AA105" t="s">
        <v>226</v>
      </c>
      <c r="AB105" t="s">
        <v>226</v>
      </c>
      <c r="AC105" t="s">
        <v>226</v>
      </c>
      <c r="AD105" t="s">
        <v>226</v>
      </c>
    </row>
    <row r="106" spans="21:30">
      <c r="U106">
        <v>48</v>
      </c>
      <c r="V106" t="s">
        <v>367</v>
      </c>
      <c r="W106" s="194" t="s">
        <v>407</v>
      </c>
      <c r="X106" t="s">
        <v>228</v>
      </c>
      <c r="Y106" t="s">
        <v>225</v>
      </c>
      <c r="Z106" s="229">
        <v>38.417148590087891</v>
      </c>
      <c r="AA106" t="s">
        <v>226</v>
      </c>
      <c r="AB106" t="s">
        <v>226</v>
      </c>
      <c r="AC106" t="s">
        <v>226</v>
      </c>
      <c r="AD106" t="s">
        <v>226</v>
      </c>
    </row>
    <row r="107" spans="21:30">
      <c r="U107">
        <v>60</v>
      </c>
      <c r="V107" t="s">
        <v>368</v>
      </c>
      <c r="W107" s="194" t="s">
        <v>407</v>
      </c>
      <c r="X107" t="s">
        <v>228</v>
      </c>
      <c r="Y107" t="s">
        <v>225</v>
      </c>
      <c r="Z107" s="229">
        <v>38.417148590087891</v>
      </c>
      <c r="AA107" t="s">
        <v>226</v>
      </c>
      <c r="AB107" t="s">
        <v>226</v>
      </c>
      <c r="AC107" t="s">
        <v>226</v>
      </c>
      <c r="AD107" t="s">
        <v>226</v>
      </c>
    </row>
    <row r="108" spans="21:30">
      <c r="U108">
        <v>72</v>
      </c>
      <c r="V108" t="s">
        <v>350</v>
      </c>
      <c r="W108" s="194" t="s">
        <v>407</v>
      </c>
      <c r="X108" t="s">
        <v>228</v>
      </c>
      <c r="Y108" s="229">
        <v>38.417148590087891</v>
      </c>
      <c r="Z108" s="229">
        <v>38.417148590087891</v>
      </c>
      <c r="AA108" t="s">
        <v>226</v>
      </c>
      <c r="AB108" s="229">
        <v>2.1542699337005615</v>
      </c>
      <c r="AC108" s="229">
        <v>2.1542699337005615</v>
      </c>
      <c r="AD108" t="s">
        <v>226</v>
      </c>
    </row>
  </sheetData>
  <mergeCells count="54"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  <mergeCell ref="E35:E37"/>
    <mergeCell ref="R35:R37"/>
    <mergeCell ref="F36:G36"/>
    <mergeCell ref="H36:J36"/>
    <mergeCell ref="K36:M36"/>
    <mergeCell ref="N36:P36"/>
    <mergeCell ref="E32:E34"/>
    <mergeCell ref="R32:R34"/>
    <mergeCell ref="F33:G33"/>
    <mergeCell ref="H33:J33"/>
    <mergeCell ref="K33:M33"/>
    <mergeCell ref="N33:P33"/>
    <mergeCell ref="E29:E31"/>
    <mergeCell ref="Q29:Q31"/>
    <mergeCell ref="R29:R31"/>
    <mergeCell ref="F30:G30"/>
    <mergeCell ref="H30:J30"/>
    <mergeCell ref="K30:M30"/>
    <mergeCell ref="N30:P30"/>
    <mergeCell ref="E26:E28"/>
    <mergeCell ref="R26:R28"/>
    <mergeCell ref="F27:G27"/>
    <mergeCell ref="H27:J27"/>
    <mergeCell ref="K27:M27"/>
    <mergeCell ref="N27:P27"/>
    <mergeCell ref="E23:E25"/>
    <mergeCell ref="R23:R25"/>
    <mergeCell ref="F24:G24"/>
    <mergeCell ref="H24:J24"/>
    <mergeCell ref="K24:M24"/>
    <mergeCell ref="N24:P24"/>
    <mergeCell ref="E20:E22"/>
    <mergeCell ref="Q20:Q22"/>
    <mergeCell ref="R20:R22"/>
    <mergeCell ref="F21:G21"/>
    <mergeCell ref="H21:J21"/>
    <mergeCell ref="K21:M21"/>
    <mergeCell ref="N21:P21"/>
    <mergeCell ref="G2:H2"/>
    <mergeCell ref="E17:E19"/>
    <mergeCell ref="R17:R19"/>
    <mergeCell ref="F18:G18"/>
    <mergeCell ref="H18:J18"/>
    <mergeCell ref="K18:M18"/>
    <mergeCell ref="N18:P18"/>
  </mergeCells>
  <conditionalFormatting sqref="A1:S1 A42:G53 I42:I53 R2:S2 S5:S7 K42:S53 E4:F4 R4:R7 A32:S32 A31:P31 A30:H30 A34:S35 A33:H33 A37:S38 A40:S41 N18 K18 N21 K21 N24 K24 N27 K27 N30 K30 N33 K33 N36 K36 N39 K39 Q18:S19 Q24:S24 Q27:S27 Q33:S33 Q36:S36 Q39:S39 E24:H24 E25:S26 E21:H21 E18:H18 E16:S17 E5:E15 A39:H39 A2:J2 R10:S15 A54:S1048576 E20:S20 E22:P22 R21:S22 A36:H36 R30:S31 A29:S29 E28:S28 E3:J3 A3:A14 E27:H27 E19:M19 E23:S23 A15:B28">
    <cfRule type="cellIs" dxfId="327" priority="62" stopIfTrue="1" operator="equal">
      <formula>0</formula>
    </cfRule>
  </conditionalFormatting>
  <conditionalFormatting sqref="P5:Q5 P10">
    <cfRule type="cellIs" dxfId="326" priority="61" stopIfTrue="1" operator="equal">
      <formula>0</formula>
    </cfRule>
  </conditionalFormatting>
  <conditionalFormatting sqref="O4">
    <cfRule type="cellIs" dxfId="325" priority="58" stopIfTrue="1" operator="equal">
      <formula>0</formula>
    </cfRule>
  </conditionalFormatting>
  <conditionalFormatting sqref="O5 O14 P7:Q8 Q4 Q10 P12:Q14 Q6">
    <cfRule type="cellIs" dxfId="324" priority="60" stopIfTrue="1" operator="equal">
      <formula>0</formula>
    </cfRule>
  </conditionalFormatting>
  <conditionalFormatting sqref="P14:Q14">
    <cfRule type="cellIs" dxfId="323" priority="59" stopIfTrue="1" operator="equal">
      <formula>0</formula>
    </cfRule>
  </conditionalFormatting>
  <conditionalFormatting sqref="M5:N5 M11">
    <cfRule type="cellIs" dxfId="322" priority="57" stopIfTrue="1" operator="equal">
      <formula>0</formula>
    </cfRule>
  </conditionalFormatting>
  <conditionalFormatting sqref="L4">
    <cfRule type="cellIs" dxfId="321" priority="55" stopIfTrue="1" operator="equal">
      <formula>0</formula>
    </cfRule>
  </conditionalFormatting>
  <conditionalFormatting sqref="K5:L5 M7:N8 N4 K4 N11 M13:N14 N6">
    <cfRule type="cellIs" dxfId="320" priority="56" stopIfTrue="1" operator="equal">
      <formula>0</formula>
    </cfRule>
  </conditionalFormatting>
  <conditionalFormatting sqref="D3 B3">
    <cfRule type="cellIs" dxfId="319" priority="54" stopIfTrue="1" operator="equal">
      <formula>0</formula>
    </cfRule>
  </conditionalFormatting>
  <conditionalFormatting sqref="H6 G6:G12">
    <cfRule type="cellIs" dxfId="318" priority="53" stopIfTrue="1" operator="equal">
      <formula>0</formula>
    </cfRule>
  </conditionalFormatting>
  <conditionalFormatting sqref="B18:B23">
    <cfRule type="cellIs" dxfId="317" priority="52" stopIfTrue="1" operator="equal">
      <formula>0</formula>
    </cfRule>
  </conditionalFormatting>
  <conditionalFormatting sqref="B22:B27">
    <cfRule type="cellIs" dxfId="316" priority="51" stopIfTrue="1" operator="equal">
      <formula>0</formula>
    </cfRule>
  </conditionalFormatting>
  <conditionalFormatting sqref="B7 B9">
    <cfRule type="cellIs" dxfId="315" priority="50" stopIfTrue="1" operator="equal">
      <formula>0</formula>
    </cfRule>
  </conditionalFormatting>
  <conditionalFormatting sqref="B5 B7">
    <cfRule type="cellIs" dxfId="314" priority="49" stopIfTrue="1" operator="equal">
      <formula>0</formula>
    </cfRule>
  </conditionalFormatting>
  <conditionalFormatting sqref="C3">
    <cfRule type="cellIs" dxfId="313" priority="48" stopIfTrue="1" operator="equal">
      <formula>0</formula>
    </cfRule>
  </conditionalFormatting>
  <conditionalFormatting sqref="B9 B11">
    <cfRule type="cellIs" dxfId="312" priority="47" stopIfTrue="1" operator="equal">
      <formula>0</formula>
    </cfRule>
  </conditionalFormatting>
  <conditionalFormatting sqref="B13:B15">
    <cfRule type="cellIs" dxfId="311" priority="46" stopIfTrue="1" operator="equal">
      <formula>0</formula>
    </cfRule>
  </conditionalFormatting>
  <conditionalFormatting sqref="B4">
    <cfRule type="cellIs" dxfId="310" priority="45" stopIfTrue="1" operator="equal">
      <formula>0</formula>
    </cfRule>
  </conditionalFormatting>
  <conditionalFormatting sqref="B6">
    <cfRule type="cellIs" dxfId="309" priority="44" stopIfTrue="1" operator="equal">
      <formula>0</formula>
    </cfRule>
  </conditionalFormatting>
  <conditionalFormatting sqref="B8">
    <cfRule type="cellIs" dxfId="308" priority="43" stopIfTrue="1" operator="equal">
      <formula>0</formula>
    </cfRule>
  </conditionalFormatting>
  <conditionalFormatting sqref="B8">
    <cfRule type="cellIs" dxfId="307" priority="42" stopIfTrue="1" operator="equal">
      <formula>0</formula>
    </cfRule>
  </conditionalFormatting>
  <conditionalFormatting sqref="B10">
    <cfRule type="cellIs" dxfId="306" priority="41" stopIfTrue="1" operator="equal">
      <formula>0</formula>
    </cfRule>
  </conditionalFormatting>
  <conditionalFormatting sqref="B10">
    <cfRule type="cellIs" dxfId="305" priority="40" stopIfTrue="1" operator="equal">
      <formula>0</formula>
    </cfRule>
  </conditionalFormatting>
  <conditionalFormatting sqref="B12">
    <cfRule type="cellIs" dxfId="304" priority="39" stopIfTrue="1" operator="equal">
      <formula>0</formula>
    </cfRule>
  </conditionalFormatting>
  <conditionalFormatting sqref="C3">
    <cfRule type="cellIs" dxfId="303" priority="38" stopIfTrue="1" operator="equal">
      <formula>0</formula>
    </cfRule>
  </conditionalFormatting>
  <conditionalFormatting sqref="C3">
    <cfRule type="cellIs" dxfId="302" priority="37" stopIfTrue="1" operator="equal">
      <formula>0</formula>
    </cfRule>
  </conditionalFormatting>
  <conditionalFormatting sqref="C3">
    <cfRule type="cellIs" dxfId="301" priority="36" stopIfTrue="1" operator="equal">
      <formula>0</formula>
    </cfRule>
  </conditionalFormatting>
  <conditionalFormatting sqref="C3">
    <cfRule type="cellIs" dxfId="300" priority="35" stopIfTrue="1" operator="equal">
      <formula>0</formula>
    </cfRule>
  </conditionalFormatting>
  <conditionalFormatting sqref="D27:D28">
    <cfRule type="cellIs" dxfId="299" priority="34" stopIfTrue="1" operator="equal">
      <formula>0</formula>
    </cfRule>
  </conditionalFormatting>
  <conditionalFormatting sqref="D27:D28">
    <cfRule type="cellIs" dxfId="298" priority="33" stopIfTrue="1" operator="equal">
      <formula>0</formula>
    </cfRule>
  </conditionalFormatting>
  <conditionalFormatting sqref="D25:D26">
    <cfRule type="cellIs" dxfId="297" priority="32" stopIfTrue="1" operator="equal">
      <formula>0</formula>
    </cfRule>
  </conditionalFormatting>
  <conditionalFormatting sqref="D23:D24">
    <cfRule type="cellIs" dxfId="296" priority="31" stopIfTrue="1" operator="equal">
      <formula>0</formula>
    </cfRule>
  </conditionalFormatting>
  <conditionalFormatting sqref="D21:D22">
    <cfRule type="cellIs" dxfId="295" priority="30" stopIfTrue="1" operator="equal">
      <formula>0</formula>
    </cfRule>
  </conditionalFormatting>
  <conditionalFormatting sqref="D17:D18">
    <cfRule type="cellIs" dxfId="294" priority="29" stopIfTrue="1" operator="equal">
      <formula>0</formula>
    </cfRule>
  </conditionalFormatting>
  <conditionalFormatting sqref="D17:D18">
    <cfRule type="cellIs" dxfId="293" priority="28" stopIfTrue="1" operator="equal">
      <formula>0</formula>
    </cfRule>
  </conditionalFormatting>
  <conditionalFormatting sqref="D15:D16">
    <cfRule type="cellIs" dxfId="292" priority="27" stopIfTrue="1" operator="equal">
      <formula>0</formula>
    </cfRule>
  </conditionalFormatting>
  <conditionalFormatting sqref="D15:D16">
    <cfRule type="cellIs" dxfId="291" priority="26" stopIfTrue="1" operator="equal">
      <formula>0</formula>
    </cfRule>
  </conditionalFormatting>
  <conditionalFormatting sqref="D13:D14">
    <cfRule type="cellIs" dxfId="290" priority="25" stopIfTrue="1" operator="equal">
      <formula>0</formula>
    </cfRule>
  </conditionalFormatting>
  <conditionalFormatting sqref="D13:D14">
    <cfRule type="cellIs" dxfId="289" priority="24" stopIfTrue="1" operator="equal">
      <formula>0</formula>
    </cfRule>
  </conditionalFormatting>
  <conditionalFormatting sqref="D11:D12">
    <cfRule type="cellIs" dxfId="288" priority="23" stopIfTrue="1" operator="equal">
      <formula>0</formula>
    </cfRule>
  </conditionalFormatting>
  <conditionalFormatting sqref="D11:D12">
    <cfRule type="cellIs" dxfId="287" priority="22" stopIfTrue="1" operator="equal">
      <formula>0</formula>
    </cfRule>
  </conditionalFormatting>
  <conditionalFormatting sqref="D9:D10">
    <cfRule type="cellIs" dxfId="286" priority="21" stopIfTrue="1" operator="equal">
      <formula>0</formula>
    </cfRule>
  </conditionalFormatting>
  <conditionalFormatting sqref="D7">
    <cfRule type="cellIs" dxfId="285" priority="20" stopIfTrue="1" operator="equal">
      <formula>0</formula>
    </cfRule>
  </conditionalFormatting>
  <conditionalFormatting sqref="D8">
    <cfRule type="cellIs" dxfId="284" priority="19" stopIfTrue="1" operator="equal">
      <formula>0</formula>
    </cfRule>
  </conditionalFormatting>
  <conditionalFormatting sqref="B8 B10">
    <cfRule type="cellIs" dxfId="283" priority="18" stopIfTrue="1" operator="equal">
      <formula>0</formula>
    </cfRule>
  </conditionalFormatting>
  <conditionalFormatting sqref="B8">
    <cfRule type="cellIs" dxfId="282" priority="17" stopIfTrue="1" operator="equal">
      <formula>0</formula>
    </cfRule>
  </conditionalFormatting>
  <conditionalFormatting sqref="B10 B12">
    <cfRule type="cellIs" dxfId="281" priority="16" stopIfTrue="1" operator="equal">
      <formula>0</formula>
    </cfRule>
  </conditionalFormatting>
  <conditionalFormatting sqref="B7">
    <cfRule type="cellIs" dxfId="280" priority="15" stopIfTrue="1" operator="equal">
      <formula>0</formula>
    </cfRule>
  </conditionalFormatting>
  <conditionalFormatting sqref="B9">
    <cfRule type="cellIs" dxfId="279" priority="14" stopIfTrue="1" operator="equal">
      <formula>0</formula>
    </cfRule>
  </conditionalFormatting>
  <conditionalFormatting sqref="B9">
    <cfRule type="cellIs" dxfId="278" priority="13" stopIfTrue="1" operator="equal">
      <formula>0</formula>
    </cfRule>
  </conditionalFormatting>
  <conditionalFormatting sqref="B11">
    <cfRule type="cellIs" dxfId="277" priority="12" stopIfTrue="1" operator="equal">
      <formula>0</formula>
    </cfRule>
  </conditionalFormatting>
  <conditionalFormatting sqref="B11">
    <cfRule type="cellIs" dxfId="276" priority="11" stopIfTrue="1" operator="equal">
      <formula>0</formula>
    </cfRule>
  </conditionalFormatting>
  <conditionalFormatting sqref="B13">
    <cfRule type="cellIs" dxfId="275" priority="10" stopIfTrue="1" operator="equal">
      <formula>0</formula>
    </cfRule>
  </conditionalFormatting>
  <conditionalFormatting sqref="D4">
    <cfRule type="cellIs" dxfId="274" priority="9" stopIfTrue="1" operator="equal">
      <formula>0</formula>
    </cfRule>
  </conditionalFormatting>
  <conditionalFormatting sqref="D19:D20">
    <cfRule type="cellIs" dxfId="273" priority="8" stopIfTrue="1" operator="equal">
      <formula>0</formula>
    </cfRule>
  </conditionalFormatting>
  <conditionalFormatting sqref="D19:D20">
    <cfRule type="cellIs" dxfId="272" priority="7" stopIfTrue="1" operator="equal">
      <formula>0</formula>
    </cfRule>
  </conditionalFormatting>
  <conditionalFormatting sqref="C4:C28">
    <cfRule type="cellIs" dxfId="271" priority="6" stopIfTrue="1" operator="equal">
      <formula>0</formula>
    </cfRule>
  </conditionalFormatting>
  <conditionalFormatting sqref="C4:C28">
    <cfRule type="cellIs" dxfId="270" priority="5" stopIfTrue="1" operator="equal">
      <formula>0</formula>
    </cfRule>
  </conditionalFormatting>
  <conditionalFormatting sqref="C4:C28">
    <cfRule type="cellIs" dxfId="269" priority="4" stopIfTrue="1" operator="equal">
      <formula>0</formula>
    </cfRule>
  </conditionalFormatting>
  <conditionalFormatting sqref="C4:C28">
    <cfRule type="cellIs" dxfId="268" priority="3" stopIfTrue="1" operator="equal">
      <formula>0</formula>
    </cfRule>
  </conditionalFormatting>
  <conditionalFormatting sqref="C4:C28">
    <cfRule type="cellIs" dxfId="267" priority="2" stopIfTrue="1" operator="equal">
      <formula>0</formula>
    </cfRule>
  </conditionalFormatting>
  <conditionalFormatting sqref="D5:D6">
    <cfRule type="cellIs" dxfId="266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175F-0779-3749-8E93-953DEBA09665}">
  <dimension ref="A1:AD108"/>
  <sheetViews>
    <sheetView workbookViewId="0">
      <selection activeCell="T15" sqref="T15"/>
    </sheetView>
  </sheetViews>
  <sheetFormatPr baseColWidth="10" defaultRowHeight="16"/>
  <cols>
    <col min="1" max="1" width="5.5" bestFit="1" customWidth="1"/>
    <col min="2" max="2" width="5" style="6" customWidth="1"/>
    <col min="3" max="3" width="9.1640625" style="6" bestFit="1" customWidth="1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1" max="22" width="8.83203125" customWidth="1"/>
    <col min="23" max="23" width="24.83203125" customWidth="1"/>
    <col min="24" max="27" width="8.83203125" customWidth="1"/>
    <col min="28" max="28" width="11.1640625" customWidth="1"/>
  </cols>
  <sheetData>
    <row r="1" spans="1:30" ht="17" thickBot="1">
      <c r="U1" t="s">
        <v>181</v>
      </c>
      <c r="V1" s="194" t="s">
        <v>101</v>
      </c>
    </row>
    <row r="2" spans="1:30" ht="24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26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380</v>
      </c>
    </row>
    <row r="3" spans="1:30" ht="18" thickTop="1" thickBot="1">
      <c r="A3" s="15">
        <v>1</v>
      </c>
      <c r="B3" s="16">
        <v>78</v>
      </c>
      <c r="C3" s="16" t="s">
        <v>152</v>
      </c>
      <c r="D3" s="17">
        <v>44259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</row>
    <row r="4" spans="1:30">
      <c r="A4" s="15">
        <v>2</v>
      </c>
      <c r="B4" s="16">
        <v>78</v>
      </c>
      <c r="C4" s="16" t="s">
        <v>152</v>
      </c>
      <c r="D4" s="17">
        <v>44259</v>
      </c>
      <c r="E4" s="22"/>
      <c r="F4" s="9"/>
      <c r="G4" s="9"/>
      <c r="H4" s="9"/>
      <c r="I4" s="9"/>
      <c r="J4" s="9"/>
      <c r="K4" s="23">
        <f>(F2*3)+22</f>
        <v>100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t="s">
        <v>186</v>
      </c>
      <c r="Z4" t="s">
        <v>187</v>
      </c>
      <c r="AA4" t="s">
        <v>188</v>
      </c>
      <c r="AB4" t="s">
        <v>189</v>
      </c>
      <c r="AC4" t="s">
        <v>190</v>
      </c>
    </row>
    <row r="5" spans="1:30" ht="17" thickBot="1">
      <c r="A5" s="15">
        <v>3</v>
      </c>
      <c r="B5" s="16">
        <v>79</v>
      </c>
      <c r="C5" s="16" t="s">
        <v>152</v>
      </c>
      <c r="D5" s="17">
        <v>44266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  <c r="Y5" s="229">
        <v>0.1</v>
      </c>
      <c r="Z5" s="229">
        <v>38.909900665283203</v>
      </c>
      <c r="AA5" s="229">
        <v>0.97189998626708984</v>
      </c>
      <c r="AB5" s="229">
        <v>-3.2709000110626221</v>
      </c>
      <c r="AC5" s="229">
        <v>102.1744384765625</v>
      </c>
    </row>
    <row r="6" spans="1:30" ht="18">
      <c r="A6" s="15">
        <v>4</v>
      </c>
      <c r="B6" s="16">
        <v>79</v>
      </c>
      <c r="C6" s="16" t="s">
        <v>152</v>
      </c>
      <c r="D6" s="17">
        <v>44266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1250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8">
      <c r="A7" s="15">
        <v>5</v>
      </c>
      <c r="B7" s="16">
        <v>80</v>
      </c>
      <c r="C7" s="16" t="s">
        <v>152</v>
      </c>
      <c r="D7" s="17">
        <v>44273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37.5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8">
      <c r="A8" s="15">
        <v>6</v>
      </c>
      <c r="B8" s="16">
        <v>80</v>
      </c>
      <c r="C8" s="16" t="s">
        <v>152</v>
      </c>
      <c r="D8" s="17">
        <v>44273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37.5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9">
      <c r="A9" s="15">
        <v>7</v>
      </c>
      <c r="B9" s="16">
        <v>81</v>
      </c>
      <c r="C9" s="16" t="s">
        <v>152</v>
      </c>
      <c r="D9" s="17">
        <v>44280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9">
      <c r="A10" s="15">
        <v>8</v>
      </c>
      <c r="B10" s="16">
        <v>81</v>
      </c>
      <c r="C10" s="16" t="s">
        <v>152</v>
      </c>
      <c r="D10" s="17">
        <v>44280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50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9" thickBot="1">
      <c r="A11" s="15">
        <v>9</v>
      </c>
      <c r="B11" s="16">
        <v>82</v>
      </c>
      <c r="C11" s="16" t="s">
        <v>152</v>
      </c>
      <c r="D11" s="17">
        <v>44285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600</v>
      </c>
      <c r="O11" s="10"/>
      <c r="P11" s="64"/>
      <c r="Q11" s="65"/>
      <c r="R11" s="66"/>
      <c r="S11" s="9"/>
      <c r="U11" t="s">
        <v>195</v>
      </c>
    </row>
    <row r="12" spans="1:30">
      <c r="A12" s="15">
        <v>10</v>
      </c>
      <c r="B12" s="16">
        <v>82</v>
      </c>
      <c r="C12" s="16" t="s">
        <v>152</v>
      </c>
      <c r="D12" s="17">
        <v>44285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7" thickBot="1">
      <c r="A13" s="15">
        <v>11</v>
      </c>
      <c r="B13" s="16">
        <v>83</v>
      </c>
      <c r="C13" s="16" t="s">
        <v>152</v>
      </c>
      <c r="D13" s="17">
        <v>44294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7" thickBot="1">
      <c r="A14" s="15">
        <v>12</v>
      </c>
      <c r="B14" s="16">
        <v>83</v>
      </c>
      <c r="C14" s="16" t="s">
        <v>152</v>
      </c>
      <c r="D14" s="17">
        <v>44294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>
      <c r="A15" s="15">
        <v>13</v>
      </c>
      <c r="B15" s="16">
        <v>84</v>
      </c>
      <c r="C15" s="16" t="s">
        <v>152</v>
      </c>
      <c r="D15" s="17">
        <v>44301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7" thickBot="1">
      <c r="A16" s="15">
        <v>14</v>
      </c>
      <c r="B16" s="16">
        <v>84</v>
      </c>
      <c r="C16" s="16" t="s">
        <v>152</v>
      </c>
      <c r="D16" s="17">
        <v>44301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7" thickTop="1">
      <c r="A17" s="15">
        <v>15</v>
      </c>
      <c r="B17" s="16">
        <v>85</v>
      </c>
      <c r="C17" s="16" t="s">
        <v>165</v>
      </c>
      <c r="D17" s="17">
        <v>44285</v>
      </c>
      <c r="E17" s="452" t="s">
        <v>36</v>
      </c>
      <c r="F17" s="86"/>
      <c r="G17" s="87"/>
      <c r="H17" s="88"/>
      <c r="I17" s="89" t="str">
        <f>C3</f>
        <v>LG94 PLS</v>
      </c>
      <c r="J17" s="90"/>
      <c r="K17" s="91"/>
      <c r="L17" s="92" t="str">
        <f>C11</f>
        <v>LG94 PLS</v>
      </c>
      <c r="M17" s="93"/>
      <c r="N17" s="94"/>
      <c r="O17" s="89" t="str">
        <f>C19</f>
        <v>LG94 CORD PLS</v>
      </c>
      <c r="P17" s="95"/>
      <c r="Q17" s="328"/>
      <c r="R17" s="452" t="s">
        <v>36</v>
      </c>
      <c r="S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8">
      <c r="A18" s="15">
        <v>16</v>
      </c>
      <c r="B18" s="16">
        <v>85</v>
      </c>
      <c r="C18" s="16" t="s">
        <v>165</v>
      </c>
      <c r="D18" s="17">
        <v>44285</v>
      </c>
      <c r="E18" s="452"/>
      <c r="F18" s="454" t="s">
        <v>37</v>
      </c>
      <c r="G18" s="455"/>
      <c r="H18" s="456">
        <f>B3</f>
        <v>78</v>
      </c>
      <c r="I18" s="457"/>
      <c r="J18" s="458"/>
      <c r="K18" s="465">
        <f>B11</f>
        <v>82</v>
      </c>
      <c r="L18" s="466"/>
      <c r="M18" s="467"/>
      <c r="N18" s="456">
        <f>B19</f>
        <v>86</v>
      </c>
      <c r="O18" s="457"/>
      <c r="P18" s="458"/>
      <c r="Q18" s="329"/>
      <c r="R18" s="452"/>
      <c r="S18" s="58"/>
      <c r="U18">
        <v>61</v>
      </c>
      <c r="V18" t="s">
        <v>221</v>
      </c>
      <c r="W18" t="s">
        <v>222</v>
      </c>
      <c r="X18" t="s">
        <v>208</v>
      </c>
      <c r="Y18" s="229">
        <v>38.198833465576172</v>
      </c>
      <c r="Z18" s="229">
        <v>37.728919982910156</v>
      </c>
      <c r="AA18" s="229">
        <v>0.66455799341201782</v>
      </c>
      <c r="AB18" s="229">
        <v>1</v>
      </c>
      <c r="AC18" t="s">
        <v>226</v>
      </c>
      <c r="AD18" t="s">
        <v>226</v>
      </c>
    </row>
    <row r="19" spans="1:30" ht="19" thickBot="1">
      <c r="A19" s="15">
        <v>17</v>
      </c>
      <c r="B19" s="16">
        <v>86</v>
      </c>
      <c r="C19" s="16" t="s">
        <v>166</v>
      </c>
      <c r="D19" s="17">
        <v>44285</v>
      </c>
      <c r="E19" s="453"/>
      <c r="F19" s="99"/>
      <c r="G19" s="100"/>
      <c r="H19" s="101">
        <v>1</v>
      </c>
      <c r="I19" s="102">
        <f>D3</f>
        <v>44259</v>
      </c>
      <c r="J19" s="103"/>
      <c r="K19" s="104">
        <v>9</v>
      </c>
      <c r="L19" s="105">
        <f>D11</f>
        <v>44285</v>
      </c>
      <c r="M19" s="106"/>
      <c r="N19" s="107"/>
      <c r="O19" s="108">
        <f>D19</f>
        <v>44285</v>
      </c>
      <c r="P19" s="109"/>
      <c r="Q19" s="330" t="str">
        <f>C27</f>
        <v>LV43 PLS</v>
      </c>
      <c r="R19" s="453"/>
      <c r="S19" s="58"/>
      <c r="U19">
        <v>62</v>
      </c>
      <c r="V19" t="s">
        <v>223</v>
      </c>
      <c r="W19" t="s">
        <v>222</v>
      </c>
      <c r="X19" t="s">
        <v>208</v>
      </c>
      <c r="Y19" s="229">
        <v>37.259006500244141</v>
      </c>
      <c r="Z19" s="229">
        <v>37.728919982910156</v>
      </c>
      <c r="AA19" s="229">
        <v>0.66455799341201782</v>
      </c>
      <c r="AB19" s="229">
        <v>1</v>
      </c>
      <c r="AC19" t="s">
        <v>226</v>
      </c>
      <c r="AD19" t="s">
        <v>226</v>
      </c>
    </row>
    <row r="20" spans="1:30" ht="18">
      <c r="A20" s="15">
        <v>18</v>
      </c>
      <c r="B20" s="16">
        <v>86</v>
      </c>
      <c r="C20" s="16" t="s">
        <v>166</v>
      </c>
      <c r="D20" s="17">
        <v>44285</v>
      </c>
      <c r="E20" s="451" t="s">
        <v>39</v>
      </c>
      <c r="F20" s="110"/>
      <c r="G20" s="111"/>
      <c r="H20" s="112"/>
      <c r="I20" s="113" t="str">
        <f>C4</f>
        <v>LG94 PLS</v>
      </c>
      <c r="J20" s="114"/>
      <c r="K20" s="115"/>
      <c r="L20" s="116" t="str">
        <f>C12</f>
        <v>LG94 PLS</v>
      </c>
      <c r="M20" s="117"/>
      <c r="N20" s="118"/>
      <c r="O20" s="119" t="str">
        <f>C20</f>
        <v>LG94 CORD PLS</v>
      </c>
      <c r="P20" s="120"/>
      <c r="Q20" s="462">
        <f>B27</f>
        <v>91</v>
      </c>
      <c r="R20" s="451" t="s">
        <v>39</v>
      </c>
      <c r="S20" s="58"/>
      <c r="U20">
        <v>49</v>
      </c>
      <c r="V20" t="s">
        <v>218</v>
      </c>
      <c r="W20" t="s">
        <v>219</v>
      </c>
      <c r="X20" t="s">
        <v>208</v>
      </c>
      <c r="Y20" s="229">
        <v>35.801231384277344</v>
      </c>
      <c r="Z20" s="229">
        <v>37.071113586425781</v>
      </c>
      <c r="AA20" s="229">
        <v>1.7958846092224121</v>
      </c>
      <c r="AB20" s="229">
        <v>10</v>
      </c>
      <c r="AC20" t="s">
        <v>226</v>
      </c>
      <c r="AD20" t="s">
        <v>226</v>
      </c>
    </row>
    <row r="21" spans="1:30" ht="18">
      <c r="A21" s="15">
        <v>19</v>
      </c>
      <c r="B21" s="16">
        <v>88</v>
      </c>
      <c r="C21" s="16" t="s">
        <v>167</v>
      </c>
      <c r="D21" s="17">
        <v>44203</v>
      </c>
      <c r="E21" s="452"/>
      <c r="F21" s="456" t="s">
        <v>40</v>
      </c>
      <c r="G21" s="458"/>
      <c r="H21" s="459">
        <f>B4</f>
        <v>78</v>
      </c>
      <c r="I21" s="460"/>
      <c r="J21" s="461"/>
      <c r="K21" s="456">
        <f>B12</f>
        <v>82</v>
      </c>
      <c r="L21" s="457"/>
      <c r="M21" s="458"/>
      <c r="N21" s="459">
        <f>B20</f>
        <v>86</v>
      </c>
      <c r="O21" s="460"/>
      <c r="P21" s="461"/>
      <c r="Q21" s="462"/>
      <c r="R21" s="452"/>
      <c r="S21" s="58"/>
      <c r="U21">
        <v>50</v>
      </c>
      <c r="V21" t="s">
        <v>220</v>
      </c>
      <c r="W21" t="s">
        <v>219</v>
      </c>
      <c r="X21" t="s">
        <v>208</v>
      </c>
      <c r="Y21" s="229">
        <v>38.340995788574219</v>
      </c>
      <c r="Z21" s="229">
        <v>37.071113586425781</v>
      </c>
      <c r="AA21" s="229">
        <v>1.7958846092224121</v>
      </c>
      <c r="AB21" s="229">
        <v>10</v>
      </c>
      <c r="AC21" t="s">
        <v>226</v>
      </c>
      <c r="AD21" t="s">
        <v>226</v>
      </c>
    </row>
    <row r="22" spans="1:30" ht="17" thickBot="1">
      <c r="A22" s="15">
        <v>20</v>
      </c>
      <c r="B22" s="16">
        <v>88</v>
      </c>
      <c r="C22" s="16" t="s">
        <v>167</v>
      </c>
      <c r="D22" s="17">
        <v>44203</v>
      </c>
      <c r="E22" s="453"/>
      <c r="F22" s="121"/>
      <c r="G22" s="122"/>
      <c r="H22" s="123">
        <v>2</v>
      </c>
      <c r="I22" s="124">
        <f>D4</f>
        <v>44259</v>
      </c>
      <c r="J22" s="125"/>
      <c r="K22" s="126">
        <v>10</v>
      </c>
      <c r="L22" s="127">
        <f>D12</f>
        <v>44285</v>
      </c>
      <c r="M22" s="128"/>
      <c r="N22" s="129">
        <v>18</v>
      </c>
      <c r="O22" s="130">
        <f>D20</f>
        <v>44285</v>
      </c>
      <c r="P22" s="131"/>
      <c r="Q22" s="462"/>
      <c r="R22" s="453"/>
      <c r="S22" s="58"/>
      <c r="U22">
        <v>37</v>
      </c>
      <c r="V22" t="s">
        <v>216</v>
      </c>
      <c r="W22" t="s">
        <v>217</v>
      </c>
      <c r="X22" t="s">
        <v>208</v>
      </c>
      <c r="Y22" s="229">
        <v>32.305965423583984</v>
      </c>
      <c r="Z22" s="229">
        <v>32.493614196777344</v>
      </c>
      <c r="AA22" s="229">
        <v>0.26537275314331055</v>
      </c>
      <c r="AB22" s="229">
        <v>100</v>
      </c>
      <c r="AC22" t="s">
        <v>226</v>
      </c>
      <c r="AD22" t="s">
        <v>226</v>
      </c>
    </row>
    <row r="23" spans="1:30">
      <c r="A23" s="15">
        <v>21</v>
      </c>
      <c r="B23" s="16">
        <v>89</v>
      </c>
      <c r="C23" s="16" t="s">
        <v>167</v>
      </c>
      <c r="D23" s="17">
        <v>44204</v>
      </c>
      <c r="E23" s="451" t="s">
        <v>41</v>
      </c>
      <c r="F23" s="132"/>
      <c r="G23" s="133"/>
      <c r="H23" s="134"/>
      <c r="I23" s="47" t="str">
        <f>C5</f>
        <v>LG94 PLS</v>
      </c>
      <c r="J23" s="135"/>
      <c r="K23" s="136"/>
      <c r="L23" s="137" t="str">
        <f>C13</f>
        <v>LG94 PLS</v>
      </c>
      <c r="M23" s="138"/>
      <c r="N23" s="139"/>
      <c r="O23" s="140" t="str">
        <f>C21</f>
        <v>LV43 PLS</v>
      </c>
      <c r="P23" s="141"/>
      <c r="Q23" s="142">
        <f>D27</f>
        <v>44200</v>
      </c>
      <c r="R23" s="452" t="s">
        <v>41</v>
      </c>
      <c r="S23" s="58"/>
      <c r="U23">
        <v>38</v>
      </c>
      <c r="V23" t="s">
        <v>90</v>
      </c>
      <c r="W23" t="s">
        <v>217</v>
      </c>
      <c r="X23" t="s">
        <v>208</v>
      </c>
      <c r="Y23" s="229">
        <v>32.681259155273438</v>
      </c>
      <c r="Z23" s="229">
        <v>32.493614196777344</v>
      </c>
      <c r="AA23" s="229">
        <v>0.26537275314331055</v>
      </c>
      <c r="AB23" s="229">
        <v>100</v>
      </c>
      <c r="AC23" t="s">
        <v>226</v>
      </c>
      <c r="AD23" t="s">
        <v>226</v>
      </c>
    </row>
    <row r="24" spans="1:30" ht="18">
      <c r="A24" s="15">
        <v>22</v>
      </c>
      <c r="B24" s="16">
        <v>89</v>
      </c>
      <c r="C24" s="16" t="s">
        <v>167</v>
      </c>
      <c r="D24" s="17">
        <v>44204</v>
      </c>
      <c r="E24" s="452"/>
      <c r="F24" s="454" t="s">
        <v>42</v>
      </c>
      <c r="G24" s="455"/>
      <c r="H24" s="456">
        <f>B5</f>
        <v>79</v>
      </c>
      <c r="I24" s="457"/>
      <c r="J24" s="458"/>
      <c r="K24" s="459">
        <f>B13</f>
        <v>83</v>
      </c>
      <c r="L24" s="460"/>
      <c r="M24" s="461"/>
      <c r="N24" s="456">
        <f>B21</f>
        <v>88</v>
      </c>
      <c r="O24" s="457"/>
      <c r="P24" s="458"/>
      <c r="Q24" s="144"/>
      <c r="R24" s="452"/>
      <c r="S24" s="58"/>
      <c r="U24">
        <v>25</v>
      </c>
      <c r="V24" t="s">
        <v>213</v>
      </c>
      <c r="W24" t="s">
        <v>214</v>
      </c>
      <c r="X24" t="s">
        <v>208</v>
      </c>
      <c r="Y24" s="229">
        <v>28.998226165771484</v>
      </c>
      <c r="Z24" s="229">
        <v>29.041866302490234</v>
      </c>
      <c r="AA24" s="229">
        <v>6.1716474592685699E-2</v>
      </c>
      <c r="AB24" s="229">
        <v>1000</v>
      </c>
      <c r="AC24" t="s">
        <v>226</v>
      </c>
      <c r="AD24" t="s">
        <v>226</v>
      </c>
    </row>
    <row r="25" spans="1:30" ht="17" thickBot="1">
      <c r="A25" s="15">
        <v>23</v>
      </c>
      <c r="B25" s="16">
        <v>90</v>
      </c>
      <c r="C25" s="16" t="s">
        <v>167</v>
      </c>
      <c r="D25" s="17">
        <v>44207</v>
      </c>
      <c r="E25" s="453"/>
      <c r="F25" s="145"/>
      <c r="G25" s="146"/>
      <c r="H25" s="147">
        <v>3</v>
      </c>
      <c r="I25" s="148">
        <f>D5</f>
        <v>44266</v>
      </c>
      <c r="J25" s="103"/>
      <c r="K25" s="104">
        <v>11</v>
      </c>
      <c r="L25" s="105">
        <f>D13</f>
        <v>44294</v>
      </c>
      <c r="M25" s="149"/>
      <c r="N25" s="150">
        <v>19</v>
      </c>
      <c r="O25" s="148">
        <f>D21</f>
        <v>44203</v>
      </c>
      <c r="P25" s="151"/>
      <c r="Q25" s="152"/>
      <c r="R25" s="453"/>
      <c r="S25" s="58"/>
      <c r="U25">
        <v>26</v>
      </c>
      <c r="V25" t="s">
        <v>215</v>
      </c>
      <c r="W25" t="s">
        <v>214</v>
      </c>
      <c r="X25" t="s">
        <v>208</v>
      </c>
      <c r="Y25" s="229">
        <v>29.085506439208984</v>
      </c>
      <c r="Z25" s="229">
        <v>29.041866302490234</v>
      </c>
      <c r="AA25" s="229">
        <v>6.1716474592685699E-2</v>
      </c>
      <c r="AB25" s="229">
        <v>1000</v>
      </c>
      <c r="AC25" t="s">
        <v>226</v>
      </c>
      <c r="AD25" t="s">
        <v>226</v>
      </c>
    </row>
    <row r="26" spans="1:30" ht="18">
      <c r="A26" s="15">
        <v>24</v>
      </c>
      <c r="B26" s="16">
        <v>90</v>
      </c>
      <c r="C26" s="16" t="s">
        <v>167</v>
      </c>
      <c r="D26" s="17">
        <v>44207</v>
      </c>
      <c r="E26" s="475" t="s">
        <v>44</v>
      </c>
      <c r="F26" s="153"/>
      <c r="G26" s="122"/>
      <c r="H26" s="112"/>
      <c r="I26" s="113" t="str">
        <f>C6</f>
        <v>LG94 PLS</v>
      </c>
      <c r="J26" s="154"/>
      <c r="K26" s="115"/>
      <c r="L26" s="81" t="str">
        <f>C14</f>
        <v>LG94 PLS</v>
      </c>
      <c r="M26" s="117"/>
      <c r="N26" s="155"/>
      <c r="O26" s="113" t="str">
        <f>C22</f>
        <v>LV43 PLS</v>
      </c>
      <c r="P26" s="156"/>
      <c r="Q26" s="331"/>
      <c r="R26" s="452" t="s">
        <v>44</v>
      </c>
      <c r="S26" s="58"/>
      <c r="U26">
        <v>13</v>
      </c>
      <c r="V26" t="s">
        <v>210</v>
      </c>
      <c r="W26" t="s">
        <v>211</v>
      </c>
      <c r="X26" t="s">
        <v>208</v>
      </c>
      <c r="Y26" s="229">
        <v>25.744167327880859</v>
      </c>
      <c r="Z26" s="229">
        <v>25.736183166503906</v>
      </c>
      <c r="AA26" s="229">
        <v>1.1292657814919949E-2</v>
      </c>
      <c r="AB26" s="229">
        <v>10000</v>
      </c>
      <c r="AC26" t="s">
        <v>226</v>
      </c>
      <c r="AD26" t="s">
        <v>226</v>
      </c>
    </row>
    <row r="27" spans="1:30" ht="18">
      <c r="A27" s="15">
        <v>25</v>
      </c>
      <c r="B27" s="32">
        <v>91</v>
      </c>
      <c r="C27" s="16" t="s">
        <v>167</v>
      </c>
      <c r="D27" s="17">
        <v>44200</v>
      </c>
      <c r="E27" s="476"/>
      <c r="F27" s="456" t="s">
        <v>45</v>
      </c>
      <c r="G27" s="458"/>
      <c r="H27" s="459">
        <f>B6</f>
        <v>79</v>
      </c>
      <c r="I27" s="460"/>
      <c r="J27" s="461"/>
      <c r="K27" s="456">
        <f>B14</f>
        <v>83</v>
      </c>
      <c r="L27" s="457"/>
      <c r="M27" s="458"/>
      <c r="N27" s="459">
        <f>B22</f>
        <v>88</v>
      </c>
      <c r="O27" s="460"/>
      <c r="P27" s="461"/>
      <c r="Q27" s="332"/>
      <c r="R27" s="452"/>
      <c r="S27" s="58"/>
      <c r="U27">
        <v>14</v>
      </c>
      <c r="V27" t="s">
        <v>212</v>
      </c>
      <c r="W27" t="s">
        <v>211</v>
      </c>
      <c r="X27" t="s">
        <v>208</v>
      </c>
      <c r="Y27" s="229">
        <v>25.72819709777832</v>
      </c>
      <c r="Z27" s="229">
        <v>25.736183166503906</v>
      </c>
      <c r="AA27" s="229">
        <v>1.1292657814919949E-2</v>
      </c>
      <c r="AB27" s="229">
        <v>10000</v>
      </c>
      <c r="AC27" t="s">
        <v>226</v>
      </c>
      <c r="AD27" t="s">
        <v>226</v>
      </c>
    </row>
    <row r="28" spans="1:30" ht="17" thickBot="1">
      <c r="A28" s="157">
        <v>26</v>
      </c>
      <c r="B28" s="16">
        <v>91</v>
      </c>
      <c r="C28" s="16" t="s">
        <v>167</v>
      </c>
      <c r="D28" s="17">
        <v>44210</v>
      </c>
      <c r="E28" s="477"/>
      <c r="F28" s="158"/>
      <c r="G28" s="159"/>
      <c r="H28" s="129">
        <v>4</v>
      </c>
      <c r="I28" s="160">
        <f>D6</f>
        <v>44266</v>
      </c>
      <c r="J28" s="161"/>
      <c r="K28" s="162">
        <v>12</v>
      </c>
      <c r="L28" s="127">
        <f>D14</f>
        <v>44294</v>
      </c>
      <c r="M28" s="163"/>
      <c r="N28" s="104">
        <v>20</v>
      </c>
      <c r="O28" s="160">
        <f>D22</f>
        <v>44203</v>
      </c>
      <c r="P28" s="131"/>
      <c r="Q28" s="333" t="str">
        <f>C28</f>
        <v>LV43 PLS</v>
      </c>
      <c r="R28" s="452"/>
      <c r="S28" s="58"/>
      <c r="U28">
        <v>1</v>
      </c>
      <c r="V28" t="s">
        <v>206</v>
      </c>
      <c r="W28" t="s">
        <v>207</v>
      </c>
      <c r="X28" t="s">
        <v>208</v>
      </c>
      <c r="Y28" s="229">
        <v>22.335529327392578</v>
      </c>
      <c r="Z28" s="229">
        <v>22.323448181152344</v>
      </c>
      <c r="AA28" s="229">
        <v>1.708666980266571E-2</v>
      </c>
      <c r="AB28" s="229">
        <v>100000</v>
      </c>
      <c r="AC28" t="s">
        <v>226</v>
      </c>
      <c r="AD28" t="s">
        <v>226</v>
      </c>
    </row>
    <row r="29" spans="1:30" ht="17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LG94 PLS</v>
      </c>
      <c r="J29" s="167"/>
      <c r="K29" s="168"/>
      <c r="L29" s="137" t="str">
        <f>C15</f>
        <v>LG94 PLS</v>
      </c>
      <c r="M29" s="138"/>
      <c r="N29" s="139"/>
      <c r="O29" s="140" t="str">
        <f>C23</f>
        <v>LV43 PLS</v>
      </c>
      <c r="P29" s="143"/>
      <c r="Q29" s="470">
        <f>B28</f>
        <v>91</v>
      </c>
      <c r="R29" s="471" t="s">
        <v>47</v>
      </c>
      <c r="S29" s="58"/>
      <c r="U29">
        <v>2</v>
      </c>
      <c r="V29" t="s">
        <v>209</v>
      </c>
      <c r="W29" t="s">
        <v>207</v>
      </c>
      <c r="X29" t="s">
        <v>208</v>
      </c>
      <c r="Y29" s="229">
        <v>22.311365127563477</v>
      </c>
      <c r="Z29" s="229">
        <v>22.323448181152344</v>
      </c>
      <c r="AA29" s="229">
        <v>1.708666980266571E-2</v>
      </c>
      <c r="AB29" s="229">
        <v>100000</v>
      </c>
      <c r="AC29" t="s">
        <v>226</v>
      </c>
      <c r="AD29" t="s">
        <v>226</v>
      </c>
    </row>
    <row r="30" spans="1:30" ht="18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80</v>
      </c>
      <c r="I30" s="473"/>
      <c r="J30" s="474"/>
      <c r="K30" s="459">
        <f>B15</f>
        <v>84</v>
      </c>
      <c r="L30" s="460"/>
      <c r="M30" s="461"/>
      <c r="N30" s="456">
        <f>B23</f>
        <v>89</v>
      </c>
      <c r="O30" s="457"/>
      <c r="P30" s="458"/>
      <c r="Q30" s="470"/>
      <c r="R30" s="452"/>
      <c r="S30" s="58"/>
      <c r="Y30" s="229"/>
      <c r="Z30" s="229"/>
      <c r="AA30" s="229"/>
      <c r="AB30" s="229"/>
    </row>
    <row r="31" spans="1:30" ht="19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D7</f>
        <v>44273</v>
      </c>
      <c r="J31" s="169"/>
      <c r="K31" s="170">
        <v>13</v>
      </c>
      <c r="L31" s="105">
        <f>D15</f>
        <v>44301</v>
      </c>
      <c r="M31" s="106"/>
      <c r="N31" s="150">
        <v>21</v>
      </c>
      <c r="O31" s="148">
        <f>D23</f>
        <v>44204</v>
      </c>
      <c r="P31" s="109"/>
      <c r="Q31" s="470"/>
      <c r="R31" s="453"/>
      <c r="S31" s="58"/>
      <c r="U31">
        <v>3</v>
      </c>
      <c r="V31" t="s">
        <v>232</v>
      </c>
      <c r="W31" s="194" t="s">
        <v>381</v>
      </c>
      <c r="X31" t="s">
        <v>228</v>
      </c>
      <c r="Y31" t="s">
        <v>225</v>
      </c>
      <c r="Z31" s="229">
        <v>36.792011260986328</v>
      </c>
      <c r="AA31" s="229">
        <v>1.3879634141921997</v>
      </c>
      <c r="AB31" t="s">
        <v>226</v>
      </c>
      <c r="AC31" t="s">
        <v>226</v>
      </c>
      <c r="AD31" t="s">
        <v>226</v>
      </c>
    </row>
    <row r="32" spans="1:30" ht="18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LG94 PLS</v>
      </c>
      <c r="J32" s="172"/>
      <c r="K32" s="115"/>
      <c r="L32" s="81" t="str">
        <f>C16</f>
        <v>LG94 PLS</v>
      </c>
      <c r="M32" s="117"/>
      <c r="N32" s="118"/>
      <c r="O32" s="119" t="str">
        <f>C24</f>
        <v>LV43 PLS</v>
      </c>
      <c r="P32" s="173"/>
      <c r="Q32" s="174">
        <f>D28</f>
        <v>44210</v>
      </c>
      <c r="R32" s="451" t="s">
        <v>49</v>
      </c>
      <c r="S32" s="58"/>
      <c r="U32">
        <v>4</v>
      </c>
      <c r="V32" t="s">
        <v>234</v>
      </c>
      <c r="W32" s="194" t="s">
        <v>381</v>
      </c>
      <c r="X32" t="s">
        <v>228</v>
      </c>
      <c r="Y32" t="s">
        <v>225</v>
      </c>
      <c r="Z32" s="229">
        <v>36.792011260986328</v>
      </c>
      <c r="AA32" s="229">
        <v>1.3879634141921997</v>
      </c>
      <c r="AB32" t="s">
        <v>226</v>
      </c>
      <c r="AC32" t="s">
        <v>226</v>
      </c>
      <c r="AD32" t="s">
        <v>226</v>
      </c>
    </row>
    <row r="33" spans="1:30" ht="18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80</v>
      </c>
      <c r="I33" s="460"/>
      <c r="J33" s="461"/>
      <c r="K33" s="456">
        <f>B16</f>
        <v>84</v>
      </c>
      <c r="L33" s="457"/>
      <c r="M33" s="458"/>
      <c r="N33" s="459">
        <f>B24</f>
        <v>89</v>
      </c>
      <c r="O33" s="460"/>
      <c r="P33" s="461"/>
      <c r="Q33" s="175"/>
      <c r="R33" s="452"/>
      <c r="S33" s="58"/>
      <c r="U33">
        <v>5</v>
      </c>
      <c r="V33" t="s">
        <v>235</v>
      </c>
      <c r="W33" s="194" t="s">
        <v>381</v>
      </c>
      <c r="X33" t="s">
        <v>228</v>
      </c>
      <c r="Y33" s="229">
        <v>38.203113555908203</v>
      </c>
      <c r="Z33" s="229">
        <v>36.792011260986328</v>
      </c>
      <c r="AA33" s="229">
        <v>1.3879634141921997</v>
      </c>
      <c r="AB33" s="229">
        <v>1.6446866989135742</v>
      </c>
      <c r="AC33" s="229">
        <v>5.944943904876709</v>
      </c>
      <c r="AD33" s="229">
        <v>5.1127157211303711</v>
      </c>
    </row>
    <row r="34" spans="1:30" ht="17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44273</v>
      </c>
      <c r="J34" s="125"/>
      <c r="K34" s="126">
        <v>14</v>
      </c>
      <c r="L34" s="127">
        <f>D16</f>
        <v>44301</v>
      </c>
      <c r="M34" s="178"/>
      <c r="N34" s="129">
        <v>22</v>
      </c>
      <c r="O34" s="130">
        <f>D24</f>
        <v>44204</v>
      </c>
      <c r="P34" s="179"/>
      <c r="Q34" s="180"/>
      <c r="R34" s="452"/>
      <c r="S34" s="58"/>
      <c r="U34">
        <v>15</v>
      </c>
      <c r="V34" t="s">
        <v>236</v>
      </c>
      <c r="W34" s="194" t="s">
        <v>381</v>
      </c>
      <c r="X34" t="s">
        <v>228</v>
      </c>
      <c r="Y34" t="s">
        <v>225</v>
      </c>
      <c r="Z34" s="229">
        <v>36.792011260986328</v>
      </c>
      <c r="AA34" s="229">
        <v>1.3879634141921997</v>
      </c>
      <c r="AB34" t="s">
        <v>226</v>
      </c>
      <c r="AC34" t="s">
        <v>226</v>
      </c>
      <c r="AD34" t="s">
        <v>226</v>
      </c>
    </row>
    <row r="35" spans="1:30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LG94 PLS</v>
      </c>
      <c r="J35" s="183"/>
      <c r="K35" s="136"/>
      <c r="L35" s="137" t="str">
        <f>C17</f>
        <v>LG94 FETUS PLS</v>
      </c>
      <c r="M35" s="138"/>
      <c r="N35" s="139"/>
      <c r="O35" s="140" t="str">
        <f>C25</f>
        <v>LV43 PLS</v>
      </c>
      <c r="P35" s="143"/>
      <c r="Q35" s="184"/>
      <c r="R35" s="451" t="s">
        <v>51</v>
      </c>
      <c r="S35" s="58"/>
      <c r="U35">
        <v>16</v>
      </c>
      <c r="V35" t="s">
        <v>237</v>
      </c>
      <c r="W35" s="194" t="s">
        <v>381</v>
      </c>
      <c r="X35" t="s">
        <v>228</v>
      </c>
      <c r="Y35" s="229">
        <v>36.744522094726562</v>
      </c>
      <c r="Z35" s="229">
        <v>36.792011260986328</v>
      </c>
      <c r="AA35" s="229">
        <v>1.3879634141921997</v>
      </c>
      <c r="AB35" s="229">
        <v>4.5921163558959961</v>
      </c>
      <c r="AC35" s="229">
        <v>5.944943904876709</v>
      </c>
      <c r="AD35" s="229">
        <v>5.1127157211303711</v>
      </c>
    </row>
    <row r="36" spans="1:30" ht="18">
      <c r="A36" s="181"/>
      <c r="B36" s="182"/>
      <c r="C36" s="182"/>
      <c r="D36" s="182"/>
      <c r="E36" s="452"/>
      <c r="F36" s="456"/>
      <c r="G36" s="458"/>
      <c r="H36" s="456">
        <f>B9</f>
        <v>81</v>
      </c>
      <c r="I36" s="457"/>
      <c r="J36" s="458"/>
      <c r="K36" s="465">
        <f>B17</f>
        <v>85</v>
      </c>
      <c r="L36" s="466"/>
      <c r="M36" s="467"/>
      <c r="N36" s="456">
        <f>B25</f>
        <v>90</v>
      </c>
      <c r="O36" s="457"/>
      <c r="P36" s="458"/>
      <c r="Q36" s="185" t="s">
        <v>38</v>
      </c>
      <c r="R36" s="452"/>
      <c r="S36" s="58"/>
      <c r="U36">
        <v>17</v>
      </c>
      <c r="V36" t="s">
        <v>238</v>
      </c>
      <c r="W36" s="349" t="s">
        <v>381</v>
      </c>
      <c r="X36" s="35" t="s">
        <v>228</v>
      </c>
      <c r="Y36" s="348">
        <v>35.42840576171875</v>
      </c>
      <c r="Z36" s="348">
        <v>36.792011260986328</v>
      </c>
      <c r="AA36" s="348">
        <v>1.3879634141921997</v>
      </c>
      <c r="AB36" s="348">
        <v>11.598029136657715</v>
      </c>
      <c r="AC36" s="348">
        <v>5.944943904876709</v>
      </c>
      <c r="AD36" s="348">
        <v>5.1127157211303711</v>
      </c>
    </row>
    <row r="37" spans="1:30" ht="19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44280</v>
      </c>
      <c r="J37" s="169"/>
      <c r="K37" s="170">
        <v>15</v>
      </c>
      <c r="L37" s="105">
        <f>D17</f>
        <v>44285</v>
      </c>
      <c r="M37" s="106"/>
      <c r="N37" s="187">
        <v>23</v>
      </c>
      <c r="O37" s="108">
        <f>D25</f>
        <v>44207</v>
      </c>
      <c r="P37" s="109"/>
      <c r="Q37" s="188"/>
      <c r="R37" s="453"/>
      <c r="S37" s="58"/>
      <c r="U37">
        <v>27</v>
      </c>
      <c r="V37" t="s">
        <v>239</v>
      </c>
      <c r="W37" s="194" t="s">
        <v>382</v>
      </c>
      <c r="X37" t="s">
        <v>228</v>
      </c>
      <c r="Y37" t="s">
        <v>225</v>
      </c>
      <c r="Z37" s="229">
        <v>36.199237823486328</v>
      </c>
      <c r="AA37" s="229">
        <v>2.2512486204504967E-2</v>
      </c>
      <c r="AB37" t="s">
        <v>226</v>
      </c>
      <c r="AC37" t="s">
        <v>226</v>
      </c>
      <c r="AD37" t="s">
        <v>226</v>
      </c>
    </row>
    <row r="38" spans="1:30" ht="19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LG94 PLS</v>
      </c>
      <c r="J38" s="114"/>
      <c r="K38" s="115"/>
      <c r="L38" s="81" t="str">
        <f>C18</f>
        <v>LG94 FETUS PLS</v>
      </c>
      <c r="M38" s="117"/>
      <c r="N38" s="118"/>
      <c r="O38" s="119" t="str">
        <f>C26</f>
        <v>LV43 PLS</v>
      </c>
      <c r="P38" s="173"/>
      <c r="Q38" s="192"/>
      <c r="R38" s="452" t="s">
        <v>52</v>
      </c>
      <c r="S38" s="58"/>
      <c r="U38">
        <v>28</v>
      </c>
      <c r="V38" t="s">
        <v>240</v>
      </c>
      <c r="W38" s="194" t="s">
        <v>382</v>
      </c>
      <c r="X38" t="s">
        <v>228</v>
      </c>
      <c r="Y38" s="229">
        <v>36.183319091796875</v>
      </c>
      <c r="Z38" s="229">
        <v>36.199237823486328</v>
      </c>
      <c r="AA38" s="229">
        <v>2.2512486204504967E-2</v>
      </c>
      <c r="AB38" s="229">
        <v>6.8169069290161133</v>
      </c>
      <c r="AC38" s="229">
        <v>6.7413654327392578</v>
      </c>
      <c r="AD38" s="229">
        <v>0.10683214664459229</v>
      </c>
    </row>
    <row r="39" spans="1:30" ht="19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81</v>
      </c>
      <c r="I39" s="460"/>
      <c r="J39" s="461"/>
      <c r="K39" s="456">
        <f>B18</f>
        <v>85</v>
      </c>
      <c r="L39" s="457"/>
      <c r="M39" s="458"/>
      <c r="N39" s="480">
        <f>B26</f>
        <v>90</v>
      </c>
      <c r="O39" s="481"/>
      <c r="P39" s="482"/>
      <c r="Q39" s="196" t="s">
        <v>38</v>
      </c>
      <c r="R39" s="452"/>
      <c r="S39" s="58"/>
      <c r="U39">
        <v>29</v>
      </c>
      <c r="V39" t="s">
        <v>241</v>
      </c>
      <c r="W39" s="194" t="s">
        <v>382</v>
      </c>
      <c r="X39" t="s">
        <v>228</v>
      </c>
      <c r="Y39" s="229">
        <v>36.215156555175781</v>
      </c>
      <c r="Z39" s="229">
        <v>36.199237823486328</v>
      </c>
      <c r="AA39" s="229">
        <v>2.2512486204504967E-2</v>
      </c>
      <c r="AB39" s="229">
        <v>6.6658234596252441</v>
      </c>
      <c r="AC39" s="229">
        <v>6.7413654327392578</v>
      </c>
      <c r="AD39" s="229">
        <v>0.10683214664459229</v>
      </c>
    </row>
    <row r="40" spans="1:30" ht="17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44280</v>
      </c>
      <c r="J40" s="201"/>
      <c r="K40" s="202">
        <v>16</v>
      </c>
      <c r="L40" s="203">
        <f>D18</f>
        <v>44285</v>
      </c>
      <c r="M40" s="204"/>
      <c r="N40" s="205">
        <v>24</v>
      </c>
      <c r="O40" s="200">
        <f>D26</f>
        <v>44207</v>
      </c>
      <c r="P40" s="201"/>
      <c r="Q40" s="206"/>
      <c r="R40" s="452"/>
      <c r="S40" s="58"/>
      <c r="U40">
        <v>39</v>
      </c>
      <c r="V40" t="s">
        <v>242</v>
      </c>
      <c r="W40" s="194" t="s">
        <v>382</v>
      </c>
      <c r="X40" t="s">
        <v>228</v>
      </c>
      <c r="Y40" t="s">
        <v>225</v>
      </c>
      <c r="Z40" s="229">
        <v>36.199237823486328</v>
      </c>
      <c r="AA40" s="229">
        <v>2.2512486204504967E-2</v>
      </c>
      <c r="AB40" t="s">
        <v>226</v>
      </c>
      <c r="AC40" t="s">
        <v>226</v>
      </c>
      <c r="AD40" t="s">
        <v>226</v>
      </c>
    </row>
    <row r="41" spans="1:30" ht="19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40</v>
      </c>
      <c r="V41" t="s">
        <v>243</v>
      </c>
      <c r="W41" s="194" t="s">
        <v>382</v>
      </c>
      <c r="X41" t="s">
        <v>228</v>
      </c>
      <c r="Y41" t="s">
        <v>225</v>
      </c>
      <c r="Z41" s="229">
        <v>36.199237823486328</v>
      </c>
      <c r="AA41" s="229">
        <v>2.2512486204504967E-2</v>
      </c>
      <c r="AB41" t="s">
        <v>226</v>
      </c>
      <c r="AC41" t="s">
        <v>226</v>
      </c>
      <c r="AD41" t="s">
        <v>226</v>
      </c>
    </row>
    <row r="42" spans="1:30" ht="20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41</v>
      </c>
      <c r="V42" t="s">
        <v>244</v>
      </c>
      <c r="W42" s="349" t="s">
        <v>382</v>
      </c>
      <c r="X42" s="35" t="s">
        <v>228</v>
      </c>
      <c r="Y42" s="35" t="s">
        <v>225</v>
      </c>
      <c r="Z42" s="348">
        <v>36.199237823486328</v>
      </c>
      <c r="AA42" s="348">
        <v>2.2512486204504967E-2</v>
      </c>
      <c r="AB42" s="35" t="s">
        <v>226</v>
      </c>
      <c r="AC42" s="35" t="s">
        <v>226</v>
      </c>
      <c r="AD42" s="35" t="s">
        <v>226</v>
      </c>
    </row>
    <row r="43" spans="1:30" ht="20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t="s">
        <v>245</v>
      </c>
      <c r="W43" s="194" t="s">
        <v>383</v>
      </c>
      <c r="X43" t="s">
        <v>228</v>
      </c>
      <c r="Y43" s="229">
        <v>37.247299194335938</v>
      </c>
      <c r="Z43" s="229">
        <v>37.247299194335938</v>
      </c>
      <c r="AA43" t="s">
        <v>226</v>
      </c>
      <c r="AB43" s="229">
        <v>3.2232999801635742</v>
      </c>
      <c r="AC43" s="229">
        <v>3.2232999801635742</v>
      </c>
      <c r="AD43" t="s">
        <v>226</v>
      </c>
    </row>
    <row r="44" spans="1:30" ht="20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s="194" t="s">
        <v>383</v>
      </c>
      <c r="X44" t="s">
        <v>228</v>
      </c>
      <c r="Y44" t="s">
        <v>225</v>
      </c>
      <c r="Z44" s="229">
        <v>37.247299194335938</v>
      </c>
      <c r="AA44" t="s">
        <v>226</v>
      </c>
      <c r="AB44" t="s">
        <v>226</v>
      </c>
      <c r="AC44" t="s">
        <v>226</v>
      </c>
      <c r="AD44" t="s">
        <v>226</v>
      </c>
    </row>
    <row r="45" spans="1:30" ht="20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s="194" t="s">
        <v>383</v>
      </c>
      <c r="X45" t="s">
        <v>228</v>
      </c>
      <c r="Y45" t="s">
        <v>225</v>
      </c>
      <c r="Z45" s="229">
        <v>37.247299194335938</v>
      </c>
      <c r="AA45" t="s">
        <v>226</v>
      </c>
      <c r="AB45" t="s">
        <v>226</v>
      </c>
      <c r="AC45" t="s">
        <v>226</v>
      </c>
      <c r="AD45" t="s">
        <v>226</v>
      </c>
    </row>
    <row r="46" spans="1:30" ht="20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s="194" t="s">
        <v>383</v>
      </c>
      <c r="X46" t="s">
        <v>228</v>
      </c>
      <c r="Y46" t="s">
        <v>225</v>
      </c>
      <c r="Z46" s="229">
        <v>37.247299194335938</v>
      </c>
      <c r="AA46" t="s">
        <v>226</v>
      </c>
      <c r="AB46" t="s">
        <v>226</v>
      </c>
      <c r="AC46" t="s">
        <v>226</v>
      </c>
      <c r="AD46" t="s">
        <v>226</v>
      </c>
    </row>
    <row r="47" spans="1:30" ht="20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s="194" t="s">
        <v>383</v>
      </c>
      <c r="X47" t="s">
        <v>228</v>
      </c>
      <c r="Y47" t="s">
        <v>225</v>
      </c>
      <c r="Z47" s="229">
        <v>37.247299194335938</v>
      </c>
      <c r="AA47" t="s">
        <v>226</v>
      </c>
      <c r="AB47" t="s">
        <v>226</v>
      </c>
      <c r="AC47" t="s">
        <v>226</v>
      </c>
      <c r="AD47" t="s">
        <v>226</v>
      </c>
    </row>
    <row r="48" spans="1:30" ht="20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t="s">
        <v>252</v>
      </c>
      <c r="W48" s="349" t="s">
        <v>383</v>
      </c>
      <c r="X48" s="35" t="s">
        <v>228</v>
      </c>
      <c r="Y48" s="35" t="s">
        <v>225</v>
      </c>
      <c r="Z48" s="348">
        <v>37.247299194335938</v>
      </c>
      <c r="AA48" s="35" t="s">
        <v>226</v>
      </c>
      <c r="AB48" s="35" t="s">
        <v>226</v>
      </c>
      <c r="AC48" s="35" t="s">
        <v>226</v>
      </c>
      <c r="AD48" s="35" t="s">
        <v>226</v>
      </c>
    </row>
    <row r="49" spans="1:30" ht="20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t="s">
        <v>253</v>
      </c>
      <c r="W49" s="194" t="s">
        <v>384</v>
      </c>
      <c r="X49" t="s">
        <v>228</v>
      </c>
      <c r="Y49" t="s">
        <v>225</v>
      </c>
      <c r="Z49" s="229">
        <v>38.3131103515625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20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s="194" t="s">
        <v>384</v>
      </c>
      <c r="X50" t="s">
        <v>228</v>
      </c>
      <c r="Y50" t="s">
        <v>225</v>
      </c>
      <c r="Z50" s="229">
        <v>38.3131103515625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20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s="194" t="s">
        <v>384</v>
      </c>
      <c r="X51" t="s">
        <v>228</v>
      </c>
      <c r="Y51" t="s">
        <v>225</v>
      </c>
      <c r="Z51" s="229">
        <v>38.3131103515625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20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s="194" t="s">
        <v>384</v>
      </c>
      <c r="X52" t="s">
        <v>228</v>
      </c>
      <c r="Y52" t="s">
        <v>225</v>
      </c>
      <c r="Z52" s="229">
        <v>38.3131103515625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20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s="194" t="s">
        <v>384</v>
      </c>
      <c r="X53" t="s">
        <v>228</v>
      </c>
      <c r="Y53" t="s">
        <v>225</v>
      </c>
      <c r="Z53" s="229">
        <v>38.3131103515625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89</v>
      </c>
      <c r="V54" t="s">
        <v>258</v>
      </c>
      <c r="W54" s="349" t="s">
        <v>384</v>
      </c>
      <c r="X54" s="35" t="s">
        <v>228</v>
      </c>
      <c r="Y54" s="348">
        <v>38.3131103515625</v>
      </c>
      <c r="Z54" s="348">
        <v>38.3131103515625</v>
      </c>
      <c r="AA54" s="35" t="s">
        <v>226</v>
      </c>
      <c r="AB54" s="348">
        <v>1.5221388339996338</v>
      </c>
      <c r="AC54" s="348">
        <v>1.5221388339996338</v>
      </c>
      <c r="AD54" s="35" t="s">
        <v>226</v>
      </c>
    </row>
    <row r="55" spans="1:30">
      <c r="U55">
        <v>6</v>
      </c>
      <c r="V55" t="s">
        <v>259</v>
      </c>
      <c r="W55" s="194" t="s">
        <v>385</v>
      </c>
      <c r="X55" t="s">
        <v>228</v>
      </c>
      <c r="Y55" t="s">
        <v>225</v>
      </c>
      <c r="Z55" s="229">
        <v>38.827541351318359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7</v>
      </c>
      <c r="V56" t="s">
        <v>261</v>
      </c>
      <c r="W56" s="194" t="s">
        <v>385</v>
      </c>
      <c r="X56" t="s">
        <v>228</v>
      </c>
      <c r="Y56" s="229">
        <v>38.827541351318359</v>
      </c>
      <c r="Z56" s="229">
        <v>38.827541351318359</v>
      </c>
      <c r="AA56" t="s">
        <v>226</v>
      </c>
      <c r="AB56" s="229">
        <v>1.0596908330917358</v>
      </c>
      <c r="AC56" s="229">
        <v>1.0596908330917358</v>
      </c>
      <c r="AD56" t="s">
        <v>226</v>
      </c>
    </row>
    <row r="57" spans="1:30">
      <c r="U57">
        <v>8</v>
      </c>
      <c r="V57" t="s">
        <v>262</v>
      </c>
      <c r="W57" s="194" t="s">
        <v>385</v>
      </c>
      <c r="X57" t="s">
        <v>228</v>
      </c>
      <c r="Y57" t="s">
        <v>225</v>
      </c>
      <c r="Z57" s="229">
        <v>38.827541351318359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18</v>
      </c>
      <c r="V58" t="s">
        <v>263</v>
      </c>
      <c r="W58" s="194" t="s">
        <v>385</v>
      </c>
      <c r="X58" t="s">
        <v>228</v>
      </c>
      <c r="Y58" t="s">
        <v>225</v>
      </c>
      <c r="Z58" s="229">
        <v>38.827541351318359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19</v>
      </c>
      <c r="V59" t="s">
        <v>264</v>
      </c>
      <c r="W59" s="194" t="s">
        <v>385</v>
      </c>
      <c r="X59" t="s">
        <v>228</v>
      </c>
      <c r="Y59" t="s">
        <v>225</v>
      </c>
      <c r="Z59" s="229">
        <v>38.827541351318359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20</v>
      </c>
      <c r="V60" t="s">
        <v>265</v>
      </c>
      <c r="W60" s="349" t="s">
        <v>385</v>
      </c>
      <c r="X60" s="35" t="s">
        <v>228</v>
      </c>
      <c r="Y60" s="35" t="s">
        <v>225</v>
      </c>
      <c r="Z60" s="348">
        <v>38.827541351318359</v>
      </c>
      <c r="AA60" s="35" t="s">
        <v>226</v>
      </c>
      <c r="AB60" s="35" t="s">
        <v>226</v>
      </c>
      <c r="AC60" s="35" t="s">
        <v>226</v>
      </c>
      <c r="AD60" s="35" t="s">
        <v>226</v>
      </c>
    </row>
    <row r="61" spans="1:30">
      <c r="U61">
        <v>9</v>
      </c>
      <c r="V61" t="s">
        <v>271</v>
      </c>
      <c r="W61" s="350" t="s">
        <v>386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10</v>
      </c>
      <c r="V62" t="s">
        <v>273</v>
      </c>
      <c r="W62" s="194" t="s">
        <v>386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11</v>
      </c>
      <c r="V63" t="s">
        <v>274</v>
      </c>
      <c r="W63" s="194" t="s">
        <v>386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21</v>
      </c>
      <c r="V64" t="s">
        <v>275</v>
      </c>
      <c r="W64" s="194" t="s">
        <v>386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:30">
      <c r="U65">
        <v>22</v>
      </c>
      <c r="V65" t="s">
        <v>276</v>
      </c>
      <c r="W65" s="194" t="s">
        <v>386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23</v>
      </c>
      <c r="V66" t="s">
        <v>277</v>
      </c>
      <c r="W66" s="349" t="s">
        <v>386</v>
      </c>
      <c r="X66" s="35" t="s">
        <v>228</v>
      </c>
      <c r="Y66" s="35" t="s">
        <v>225</v>
      </c>
      <c r="Z66" s="35" t="s">
        <v>226</v>
      </c>
      <c r="AA66" s="35" t="s">
        <v>226</v>
      </c>
      <c r="AB66" s="35" t="s">
        <v>226</v>
      </c>
      <c r="AC66" s="35" t="s">
        <v>226</v>
      </c>
      <c r="AD66" s="35" t="s">
        <v>226</v>
      </c>
    </row>
    <row r="67" spans="2:30">
      <c r="U67">
        <v>78</v>
      </c>
      <c r="V67" t="s">
        <v>291</v>
      </c>
      <c r="W67" s="194" t="s">
        <v>387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79</v>
      </c>
      <c r="V68" t="s">
        <v>292</v>
      </c>
      <c r="W68" s="194" t="s">
        <v>387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80</v>
      </c>
      <c r="V69" t="s">
        <v>293</v>
      </c>
      <c r="W69" s="194" t="s">
        <v>387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90</v>
      </c>
      <c r="V70" t="s">
        <v>294</v>
      </c>
      <c r="W70" s="194" t="s">
        <v>387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91</v>
      </c>
      <c r="V71" t="s">
        <v>295</v>
      </c>
      <c r="W71" s="194" t="s">
        <v>387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92</v>
      </c>
      <c r="V72" t="s">
        <v>296</v>
      </c>
      <c r="W72" s="349" t="s">
        <v>387</v>
      </c>
      <c r="X72" s="35" t="s">
        <v>228</v>
      </c>
      <c r="Y72" s="35" t="s">
        <v>225</v>
      </c>
      <c r="Z72" s="35" t="s">
        <v>226</v>
      </c>
      <c r="AA72" s="35" t="s">
        <v>226</v>
      </c>
      <c r="AB72" s="35" t="s">
        <v>226</v>
      </c>
      <c r="AC72" s="35" t="s">
        <v>226</v>
      </c>
      <c r="AD72" s="35" t="s">
        <v>226</v>
      </c>
    </row>
    <row r="73" spans="2:30">
      <c r="U73">
        <v>30</v>
      </c>
      <c r="V73" t="s">
        <v>266</v>
      </c>
      <c r="W73" s="194" t="s">
        <v>388</v>
      </c>
      <c r="X73" t="s">
        <v>228</v>
      </c>
      <c r="Y73" t="s">
        <v>225</v>
      </c>
      <c r="Z73" s="229">
        <v>37.400241851806641</v>
      </c>
      <c r="AA73" t="s">
        <v>226</v>
      </c>
      <c r="AB73" t="s">
        <v>226</v>
      </c>
      <c r="AC73" t="s">
        <v>226</v>
      </c>
      <c r="AD73" t="s">
        <v>226</v>
      </c>
    </row>
    <row r="74" spans="2:30">
      <c r="U74">
        <v>31</v>
      </c>
      <c r="V74" t="s">
        <v>267</v>
      </c>
      <c r="W74" s="194" t="s">
        <v>388</v>
      </c>
      <c r="X74" t="s">
        <v>228</v>
      </c>
      <c r="Y74" t="s">
        <v>225</v>
      </c>
      <c r="Z74" s="229">
        <v>37.400241851806641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32</v>
      </c>
      <c r="V75" t="s">
        <v>268</v>
      </c>
      <c r="W75" s="194" t="s">
        <v>388</v>
      </c>
      <c r="X75" t="s">
        <v>228</v>
      </c>
      <c r="Y75" t="s">
        <v>225</v>
      </c>
      <c r="Z75" s="229">
        <v>37.400241851806641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42</v>
      </c>
      <c r="V76" t="s">
        <v>269</v>
      </c>
      <c r="W76" s="194" t="s">
        <v>388</v>
      </c>
      <c r="X76" t="s">
        <v>228</v>
      </c>
      <c r="Y76" s="229">
        <v>37.400241851806641</v>
      </c>
      <c r="Z76" s="229">
        <v>37.400241851806641</v>
      </c>
      <c r="AA76" t="s">
        <v>226</v>
      </c>
      <c r="AB76" s="229">
        <v>2.8942904472351074</v>
      </c>
      <c r="AC76" s="229">
        <v>2.8942904472351074</v>
      </c>
      <c r="AD76" t="s">
        <v>226</v>
      </c>
    </row>
    <row r="77" spans="2:30">
      <c r="U77">
        <v>43</v>
      </c>
      <c r="V77" t="s">
        <v>91</v>
      </c>
      <c r="W77" s="194" t="s">
        <v>388</v>
      </c>
      <c r="X77" t="s">
        <v>228</v>
      </c>
      <c r="Y77" t="s">
        <v>225</v>
      </c>
      <c r="Z77" s="229">
        <v>37.400241851806641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44</v>
      </c>
      <c r="V78" t="s">
        <v>270</v>
      </c>
      <c r="W78" s="349" t="s">
        <v>388</v>
      </c>
      <c r="X78" s="35" t="s">
        <v>228</v>
      </c>
      <c r="Y78" s="35" t="s">
        <v>225</v>
      </c>
      <c r="Z78" s="348">
        <v>37.400241851806641</v>
      </c>
      <c r="AA78" s="35" t="s">
        <v>226</v>
      </c>
      <c r="AB78" s="35" t="s">
        <v>226</v>
      </c>
      <c r="AC78" s="35" t="s">
        <v>226</v>
      </c>
      <c r="AD78" s="35" t="s">
        <v>226</v>
      </c>
    </row>
    <row r="79" spans="2:30">
      <c r="U79">
        <v>54</v>
      </c>
      <c r="V79" t="s">
        <v>284</v>
      </c>
      <c r="W79" s="194" t="s">
        <v>389</v>
      </c>
      <c r="X79" t="s">
        <v>228</v>
      </c>
      <c r="Y79" t="s">
        <v>225</v>
      </c>
      <c r="Z79" s="229">
        <v>37.345500946044922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55</v>
      </c>
      <c r="V80" t="s">
        <v>286</v>
      </c>
      <c r="W80" s="194" t="s">
        <v>389</v>
      </c>
      <c r="X80" t="s">
        <v>228</v>
      </c>
      <c r="Y80" t="s">
        <v>225</v>
      </c>
      <c r="Z80" s="229">
        <v>37.345500946044922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56</v>
      </c>
      <c r="V81" t="s">
        <v>287</v>
      </c>
      <c r="W81" s="194" t="s">
        <v>389</v>
      </c>
      <c r="X81" t="s">
        <v>228</v>
      </c>
      <c r="Y81" s="229">
        <v>37.345500946044922</v>
      </c>
      <c r="Z81" s="229">
        <v>37.345500946044922</v>
      </c>
      <c r="AA81" t="s">
        <v>226</v>
      </c>
      <c r="AB81" s="229">
        <v>3.0080001354217529</v>
      </c>
      <c r="AC81" s="229">
        <v>3.0080001354217529</v>
      </c>
      <c r="AD81" t="s">
        <v>226</v>
      </c>
    </row>
    <row r="82" spans="21:30">
      <c r="U82">
        <v>66</v>
      </c>
      <c r="V82" t="s">
        <v>288</v>
      </c>
      <c r="W82" s="194" t="s">
        <v>389</v>
      </c>
      <c r="X82" t="s">
        <v>228</v>
      </c>
      <c r="Y82" t="s">
        <v>225</v>
      </c>
      <c r="Z82" s="229">
        <v>37.345500946044922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67</v>
      </c>
      <c r="V83" t="s">
        <v>289</v>
      </c>
      <c r="W83" s="194" t="s">
        <v>389</v>
      </c>
      <c r="X83" t="s">
        <v>228</v>
      </c>
      <c r="Y83" t="s">
        <v>225</v>
      </c>
      <c r="Z83" s="229">
        <v>37.345500946044922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68</v>
      </c>
      <c r="V84" t="s">
        <v>290</v>
      </c>
      <c r="W84" s="349" t="s">
        <v>389</v>
      </c>
      <c r="X84" s="35" t="s">
        <v>228</v>
      </c>
      <c r="Y84" s="35" t="s">
        <v>225</v>
      </c>
      <c r="Z84" s="348">
        <v>37.345500946044922</v>
      </c>
      <c r="AA84" s="35" t="s">
        <v>226</v>
      </c>
      <c r="AB84" s="35" t="s">
        <v>226</v>
      </c>
      <c r="AC84" s="35" t="s">
        <v>226</v>
      </c>
      <c r="AD84" s="35" t="s">
        <v>226</v>
      </c>
    </row>
    <row r="85" spans="21:30">
      <c r="U85">
        <v>33</v>
      </c>
      <c r="V85" t="s">
        <v>278</v>
      </c>
      <c r="W85" s="194" t="s">
        <v>390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34</v>
      </c>
      <c r="V86" t="s">
        <v>279</v>
      </c>
      <c r="W86" s="194" t="s">
        <v>390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35</v>
      </c>
      <c r="V87" t="s">
        <v>280</v>
      </c>
      <c r="W87" s="194" t="s">
        <v>390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45</v>
      </c>
      <c r="V88" t="s">
        <v>281</v>
      </c>
      <c r="W88" s="194" t="s">
        <v>390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46</v>
      </c>
      <c r="V89" t="s">
        <v>282</v>
      </c>
      <c r="W89" s="194" t="s">
        <v>390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47</v>
      </c>
      <c r="V90" t="s">
        <v>283</v>
      </c>
      <c r="W90" s="349" t="s">
        <v>390</v>
      </c>
      <c r="X90" s="35" t="s">
        <v>228</v>
      </c>
      <c r="Y90" s="35" t="s">
        <v>225</v>
      </c>
      <c r="Z90" s="35" t="s">
        <v>226</v>
      </c>
      <c r="AA90" s="35" t="s">
        <v>226</v>
      </c>
      <c r="AB90" s="35" t="s">
        <v>226</v>
      </c>
      <c r="AC90" s="35" t="s">
        <v>226</v>
      </c>
      <c r="AD90" s="35" t="s">
        <v>226</v>
      </c>
    </row>
    <row r="91" spans="21:30">
      <c r="U91">
        <v>57</v>
      </c>
      <c r="V91" t="s">
        <v>297</v>
      </c>
      <c r="W91" s="194" t="s">
        <v>391</v>
      </c>
      <c r="X91" t="s">
        <v>228</v>
      </c>
      <c r="Y91" s="229">
        <v>35.492855072021484</v>
      </c>
      <c r="Z91" s="229">
        <v>36.215106964111328</v>
      </c>
      <c r="AA91" s="229">
        <v>0.80671018362045288</v>
      </c>
      <c r="AB91" s="229">
        <v>11.083586692810059</v>
      </c>
      <c r="AC91" s="229">
        <v>7.3650016784667969</v>
      </c>
      <c r="AD91" s="229">
        <v>3.7360754013061523</v>
      </c>
    </row>
    <row r="92" spans="21:30">
      <c r="U92">
        <v>58</v>
      </c>
      <c r="V92" t="s">
        <v>299</v>
      </c>
      <c r="W92" s="194" t="s">
        <v>391</v>
      </c>
      <c r="X92" t="s">
        <v>228</v>
      </c>
      <c r="Y92" t="s">
        <v>225</v>
      </c>
      <c r="Z92" s="229">
        <v>36.215106964111328</v>
      </c>
      <c r="AA92" s="229">
        <v>0.80671018362045288</v>
      </c>
      <c r="AB92" t="s">
        <v>226</v>
      </c>
      <c r="AC92" t="s">
        <v>226</v>
      </c>
      <c r="AD92" t="s">
        <v>226</v>
      </c>
    </row>
    <row r="93" spans="21:30">
      <c r="U93">
        <v>59</v>
      </c>
      <c r="V93" t="s">
        <v>300</v>
      </c>
      <c r="W93" s="194" t="s">
        <v>391</v>
      </c>
      <c r="X93" t="s">
        <v>228</v>
      </c>
      <c r="Y93" t="s">
        <v>225</v>
      </c>
      <c r="Z93" s="229">
        <v>36.215106964111328</v>
      </c>
      <c r="AA93" s="229">
        <v>0.80671018362045288</v>
      </c>
      <c r="AB93" t="s">
        <v>226</v>
      </c>
      <c r="AC93" t="s">
        <v>226</v>
      </c>
      <c r="AD93" t="s">
        <v>226</v>
      </c>
    </row>
    <row r="94" spans="21:30">
      <c r="U94">
        <v>69</v>
      </c>
      <c r="V94" t="s">
        <v>301</v>
      </c>
      <c r="W94" s="194" t="s">
        <v>391</v>
      </c>
      <c r="X94" t="s">
        <v>228</v>
      </c>
      <c r="Y94" s="229">
        <v>36.066780090332031</v>
      </c>
      <c r="Z94" s="229">
        <v>36.215106964111328</v>
      </c>
      <c r="AA94" s="229">
        <v>0.80671018362045288</v>
      </c>
      <c r="AB94" s="229">
        <v>7.3997387886047363</v>
      </c>
      <c r="AC94" s="229">
        <v>7.3650016784667969</v>
      </c>
      <c r="AD94" s="229">
        <v>3.7360754013061523</v>
      </c>
    </row>
    <row r="95" spans="21:30">
      <c r="U95">
        <v>70</v>
      </c>
      <c r="V95" t="s">
        <v>302</v>
      </c>
      <c r="W95" s="194" t="s">
        <v>391</v>
      </c>
      <c r="X95" t="s">
        <v>228</v>
      </c>
      <c r="Y95" t="s">
        <v>225</v>
      </c>
      <c r="Z95" s="229">
        <v>36.215106964111328</v>
      </c>
      <c r="AA95" s="229">
        <v>0.80671018362045288</v>
      </c>
      <c r="AB95" t="s">
        <v>226</v>
      </c>
      <c r="AC95" t="s">
        <v>226</v>
      </c>
      <c r="AD95" t="s">
        <v>226</v>
      </c>
    </row>
    <row r="96" spans="21:30">
      <c r="U96">
        <v>71</v>
      </c>
      <c r="V96" t="s">
        <v>303</v>
      </c>
      <c r="W96" s="349" t="s">
        <v>391</v>
      </c>
      <c r="X96" s="35" t="s">
        <v>228</v>
      </c>
      <c r="Y96" s="348">
        <v>37.085689544677734</v>
      </c>
      <c r="Z96" s="348">
        <v>36.215106964111328</v>
      </c>
      <c r="AA96" s="348">
        <v>0.80671018362045288</v>
      </c>
      <c r="AB96" s="348">
        <v>3.6116781234741211</v>
      </c>
      <c r="AC96" s="348">
        <v>7.3650016784667969</v>
      </c>
      <c r="AD96" s="348">
        <v>3.7360754013061523</v>
      </c>
    </row>
    <row r="97" spans="21:30">
      <c r="U97">
        <v>81</v>
      </c>
      <c r="V97" t="s">
        <v>304</v>
      </c>
      <c r="W97" s="194" t="s">
        <v>392</v>
      </c>
      <c r="X97" t="s">
        <v>228</v>
      </c>
      <c r="Y97" s="229">
        <v>32.604701995849609</v>
      </c>
      <c r="Z97" s="229">
        <v>32.785465240478516</v>
      </c>
      <c r="AA97" s="229">
        <v>0.33377963304519653</v>
      </c>
      <c r="AB97" s="229">
        <v>84.657325744628906</v>
      </c>
      <c r="AC97" s="229">
        <v>76.112655639648438</v>
      </c>
      <c r="AD97" s="229">
        <v>15.455573081970215</v>
      </c>
    </row>
    <row r="98" spans="21:30">
      <c r="U98">
        <v>82</v>
      </c>
      <c r="V98" t="s">
        <v>305</v>
      </c>
      <c r="W98" s="194" t="s">
        <v>392</v>
      </c>
      <c r="X98" t="s">
        <v>228</v>
      </c>
      <c r="Y98" s="229">
        <v>32.507549285888672</v>
      </c>
      <c r="Z98" s="229">
        <v>32.785465240478516</v>
      </c>
      <c r="AA98" s="229">
        <v>0.33377963304519653</v>
      </c>
      <c r="AB98" s="229">
        <v>90.649765014648438</v>
      </c>
      <c r="AC98" s="229">
        <v>76.112655639648438</v>
      </c>
      <c r="AD98" s="229">
        <v>15.455573081970215</v>
      </c>
    </row>
    <row r="99" spans="21:30">
      <c r="U99">
        <v>83</v>
      </c>
      <c r="V99" t="s">
        <v>306</v>
      </c>
      <c r="W99" s="194" t="s">
        <v>392</v>
      </c>
      <c r="X99" t="s">
        <v>228</v>
      </c>
      <c r="Y99" s="229">
        <v>32.861476898193359</v>
      </c>
      <c r="Z99" s="229">
        <v>32.785465240478516</v>
      </c>
      <c r="AA99" s="229">
        <v>0.33377963304519653</v>
      </c>
      <c r="AB99" s="229">
        <v>70.658065795898438</v>
      </c>
      <c r="AC99" s="229">
        <v>76.112655639648438</v>
      </c>
      <c r="AD99" s="229">
        <v>15.455573081970215</v>
      </c>
    </row>
    <row r="100" spans="21:30">
      <c r="U100">
        <v>93</v>
      </c>
      <c r="V100" t="s">
        <v>307</v>
      </c>
      <c r="W100" s="194" t="s">
        <v>392</v>
      </c>
      <c r="X100" t="s">
        <v>228</v>
      </c>
      <c r="Y100" s="229">
        <v>32.689373016357422</v>
      </c>
      <c r="Z100" s="229">
        <v>32.785465240478516</v>
      </c>
      <c r="AA100" s="229">
        <v>0.33377963304519653</v>
      </c>
      <c r="AB100" s="229">
        <v>79.758758544921875</v>
      </c>
      <c r="AC100" s="229">
        <v>76.112655639648438</v>
      </c>
      <c r="AD100" s="229">
        <v>15.455573081970215</v>
      </c>
    </row>
    <row r="101" spans="21:30">
      <c r="U101">
        <v>94</v>
      </c>
      <c r="V101" t="s">
        <v>308</v>
      </c>
      <c r="W101" s="194" t="s">
        <v>392</v>
      </c>
      <c r="X101" t="s">
        <v>228</v>
      </c>
      <c r="Y101" s="229">
        <v>32.626392364501953</v>
      </c>
      <c r="Z101" s="229">
        <v>32.785465240478516</v>
      </c>
      <c r="AA101" s="229">
        <v>0.33377963304519653</v>
      </c>
      <c r="AB101" s="229">
        <v>83.374496459960938</v>
      </c>
      <c r="AC101" s="229">
        <v>76.112655639648438</v>
      </c>
      <c r="AD101" s="229">
        <v>15.455573081970215</v>
      </c>
    </row>
    <row r="102" spans="21:30">
      <c r="U102">
        <v>95</v>
      </c>
      <c r="V102" t="s">
        <v>309</v>
      </c>
      <c r="W102" s="349" t="s">
        <v>392</v>
      </c>
      <c r="X102" s="35" t="s">
        <v>228</v>
      </c>
      <c r="Y102" s="348">
        <v>33.423286437988281</v>
      </c>
      <c r="Z102" s="348">
        <v>32.785465240478516</v>
      </c>
      <c r="AA102" s="348">
        <v>0.33377963304519653</v>
      </c>
      <c r="AB102" s="348">
        <v>47.577522277832031</v>
      </c>
      <c r="AC102" s="348">
        <v>76.112655639648438</v>
      </c>
      <c r="AD102" s="348">
        <v>15.455573081970215</v>
      </c>
    </row>
    <row r="103" spans="21:30">
      <c r="U103">
        <v>12</v>
      </c>
      <c r="V103" t="s">
        <v>364</v>
      </c>
      <c r="W103" s="350" t="s">
        <v>393</v>
      </c>
      <c r="X103" s="283" t="s">
        <v>228</v>
      </c>
      <c r="Y103" s="351">
        <v>32.038803100585938</v>
      </c>
      <c r="Z103" s="351">
        <v>32.184825897216797</v>
      </c>
      <c r="AA103" s="351">
        <v>0.32770407199859619</v>
      </c>
      <c r="AB103" s="351">
        <v>126.08827972412109</v>
      </c>
      <c r="AC103" s="351">
        <v>116.35332489013672</v>
      </c>
      <c r="AD103" s="351">
        <v>27.430139541625977</v>
      </c>
    </row>
    <row r="104" spans="21:30">
      <c r="U104">
        <v>24</v>
      </c>
      <c r="V104" t="s">
        <v>365</v>
      </c>
      <c r="W104" s="194" t="s">
        <v>393</v>
      </c>
      <c r="X104" t="s">
        <v>228</v>
      </c>
      <c r="Y104" s="229">
        <v>32.554588317871094</v>
      </c>
      <c r="Z104" s="229">
        <v>32.184825897216797</v>
      </c>
      <c r="AA104" s="229">
        <v>0.32770407199859619</v>
      </c>
      <c r="AB104" s="229">
        <v>87.697181701660156</v>
      </c>
      <c r="AC104" s="229">
        <v>116.35332489013672</v>
      </c>
      <c r="AD104" s="229">
        <v>27.430139541625977</v>
      </c>
    </row>
    <row r="105" spans="21:30">
      <c r="U105">
        <v>36</v>
      </c>
      <c r="V105" t="s">
        <v>366</v>
      </c>
      <c r="W105" s="194" t="s">
        <v>393</v>
      </c>
      <c r="X105" t="s">
        <v>228</v>
      </c>
      <c r="Y105" s="229">
        <v>32.188899993896484</v>
      </c>
      <c r="Z105" s="229">
        <v>32.184825897216797</v>
      </c>
      <c r="AA105" s="229">
        <v>0.32770407199859619</v>
      </c>
      <c r="AB105" s="229">
        <v>113.44520568847656</v>
      </c>
      <c r="AC105" s="229">
        <v>116.35332489013672</v>
      </c>
      <c r="AD105" s="229">
        <v>27.430139541625977</v>
      </c>
    </row>
    <row r="106" spans="21:30">
      <c r="U106">
        <v>48</v>
      </c>
      <c r="V106" t="s">
        <v>367</v>
      </c>
      <c r="W106" s="194" t="s">
        <v>393</v>
      </c>
      <c r="X106" t="s">
        <v>228</v>
      </c>
      <c r="Y106" s="229">
        <v>31.683662414550781</v>
      </c>
      <c r="Z106" s="229">
        <v>32.184825897216797</v>
      </c>
      <c r="AA106" s="229">
        <v>0.32770407199859619</v>
      </c>
      <c r="AB106" s="229">
        <v>161.90138244628906</v>
      </c>
      <c r="AC106" s="229">
        <v>116.35332489013672</v>
      </c>
      <c r="AD106" s="229">
        <v>27.430139541625977</v>
      </c>
    </row>
    <row r="107" spans="21:30">
      <c r="U107">
        <v>60</v>
      </c>
      <c r="V107" t="s">
        <v>368</v>
      </c>
      <c r="W107" s="194" t="s">
        <v>393</v>
      </c>
      <c r="X107" t="s">
        <v>228</v>
      </c>
      <c r="Y107" s="229">
        <v>32.108940124511719</v>
      </c>
      <c r="Z107" s="229">
        <v>32.184825897216797</v>
      </c>
      <c r="AA107" s="229">
        <v>0.32770407199859619</v>
      </c>
      <c r="AB107" s="229">
        <v>120.01401519775391</v>
      </c>
      <c r="AC107" s="229">
        <v>116.35332489013672</v>
      </c>
      <c r="AD107" s="229">
        <v>27.430139541625977</v>
      </c>
    </row>
    <row r="108" spans="21:30">
      <c r="U108">
        <v>72</v>
      </c>
      <c r="V108" t="s">
        <v>350</v>
      </c>
      <c r="W108" s="349" t="s">
        <v>393</v>
      </c>
      <c r="X108" s="35" t="s">
        <v>228</v>
      </c>
      <c r="Y108" s="348">
        <v>32.5340576171875</v>
      </c>
      <c r="Z108" s="348">
        <v>32.184825897216797</v>
      </c>
      <c r="AA108" s="348">
        <v>0.32770407199859619</v>
      </c>
      <c r="AB108" s="348">
        <v>88.973854064941406</v>
      </c>
      <c r="AC108" s="348">
        <v>116.35332489013672</v>
      </c>
      <c r="AD108" s="348">
        <v>27.430139541625977</v>
      </c>
    </row>
  </sheetData>
  <mergeCells count="54"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  <mergeCell ref="E35:E37"/>
    <mergeCell ref="R35:R37"/>
    <mergeCell ref="F36:G36"/>
    <mergeCell ref="H36:J36"/>
    <mergeCell ref="K36:M36"/>
    <mergeCell ref="N36:P36"/>
    <mergeCell ref="E32:E34"/>
    <mergeCell ref="R32:R34"/>
    <mergeCell ref="F33:G33"/>
    <mergeCell ref="H33:J33"/>
    <mergeCell ref="K33:M33"/>
    <mergeCell ref="N33:P33"/>
    <mergeCell ref="E29:E31"/>
    <mergeCell ref="Q29:Q31"/>
    <mergeCell ref="R29:R31"/>
    <mergeCell ref="F30:G30"/>
    <mergeCell ref="H30:J30"/>
    <mergeCell ref="K30:M30"/>
    <mergeCell ref="N30:P30"/>
    <mergeCell ref="E26:E28"/>
    <mergeCell ref="R26:R28"/>
    <mergeCell ref="F27:G27"/>
    <mergeCell ref="H27:J27"/>
    <mergeCell ref="K27:M27"/>
    <mergeCell ref="N27:P27"/>
    <mergeCell ref="E23:E25"/>
    <mergeCell ref="R23:R25"/>
    <mergeCell ref="F24:G24"/>
    <mergeCell ref="H24:J24"/>
    <mergeCell ref="K24:M24"/>
    <mergeCell ref="N24:P24"/>
    <mergeCell ref="E20:E22"/>
    <mergeCell ref="Q20:Q22"/>
    <mergeCell ref="R20:R22"/>
    <mergeCell ref="F21:G21"/>
    <mergeCell ref="H21:J21"/>
    <mergeCell ref="K21:M21"/>
    <mergeCell ref="N21:P21"/>
    <mergeCell ref="G2:H2"/>
    <mergeCell ref="E17:E19"/>
    <mergeCell ref="R17:R19"/>
    <mergeCell ref="F18:G18"/>
    <mergeCell ref="H18:J18"/>
    <mergeCell ref="K18:M18"/>
    <mergeCell ref="N18:P18"/>
  </mergeCells>
  <conditionalFormatting sqref="A1:S1 A42:G53 I42:I53 R2:S2 S5:S7 K42:S53 E4:F4 R4:R7 A32:S32 A31:P31 A30:H30 A34:S35 A33:H33 A37:S38 A40:S41 N18 K18 N21 K21 N24 K24 N27 K27 N30 K30 N33 K33 N36 K36 N39 K39 Q18:S19 Q24:S24 Q27:S27 Q33:S33 Q36:S36 Q39:S39 E24:H24 E25:S26 E21:H21 E18:H18 E16:S17 E5:E15 A39:H39 A2:J2 R10:S15 A54:S1048576 E20:S20 E22:P22 R21:S22 A36:H36 R30:S31 A29:S29 E28:S28 E3:J3 A3:A14 E27:H27 E19:M19 E23:S23 A15:B28">
    <cfRule type="cellIs" dxfId="265" priority="68" stopIfTrue="1" operator="equal">
      <formula>0</formula>
    </cfRule>
  </conditionalFormatting>
  <conditionalFormatting sqref="P5:Q5 P10">
    <cfRule type="cellIs" dxfId="264" priority="67" stopIfTrue="1" operator="equal">
      <formula>0</formula>
    </cfRule>
  </conditionalFormatting>
  <conditionalFormatting sqref="O4">
    <cfRule type="cellIs" dxfId="263" priority="64" stopIfTrue="1" operator="equal">
      <formula>0</formula>
    </cfRule>
  </conditionalFormatting>
  <conditionalFormatting sqref="O5 O14 P7:Q8 Q4 Q10 P12:Q14 Q6">
    <cfRule type="cellIs" dxfId="262" priority="66" stopIfTrue="1" operator="equal">
      <formula>0</formula>
    </cfRule>
  </conditionalFormatting>
  <conditionalFormatting sqref="P14:Q14">
    <cfRule type="cellIs" dxfId="261" priority="65" stopIfTrue="1" operator="equal">
      <formula>0</formula>
    </cfRule>
  </conditionalFormatting>
  <conditionalFormatting sqref="M5:N5 M11">
    <cfRule type="cellIs" dxfId="260" priority="63" stopIfTrue="1" operator="equal">
      <formula>0</formula>
    </cfRule>
  </conditionalFormatting>
  <conditionalFormatting sqref="L4">
    <cfRule type="cellIs" dxfId="259" priority="61" stopIfTrue="1" operator="equal">
      <formula>0</formula>
    </cfRule>
  </conditionalFormatting>
  <conditionalFormatting sqref="K5:L5 M7:N8 N4 K4 N11 M13:N14 N6">
    <cfRule type="cellIs" dxfId="258" priority="62" stopIfTrue="1" operator="equal">
      <formula>0</formula>
    </cfRule>
  </conditionalFormatting>
  <conditionalFormatting sqref="D3 B3">
    <cfRule type="cellIs" dxfId="257" priority="60" stopIfTrue="1" operator="equal">
      <formula>0</formula>
    </cfRule>
  </conditionalFormatting>
  <conditionalFormatting sqref="H6 G6:G12">
    <cfRule type="cellIs" dxfId="256" priority="59" stopIfTrue="1" operator="equal">
      <formula>0</formula>
    </cfRule>
  </conditionalFormatting>
  <conditionalFormatting sqref="B18:B23">
    <cfRule type="cellIs" dxfId="255" priority="58" stopIfTrue="1" operator="equal">
      <formula>0</formula>
    </cfRule>
  </conditionalFormatting>
  <conditionalFormatting sqref="B22:B27">
    <cfRule type="cellIs" dxfId="254" priority="57" stopIfTrue="1" operator="equal">
      <formula>0</formula>
    </cfRule>
  </conditionalFormatting>
  <conditionalFormatting sqref="B7 B9">
    <cfRule type="cellIs" dxfId="253" priority="56" stopIfTrue="1" operator="equal">
      <formula>0</formula>
    </cfRule>
  </conditionalFormatting>
  <conditionalFormatting sqref="B5 B7">
    <cfRule type="cellIs" dxfId="252" priority="55" stopIfTrue="1" operator="equal">
      <formula>0</formula>
    </cfRule>
  </conditionalFormatting>
  <conditionalFormatting sqref="C3">
    <cfRule type="cellIs" dxfId="251" priority="54" stopIfTrue="1" operator="equal">
      <formula>0</formula>
    </cfRule>
  </conditionalFormatting>
  <conditionalFormatting sqref="B9 B11">
    <cfRule type="cellIs" dxfId="250" priority="53" stopIfTrue="1" operator="equal">
      <formula>0</formula>
    </cfRule>
  </conditionalFormatting>
  <conditionalFormatting sqref="B13:B15">
    <cfRule type="cellIs" dxfId="249" priority="52" stopIfTrue="1" operator="equal">
      <formula>0</formula>
    </cfRule>
  </conditionalFormatting>
  <conditionalFormatting sqref="B4">
    <cfRule type="cellIs" dxfId="248" priority="51" stopIfTrue="1" operator="equal">
      <formula>0</formula>
    </cfRule>
  </conditionalFormatting>
  <conditionalFormatting sqref="B6">
    <cfRule type="cellIs" dxfId="247" priority="50" stopIfTrue="1" operator="equal">
      <formula>0</formula>
    </cfRule>
  </conditionalFormatting>
  <conditionalFormatting sqref="B8">
    <cfRule type="cellIs" dxfId="246" priority="49" stopIfTrue="1" operator="equal">
      <formula>0</formula>
    </cfRule>
  </conditionalFormatting>
  <conditionalFormatting sqref="B8">
    <cfRule type="cellIs" dxfId="245" priority="48" stopIfTrue="1" operator="equal">
      <formula>0</formula>
    </cfRule>
  </conditionalFormatting>
  <conditionalFormatting sqref="B10">
    <cfRule type="cellIs" dxfId="244" priority="47" stopIfTrue="1" operator="equal">
      <formula>0</formula>
    </cfRule>
  </conditionalFormatting>
  <conditionalFormatting sqref="B10">
    <cfRule type="cellIs" dxfId="243" priority="46" stopIfTrue="1" operator="equal">
      <formula>0</formula>
    </cfRule>
  </conditionalFormatting>
  <conditionalFormatting sqref="B12">
    <cfRule type="cellIs" dxfId="242" priority="45" stopIfTrue="1" operator="equal">
      <formula>0</formula>
    </cfRule>
  </conditionalFormatting>
  <conditionalFormatting sqref="C3">
    <cfRule type="cellIs" dxfId="241" priority="44" stopIfTrue="1" operator="equal">
      <formula>0</formula>
    </cfRule>
  </conditionalFormatting>
  <conditionalFormatting sqref="C3">
    <cfRule type="cellIs" dxfId="240" priority="43" stopIfTrue="1" operator="equal">
      <formula>0</formula>
    </cfRule>
  </conditionalFormatting>
  <conditionalFormatting sqref="C3">
    <cfRule type="cellIs" dxfId="239" priority="42" stopIfTrue="1" operator="equal">
      <formula>0</formula>
    </cfRule>
  </conditionalFormatting>
  <conditionalFormatting sqref="C3">
    <cfRule type="cellIs" dxfId="238" priority="41" stopIfTrue="1" operator="equal">
      <formula>0</formula>
    </cfRule>
  </conditionalFormatting>
  <conditionalFormatting sqref="C17:C28">
    <cfRule type="cellIs" dxfId="237" priority="40" stopIfTrue="1" operator="equal">
      <formula>0</formula>
    </cfRule>
  </conditionalFormatting>
  <conditionalFormatting sqref="C17:C28">
    <cfRule type="cellIs" dxfId="236" priority="39" stopIfTrue="1" operator="equal">
      <formula>0</formula>
    </cfRule>
  </conditionalFormatting>
  <conditionalFormatting sqref="C17:C28">
    <cfRule type="cellIs" dxfId="235" priority="38" stopIfTrue="1" operator="equal">
      <formula>0</formula>
    </cfRule>
  </conditionalFormatting>
  <conditionalFormatting sqref="C17:C28">
    <cfRule type="cellIs" dxfId="234" priority="37" stopIfTrue="1" operator="equal">
      <formula>0</formula>
    </cfRule>
  </conditionalFormatting>
  <conditionalFormatting sqref="C17:C28">
    <cfRule type="cellIs" dxfId="233" priority="36" stopIfTrue="1" operator="equal">
      <formula>0</formula>
    </cfRule>
  </conditionalFormatting>
  <conditionalFormatting sqref="D27:D28">
    <cfRule type="cellIs" dxfId="232" priority="35" stopIfTrue="1" operator="equal">
      <formula>0</formula>
    </cfRule>
  </conditionalFormatting>
  <conditionalFormatting sqref="D27:D28">
    <cfRule type="cellIs" dxfId="231" priority="34" stopIfTrue="1" operator="equal">
      <formula>0</formula>
    </cfRule>
  </conditionalFormatting>
  <conditionalFormatting sqref="D25:D26">
    <cfRule type="cellIs" dxfId="230" priority="33" stopIfTrue="1" operator="equal">
      <formula>0</formula>
    </cfRule>
  </conditionalFormatting>
  <conditionalFormatting sqref="D23:D24">
    <cfRule type="cellIs" dxfId="229" priority="32" stopIfTrue="1" operator="equal">
      <formula>0</formula>
    </cfRule>
  </conditionalFormatting>
  <conditionalFormatting sqref="D21:D22">
    <cfRule type="cellIs" dxfId="228" priority="31" stopIfTrue="1" operator="equal">
      <formula>0</formula>
    </cfRule>
  </conditionalFormatting>
  <conditionalFormatting sqref="D17:D18">
    <cfRule type="cellIs" dxfId="227" priority="30" stopIfTrue="1" operator="equal">
      <formula>0</formula>
    </cfRule>
  </conditionalFormatting>
  <conditionalFormatting sqref="D17:D18">
    <cfRule type="cellIs" dxfId="226" priority="29" stopIfTrue="1" operator="equal">
      <formula>0</formula>
    </cfRule>
  </conditionalFormatting>
  <conditionalFormatting sqref="D15:D16">
    <cfRule type="cellIs" dxfId="225" priority="28" stopIfTrue="1" operator="equal">
      <formula>0</formula>
    </cfRule>
  </conditionalFormatting>
  <conditionalFormatting sqref="D15:D16">
    <cfRule type="cellIs" dxfId="224" priority="27" stopIfTrue="1" operator="equal">
      <formula>0</formula>
    </cfRule>
  </conditionalFormatting>
  <conditionalFormatting sqref="D13:D14">
    <cfRule type="cellIs" dxfId="223" priority="26" stopIfTrue="1" operator="equal">
      <formula>0</formula>
    </cfRule>
  </conditionalFormatting>
  <conditionalFormatting sqref="D13:D14">
    <cfRule type="cellIs" dxfId="222" priority="25" stopIfTrue="1" operator="equal">
      <formula>0</formula>
    </cfRule>
  </conditionalFormatting>
  <conditionalFormatting sqref="D11:D12">
    <cfRule type="cellIs" dxfId="221" priority="24" stopIfTrue="1" operator="equal">
      <formula>0</formula>
    </cfRule>
  </conditionalFormatting>
  <conditionalFormatting sqref="D11:D12">
    <cfRule type="cellIs" dxfId="220" priority="23" stopIfTrue="1" operator="equal">
      <formula>0</formula>
    </cfRule>
  </conditionalFormatting>
  <conditionalFormatting sqref="D9:D10">
    <cfRule type="cellIs" dxfId="219" priority="22" stopIfTrue="1" operator="equal">
      <formula>0</formula>
    </cfRule>
  </conditionalFormatting>
  <conditionalFormatting sqref="D7">
    <cfRule type="cellIs" dxfId="218" priority="21" stopIfTrue="1" operator="equal">
      <formula>0</formula>
    </cfRule>
  </conditionalFormatting>
  <conditionalFormatting sqref="D5">
    <cfRule type="cellIs" dxfId="217" priority="20" stopIfTrue="1" operator="equal">
      <formula>0</formula>
    </cfRule>
  </conditionalFormatting>
  <conditionalFormatting sqref="D8">
    <cfRule type="cellIs" dxfId="216" priority="19" stopIfTrue="1" operator="equal">
      <formula>0</formula>
    </cfRule>
  </conditionalFormatting>
  <conditionalFormatting sqref="B8 B10">
    <cfRule type="cellIs" dxfId="215" priority="18" stopIfTrue="1" operator="equal">
      <formula>0</formula>
    </cfRule>
  </conditionalFormatting>
  <conditionalFormatting sqref="B8">
    <cfRule type="cellIs" dxfId="214" priority="17" stopIfTrue="1" operator="equal">
      <formula>0</formula>
    </cfRule>
  </conditionalFormatting>
  <conditionalFormatting sqref="B10 B12">
    <cfRule type="cellIs" dxfId="213" priority="16" stopIfTrue="1" operator="equal">
      <formula>0</formula>
    </cfRule>
  </conditionalFormatting>
  <conditionalFormatting sqref="B7">
    <cfRule type="cellIs" dxfId="212" priority="15" stopIfTrue="1" operator="equal">
      <formula>0</formula>
    </cfRule>
  </conditionalFormatting>
  <conditionalFormatting sqref="B9">
    <cfRule type="cellIs" dxfId="211" priority="14" stopIfTrue="1" operator="equal">
      <formula>0</formula>
    </cfRule>
  </conditionalFormatting>
  <conditionalFormatting sqref="B9">
    <cfRule type="cellIs" dxfId="210" priority="13" stopIfTrue="1" operator="equal">
      <formula>0</formula>
    </cfRule>
  </conditionalFormatting>
  <conditionalFormatting sqref="B11">
    <cfRule type="cellIs" dxfId="209" priority="12" stopIfTrue="1" operator="equal">
      <formula>0</formula>
    </cfRule>
  </conditionalFormatting>
  <conditionalFormatting sqref="B11">
    <cfRule type="cellIs" dxfId="208" priority="11" stopIfTrue="1" operator="equal">
      <formula>0</formula>
    </cfRule>
  </conditionalFormatting>
  <conditionalFormatting sqref="B13">
    <cfRule type="cellIs" dxfId="207" priority="10" stopIfTrue="1" operator="equal">
      <formula>0</formula>
    </cfRule>
  </conditionalFormatting>
  <conditionalFormatting sqref="C4:C16">
    <cfRule type="cellIs" dxfId="206" priority="9" stopIfTrue="1" operator="equal">
      <formula>0</formula>
    </cfRule>
  </conditionalFormatting>
  <conditionalFormatting sqref="C4:C16">
    <cfRule type="cellIs" dxfId="205" priority="8" stopIfTrue="1" operator="equal">
      <formula>0</formula>
    </cfRule>
  </conditionalFormatting>
  <conditionalFormatting sqref="C4:C16">
    <cfRule type="cellIs" dxfId="204" priority="7" stopIfTrue="1" operator="equal">
      <formula>0</formula>
    </cfRule>
  </conditionalFormatting>
  <conditionalFormatting sqref="C4:C16">
    <cfRule type="cellIs" dxfId="203" priority="6" stopIfTrue="1" operator="equal">
      <formula>0</formula>
    </cfRule>
  </conditionalFormatting>
  <conditionalFormatting sqref="C4:C16">
    <cfRule type="cellIs" dxfId="202" priority="5" stopIfTrue="1" operator="equal">
      <formula>0</formula>
    </cfRule>
  </conditionalFormatting>
  <conditionalFormatting sqref="D4">
    <cfRule type="cellIs" dxfId="201" priority="4" stopIfTrue="1" operator="equal">
      <formula>0</formula>
    </cfRule>
  </conditionalFormatting>
  <conditionalFormatting sqref="D6">
    <cfRule type="cellIs" dxfId="200" priority="3" stopIfTrue="1" operator="equal">
      <formula>0</formula>
    </cfRule>
  </conditionalFormatting>
  <conditionalFormatting sqref="D19:D20">
    <cfRule type="cellIs" dxfId="199" priority="2" stopIfTrue="1" operator="equal">
      <formula>0</formula>
    </cfRule>
  </conditionalFormatting>
  <conditionalFormatting sqref="D19:D20">
    <cfRule type="cellIs" dxfId="198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1540-6695-8842-AD38-0F028E3E6924}">
  <dimension ref="A1:AD90"/>
  <sheetViews>
    <sheetView topLeftCell="A9" workbookViewId="0">
      <selection activeCell="T30" sqref="T30"/>
    </sheetView>
  </sheetViews>
  <sheetFormatPr baseColWidth="10" defaultRowHeight="16"/>
  <cols>
    <col min="1" max="1" width="5.5" bestFit="1" customWidth="1"/>
    <col min="2" max="2" width="5" style="6" customWidth="1"/>
    <col min="3" max="3" width="9.1640625" style="6" bestFit="1" customWidth="1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1" max="22" width="8.83203125" customWidth="1"/>
    <col min="23" max="23" width="23.5" customWidth="1"/>
    <col min="24" max="27" width="8.83203125" customWidth="1"/>
    <col min="28" max="28" width="13.83203125" customWidth="1"/>
  </cols>
  <sheetData>
    <row r="1" spans="1:30" ht="17" thickBot="1">
      <c r="U1" t="s">
        <v>181</v>
      </c>
      <c r="V1" s="194" t="s">
        <v>99</v>
      </c>
    </row>
    <row r="2" spans="1:30" ht="24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26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369</v>
      </c>
    </row>
    <row r="3" spans="1:30" ht="18" thickTop="1" thickBot="1">
      <c r="A3" s="15">
        <v>1</v>
      </c>
      <c r="B3" s="16">
        <v>64</v>
      </c>
      <c r="C3" s="16" t="s">
        <v>149</v>
      </c>
      <c r="D3" s="17">
        <v>43972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</row>
    <row r="4" spans="1:30">
      <c r="A4" s="15">
        <v>2</v>
      </c>
      <c r="B4" s="16">
        <v>64</v>
      </c>
      <c r="C4" s="16" t="s">
        <v>149</v>
      </c>
      <c r="D4" s="17">
        <v>43972</v>
      </c>
      <c r="E4" s="22"/>
      <c r="F4" s="9"/>
      <c r="G4" s="9"/>
      <c r="H4" s="9"/>
      <c r="I4" s="9"/>
      <c r="J4" s="9"/>
      <c r="K4" s="23">
        <f>(F2*3)+22</f>
        <v>100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Y4" t="s">
        <v>186</v>
      </c>
      <c r="Z4" t="s">
        <v>187</v>
      </c>
      <c r="AA4" t="s">
        <v>188</v>
      </c>
      <c r="AB4" t="s">
        <v>189</v>
      </c>
      <c r="AC4" t="s">
        <v>190</v>
      </c>
    </row>
    <row r="5" spans="1:30" ht="17" thickBot="1">
      <c r="A5" s="15">
        <v>3</v>
      </c>
      <c r="B5" s="16">
        <v>65</v>
      </c>
      <c r="C5" s="16" t="s">
        <v>150</v>
      </c>
      <c r="D5" s="17">
        <v>43957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  <c r="Y5" s="229">
        <v>0.1</v>
      </c>
      <c r="Z5" s="229">
        <v>38.234798431396484</v>
      </c>
      <c r="AA5" s="229">
        <v>0.99459999799728394</v>
      </c>
      <c r="AB5" s="229">
        <v>-3.101099967956543</v>
      </c>
      <c r="AC5" s="229">
        <v>110.11943054199219</v>
      </c>
    </row>
    <row r="6" spans="1:30" ht="18">
      <c r="A6" s="15">
        <v>4</v>
      </c>
      <c r="B6" s="16">
        <v>65</v>
      </c>
      <c r="C6" s="16" t="s">
        <v>150</v>
      </c>
      <c r="D6" s="17">
        <v>43957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1250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8">
      <c r="A7" s="15">
        <v>5</v>
      </c>
      <c r="B7" s="16">
        <v>66</v>
      </c>
      <c r="C7" s="16" t="s">
        <v>151</v>
      </c>
      <c r="D7" s="17">
        <v>43957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37.5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8">
      <c r="A8" s="15">
        <v>6</v>
      </c>
      <c r="B8" s="16">
        <v>66</v>
      </c>
      <c r="C8" s="16" t="s">
        <v>151</v>
      </c>
      <c r="D8" s="17">
        <v>43957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37.5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9">
      <c r="A9" s="15">
        <v>7</v>
      </c>
      <c r="B9" s="16">
        <v>67</v>
      </c>
      <c r="C9" s="16" t="s">
        <v>152</v>
      </c>
      <c r="D9" s="17">
        <v>44181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9">
      <c r="A10" s="15">
        <v>8</v>
      </c>
      <c r="B10" s="16">
        <v>67</v>
      </c>
      <c r="C10" s="16" t="s">
        <v>152</v>
      </c>
      <c r="D10" s="17">
        <v>44181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50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9" thickBot="1">
      <c r="A11" s="15">
        <v>9</v>
      </c>
      <c r="B11" s="16">
        <v>68</v>
      </c>
      <c r="C11" s="16" t="s">
        <v>152</v>
      </c>
      <c r="D11" s="17">
        <v>44203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600</v>
      </c>
      <c r="O11" s="10"/>
      <c r="P11" s="64"/>
      <c r="Q11" s="65"/>
      <c r="R11" s="66"/>
      <c r="S11" s="9"/>
      <c r="U11" t="s">
        <v>195</v>
      </c>
    </row>
    <row r="12" spans="1:30">
      <c r="A12" s="15">
        <v>10</v>
      </c>
      <c r="B12" s="16">
        <v>68</v>
      </c>
      <c r="C12" s="16" t="s">
        <v>152</v>
      </c>
      <c r="D12" s="17">
        <v>44203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7" thickBot="1">
      <c r="A13" s="15">
        <v>11</v>
      </c>
      <c r="B13" s="16">
        <v>69</v>
      </c>
      <c r="C13" s="16" t="s">
        <v>152</v>
      </c>
      <c r="D13" s="17">
        <v>44204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7" thickBot="1">
      <c r="A14" s="15">
        <v>12</v>
      </c>
      <c r="B14" s="16">
        <v>69</v>
      </c>
      <c r="C14" s="16" t="s">
        <v>152</v>
      </c>
      <c r="D14" s="17">
        <v>44204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>
      <c r="A15" s="15">
        <v>13</v>
      </c>
      <c r="B15" s="16">
        <v>70</v>
      </c>
      <c r="C15" s="16" t="s">
        <v>152</v>
      </c>
      <c r="D15" s="17">
        <v>44207</v>
      </c>
      <c r="E15" s="53"/>
      <c r="F15" s="9"/>
      <c r="G15" s="11"/>
      <c r="H15" s="9"/>
      <c r="I15" s="9"/>
      <c r="J15" s="9"/>
      <c r="K15" s="9"/>
      <c r="L15" s="9"/>
      <c r="U15">
        <v>86</v>
      </c>
      <c r="V15" t="s">
        <v>363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7" thickBot="1">
      <c r="A16" s="15">
        <v>14</v>
      </c>
      <c r="B16" s="16">
        <v>70</v>
      </c>
      <c r="C16" s="16" t="s">
        <v>152</v>
      </c>
      <c r="D16" s="17">
        <v>44207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7" thickTop="1">
      <c r="A17" s="15">
        <v>15</v>
      </c>
      <c r="B17" s="16">
        <v>72</v>
      </c>
      <c r="C17" s="16" t="s">
        <v>152</v>
      </c>
      <c r="D17" s="17">
        <v>44217</v>
      </c>
      <c r="E17" s="452" t="s">
        <v>36</v>
      </c>
      <c r="F17" s="86"/>
      <c r="G17" s="87"/>
      <c r="H17" s="88"/>
      <c r="I17" s="89" t="str">
        <f>C3</f>
        <v>KT47 PLS</v>
      </c>
      <c r="J17" s="90"/>
      <c r="K17" s="91"/>
      <c r="L17" s="92" t="str">
        <f>C11</f>
        <v>LG94 PLS</v>
      </c>
      <c r="M17" s="93"/>
      <c r="N17" s="94"/>
      <c r="O17" s="89" t="str">
        <f>C19</f>
        <v>LG94 PLS</v>
      </c>
      <c r="P17" s="95"/>
      <c r="Q17" s="328"/>
      <c r="R17" s="452" t="s">
        <v>36</v>
      </c>
      <c r="S17" s="58"/>
      <c r="U17">
        <v>96</v>
      </c>
      <c r="V17" t="s">
        <v>229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8">
      <c r="A18" s="15">
        <v>16</v>
      </c>
      <c r="B18" s="16">
        <v>72</v>
      </c>
      <c r="C18" s="16" t="s">
        <v>152</v>
      </c>
      <c r="D18" s="17">
        <v>44217</v>
      </c>
      <c r="E18" s="452"/>
      <c r="F18" s="454" t="s">
        <v>37</v>
      </c>
      <c r="G18" s="455"/>
      <c r="H18" s="456">
        <f>B3</f>
        <v>64</v>
      </c>
      <c r="I18" s="457"/>
      <c r="J18" s="458"/>
      <c r="K18" s="465">
        <f>B11</f>
        <v>68</v>
      </c>
      <c r="L18" s="466"/>
      <c r="M18" s="467"/>
      <c r="N18" s="456">
        <f>B19</f>
        <v>73</v>
      </c>
      <c r="O18" s="457"/>
      <c r="P18" s="458"/>
      <c r="Q18" s="329"/>
      <c r="R18" s="452"/>
      <c r="S18" s="58"/>
      <c r="U18">
        <v>61</v>
      </c>
      <c r="V18" t="s">
        <v>221</v>
      </c>
      <c r="W18" t="s">
        <v>222</v>
      </c>
      <c r="X18" t="s">
        <v>208</v>
      </c>
      <c r="Y18" s="229">
        <v>37.710601806640625</v>
      </c>
      <c r="Z18" s="229">
        <v>37.5897216796875</v>
      </c>
      <c r="AA18" s="229">
        <v>0.17095030844211578</v>
      </c>
      <c r="AB18" s="229">
        <v>1</v>
      </c>
      <c r="AC18" t="s">
        <v>226</v>
      </c>
      <c r="AD18" t="s">
        <v>226</v>
      </c>
    </row>
    <row r="19" spans="1:30" ht="19" thickBot="1">
      <c r="A19" s="15">
        <v>17</v>
      </c>
      <c r="B19" s="16">
        <v>73</v>
      </c>
      <c r="C19" s="16" t="s">
        <v>152</v>
      </c>
      <c r="D19" s="17">
        <v>44224</v>
      </c>
      <c r="E19" s="453"/>
      <c r="F19" s="99"/>
      <c r="G19" s="100"/>
      <c r="H19" s="101">
        <v>1</v>
      </c>
      <c r="I19" s="102">
        <f>D3</f>
        <v>43972</v>
      </c>
      <c r="J19" s="103"/>
      <c r="K19" s="104">
        <v>9</v>
      </c>
      <c r="L19" s="105">
        <f>D11</f>
        <v>44203</v>
      </c>
      <c r="M19" s="106"/>
      <c r="N19" s="107"/>
      <c r="O19" s="108">
        <f>D19</f>
        <v>44224</v>
      </c>
      <c r="P19" s="109"/>
      <c r="Q19" s="330" t="str">
        <f>C27</f>
        <v>LG94 PLS</v>
      </c>
      <c r="R19" s="453"/>
      <c r="S19" s="58"/>
      <c r="U19">
        <v>62</v>
      </c>
      <c r="V19" t="s">
        <v>223</v>
      </c>
      <c r="W19" t="s">
        <v>222</v>
      </c>
      <c r="X19" t="s">
        <v>208</v>
      </c>
      <c r="Y19" s="229">
        <v>37.468841552734375</v>
      </c>
      <c r="Z19" s="229">
        <v>37.5897216796875</v>
      </c>
      <c r="AA19" s="229">
        <v>0.17095030844211578</v>
      </c>
      <c r="AB19" s="229">
        <v>1</v>
      </c>
      <c r="AC19" t="s">
        <v>226</v>
      </c>
      <c r="AD19" t="s">
        <v>226</v>
      </c>
    </row>
    <row r="20" spans="1:30" ht="18">
      <c r="A20" s="15">
        <v>18</v>
      </c>
      <c r="B20" s="16">
        <v>73</v>
      </c>
      <c r="C20" s="16" t="s">
        <v>152</v>
      </c>
      <c r="D20" s="17">
        <v>44224</v>
      </c>
      <c r="E20" s="451" t="s">
        <v>39</v>
      </c>
      <c r="F20" s="110"/>
      <c r="G20" s="111"/>
      <c r="H20" s="112"/>
      <c r="I20" s="113" t="str">
        <f>C4</f>
        <v>KT47 PLS</v>
      </c>
      <c r="J20" s="114"/>
      <c r="K20" s="115"/>
      <c r="L20" s="116" t="str">
        <f>C12</f>
        <v>LG94 PLS</v>
      </c>
      <c r="M20" s="117"/>
      <c r="N20" s="118"/>
      <c r="O20" s="119" t="str">
        <f>C20</f>
        <v>LG94 PLS</v>
      </c>
      <c r="P20" s="120"/>
      <c r="Q20" s="462">
        <f>B27</f>
        <v>77</v>
      </c>
      <c r="R20" s="451" t="s">
        <v>39</v>
      </c>
      <c r="S20" s="58"/>
      <c r="U20">
        <v>49</v>
      </c>
      <c r="V20" t="s">
        <v>218</v>
      </c>
      <c r="W20" t="s">
        <v>219</v>
      </c>
      <c r="X20" t="s">
        <v>208</v>
      </c>
      <c r="Y20" s="229">
        <v>35.689670562744141</v>
      </c>
      <c r="Z20" s="229">
        <v>35.626548767089844</v>
      </c>
      <c r="AA20" s="229">
        <v>8.9270398020744324E-2</v>
      </c>
      <c r="AB20" s="229">
        <v>10</v>
      </c>
      <c r="AC20" t="s">
        <v>226</v>
      </c>
      <c r="AD20" t="s">
        <v>226</v>
      </c>
    </row>
    <row r="21" spans="1:30" ht="18">
      <c r="A21" s="15">
        <v>19</v>
      </c>
      <c r="B21" s="16">
        <v>74</v>
      </c>
      <c r="C21" s="16" t="s">
        <v>152</v>
      </c>
      <c r="D21" s="17">
        <v>44231</v>
      </c>
      <c r="E21" s="452"/>
      <c r="F21" s="456" t="s">
        <v>40</v>
      </c>
      <c r="G21" s="458"/>
      <c r="H21" s="459">
        <f>B4</f>
        <v>64</v>
      </c>
      <c r="I21" s="460"/>
      <c r="J21" s="461"/>
      <c r="K21" s="456">
        <f>B12</f>
        <v>68</v>
      </c>
      <c r="L21" s="457"/>
      <c r="M21" s="458"/>
      <c r="N21" s="459">
        <f>B20</f>
        <v>73</v>
      </c>
      <c r="O21" s="460"/>
      <c r="P21" s="461"/>
      <c r="Q21" s="462"/>
      <c r="R21" s="452"/>
      <c r="S21" s="58"/>
      <c r="U21">
        <v>50</v>
      </c>
      <c r="V21" t="s">
        <v>220</v>
      </c>
      <c r="W21" t="s">
        <v>219</v>
      </c>
      <c r="X21" t="s">
        <v>208</v>
      </c>
      <c r="Y21" s="229">
        <v>35.563423156738281</v>
      </c>
      <c r="Z21" s="229">
        <v>35.626548767089844</v>
      </c>
      <c r="AA21" s="229">
        <v>8.9270398020744324E-2</v>
      </c>
      <c r="AB21" s="229">
        <v>10</v>
      </c>
      <c r="AC21" t="s">
        <v>226</v>
      </c>
      <c r="AD21" t="s">
        <v>226</v>
      </c>
    </row>
    <row r="22" spans="1:30" ht="17" thickBot="1">
      <c r="A22" s="15">
        <v>20</v>
      </c>
      <c r="B22" s="16">
        <v>74</v>
      </c>
      <c r="C22" s="16" t="s">
        <v>152</v>
      </c>
      <c r="D22" s="17">
        <v>44231</v>
      </c>
      <c r="E22" s="453"/>
      <c r="F22" s="121"/>
      <c r="G22" s="122"/>
      <c r="H22" s="123">
        <v>2</v>
      </c>
      <c r="I22" s="124">
        <f>D4</f>
        <v>43972</v>
      </c>
      <c r="J22" s="125"/>
      <c r="K22" s="126">
        <v>10</v>
      </c>
      <c r="L22" s="127">
        <f>D12</f>
        <v>44203</v>
      </c>
      <c r="M22" s="128"/>
      <c r="N22" s="129">
        <v>18</v>
      </c>
      <c r="O22" s="130">
        <f>D20</f>
        <v>44224</v>
      </c>
      <c r="P22" s="131"/>
      <c r="Q22" s="462"/>
      <c r="R22" s="453"/>
      <c r="S22" s="58"/>
      <c r="U22">
        <v>37</v>
      </c>
      <c r="V22" t="s">
        <v>216</v>
      </c>
      <c r="W22" t="s">
        <v>217</v>
      </c>
      <c r="X22" t="s">
        <v>208</v>
      </c>
      <c r="Y22" s="229">
        <v>32.344608306884766</v>
      </c>
      <c r="Z22" s="229">
        <v>32.372169494628906</v>
      </c>
      <c r="AA22" s="229">
        <v>3.8980104029178619E-2</v>
      </c>
      <c r="AB22" s="229">
        <v>100</v>
      </c>
      <c r="AC22" t="s">
        <v>226</v>
      </c>
      <c r="AD22" t="s">
        <v>226</v>
      </c>
    </row>
    <row r="23" spans="1:30">
      <c r="A23" s="15">
        <v>21</v>
      </c>
      <c r="B23" s="16">
        <v>75</v>
      </c>
      <c r="C23" s="16" t="s">
        <v>152</v>
      </c>
      <c r="D23" s="17">
        <v>44238</v>
      </c>
      <c r="E23" s="451" t="s">
        <v>41</v>
      </c>
      <c r="F23" s="132"/>
      <c r="G23" s="133"/>
      <c r="H23" s="134"/>
      <c r="I23" s="47" t="str">
        <f>C5</f>
        <v>KT47 FETUS PLS</v>
      </c>
      <c r="J23" s="135"/>
      <c r="K23" s="136"/>
      <c r="L23" s="137" t="str">
        <f>C13</f>
        <v>LG94 PLS</v>
      </c>
      <c r="M23" s="138"/>
      <c r="N23" s="139"/>
      <c r="O23" s="140" t="str">
        <f>C21</f>
        <v>LG94 PLS</v>
      </c>
      <c r="P23" s="141"/>
      <c r="Q23" s="142">
        <f>D27</f>
        <v>44252</v>
      </c>
      <c r="R23" s="452" t="s">
        <v>41</v>
      </c>
      <c r="S23" s="58"/>
      <c r="U23">
        <v>38</v>
      </c>
      <c r="V23" t="s">
        <v>90</v>
      </c>
      <c r="W23" t="s">
        <v>217</v>
      </c>
      <c r="X23" t="s">
        <v>208</v>
      </c>
      <c r="Y23" s="229">
        <v>32.399734497070312</v>
      </c>
      <c r="Z23" s="229">
        <v>32.372169494628906</v>
      </c>
      <c r="AA23" s="229">
        <v>3.8980104029178619E-2</v>
      </c>
      <c r="AB23" s="229">
        <v>100</v>
      </c>
      <c r="AC23" t="s">
        <v>226</v>
      </c>
      <c r="AD23" t="s">
        <v>226</v>
      </c>
    </row>
    <row r="24" spans="1:30" ht="18">
      <c r="A24" s="15">
        <v>22</v>
      </c>
      <c r="B24" s="16">
        <v>75</v>
      </c>
      <c r="C24" s="16" t="s">
        <v>152</v>
      </c>
      <c r="D24" s="17">
        <v>44238</v>
      </c>
      <c r="E24" s="452"/>
      <c r="F24" s="454" t="s">
        <v>42</v>
      </c>
      <c r="G24" s="455"/>
      <c r="H24" s="456">
        <f>B5</f>
        <v>65</v>
      </c>
      <c r="I24" s="457"/>
      <c r="J24" s="458"/>
      <c r="K24" s="459">
        <f>B13</f>
        <v>69</v>
      </c>
      <c r="L24" s="460"/>
      <c r="M24" s="461"/>
      <c r="N24" s="456">
        <f>B21</f>
        <v>74</v>
      </c>
      <c r="O24" s="457"/>
      <c r="P24" s="458"/>
      <c r="Q24" s="144"/>
      <c r="R24" s="452"/>
      <c r="S24" s="58"/>
      <c r="U24">
        <v>25</v>
      </c>
      <c r="V24" t="s">
        <v>213</v>
      </c>
      <c r="W24" t="s">
        <v>214</v>
      </c>
      <c r="X24" t="s">
        <v>208</v>
      </c>
      <c r="Y24" s="229">
        <v>29.108955383300781</v>
      </c>
      <c r="Z24" s="229">
        <v>29.074066162109375</v>
      </c>
      <c r="AA24" s="229">
        <v>4.9339462071657181E-2</v>
      </c>
      <c r="AB24" s="229">
        <v>1000</v>
      </c>
      <c r="AC24" t="s">
        <v>226</v>
      </c>
      <c r="AD24" t="s">
        <v>226</v>
      </c>
    </row>
    <row r="25" spans="1:30" ht="17" thickBot="1">
      <c r="A25" s="15">
        <v>23</v>
      </c>
      <c r="B25" s="16">
        <v>76</v>
      </c>
      <c r="C25" s="16" t="s">
        <v>152</v>
      </c>
      <c r="D25" s="17">
        <v>44245</v>
      </c>
      <c r="E25" s="453"/>
      <c r="F25" s="145"/>
      <c r="G25" s="146"/>
      <c r="H25" s="147">
        <v>3</v>
      </c>
      <c r="I25" s="148">
        <f>D5</f>
        <v>43957</v>
      </c>
      <c r="J25" s="103"/>
      <c r="K25" s="104">
        <v>11</v>
      </c>
      <c r="L25" s="105">
        <f>D13</f>
        <v>44204</v>
      </c>
      <c r="M25" s="149"/>
      <c r="N25" s="150">
        <v>19</v>
      </c>
      <c r="O25" s="148">
        <f>D21</f>
        <v>44231</v>
      </c>
      <c r="P25" s="151"/>
      <c r="Q25" s="152"/>
      <c r="R25" s="453"/>
      <c r="S25" s="58"/>
      <c r="U25">
        <v>26</v>
      </c>
      <c r="V25" t="s">
        <v>215</v>
      </c>
      <c r="W25" t="s">
        <v>214</v>
      </c>
      <c r="X25" t="s">
        <v>208</v>
      </c>
      <c r="Y25" s="229">
        <v>29.039178848266602</v>
      </c>
      <c r="Z25" s="229">
        <v>29.074066162109375</v>
      </c>
      <c r="AA25" s="229">
        <v>4.9339462071657181E-2</v>
      </c>
      <c r="AB25" s="229">
        <v>1000</v>
      </c>
      <c r="AC25" t="s">
        <v>226</v>
      </c>
      <c r="AD25" t="s">
        <v>226</v>
      </c>
    </row>
    <row r="26" spans="1:30" ht="18">
      <c r="A26" s="15">
        <v>24</v>
      </c>
      <c r="B26" s="32">
        <v>76</v>
      </c>
      <c r="C26" s="16" t="s">
        <v>152</v>
      </c>
      <c r="D26" s="17">
        <v>44245</v>
      </c>
      <c r="E26" s="475" t="s">
        <v>44</v>
      </c>
      <c r="F26" s="153"/>
      <c r="G26" s="122"/>
      <c r="H26" s="112"/>
      <c r="I26" s="113" t="str">
        <f>C6</f>
        <v>KT47 FETUS PLS</v>
      </c>
      <c r="J26" s="154"/>
      <c r="K26" s="115"/>
      <c r="L26" s="81" t="str">
        <f>C14</f>
        <v>LG94 PLS</v>
      </c>
      <c r="M26" s="117"/>
      <c r="N26" s="155"/>
      <c r="O26" s="113" t="str">
        <f>C22</f>
        <v>LG94 PLS</v>
      </c>
      <c r="P26" s="156"/>
      <c r="Q26" s="331"/>
      <c r="R26" s="452" t="s">
        <v>44</v>
      </c>
      <c r="S26" s="58"/>
      <c r="U26">
        <v>13</v>
      </c>
      <c r="V26" t="s">
        <v>210</v>
      </c>
      <c r="W26" t="s">
        <v>211</v>
      </c>
      <c r="X26" t="s">
        <v>208</v>
      </c>
      <c r="Y26" s="229">
        <v>25.814319610595703</v>
      </c>
      <c r="Z26" s="229">
        <v>25.781261444091797</v>
      </c>
      <c r="AA26" s="229">
        <v>4.6751309186220169E-2</v>
      </c>
      <c r="AB26" s="229">
        <v>10000</v>
      </c>
      <c r="AC26" t="s">
        <v>226</v>
      </c>
      <c r="AD26" t="s">
        <v>226</v>
      </c>
    </row>
    <row r="27" spans="1:30" ht="18">
      <c r="A27" s="15">
        <v>25</v>
      </c>
      <c r="B27" s="16">
        <v>77</v>
      </c>
      <c r="C27" s="16" t="s">
        <v>152</v>
      </c>
      <c r="D27" s="17">
        <v>44252</v>
      </c>
      <c r="E27" s="476"/>
      <c r="F27" s="456" t="s">
        <v>45</v>
      </c>
      <c r="G27" s="458"/>
      <c r="H27" s="459">
        <f>B6</f>
        <v>65</v>
      </c>
      <c r="I27" s="460"/>
      <c r="J27" s="461"/>
      <c r="K27" s="456">
        <f>B14</f>
        <v>69</v>
      </c>
      <c r="L27" s="457"/>
      <c r="M27" s="458"/>
      <c r="N27" s="459">
        <f>B22</f>
        <v>74</v>
      </c>
      <c r="O27" s="460"/>
      <c r="P27" s="461"/>
      <c r="Q27" s="332"/>
      <c r="R27" s="452"/>
      <c r="S27" s="58"/>
      <c r="U27">
        <v>14</v>
      </c>
      <c r="V27" t="s">
        <v>212</v>
      </c>
      <c r="W27" t="s">
        <v>211</v>
      </c>
      <c r="X27" t="s">
        <v>208</v>
      </c>
      <c r="Y27" s="229">
        <v>25.748203277587891</v>
      </c>
      <c r="Z27" s="229">
        <v>25.781261444091797</v>
      </c>
      <c r="AA27" s="229">
        <v>4.6751309186220169E-2</v>
      </c>
      <c r="AB27" s="229">
        <v>10000</v>
      </c>
      <c r="AC27" t="s">
        <v>226</v>
      </c>
      <c r="AD27" t="s">
        <v>226</v>
      </c>
    </row>
    <row r="28" spans="1:30" ht="17" thickBot="1">
      <c r="A28" s="157">
        <v>26</v>
      </c>
      <c r="B28" s="32">
        <v>77</v>
      </c>
      <c r="C28" s="16" t="s">
        <v>152</v>
      </c>
      <c r="D28" s="17">
        <v>44252</v>
      </c>
      <c r="E28" s="477"/>
      <c r="F28" s="158"/>
      <c r="G28" s="159"/>
      <c r="H28" s="129">
        <v>4</v>
      </c>
      <c r="I28" s="160">
        <f>D6</f>
        <v>43957</v>
      </c>
      <c r="J28" s="161"/>
      <c r="K28" s="162">
        <v>12</v>
      </c>
      <c r="L28" s="127">
        <f>D14</f>
        <v>44204</v>
      </c>
      <c r="M28" s="163"/>
      <c r="N28" s="104">
        <v>20</v>
      </c>
      <c r="O28" s="160">
        <f>D22</f>
        <v>44231</v>
      </c>
      <c r="P28" s="131"/>
      <c r="Q28" s="333" t="str">
        <f>C28</f>
        <v>LG94 PLS</v>
      </c>
      <c r="R28" s="452"/>
      <c r="S28" s="58"/>
      <c r="U28">
        <v>1</v>
      </c>
      <c r="V28" t="s">
        <v>206</v>
      </c>
      <c r="W28" t="s">
        <v>207</v>
      </c>
      <c r="X28" t="s">
        <v>208</v>
      </c>
      <c r="Y28" s="229">
        <v>22.508438110351562</v>
      </c>
      <c r="Z28" s="229">
        <v>22.448747634887695</v>
      </c>
      <c r="AA28" s="229">
        <v>8.4415078163146973E-2</v>
      </c>
      <c r="AB28" s="229">
        <v>100000</v>
      </c>
      <c r="AC28" t="s">
        <v>226</v>
      </c>
      <c r="AD28" t="s">
        <v>226</v>
      </c>
    </row>
    <row r="29" spans="1:30" ht="17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KT47 CORD PLS</v>
      </c>
      <c r="J29" s="167"/>
      <c r="K29" s="168"/>
      <c r="L29" s="137" t="str">
        <f>C15</f>
        <v>LG94 PLS</v>
      </c>
      <c r="M29" s="138"/>
      <c r="N29" s="139"/>
      <c r="O29" s="140" t="str">
        <f>C23</f>
        <v>LG94 PLS</v>
      </c>
      <c r="P29" s="143"/>
      <c r="Q29" s="470">
        <f>B28</f>
        <v>77</v>
      </c>
      <c r="R29" s="471" t="s">
        <v>47</v>
      </c>
      <c r="S29" s="58"/>
      <c r="U29">
        <v>2</v>
      </c>
      <c r="V29" t="s">
        <v>209</v>
      </c>
      <c r="W29" t="s">
        <v>207</v>
      </c>
      <c r="X29" t="s">
        <v>208</v>
      </c>
      <c r="Y29" s="229">
        <v>22.389057159423828</v>
      </c>
      <c r="Z29" s="229">
        <v>22.448747634887695</v>
      </c>
      <c r="AA29" s="229">
        <v>8.4415078163146973E-2</v>
      </c>
      <c r="AB29" s="229">
        <v>100000</v>
      </c>
      <c r="AC29" t="s">
        <v>226</v>
      </c>
      <c r="AD29" t="s">
        <v>226</v>
      </c>
    </row>
    <row r="30" spans="1:30" ht="18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66</v>
      </c>
      <c r="I30" s="473"/>
      <c r="J30" s="474"/>
      <c r="K30" s="459">
        <f>B15</f>
        <v>70</v>
      </c>
      <c r="L30" s="460"/>
      <c r="M30" s="461"/>
      <c r="N30" s="456">
        <f>B23</f>
        <v>75</v>
      </c>
      <c r="O30" s="457"/>
      <c r="P30" s="458"/>
      <c r="Q30" s="470"/>
      <c r="R30" s="452"/>
      <c r="S30" s="58"/>
      <c r="Y30" s="229"/>
      <c r="Z30" s="229"/>
      <c r="AA30" s="229"/>
      <c r="AB30" s="229"/>
    </row>
    <row r="31" spans="1:30" ht="19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D7</f>
        <v>43957</v>
      </c>
      <c r="J31" s="169"/>
      <c r="K31" s="170">
        <v>13</v>
      </c>
      <c r="L31" s="105">
        <f>D15</f>
        <v>44207</v>
      </c>
      <c r="M31" s="106"/>
      <c r="N31" s="150">
        <v>21</v>
      </c>
      <c r="O31" s="148">
        <f>D23</f>
        <v>44238</v>
      </c>
      <c r="P31" s="109"/>
      <c r="Q31" s="470"/>
      <c r="R31" s="453"/>
      <c r="S31" s="58"/>
      <c r="U31">
        <v>75</v>
      </c>
      <c r="V31" t="s">
        <v>253</v>
      </c>
      <c r="W31" s="194" t="s">
        <v>370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</row>
    <row r="32" spans="1:30" ht="18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KT47 CORD PLS</v>
      </c>
      <c r="J32" s="172"/>
      <c r="K32" s="115"/>
      <c r="L32" s="81" t="str">
        <f>C16</f>
        <v>LG94 PLS</v>
      </c>
      <c r="M32" s="117"/>
      <c r="N32" s="118"/>
      <c r="O32" s="119" t="str">
        <f>C24</f>
        <v>LG94 PLS</v>
      </c>
      <c r="P32" s="173"/>
      <c r="Q32" s="174">
        <f>D28</f>
        <v>44252</v>
      </c>
      <c r="R32" s="451" t="s">
        <v>49</v>
      </c>
      <c r="S32" s="58"/>
      <c r="U32">
        <v>76</v>
      </c>
      <c r="V32" t="s">
        <v>254</v>
      </c>
      <c r="W32" s="194" t="s">
        <v>370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</row>
    <row r="33" spans="1:30" ht="18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66</v>
      </c>
      <c r="I33" s="460"/>
      <c r="J33" s="461"/>
      <c r="K33" s="456">
        <f>B16</f>
        <v>70</v>
      </c>
      <c r="L33" s="457"/>
      <c r="M33" s="458"/>
      <c r="N33" s="459">
        <f>B24</f>
        <v>75</v>
      </c>
      <c r="O33" s="460"/>
      <c r="P33" s="461"/>
      <c r="Q33" s="175"/>
      <c r="R33" s="452"/>
      <c r="S33" s="58"/>
      <c r="U33">
        <v>77</v>
      </c>
      <c r="V33" t="s">
        <v>255</v>
      </c>
      <c r="W33" s="194" t="s">
        <v>370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</row>
    <row r="34" spans="1:30" ht="17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43957</v>
      </c>
      <c r="J34" s="125"/>
      <c r="K34" s="126">
        <v>14</v>
      </c>
      <c r="L34" s="127">
        <f>D16</f>
        <v>44207</v>
      </c>
      <c r="M34" s="178"/>
      <c r="N34" s="129">
        <v>22</v>
      </c>
      <c r="O34" s="130">
        <f>D24</f>
        <v>44238</v>
      </c>
      <c r="P34" s="179"/>
      <c r="Q34" s="180"/>
      <c r="R34" s="452"/>
      <c r="S34" s="58"/>
      <c r="U34">
        <v>87</v>
      </c>
      <c r="V34" t="s">
        <v>256</v>
      </c>
      <c r="W34" s="194" t="s">
        <v>370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</row>
    <row r="35" spans="1:30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LG94 PLS</v>
      </c>
      <c r="J35" s="183"/>
      <c r="K35" s="136"/>
      <c r="L35" s="137" t="str">
        <f>C17</f>
        <v>LG94 PLS</v>
      </c>
      <c r="M35" s="138"/>
      <c r="N35" s="139"/>
      <c r="O35" s="140" t="str">
        <f>C25</f>
        <v>LG94 PLS</v>
      </c>
      <c r="P35" s="143"/>
      <c r="Q35" s="184"/>
      <c r="R35" s="451" t="s">
        <v>51</v>
      </c>
      <c r="S35" s="58"/>
      <c r="U35">
        <v>88</v>
      </c>
      <c r="V35" t="s">
        <v>257</v>
      </c>
      <c r="W35" s="194" t="s">
        <v>370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</row>
    <row r="36" spans="1:30" ht="18">
      <c r="A36" s="181"/>
      <c r="B36" s="182"/>
      <c r="C36" s="182"/>
      <c r="D36" s="182"/>
      <c r="E36" s="452"/>
      <c r="F36" s="456"/>
      <c r="G36" s="458"/>
      <c r="H36" s="456">
        <f>B9</f>
        <v>67</v>
      </c>
      <c r="I36" s="457"/>
      <c r="J36" s="458"/>
      <c r="K36" s="465">
        <f>B17</f>
        <v>72</v>
      </c>
      <c r="L36" s="466"/>
      <c r="M36" s="467"/>
      <c r="N36" s="456">
        <f>B25</f>
        <v>76</v>
      </c>
      <c r="O36" s="457"/>
      <c r="P36" s="458"/>
      <c r="Q36" s="185" t="s">
        <v>38</v>
      </c>
      <c r="R36" s="452"/>
      <c r="S36" s="58"/>
      <c r="U36">
        <v>89</v>
      </c>
      <c r="V36" t="s">
        <v>258</v>
      </c>
      <c r="W36" s="349" t="s">
        <v>370</v>
      </c>
      <c r="X36" s="35" t="s">
        <v>228</v>
      </c>
      <c r="Y36" s="35" t="s">
        <v>225</v>
      </c>
      <c r="Z36" s="35" t="s">
        <v>226</v>
      </c>
      <c r="AA36" s="35" t="s">
        <v>226</v>
      </c>
      <c r="AB36" s="35" t="s">
        <v>226</v>
      </c>
      <c r="AC36" s="35" t="s">
        <v>226</v>
      </c>
      <c r="AD36" s="35" t="s">
        <v>226</v>
      </c>
    </row>
    <row r="37" spans="1:30" ht="19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44181</v>
      </c>
      <c r="J37" s="169"/>
      <c r="K37" s="170">
        <v>15</v>
      </c>
      <c r="L37" s="105">
        <f>D17</f>
        <v>44217</v>
      </c>
      <c r="M37" s="106"/>
      <c r="N37" s="187">
        <v>23</v>
      </c>
      <c r="O37" s="108">
        <f>D25</f>
        <v>44245</v>
      </c>
      <c r="P37" s="109"/>
      <c r="Q37" s="188"/>
      <c r="R37" s="453"/>
      <c r="S37" s="58"/>
      <c r="U37">
        <v>6</v>
      </c>
      <c r="V37" t="s">
        <v>259</v>
      </c>
      <c r="W37" s="194" t="s">
        <v>371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</row>
    <row r="38" spans="1:30" ht="19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LG94 PLS</v>
      </c>
      <c r="J38" s="114"/>
      <c r="K38" s="115"/>
      <c r="L38" s="81" t="str">
        <f>C18</f>
        <v>LG94 PLS</v>
      </c>
      <c r="M38" s="117"/>
      <c r="N38" s="118"/>
      <c r="O38" s="119" t="str">
        <f>C26</f>
        <v>LG94 PLS</v>
      </c>
      <c r="P38" s="173"/>
      <c r="Q38" s="192"/>
      <c r="R38" s="452" t="s">
        <v>52</v>
      </c>
      <c r="S38" s="58"/>
      <c r="U38">
        <v>7</v>
      </c>
      <c r="V38" t="s">
        <v>261</v>
      </c>
      <c r="W38" s="194" t="s">
        <v>371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</row>
    <row r="39" spans="1:30" ht="19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67</v>
      </c>
      <c r="I39" s="460"/>
      <c r="J39" s="461"/>
      <c r="K39" s="456">
        <f>B18</f>
        <v>72</v>
      </c>
      <c r="L39" s="457"/>
      <c r="M39" s="458"/>
      <c r="N39" s="480">
        <f>B26</f>
        <v>76</v>
      </c>
      <c r="O39" s="481"/>
      <c r="P39" s="482"/>
      <c r="Q39" s="196" t="s">
        <v>38</v>
      </c>
      <c r="R39" s="452"/>
      <c r="S39" s="58"/>
      <c r="U39">
        <v>8</v>
      </c>
      <c r="V39" t="s">
        <v>262</v>
      </c>
      <c r="W39" s="194" t="s">
        <v>371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</row>
    <row r="40" spans="1:30" ht="17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44181</v>
      </c>
      <c r="J40" s="201"/>
      <c r="K40" s="202">
        <v>16</v>
      </c>
      <c r="L40" s="203">
        <f>D18</f>
        <v>44217</v>
      </c>
      <c r="M40" s="204"/>
      <c r="N40" s="205">
        <v>24</v>
      </c>
      <c r="O40" s="200">
        <f>D26</f>
        <v>44245</v>
      </c>
      <c r="P40" s="201"/>
      <c r="Q40" s="206"/>
      <c r="R40" s="452"/>
      <c r="S40" s="58"/>
      <c r="U40">
        <v>18</v>
      </c>
      <c r="V40" t="s">
        <v>263</v>
      </c>
      <c r="W40" s="194" t="s">
        <v>371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</row>
    <row r="41" spans="1:30" ht="19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19</v>
      </c>
      <c r="V41" t="s">
        <v>264</v>
      </c>
      <c r="W41" s="194" t="s">
        <v>371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0" ht="20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20</v>
      </c>
      <c r="V42" t="s">
        <v>265</v>
      </c>
      <c r="W42" s="349" t="s">
        <v>371</v>
      </c>
      <c r="X42" s="35" t="s">
        <v>228</v>
      </c>
      <c r="Y42" s="35" t="s">
        <v>225</v>
      </c>
      <c r="Z42" s="35" t="s">
        <v>226</v>
      </c>
      <c r="AA42" s="35" t="s">
        <v>226</v>
      </c>
      <c r="AB42" s="35" t="s">
        <v>226</v>
      </c>
      <c r="AC42" s="35" t="s">
        <v>226</v>
      </c>
      <c r="AD42" s="35" t="s">
        <v>226</v>
      </c>
    </row>
    <row r="43" spans="1:30" ht="20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30</v>
      </c>
      <c r="V43" t="s">
        <v>266</v>
      </c>
      <c r="W43" s="194" t="s">
        <v>372</v>
      </c>
      <c r="X43" t="s">
        <v>228</v>
      </c>
      <c r="Y43" s="229">
        <v>37.346443176269531</v>
      </c>
      <c r="Z43" s="229">
        <v>37.391498565673828</v>
      </c>
      <c r="AA43" s="229">
        <v>0.51821243762969971</v>
      </c>
      <c r="AB43" s="229">
        <v>1.9340382814407349</v>
      </c>
      <c r="AC43" s="229">
        <v>1.9909656047821045</v>
      </c>
      <c r="AD43" s="229">
        <v>0.83317834138870239</v>
      </c>
    </row>
    <row r="44" spans="1:30" ht="20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31</v>
      </c>
      <c r="V44" t="s">
        <v>267</v>
      </c>
      <c r="W44" s="194" t="s">
        <v>372</v>
      </c>
      <c r="X44" t="s">
        <v>228</v>
      </c>
      <c r="Y44" s="229">
        <v>37.293033599853516</v>
      </c>
      <c r="Z44" s="229">
        <v>37.391498565673828</v>
      </c>
      <c r="AA44" s="229">
        <v>0.51821243762969971</v>
      </c>
      <c r="AB44" s="229">
        <v>2.012277364730835</v>
      </c>
      <c r="AC44" s="229">
        <v>1.9909656047821045</v>
      </c>
      <c r="AD44" s="229">
        <v>0.83317834138870239</v>
      </c>
    </row>
    <row r="45" spans="1:30" ht="20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32</v>
      </c>
      <c r="V45" t="s">
        <v>268</v>
      </c>
      <c r="W45" s="194" t="s">
        <v>372</v>
      </c>
      <c r="X45" t="s">
        <v>228</v>
      </c>
      <c r="Y45" s="229">
        <v>37.901618957519531</v>
      </c>
      <c r="Z45" s="229">
        <v>37.391498565673828</v>
      </c>
      <c r="AA45" s="229">
        <v>0.51821243762969971</v>
      </c>
      <c r="AB45" s="229">
        <v>1.2806770801544189</v>
      </c>
      <c r="AC45" s="229">
        <v>1.9909656047821045</v>
      </c>
      <c r="AD45" s="229">
        <v>0.83317834138870239</v>
      </c>
    </row>
    <row r="46" spans="1:30" ht="20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42</v>
      </c>
      <c r="V46" t="s">
        <v>269</v>
      </c>
      <c r="W46" s="194" t="s">
        <v>372</v>
      </c>
      <c r="X46" t="s">
        <v>228</v>
      </c>
      <c r="Y46" s="229">
        <v>37.814426422119141</v>
      </c>
      <c r="Z46" s="229">
        <v>37.391498565673828</v>
      </c>
      <c r="AA46" s="229">
        <v>0.51821243762969971</v>
      </c>
      <c r="AB46" s="229">
        <v>1.3663321733474731</v>
      </c>
      <c r="AC46" s="229">
        <v>1.9909656047821045</v>
      </c>
      <c r="AD46" s="229">
        <v>0.83317834138870239</v>
      </c>
    </row>
    <row r="47" spans="1:30" ht="20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43</v>
      </c>
      <c r="V47" t="s">
        <v>91</v>
      </c>
      <c r="W47" s="194" t="s">
        <v>372</v>
      </c>
      <c r="X47" t="s">
        <v>228</v>
      </c>
      <c r="Y47" s="229">
        <v>36.601966857910156</v>
      </c>
      <c r="Z47" s="229">
        <v>37.391498565673828</v>
      </c>
      <c r="AA47" s="229">
        <v>0.51821243762969971</v>
      </c>
      <c r="AB47" s="229">
        <v>3.3615031242370605</v>
      </c>
      <c r="AC47" s="229">
        <v>1.9909656047821045</v>
      </c>
      <c r="AD47" s="229">
        <v>0.83317834138870239</v>
      </c>
    </row>
    <row r="48" spans="1:30" ht="20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44</v>
      </c>
      <c r="V48" t="s">
        <v>270</v>
      </c>
      <c r="W48" s="349" t="s">
        <v>372</v>
      </c>
      <c r="X48" s="35" t="s">
        <v>228</v>
      </c>
      <c r="Y48" s="35" t="s">
        <v>225</v>
      </c>
      <c r="Z48" s="348">
        <v>37.391498565673828</v>
      </c>
      <c r="AA48" s="348">
        <v>0.51821243762969971</v>
      </c>
      <c r="AB48" s="35" t="s">
        <v>226</v>
      </c>
      <c r="AC48" s="35" t="s">
        <v>226</v>
      </c>
      <c r="AD48" s="35" t="s">
        <v>226</v>
      </c>
    </row>
    <row r="49" spans="1:30" ht="20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54</v>
      </c>
      <c r="V49" t="s">
        <v>284</v>
      </c>
      <c r="W49" s="350" t="s">
        <v>373</v>
      </c>
      <c r="X49" s="283" t="s">
        <v>228</v>
      </c>
      <c r="Y49" s="351">
        <v>31.998771667480469</v>
      </c>
      <c r="Z49" s="351">
        <v>32.157512664794922</v>
      </c>
      <c r="AA49" s="351">
        <v>0.23311133682727814</v>
      </c>
      <c r="AB49" s="351">
        <v>102.54358673095703</v>
      </c>
      <c r="AC49" s="351">
        <v>92.228218078613281</v>
      </c>
      <c r="AD49" s="351">
        <v>14.782349586486816</v>
      </c>
    </row>
    <row r="50" spans="1:30" ht="20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55</v>
      </c>
      <c r="V50" t="s">
        <v>286</v>
      </c>
      <c r="W50" s="194" t="s">
        <v>373</v>
      </c>
      <c r="X50" t="s">
        <v>228</v>
      </c>
      <c r="Y50" s="229">
        <v>32.576152801513672</v>
      </c>
      <c r="Z50" s="229">
        <v>32.157512664794922</v>
      </c>
      <c r="AA50" s="229">
        <v>0.23311133682727814</v>
      </c>
      <c r="AB50" s="229">
        <v>66.791709899902344</v>
      </c>
      <c r="AC50" s="229">
        <v>92.228218078613281</v>
      </c>
      <c r="AD50" s="229">
        <v>14.782349586486816</v>
      </c>
    </row>
    <row r="51" spans="1:30" ht="20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56</v>
      </c>
      <c r="V51" t="s">
        <v>287</v>
      </c>
      <c r="W51" s="194" t="s">
        <v>373</v>
      </c>
      <c r="X51" t="s">
        <v>228</v>
      </c>
      <c r="Y51" s="229">
        <v>32.246494293212891</v>
      </c>
      <c r="Z51" s="229">
        <v>32.157512664794922</v>
      </c>
      <c r="AA51" s="229">
        <v>0.23311133682727814</v>
      </c>
      <c r="AB51" s="229">
        <v>85.315177917480469</v>
      </c>
      <c r="AC51" s="229">
        <v>92.228218078613281</v>
      </c>
      <c r="AD51" s="229">
        <v>14.782349586486816</v>
      </c>
    </row>
    <row r="52" spans="1:30" ht="20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66</v>
      </c>
      <c r="V52" t="s">
        <v>288</v>
      </c>
      <c r="W52" s="194" t="s">
        <v>373</v>
      </c>
      <c r="X52" t="s">
        <v>228</v>
      </c>
      <c r="Y52" s="229">
        <v>32.114349365234375</v>
      </c>
      <c r="Z52" s="229">
        <v>32.157512664794922</v>
      </c>
      <c r="AA52" s="229">
        <v>0.23311133682727814</v>
      </c>
      <c r="AB52" s="229">
        <v>94.110610961914062</v>
      </c>
      <c r="AC52" s="229">
        <v>92.228218078613281</v>
      </c>
      <c r="AD52" s="229">
        <v>14.782349586486816</v>
      </c>
    </row>
    <row r="53" spans="1:30" ht="20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67</v>
      </c>
      <c r="V53" t="s">
        <v>289</v>
      </c>
      <c r="W53" s="194" t="s">
        <v>373</v>
      </c>
      <c r="X53" t="s">
        <v>228</v>
      </c>
      <c r="Y53" s="229">
        <v>31.9188232421875</v>
      </c>
      <c r="Z53" s="229">
        <v>32.157512664794922</v>
      </c>
      <c r="AA53" s="229">
        <v>0.23311133682727814</v>
      </c>
      <c r="AB53" s="229">
        <v>108.81510162353516</v>
      </c>
      <c r="AC53" s="229">
        <v>92.228218078613281</v>
      </c>
      <c r="AD53" s="229">
        <v>14.782349586486816</v>
      </c>
    </row>
    <row r="54" spans="1:30">
      <c r="U54">
        <v>68</v>
      </c>
      <c r="V54" t="s">
        <v>290</v>
      </c>
      <c r="W54" s="349" t="s">
        <v>373</v>
      </c>
      <c r="X54" s="35" t="s">
        <v>228</v>
      </c>
      <c r="Y54" s="348">
        <v>32.090484619140625</v>
      </c>
      <c r="Z54" s="348">
        <v>32.157512664794922</v>
      </c>
      <c r="AA54" s="348">
        <v>0.23311133682727814</v>
      </c>
      <c r="AB54" s="348">
        <v>95.793083190917969</v>
      </c>
      <c r="AC54" s="348">
        <v>92.228218078613281</v>
      </c>
      <c r="AD54" s="348">
        <v>14.782349586486816</v>
      </c>
    </row>
    <row r="55" spans="1:30">
      <c r="U55">
        <v>78</v>
      </c>
      <c r="V55" t="s">
        <v>291</v>
      </c>
      <c r="W55" s="194" t="s">
        <v>374</v>
      </c>
      <c r="X55" s="283" t="s">
        <v>228</v>
      </c>
      <c r="Y55" s="351">
        <v>31.137058258056641</v>
      </c>
      <c r="Z55" s="351">
        <v>30.839569091796875</v>
      </c>
      <c r="AA55" s="351">
        <v>0.20971895754337311</v>
      </c>
      <c r="AB55" s="351">
        <v>194.43836975097656</v>
      </c>
      <c r="AC55" s="351">
        <v>245.0074462890625</v>
      </c>
      <c r="AD55" s="351">
        <v>39.343547821044922</v>
      </c>
    </row>
    <row r="56" spans="1:30">
      <c r="U56">
        <v>79</v>
      </c>
      <c r="V56" t="s">
        <v>292</v>
      </c>
      <c r="W56" s="194" t="s">
        <v>374</v>
      </c>
      <c r="X56" t="s">
        <v>228</v>
      </c>
      <c r="Y56" s="229">
        <v>30.904329299926758</v>
      </c>
      <c r="Z56" s="229">
        <v>30.839569091796875</v>
      </c>
      <c r="AA56" s="229">
        <v>0.20971895754337311</v>
      </c>
      <c r="AB56" s="229">
        <v>231.11555480957031</v>
      </c>
      <c r="AC56" s="229">
        <v>245.0074462890625</v>
      </c>
      <c r="AD56" s="229">
        <v>39.343547821044922</v>
      </c>
    </row>
    <row r="57" spans="1:30">
      <c r="U57">
        <v>80</v>
      </c>
      <c r="V57" t="s">
        <v>293</v>
      </c>
      <c r="W57" s="194" t="s">
        <v>374</v>
      </c>
      <c r="X57" t="s">
        <v>228</v>
      </c>
      <c r="Y57" s="229">
        <v>30.489030838012695</v>
      </c>
      <c r="Z57" s="229">
        <v>30.839569091796875</v>
      </c>
      <c r="AA57" s="229">
        <v>0.20971895754337311</v>
      </c>
      <c r="AB57" s="229">
        <v>314.5928955078125</v>
      </c>
      <c r="AC57" s="229">
        <v>245.0074462890625</v>
      </c>
      <c r="AD57" s="229">
        <v>39.343547821044922</v>
      </c>
    </row>
    <row r="58" spans="1:30">
      <c r="U58">
        <v>90</v>
      </c>
      <c r="V58" t="s">
        <v>294</v>
      </c>
      <c r="W58" s="194" t="s">
        <v>374</v>
      </c>
      <c r="X58" t="s">
        <v>228</v>
      </c>
      <c r="Y58" s="229">
        <v>30.824691772460938</v>
      </c>
      <c r="Z58" s="229">
        <v>30.839569091796875</v>
      </c>
      <c r="AA58" s="229">
        <v>0.20971895754337311</v>
      </c>
      <c r="AB58" s="229">
        <v>245.19386291503906</v>
      </c>
      <c r="AC58" s="229">
        <v>245.0074462890625</v>
      </c>
      <c r="AD58" s="229">
        <v>39.343547821044922</v>
      </c>
    </row>
    <row r="59" spans="1:30">
      <c r="U59">
        <v>91</v>
      </c>
      <c r="V59" t="s">
        <v>295</v>
      </c>
      <c r="W59" s="194" t="s">
        <v>374</v>
      </c>
      <c r="X59" t="s">
        <v>228</v>
      </c>
      <c r="Y59" s="229">
        <v>30.795806884765625</v>
      </c>
      <c r="Z59" s="229">
        <v>30.839569091796875</v>
      </c>
      <c r="AA59" s="229">
        <v>0.20971895754337311</v>
      </c>
      <c r="AB59" s="229">
        <v>250.50938415527344</v>
      </c>
      <c r="AC59" s="229">
        <v>245.0074462890625</v>
      </c>
      <c r="AD59" s="229">
        <v>39.343547821044922</v>
      </c>
    </row>
    <row r="60" spans="1:30">
      <c r="U60">
        <v>92</v>
      </c>
      <c r="V60" t="s">
        <v>296</v>
      </c>
      <c r="W60" s="349" t="s">
        <v>374</v>
      </c>
      <c r="X60" s="35" t="s">
        <v>228</v>
      </c>
      <c r="Y60" s="348">
        <v>30.886505126953125</v>
      </c>
      <c r="Z60" s="348">
        <v>30.839569091796875</v>
      </c>
      <c r="AA60" s="348">
        <v>0.20971895754337311</v>
      </c>
      <c r="AB60" s="348">
        <v>234.19461059570312</v>
      </c>
      <c r="AC60" s="348">
        <v>245.0074462890625</v>
      </c>
      <c r="AD60" s="348">
        <v>39.343547821044922</v>
      </c>
    </row>
    <row r="61" spans="1:30">
      <c r="U61">
        <v>9</v>
      </c>
      <c r="V61" t="s">
        <v>271</v>
      </c>
      <c r="W61" s="194" t="s">
        <v>375</v>
      </c>
      <c r="X61" s="283" t="s">
        <v>228</v>
      </c>
      <c r="Y61" s="351">
        <v>33.324577331542969</v>
      </c>
      <c r="Z61" s="351">
        <v>33.924144744873047</v>
      </c>
      <c r="AA61" s="351">
        <v>0.37632894515991211</v>
      </c>
      <c r="AB61" s="351">
        <v>38.316070556640625</v>
      </c>
      <c r="AC61" s="351">
        <v>25.395566940307617</v>
      </c>
      <c r="AD61" s="351">
        <v>7.5618577003479004</v>
      </c>
    </row>
    <row r="62" spans="1:30">
      <c r="U62">
        <v>10</v>
      </c>
      <c r="V62" t="s">
        <v>273</v>
      </c>
      <c r="W62" s="194" t="s">
        <v>375</v>
      </c>
      <c r="X62" t="s">
        <v>228</v>
      </c>
      <c r="Y62" s="229">
        <v>34.372276306152344</v>
      </c>
      <c r="Z62" s="229">
        <v>33.924144744873047</v>
      </c>
      <c r="AA62" s="229">
        <v>0.37632894515991211</v>
      </c>
      <c r="AB62" s="229">
        <v>17.600841522216797</v>
      </c>
      <c r="AC62" s="229">
        <v>25.395566940307617</v>
      </c>
      <c r="AD62" s="229">
        <v>7.5618577003479004</v>
      </c>
    </row>
    <row r="63" spans="1:30">
      <c r="U63">
        <v>11</v>
      </c>
      <c r="V63" t="s">
        <v>274</v>
      </c>
      <c r="W63" s="194" t="s">
        <v>375</v>
      </c>
      <c r="X63" t="s">
        <v>228</v>
      </c>
      <c r="Y63" s="229">
        <v>33.644439697265625</v>
      </c>
      <c r="Z63" s="229">
        <v>33.924144744873047</v>
      </c>
      <c r="AA63" s="229">
        <v>0.37632894515991211</v>
      </c>
      <c r="AB63" s="229">
        <v>30.2159423828125</v>
      </c>
      <c r="AC63" s="229">
        <v>25.395566940307617</v>
      </c>
      <c r="AD63" s="229">
        <v>7.5618577003479004</v>
      </c>
    </row>
    <row r="64" spans="1:30">
      <c r="U64">
        <v>21</v>
      </c>
      <c r="V64" t="s">
        <v>275</v>
      </c>
      <c r="W64" s="194" t="s">
        <v>375</v>
      </c>
      <c r="X64" t="s">
        <v>228</v>
      </c>
      <c r="Y64" s="229">
        <v>34.138355255126953</v>
      </c>
      <c r="Z64" s="229">
        <v>33.924144744873047</v>
      </c>
      <c r="AA64" s="229">
        <v>0.37632894515991211</v>
      </c>
      <c r="AB64" s="229">
        <v>20.93943977355957</v>
      </c>
      <c r="AC64" s="229">
        <v>25.395566940307617</v>
      </c>
      <c r="AD64" s="229">
        <v>7.5618577003479004</v>
      </c>
    </row>
    <row r="65" spans="21:30">
      <c r="U65">
        <v>22</v>
      </c>
      <c r="V65" t="s">
        <v>276</v>
      </c>
      <c r="W65" s="194" t="s">
        <v>375</v>
      </c>
      <c r="X65" t="s">
        <v>228</v>
      </c>
      <c r="Y65" s="229">
        <v>34.023384094238281</v>
      </c>
      <c r="Z65" s="229">
        <v>33.924144744873047</v>
      </c>
      <c r="AA65" s="229">
        <v>0.37632894515991211</v>
      </c>
      <c r="AB65" s="229">
        <v>22.805488586425781</v>
      </c>
      <c r="AC65" s="229">
        <v>25.395566940307617</v>
      </c>
      <c r="AD65" s="229">
        <v>7.5618577003479004</v>
      </c>
    </row>
    <row r="66" spans="21:30">
      <c r="U66">
        <v>23</v>
      </c>
      <c r="V66" t="s">
        <v>277</v>
      </c>
      <c r="W66" s="349" t="s">
        <v>375</v>
      </c>
      <c r="X66" s="35" t="s">
        <v>228</v>
      </c>
      <c r="Y66" s="348">
        <v>34.04180908203125</v>
      </c>
      <c r="Z66" s="348">
        <v>33.924144744873047</v>
      </c>
      <c r="AA66" s="348">
        <v>0.37632894515991211</v>
      </c>
      <c r="AB66" s="348">
        <v>22.49561882019043</v>
      </c>
      <c r="AC66" s="348">
        <v>25.395566940307617</v>
      </c>
      <c r="AD66" s="348">
        <v>7.5618577003479004</v>
      </c>
    </row>
    <row r="67" spans="21:30">
      <c r="U67">
        <v>33</v>
      </c>
      <c r="V67" t="s">
        <v>278</v>
      </c>
      <c r="W67" s="194" t="s">
        <v>376</v>
      </c>
      <c r="X67" s="283" t="s">
        <v>228</v>
      </c>
      <c r="Y67" s="351">
        <v>37.588790893554688</v>
      </c>
      <c r="Z67" s="351">
        <v>35.954307556152344</v>
      </c>
      <c r="AA67" s="351">
        <v>1.1667022705078125</v>
      </c>
      <c r="AB67" s="351">
        <v>1.6155340671539307</v>
      </c>
      <c r="AC67" s="351">
        <v>7.3104548454284668</v>
      </c>
      <c r="AD67" s="351">
        <v>5.949345588684082</v>
      </c>
    </row>
    <row r="68" spans="21:30">
      <c r="U68">
        <v>34</v>
      </c>
      <c r="V68" t="s">
        <v>279</v>
      </c>
      <c r="W68" s="194" t="s">
        <v>376</v>
      </c>
      <c r="X68" t="s">
        <v>228</v>
      </c>
      <c r="Y68" s="229">
        <v>34.435451507568359</v>
      </c>
      <c r="Z68" s="229">
        <v>35.954307556152344</v>
      </c>
      <c r="AA68" s="229">
        <v>1.1667022705078125</v>
      </c>
      <c r="AB68" s="229">
        <v>16.794286727905273</v>
      </c>
      <c r="AC68" s="229">
        <v>7.3104548454284668</v>
      </c>
      <c r="AD68" s="229">
        <v>5.949345588684082</v>
      </c>
    </row>
    <row r="69" spans="21:30">
      <c r="U69">
        <v>35</v>
      </c>
      <c r="V69" t="s">
        <v>280</v>
      </c>
      <c r="W69" s="194" t="s">
        <v>376</v>
      </c>
      <c r="X69" t="s">
        <v>228</v>
      </c>
      <c r="Y69" s="229">
        <v>36.692333221435547</v>
      </c>
      <c r="Z69" s="229">
        <v>35.954307556152344</v>
      </c>
      <c r="AA69" s="229">
        <v>1.1667022705078125</v>
      </c>
      <c r="AB69" s="229">
        <v>3.143355131149292</v>
      </c>
      <c r="AC69" s="229">
        <v>7.3104548454284668</v>
      </c>
      <c r="AD69" s="229">
        <v>5.949345588684082</v>
      </c>
    </row>
    <row r="70" spans="21:30">
      <c r="U70">
        <v>45</v>
      </c>
      <c r="V70" t="s">
        <v>281</v>
      </c>
      <c r="W70" s="194" t="s">
        <v>376</v>
      </c>
      <c r="X70" t="s">
        <v>228</v>
      </c>
      <c r="Y70" s="229">
        <v>36.175003051757812</v>
      </c>
      <c r="Z70" s="229">
        <v>35.954307556152344</v>
      </c>
      <c r="AA70" s="229">
        <v>1.1667022705078125</v>
      </c>
      <c r="AB70" s="229">
        <v>4.6154594421386719</v>
      </c>
      <c r="AC70" s="229">
        <v>7.3104548454284668</v>
      </c>
      <c r="AD70" s="229">
        <v>5.949345588684082</v>
      </c>
    </row>
    <row r="71" spans="21:30" customFormat="1">
      <c r="U71">
        <v>46</v>
      </c>
      <c r="V71" t="s">
        <v>282</v>
      </c>
      <c r="W71" s="194" t="s">
        <v>376</v>
      </c>
      <c r="X71" t="s">
        <v>228</v>
      </c>
      <c r="Y71" s="229">
        <v>34.843978881835938</v>
      </c>
      <c r="Z71" s="229">
        <v>35.954307556152344</v>
      </c>
      <c r="AA71" s="229">
        <v>1.1667022705078125</v>
      </c>
      <c r="AB71" s="229">
        <v>12.400102615356445</v>
      </c>
      <c r="AC71" s="229">
        <v>7.3104548454284668</v>
      </c>
      <c r="AD71" s="229">
        <v>5.949345588684082</v>
      </c>
    </row>
    <row r="72" spans="21:30" customFormat="1">
      <c r="U72">
        <v>47</v>
      </c>
      <c r="V72" t="s">
        <v>283</v>
      </c>
      <c r="W72" s="349" t="s">
        <v>376</v>
      </c>
      <c r="X72" s="35" t="s">
        <v>228</v>
      </c>
      <c r="Y72" s="348">
        <v>35.990276336669922</v>
      </c>
      <c r="Z72" s="348">
        <v>35.954307556152344</v>
      </c>
      <c r="AA72" s="348">
        <v>1.1667022705078125</v>
      </c>
      <c r="AB72" s="348">
        <v>5.2939891815185547</v>
      </c>
      <c r="AC72" s="348">
        <v>7.3104548454284668</v>
      </c>
      <c r="AD72" s="348">
        <v>5.949345588684082</v>
      </c>
    </row>
    <row r="73" spans="21:30">
      <c r="U73">
        <v>57</v>
      </c>
      <c r="V73" t="s">
        <v>297</v>
      </c>
      <c r="W73" s="194" t="s">
        <v>377</v>
      </c>
      <c r="X73" s="283" t="s">
        <v>228</v>
      </c>
      <c r="Y73" s="351">
        <v>37.199947357177734</v>
      </c>
      <c r="Z73" s="351">
        <v>37.227005004882812</v>
      </c>
      <c r="AA73" s="351">
        <v>0.87720394134521484</v>
      </c>
      <c r="AB73" s="351">
        <v>2.1562793254852295</v>
      </c>
      <c r="AC73" s="351">
        <v>2.4507317543029785</v>
      </c>
      <c r="AD73" s="351">
        <v>1.471663236618042</v>
      </c>
    </row>
    <row r="74" spans="21:30">
      <c r="U74">
        <v>58</v>
      </c>
      <c r="V74" t="s">
        <v>299</v>
      </c>
      <c r="W74" s="194" t="s">
        <v>377</v>
      </c>
      <c r="X74" t="s">
        <v>228</v>
      </c>
      <c r="Y74" s="229">
        <v>37.122158050537109</v>
      </c>
      <c r="Z74" s="229">
        <v>37.227005004882812</v>
      </c>
      <c r="AA74" s="229">
        <v>0.87720394134521484</v>
      </c>
      <c r="AB74" s="229">
        <v>2.2844910621643066</v>
      </c>
      <c r="AC74" s="229">
        <v>2.4507317543029785</v>
      </c>
      <c r="AD74" s="229">
        <v>1.471663236618042</v>
      </c>
    </row>
    <row r="75" spans="21:30">
      <c r="U75">
        <v>59</v>
      </c>
      <c r="V75" t="s">
        <v>300</v>
      </c>
      <c r="W75" s="194" t="s">
        <v>377</v>
      </c>
      <c r="X75" t="s">
        <v>228</v>
      </c>
      <c r="Y75" t="s">
        <v>225</v>
      </c>
      <c r="Z75" s="229">
        <v>37.227005004882812</v>
      </c>
      <c r="AA75" s="229">
        <v>0.87720394134521484</v>
      </c>
      <c r="AB75" t="s">
        <v>226</v>
      </c>
      <c r="AC75" t="s">
        <v>226</v>
      </c>
      <c r="AD75" t="s">
        <v>226</v>
      </c>
    </row>
    <row r="76" spans="21:30">
      <c r="U76">
        <v>69</v>
      </c>
      <c r="V76" t="s">
        <v>301</v>
      </c>
      <c r="W76" s="194" t="s">
        <v>377</v>
      </c>
      <c r="X76" t="s">
        <v>228</v>
      </c>
      <c r="Y76" s="229">
        <v>36.223369598388672</v>
      </c>
      <c r="Z76" s="229">
        <v>37.227005004882812</v>
      </c>
      <c r="AA76" s="229">
        <v>0.87720394134521484</v>
      </c>
      <c r="AB76" s="229">
        <v>4.4526481628417969</v>
      </c>
      <c r="AC76" s="229">
        <v>2.4507317543029785</v>
      </c>
      <c r="AD76" s="229">
        <v>1.471663236618042</v>
      </c>
    </row>
    <row r="77" spans="21:30">
      <c r="U77">
        <v>70</v>
      </c>
      <c r="V77" t="s">
        <v>302</v>
      </c>
      <c r="W77" s="194" t="s">
        <v>377</v>
      </c>
      <c r="X77" t="s">
        <v>228</v>
      </c>
      <c r="Y77" s="229">
        <v>38.362545013427734</v>
      </c>
      <c r="Z77" s="229">
        <v>37.227005004882812</v>
      </c>
      <c r="AA77" s="229">
        <v>0.87720394134521484</v>
      </c>
      <c r="AB77" s="229">
        <v>0.90950804948806763</v>
      </c>
      <c r="AC77" s="229">
        <v>2.4507317543029785</v>
      </c>
      <c r="AD77" s="229">
        <v>1.471663236618042</v>
      </c>
    </row>
    <row r="78" spans="21:30">
      <c r="U78">
        <v>71</v>
      </c>
      <c r="V78" t="s">
        <v>303</v>
      </c>
      <c r="W78" s="349" t="s">
        <v>377</v>
      </c>
      <c r="X78" s="35" t="s">
        <v>228</v>
      </c>
      <c r="Y78" s="35" t="s">
        <v>225</v>
      </c>
      <c r="Z78" s="348">
        <v>37.227005004882812</v>
      </c>
      <c r="AA78" s="348">
        <v>0.87720394134521484</v>
      </c>
      <c r="AB78" s="35" t="s">
        <v>226</v>
      </c>
      <c r="AC78" s="35" t="s">
        <v>226</v>
      </c>
      <c r="AD78" s="35" t="s">
        <v>226</v>
      </c>
    </row>
    <row r="79" spans="21:30">
      <c r="U79">
        <v>81</v>
      </c>
      <c r="V79" t="s">
        <v>304</v>
      </c>
      <c r="W79" s="194" t="s">
        <v>378</v>
      </c>
      <c r="X79" s="283" t="s">
        <v>228</v>
      </c>
      <c r="Y79" s="283" t="s">
        <v>225</v>
      </c>
      <c r="Z79" s="351">
        <v>38.420928955078125</v>
      </c>
      <c r="AA79" s="351">
        <v>1.5364380553364754E-2</v>
      </c>
      <c r="AB79" s="283" t="s">
        <v>226</v>
      </c>
      <c r="AC79" s="283" t="s">
        <v>226</v>
      </c>
      <c r="AD79" s="283" t="s">
        <v>226</v>
      </c>
    </row>
    <row r="80" spans="21:30">
      <c r="U80">
        <v>82</v>
      </c>
      <c r="V80" t="s">
        <v>305</v>
      </c>
      <c r="W80" s="194" t="s">
        <v>378</v>
      </c>
      <c r="X80" t="s">
        <v>228</v>
      </c>
      <c r="Y80" s="229">
        <v>38.431793212890625</v>
      </c>
      <c r="Z80" s="229">
        <v>38.420928955078125</v>
      </c>
      <c r="AA80" s="229">
        <v>1.5364380553364754E-2</v>
      </c>
      <c r="AB80" s="229">
        <v>0.86392557621002197</v>
      </c>
      <c r="AC80" s="229">
        <v>0.87095117568969727</v>
      </c>
      <c r="AD80" s="229">
        <v>9.9357403814792633E-3</v>
      </c>
    </row>
    <row r="81" spans="21:30">
      <c r="U81">
        <v>83</v>
      </c>
      <c r="V81" t="s">
        <v>306</v>
      </c>
      <c r="W81" s="194" t="s">
        <v>378</v>
      </c>
      <c r="X81" t="s">
        <v>228</v>
      </c>
      <c r="Y81" t="s">
        <v>225</v>
      </c>
      <c r="Z81" s="229">
        <v>38.420928955078125</v>
      </c>
      <c r="AA81" s="229">
        <v>1.5364380553364754E-2</v>
      </c>
      <c r="AB81" t="s">
        <v>226</v>
      </c>
      <c r="AC81" t="s">
        <v>226</v>
      </c>
      <c r="AD81" t="s">
        <v>226</v>
      </c>
    </row>
    <row r="82" spans="21:30">
      <c r="U82">
        <v>93</v>
      </c>
      <c r="V82" t="s">
        <v>307</v>
      </c>
      <c r="W82" s="194" t="s">
        <v>378</v>
      </c>
      <c r="X82" t="s">
        <v>228</v>
      </c>
      <c r="Y82" s="229">
        <v>38.410064697265625</v>
      </c>
      <c r="Z82" s="229">
        <v>38.420928955078125</v>
      </c>
      <c r="AA82" s="229">
        <v>1.5364380553364754E-2</v>
      </c>
      <c r="AB82" s="229">
        <v>0.87797683477401733</v>
      </c>
      <c r="AC82" s="229">
        <v>0.87095117568969727</v>
      </c>
      <c r="AD82" s="229">
        <v>9.9357403814792633E-3</v>
      </c>
    </row>
    <row r="83" spans="21:30">
      <c r="U83">
        <v>94</v>
      </c>
      <c r="V83" t="s">
        <v>308</v>
      </c>
      <c r="W83" s="194" t="s">
        <v>378</v>
      </c>
      <c r="X83" t="s">
        <v>228</v>
      </c>
      <c r="Y83" t="s">
        <v>225</v>
      </c>
      <c r="Z83" s="229">
        <v>38.420928955078125</v>
      </c>
      <c r="AA83" s="229">
        <v>1.5364380553364754E-2</v>
      </c>
      <c r="AB83" t="s">
        <v>226</v>
      </c>
      <c r="AC83" t="s">
        <v>226</v>
      </c>
      <c r="AD83" t="s">
        <v>226</v>
      </c>
    </row>
    <row r="84" spans="21:30">
      <c r="U84">
        <v>95</v>
      </c>
      <c r="V84" t="s">
        <v>309</v>
      </c>
      <c r="W84" s="349" t="s">
        <v>378</v>
      </c>
      <c r="X84" s="35" t="s">
        <v>228</v>
      </c>
      <c r="Y84" s="35" t="s">
        <v>225</v>
      </c>
      <c r="Z84" s="348">
        <v>38.420928955078125</v>
      </c>
      <c r="AA84" s="348">
        <v>1.5364380553364754E-2</v>
      </c>
      <c r="AB84" s="35" t="s">
        <v>226</v>
      </c>
      <c r="AC84" s="35" t="s">
        <v>226</v>
      </c>
      <c r="AD84" s="35" t="s">
        <v>226</v>
      </c>
    </row>
    <row r="85" spans="21:30">
      <c r="U85">
        <v>12</v>
      </c>
      <c r="V85" t="s">
        <v>364</v>
      </c>
      <c r="W85" s="194" t="s">
        <v>379</v>
      </c>
      <c r="X85" t="s">
        <v>228</v>
      </c>
      <c r="Y85" t="s">
        <v>225</v>
      </c>
      <c r="Z85" s="229">
        <v>37.732547760009766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24</v>
      </c>
      <c r="V86" t="s">
        <v>365</v>
      </c>
      <c r="W86" s="194" t="s">
        <v>379</v>
      </c>
      <c r="X86" t="s">
        <v>228</v>
      </c>
      <c r="Y86" t="s">
        <v>225</v>
      </c>
      <c r="Z86" s="229">
        <v>37.732547760009766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36</v>
      </c>
      <c r="V87" t="s">
        <v>366</v>
      </c>
      <c r="W87" s="194" t="s">
        <v>379</v>
      </c>
      <c r="X87" t="s">
        <v>228</v>
      </c>
      <c r="Y87" s="229">
        <v>37.732547760009766</v>
      </c>
      <c r="Z87" s="229">
        <v>37.732547760009766</v>
      </c>
      <c r="AA87" t="s">
        <v>226</v>
      </c>
      <c r="AB87" s="229">
        <v>1.4519758224487305</v>
      </c>
      <c r="AC87" s="229">
        <v>1.4519758224487305</v>
      </c>
      <c r="AD87" t="s">
        <v>226</v>
      </c>
    </row>
    <row r="88" spans="21:30">
      <c r="U88">
        <v>48</v>
      </c>
      <c r="V88" t="s">
        <v>367</v>
      </c>
      <c r="W88" s="194" t="s">
        <v>379</v>
      </c>
      <c r="X88" t="s">
        <v>228</v>
      </c>
      <c r="Y88" t="s">
        <v>225</v>
      </c>
      <c r="Z88" s="229">
        <v>37.732547760009766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60</v>
      </c>
      <c r="V89" t="s">
        <v>368</v>
      </c>
      <c r="W89" s="194" t="s">
        <v>379</v>
      </c>
      <c r="X89" t="s">
        <v>228</v>
      </c>
      <c r="Y89" t="s">
        <v>225</v>
      </c>
      <c r="Z89" s="229">
        <v>37.732547760009766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72</v>
      </c>
      <c r="V90" t="s">
        <v>350</v>
      </c>
      <c r="W90" s="349" t="s">
        <v>379</v>
      </c>
      <c r="X90" s="35" t="s">
        <v>228</v>
      </c>
      <c r="Y90" s="35" t="s">
        <v>225</v>
      </c>
      <c r="Z90" s="348">
        <v>37.732547760009766</v>
      </c>
      <c r="AA90" s="35" t="s">
        <v>226</v>
      </c>
      <c r="AB90" s="35" t="s">
        <v>226</v>
      </c>
      <c r="AC90" s="35" t="s">
        <v>226</v>
      </c>
      <c r="AD90" s="35" t="s">
        <v>226</v>
      </c>
    </row>
  </sheetData>
  <mergeCells count="54">
    <mergeCell ref="G2:H2"/>
    <mergeCell ref="E17:E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1:S1 A42:G53 I42:I53 R2:S2 S5:S7 K42:S53 E4:F4 R4:R7 A32:S32 A31:P31 A30:H30 A34:S35 A33:H33 A37:S38 A40:S41 N18 K18 N21 K21 N24 K24 N27 K27 N30 K30 N33 K33 N36 K36 N39 K39 Q18:S19 Q24:S24 Q27:S27 Q33:S33 Q36:S36 Q39:S39 E24:H24 E25:S26 E21:H21 E18:H18 E16:S17 E5:E15 A39:H39 A2:J2 R10:S15 A54:S1048576 E20:S20 E22:P22 R21:S22 A36:H36 R30:S31 A29:S29 E28:S28 E3:J3 A3:A14 A20:A22 A27:B28 A24:A26 E27:H27 A23:B23 E19:M19 E23:S23 B25:B26 B21 A15:B19">
    <cfRule type="cellIs" dxfId="197" priority="63" stopIfTrue="1" operator="equal">
      <formula>0</formula>
    </cfRule>
  </conditionalFormatting>
  <conditionalFormatting sqref="P5:Q5 P10">
    <cfRule type="cellIs" dxfId="196" priority="62" stopIfTrue="1" operator="equal">
      <formula>0</formula>
    </cfRule>
  </conditionalFormatting>
  <conditionalFormatting sqref="O4">
    <cfRule type="cellIs" dxfId="195" priority="59" stopIfTrue="1" operator="equal">
      <formula>0</formula>
    </cfRule>
  </conditionalFormatting>
  <conditionalFormatting sqref="O5 O14 P7:Q8 Q4 Q10 P12:Q14 Q6">
    <cfRule type="cellIs" dxfId="194" priority="61" stopIfTrue="1" operator="equal">
      <formula>0</formula>
    </cfRule>
  </conditionalFormatting>
  <conditionalFormatting sqref="P14:Q14">
    <cfRule type="cellIs" dxfId="193" priority="60" stopIfTrue="1" operator="equal">
      <formula>0</formula>
    </cfRule>
  </conditionalFormatting>
  <conditionalFormatting sqref="M5:N5 M11">
    <cfRule type="cellIs" dxfId="192" priority="58" stopIfTrue="1" operator="equal">
      <formula>0</formula>
    </cfRule>
  </conditionalFormatting>
  <conditionalFormatting sqref="L4">
    <cfRule type="cellIs" dxfId="191" priority="56" stopIfTrue="1" operator="equal">
      <formula>0</formula>
    </cfRule>
  </conditionalFormatting>
  <conditionalFormatting sqref="K5:L5 M7:N8 N4 K4 N11 M13:N14 N6">
    <cfRule type="cellIs" dxfId="190" priority="57" stopIfTrue="1" operator="equal">
      <formula>0</formula>
    </cfRule>
  </conditionalFormatting>
  <conditionalFormatting sqref="D3 B3">
    <cfRule type="cellIs" dxfId="189" priority="55" stopIfTrue="1" operator="equal">
      <formula>0</formula>
    </cfRule>
  </conditionalFormatting>
  <conditionalFormatting sqref="H6 G6:G12">
    <cfRule type="cellIs" dxfId="188" priority="54" stopIfTrue="1" operator="equal">
      <formula>0</formula>
    </cfRule>
  </conditionalFormatting>
  <conditionalFormatting sqref="B18:B22">
    <cfRule type="cellIs" dxfId="187" priority="53" stopIfTrue="1" operator="equal">
      <formula>0</formula>
    </cfRule>
  </conditionalFormatting>
  <conditionalFormatting sqref="B22:B26">
    <cfRule type="cellIs" dxfId="186" priority="52" stopIfTrue="1" operator="equal">
      <formula>0</formula>
    </cfRule>
  </conditionalFormatting>
  <conditionalFormatting sqref="B7 B9">
    <cfRule type="cellIs" dxfId="185" priority="51" stopIfTrue="1" operator="equal">
      <formula>0</formula>
    </cfRule>
  </conditionalFormatting>
  <conditionalFormatting sqref="B5 B7">
    <cfRule type="cellIs" dxfId="184" priority="50" stopIfTrue="1" operator="equal">
      <formula>0</formula>
    </cfRule>
  </conditionalFormatting>
  <conditionalFormatting sqref="C3">
    <cfRule type="cellIs" dxfId="183" priority="49" stopIfTrue="1" operator="equal">
      <formula>0</formula>
    </cfRule>
  </conditionalFormatting>
  <conditionalFormatting sqref="B9 B11">
    <cfRule type="cellIs" dxfId="182" priority="48" stopIfTrue="1" operator="equal">
      <formula>0</formula>
    </cfRule>
  </conditionalFormatting>
  <conditionalFormatting sqref="B13:B14">
    <cfRule type="cellIs" dxfId="181" priority="47" stopIfTrue="1" operator="equal">
      <formula>0</formula>
    </cfRule>
  </conditionalFormatting>
  <conditionalFormatting sqref="B4">
    <cfRule type="cellIs" dxfId="180" priority="46" stopIfTrue="1" operator="equal">
      <formula>0</formula>
    </cfRule>
  </conditionalFormatting>
  <conditionalFormatting sqref="B6">
    <cfRule type="cellIs" dxfId="179" priority="45" stopIfTrue="1" operator="equal">
      <formula>0</formula>
    </cfRule>
  </conditionalFormatting>
  <conditionalFormatting sqref="B8">
    <cfRule type="cellIs" dxfId="178" priority="44" stopIfTrue="1" operator="equal">
      <formula>0</formula>
    </cfRule>
  </conditionalFormatting>
  <conditionalFormatting sqref="B8">
    <cfRule type="cellIs" dxfId="177" priority="43" stopIfTrue="1" operator="equal">
      <formula>0</formula>
    </cfRule>
  </conditionalFormatting>
  <conditionalFormatting sqref="B10">
    <cfRule type="cellIs" dxfId="176" priority="42" stopIfTrue="1" operator="equal">
      <formula>0</formula>
    </cfRule>
  </conditionalFormatting>
  <conditionalFormatting sqref="B10">
    <cfRule type="cellIs" dxfId="175" priority="41" stopIfTrue="1" operator="equal">
      <formula>0</formula>
    </cfRule>
  </conditionalFormatting>
  <conditionalFormatting sqref="B12">
    <cfRule type="cellIs" dxfId="174" priority="40" stopIfTrue="1" operator="equal">
      <formula>0</formula>
    </cfRule>
  </conditionalFormatting>
  <conditionalFormatting sqref="C3">
    <cfRule type="cellIs" dxfId="173" priority="39" stopIfTrue="1" operator="equal">
      <formula>0</formula>
    </cfRule>
  </conditionalFormatting>
  <conditionalFormatting sqref="C3">
    <cfRule type="cellIs" dxfId="172" priority="38" stopIfTrue="1" operator="equal">
      <formula>0</formula>
    </cfRule>
  </conditionalFormatting>
  <conditionalFormatting sqref="C3">
    <cfRule type="cellIs" dxfId="171" priority="37" stopIfTrue="1" operator="equal">
      <formula>0</formula>
    </cfRule>
  </conditionalFormatting>
  <conditionalFormatting sqref="C3">
    <cfRule type="cellIs" dxfId="170" priority="36" stopIfTrue="1" operator="equal">
      <formula>0</formula>
    </cfRule>
  </conditionalFormatting>
  <conditionalFormatting sqref="C4:C5 C7 C9:C28">
    <cfRule type="cellIs" dxfId="169" priority="35" stopIfTrue="1" operator="equal">
      <formula>0</formula>
    </cfRule>
  </conditionalFormatting>
  <conditionalFormatting sqref="C4:C5 C7 C9:C28">
    <cfRule type="cellIs" dxfId="168" priority="34" stopIfTrue="1" operator="equal">
      <formula>0</formula>
    </cfRule>
  </conditionalFormatting>
  <conditionalFormatting sqref="C4:C5 C7 C9:C28">
    <cfRule type="cellIs" dxfId="167" priority="33" stopIfTrue="1" operator="equal">
      <formula>0</formula>
    </cfRule>
  </conditionalFormatting>
  <conditionalFormatting sqref="C4:C5 C7 C9:C28">
    <cfRule type="cellIs" dxfId="166" priority="32" stopIfTrue="1" operator="equal">
      <formula>0</formula>
    </cfRule>
  </conditionalFormatting>
  <conditionalFormatting sqref="C4:C5 C7 C9:C28">
    <cfRule type="cellIs" dxfId="165" priority="31" stopIfTrue="1" operator="equal">
      <formula>0</formula>
    </cfRule>
  </conditionalFormatting>
  <conditionalFormatting sqref="D27:D28">
    <cfRule type="cellIs" dxfId="164" priority="30" stopIfTrue="1" operator="equal">
      <formula>0</formula>
    </cfRule>
  </conditionalFormatting>
  <conditionalFormatting sqref="D27:D28">
    <cfRule type="cellIs" dxfId="163" priority="29" stopIfTrue="1" operator="equal">
      <formula>0</formula>
    </cfRule>
  </conditionalFormatting>
  <conditionalFormatting sqref="D25:D26">
    <cfRule type="cellIs" dxfId="162" priority="28" stopIfTrue="1" operator="equal">
      <formula>0</formula>
    </cfRule>
  </conditionalFormatting>
  <conditionalFormatting sqref="D23:D24">
    <cfRule type="cellIs" dxfId="161" priority="27" stopIfTrue="1" operator="equal">
      <formula>0</formula>
    </cfRule>
  </conditionalFormatting>
  <conditionalFormatting sqref="D21:D22">
    <cfRule type="cellIs" dxfId="160" priority="26" stopIfTrue="1" operator="equal">
      <formula>0</formula>
    </cfRule>
  </conditionalFormatting>
  <conditionalFormatting sqref="D19:D20">
    <cfRule type="cellIs" dxfId="159" priority="25" stopIfTrue="1" operator="equal">
      <formula>0</formula>
    </cfRule>
  </conditionalFormatting>
  <conditionalFormatting sqref="D17:D18">
    <cfRule type="cellIs" dxfId="158" priority="24" stopIfTrue="1" operator="equal">
      <formula>0</formula>
    </cfRule>
  </conditionalFormatting>
  <conditionalFormatting sqref="D17:D18">
    <cfRule type="cellIs" dxfId="157" priority="23" stopIfTrue="1" operator="equal">
      <formula>0</formula>
    </cfRule>
  </conditionalFormatting>
  <conditionalFormatting sqref="D15:D16">
    <cfRule type="cellIs" dxfId="156" priority="22" stopIfTrue="1" operator="equal">
      <formula>0</formula>
    </cfRule>
  </conditionalFormatting>
  <conditionalFormatting sqref="D15:D16">
    <cfRule type="cellIs" dxfId="155" priority="21" stopIfTrue="1" operator="equal">
      <formula>0</formula>
    </cfRule>
  </conditionalFormatting>
  <conditionalFormatting sqref="D13:D14">
    <cfRule type="cellIs" dxfId="154" priority="20" stopIfTrue="1" operator="equal">
      <formula>0</formula>
    </cfRule>
  </conditionalFormatting>
  <conditionalFormatting sqref="D13:D14">
    <cfRule type="cellIs" dxfId="153" priority="19" stopIfTrue="1" operator="equal">
      <formula>0</formula>
    </cfRule>
  </conditionalFormatting>
  <conditionalFormatting sqref="D11:D12">
    <cfRule type="cellIs" dxfId="152" priority="18" stopIfTrue="1" operator="equal">
      <formula>0</formula>
    </cfRule>
  </conditionalFormatting>
  <conditionalFormatting sqref="D11:D12">
    <cfRule type="cellIs" dxfId="151" priority="17" stopIfTrue="1" operator="equal">
      <formula>0</formula>
    </cfRule>
  </conditionalFormatting>
  <conditionalFormatting sqref="D9:D10">
    <cfRule type="cellIs" dxfId="150" priority="16" stopIfTrue="1" operator="equal">
      <formula>0</formula>
    </cfRule>
  </conditionalFormatting>
  <conditionalFormatting sqref="D7">
    <cfRule type="cellIs" dxfId="149" priority="15" stopIfTrue="1" operator="equal">
      <formula>0</formula>
    </cfRule>
  </conditionalFormatting>
  <conditionalFormatting sqref="D5">
    <cfRule type="cellIs" dxfId="148" priority="14" stopIfTrue="1" operator="equal">
      <formula>0</formula>
    </cfRule>
  </conditionalFormatting>
  <conditionalFormatting sqref="D4">
    <cfRule type="cellIs" dxfId="147" priority="13" stopIfTrue="1" operator="equal">
      <formula>0</formula>
    </cfRule>
  </conditionalFormatting>
  <conditionalFormatting sqref="C6">
    <cfRule type="cellIs" dxfId="146" priority="12" stopIfTrue="1" operator="equal">
      <formula>0</formula>
    </cfRule>
  </conditionalFormatting>
  <conditionalFormatting sqref="C6">
    <cfRule type="cellIs" dxfId="145" priority="11" stopIfTrue="1" operator="equal">
      <formula>0</formula>
    </cfRule>
  </conditionalFormatting>
  <conditionalFormatting sqref="C6">
    <cfRule type="cellIs" dxfId="144" priority="10" stopIfTrue="1" operator="equal">
      <formula>0</formula>
    </cfRule>
  </conditionalFormatting>
  <conditionalFormatting sqref="C6">
    <cfRule type="cellIs" dxfId="143" priority="9" stopIfTrue="1" operator="equal">
      <formula>0</formula>
    </cfRule>
  </conditionalFormatting>
  <conditionalFormatting sqref="C6">
    <cfRule type="cellIs" dxfId="142" priority="8" stopIfTrue="1" operator="equal">
      <formula>0</formula>
    </cfRule>
  </conditionalFormatting>
  <conditionalFormatting sqref="D6">
    <cfRule type="cellIs" dxfId="141" priority="7" stopIfTrue="1" operator="equal">
      <formula>0</formula>
    </cfRule>
  </conditionalFormatting>
  <conditionalFormatting sqref="C8">
    <cfRule type="cellIs" dxfId="140" priority="6" stopIfTrue="1" operator="equal">
      <formula>0</formula>
    </cfRule>
  </conditionalFormatting>
  <conditionalFormatting sqref="C8">
    <cfRule type="cellIs" dxfId="139" priority="5" stopIfTrue="1" operator="equal">
      <formula>0</formula>
    </cfRule>
  </conditionalFormatting>
  <conditionalFormatting sqref="C8">
    <cfRule type="cellIs" dxfId="138" priority="4" stopIfTrue="1" operator="equal">
      <formula>0</formula>
    </cfRule>
  </conditionalFormatting>
  <conditionalFormatting sqref="C8">
    <cfRule type="cellIs" dxfId="137" priority="3" stopIfTrue="1" operator="equal">
      <formula>0</formula>
    </cfRule>
  </conditionalFormatting>
  <conditionalFormatting sqref="C8">
    <cfRule type="cellIs" dxfId="136" priority="2" stopIfTrue="1" operator="equal">
      <formula>0</formula>
    </cfRule>
  </conditionalFormatting>
  <conditionalFormatting sqref="D8">
    <cfRule type="cellIs" dxfId="135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E77C-11AF-0640-84DE-DCED6A74375A}">
  <dimension ref="A1:AD92"/>
  <sheetViews>
    <sheetView workbookViewId="0">
      <selection activeCell="T57" sqref="T38:T57"/>
    </sheetView>
  </sheetViews>
  <sheetFormatPr baseColWidth="10" defaultRowHeight="16"/>
  <cols>
    <col min="1" max="1" width="5.5" bestFit="1" customWidth="1"/>
    <col min="2" max="2" width="5" style="6" customWidth="1"/>
    <col min="3" max="3" width="8.33203125" style="6" customWidth="1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</cols>
  <sheetData>
    <row r="1" spans="1:30" ht="17" thickBot="1">
      <c r="U1" t="s">
        <v>181</v>
      </c>
      <c r="V1" t="s">
        <v>125</v>
      </c>
    </row>
    <row r="2" spans="1:30" ht="24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20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357</v>
      </c>
    </row>
    <row r="3" spans="1:30" ht="18" thickTop="1" thickBot="1">
      <c r="A3" s="15">
        <v>1</v>
      </c>
      <c r="B3" s="16">
        <v>37</v>
      </c>
      <c r="C3" s="16" t="s">
        <v>117</v>
      </c>
      <c r="D3" s="17">
        <v>44322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</row>
    <row r="4" spans="1:30">
      <c r="A4" s="15">
        <v>2</v>
      </c>
      <c r="B4" s="16">
        <v>37</v>
      </c>
      <c r="C4" s="16" t="s">
        <v>117</v>
      </c>
      <c r="D4" s="17">
        <v>44322</v>
      </c>
      <c r="E4" s="22"/>
      <c r="F4" s="9"/>
      <c r="G4" s="9"/>
      <c r="H4" s="9"/>
      <c r="I4" s="9"/>
      <c r="J4" s="9"/>
      <c r="K4" s="23">
        <f>(F2*3)+22</f>
        <v>82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</row>
    <row r="5" spans="1:30" ht="17" thickBot="1">
      <c r="A5" s="15">
        <v>3</v>
      </c>
      <c r="B5" s="16">
        <v>37</v>
      </c>
      <c r="C5" s="16" t="s">
        <v>117</v>
      </c>
      <c r="D5" s="17">
        <v>44322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8">
      <c r="A6" s="15">
        <v>4</v>
      </c>
      <c r="B6" s="16">
        <v>37</v>
      </c>
      <c r="C6" s="16" t="s">
        <v>117</v>
      </c>
      <c r="D6" s="17">
        <v>44322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1025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8">
      <c r="A7" s="15">
        <v>5</v>
      </c>
      <c r="B7" s="16">
        <v>38</v>
      </c>
      <c r="C7" s="16" t="s">
        <v>117</v>
      </c>
      <c r="D7" s="17">
        <v>44336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30.75</v>
      </c>
      <c r="O7" s="41"/>
      <c r="P7" s="42"/>
      <c r="Q7" s="34"/>
      <c r="R7" s="9"/>
      <c r="S7" s="9"/>
      <c r="U7" t="s">
        <v>191</v>
      </c>
      <c r="V7" t="s">
        <v>192</v>
      </c>
      <c r="Z7" t="s">
        <v>186</v>
      </c>
      <c r="AA7" t="s">
        <v>187</v>
      </c>
      <c r="AB7" t="s">
        <v>188</v>
      </c>
      <c r="AC7" t="s">
        <v>189</v>
      </c>
      <c r="AD7" t="s">
        <v>190</v>
      </c>
    </row>
    <row r="8" spans="1:30" ht="18">
      <c r="A8" s="15">
        <v>6</v>
      </c>
      <c r="B8" s="16">
        <v>38</v>
      </c>
      <c r="C8" s="16" t="s">
        <v>117</v>
      </c>
      <c r="D8" s="17">
        <v>44336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30.75</v>
      </c>
      <c r="O8" s="41"/>
      <c r="P8" s="42"/>
      <c r="Q8" s="34"/>
      <c r="R8" s="4"/>
      <c r="S8" s="4"/>
      <c r="U8" t="s">
        <v>193</v>
      </c>
      <c r="V8" t="s">
        <v>194</v>
      </c>
      <c r="Z8" s="229">
        <v>0.12517047875500631</v>
      </c>
      <c r="AA8" s="229">
        <v>39.510501861572266</v>
      </c>
      <c r="AB8" s="229">
        <v>0.99559998512268066</v>
      </c>
      <c r="AC8" s="229">
        <v>-3.3714001178741455</v>
      </c>
      <c r="AD8" s="229">
        <v>97.976058959960938</v>
      </c>
    </row>
    <row r="9" spans="1:30" ht="19">
      <c r="A9" s="15">
        <v>7</v>
      </c>
      <c r="B9" s="16">
        <v>38</v>
      </c>
      <c r="C9" s="16" t="s">
        <v>117</v>
      </c>
      <c r="D9" s="17">
        <v>44336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20.5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9">
      <c r="A10" s="15">
        <v>8</v>
      </c>
      <c r="B10" s="16">
        <v>38</v>
      </c>
      <c r="C10" s="16" t="s">
        <v>117</v>
      </c>
      <c r="D10" s="17">
        <v>44336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41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9" thickBot="1">
      <c r="A11" s="15">
        <v>9</v>
      </c>
      <c r="B11" s="16">
        <v>39</v>
      </c>
      <c r="C11" s="16" t="s">
        <v>117</v>
      </c>
      <c r="D11" s="17">
        <v>44343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492</v>
      </c>
      <c r="O11" s="10"/>
      <c r="P11" s="64"/>
      <c r="Q11" s="65"/>
      <c r="R11" s="66"/>
      <c r="S11" s="9"/>
      <c r="U11" t="s">
        <v>195</v>
      </c>
    </row>
    <row r="12" spans="1:30">
      <c r="A12" s="15">
        <v>10</v>
      </c>
      <c r="B12" s="32">
        <v>39</v>
      </c>
      <c r="C12" s="16" t="s">
        <v>117</v>
      </c>
      <c r="D12" s="17">
        <v>44343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7" thickBot="1">
      <c r="A13" s="15">
        <v>11</v>
      </c>
      <c r="B13" s="16">
        <v>39</v>
      </c>
      <c r="C13" s="16" t="s">
        <v>117</v>
      </c>
      <c r="D13" s="17">
        <v>44343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7" thickBot="1">
      <c r="A14" s="15">
        <v>12</v>
      </c>
      <c r="B14" s="32">
        <v>39</v>
      </c>
      <c r="C14" s="16" t="s">
        <v>117</v>
      </c>
      <c r="D14" s="17">
        <v>44343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72</v>
      </c>
      <c r="V14" t="s">
        <v>350</v>
      </c>
      <c r="W14" t="s">
        <v>38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>
      <c r="A15" s="15">
        <v>13</v>
      </c>
      <c r="B15" s="16">
        <v>40</v>
      </c>
      <c r="C15" s="16" t="s">
        <v>117</v>
      </c>
      <c r="D15" s="17">
        <v>44350</v>
      </c>
      <c r="E15" s="53"/>
      <c r="F15" s="9"/>
      <c r="G15" s="11"/>
      <c r="H15" s="9"/>
      <c r="I15" s="9"/>
      <c r="J15" s="9"/>
      <c r="K15" s="9"/>
      <c r="L15" s="9"/>
      <c r="U15">
        <v>84</v>
      </c>
      <c r="V15" t="s">
        <v>227</v>
      </c>
      <c r="W15" t="s">
        <v>38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7" thickBot="1">
      <c r="A16" s="15">
        <v>14</v>
      </c>
      <c r="B16" s="16">
        <v>40</v>
      </c>
      <c r="C16" s="16" t="s">
        <v>117</v>
      </c>
      <c r="D16" s="17">
        <v>44350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85</v>
      </c>
      <c r="V16" t="s">
        <v>224</v>
      </c>
      <c r="W16" t="s">
        <v>46</v>
      </c>
      <c r="X16" t="s">
        <v>46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7" thickTop="1">
      <c r="A17" s="15">
        <v>15</v>
      </c>
      <c r="B17" s="16">
        <v>40</v>
      </c>
      <c r="C17" s="16" t="s">
        <v>117</v>
      </c>
      <c r="D17" s="17">
        <v>44350</v>
      </c>
      <c r="E17" s="452" t="s">
        <v>36</v>
      </c>
      <c r="F17" s="86"/>
      <c r="G17" s="87"/>
      <c r="H17" s="88"/>
      <c r="I17" s="89" t="str">
        <f>C3</f>
        <v>MD59</v>
      </c>
      <c r="J17" s="90"/>
      <c r="K17" s="91"/>
      <c r="L17" s="92" t="str">
        <f>C11</f>
        <v>MD59</v>
      </c>
      <c r="M17" s="93"/>
      <c r="N17" s="94"/>
      <c r="O17" s="89" t="str">
        <f>C19</f>
        <v>MD59</v>
      </c>
      <c r="P17" s="95"/>
      <c r="Q17" s="328"/>
      <c r="R17" s="452" t="s">
        <v>36</v>
      </c>
      <c r="S17" s="58"/>
      <c r="T17" s="58"/>
      <c r="U17">
        <v>96</v>
      </c>
      <c r="V17" t="s">
        <v>229</v>
      </c>
      <c r="W17" t="s">
        <v>38</v>
      </c>
      <c r="X17" t="s">
        <v>46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8">
      <c r="A18" s="15">
        <v>16</v>
      </c>
      <c r="B18" s="16">
        <v>40</v>
      </c>
      <c r="C18" s="16" t="s">
        <v>117</v>
      </c>
      <c r="D18" s="17">
        <v>44350</v>
      </c>
      <c r="E18" s="452"/>
      <c r="F18" s="454" t="s">
        <v>37</v>
      </c>
      <c r="G18" s="455"/>
      <c r="H18" s="456">
        <f>B3</f>
        <v>37</v>
      </c>
      <c r="I18" s="457"/>
      <c r="J18" s="458"/>
      <c r="K18" s="465">
        <f>B11</f>
        <v>39</v>
      </c>
      <c r="L18" s="466"/>
      <c r="M18" s="467"/>
      <c r="N18" s="456">
        <f>B19</f>
        <v>41</v>
      </c>
      <c r="O18" s="457"/>
      <c r="P18" s="458"/>
      <c r="Q18" s="329"/>
      <c r="R18" s="452"/>
      <c r="S18" s="58"/>
      <c r="T18" s="58"/>
      <c r="U18">
        <v>1</v>
      </c>
      <c r="V18" t="s">
        <v>206</v>
      </c>
      <c r="W18" t="s">
        <v>207</v>
      </c>
      <c r="X18" t="s">
        <v>208</v>
      </c>
      <c r="Y18" s="229">
        <v>22.754878997802734</v>
      </c>
      <c r="Z18" s="229">
        <v>22.701568603515625</v>
      </c>
      <c r="AA18" s="229">
        <v>7.5393632054328918E-2</v>
      </c>
      <c r="AB18" s="229">
        <v>100000</v>
      </c>
      <c r="AC18" s="229">
        <v>100000</v>
      </c>
      <c r="AD18" t="s">
        <v>226</v>
      </c>
    </row>
    <row r="19" spans="1:30" ht="19" thickBot="1">
      <c r="A19" s="15">
        <v>17</v>
      </c>
      <c r="B19" s="16">
        <v>41</v>
      </c>
      <c r="C19" s="16" t="s">
        <v>117</v>
      </c>
      <c r="D19" s="17">
        <v>44356</v>
      </c>
      <c r="E19" s="453"/>
      <c r="F19" s="99"/>
      <c r="G19" s="100"/>
      <c r="H19" s="101">
        <v>1</v>
      </c>
      <c r="I19" s="102">
        <f>D3</f>
        <v>44322</v>
      </c>
      <c r="J19" s="103"/>
      <c r="K19" s="104">
        <v>9</v>
      </c>
      <c r="L19" s="105">
        <f>D11</f>
        <v>44343</v>
      </c>
      <c r="M19" s="106"/>
      <c r="N19" s="107"/>
      <c r="O19" s="108">
        <f>D19</f>
        <v>44356</v>
      </c>
      <c r="P19" s="109"/>
      <c r="Q19" s="330">
        <f>C27</f>
        <v>0</v>
      </c>
      <c r="R19" s="453"/>
      <c r="S19" s="58"/>
      <c r="T19" s="58"/>
      <c r="U19">
        <v>2</v>
      </c>
      <c r="V19" t="s">
        <v>209</v>
      </c>
      <c r="W19" t="s">
        <v>207</v>
      </c>
      <c r="X19" t="s">
        <v>208</v>
      </c>
      <c r="Y19" s="229">
        <v>22.648256301879883</v>
      </c>
      <c r="Z19" s="229">
        <v>22.701568603515625</v>
      </c>
      <c r="AA19" s="229">
        <v>7.5393632054328918E-2</v>
      </c>
      <c r="AB19" s="229">
        <v>100000</v>
      </c>
      <c r="AC19" s="229">
        <v>100000</v>
      </c>
      <c r="AD19" t="s">
        <v>226</v>
      </c>
    </row>
    <row r="20" spans="1:30" ht="18">
      <c r="A20" s="15">
        <v>18</v>
      </c>
      <c r="B20" s="16">
        <v>41</v>
      </c>
      <c r="C20" s="16" t="s">
        <v>117</v>
      </c>
      <c r="D20" s="17">
        <v>44356</v>
      </c>
      <c r="E20" s="451" t="s">
        <v>39</v>
      </c>
      <c r="F20" s="110"/>
      <c r="G20" s="111"/>
      <c r="H20" s="112"/>
      <c r="I20" s="113" t="str">
        <f>C4</f>
        <v>MD59</v>
      </c>
      <c r="J20" s="114"/>
      <c r="K20" s="115"/>
      <c r="L20" s="116" t="str">
        <f>C12</f>
        <v>MD59</v>
      </c>
      <c r="M20" s="117"/>
      <c r="N20" s="118"/>
      <c r="O20" s="119" t="str">
        <f>C20</f>
        <v>MD59</v>
      </c>
      <c r="P20" s="120"/>
      <c r="Q20" s="462">
        <f>B27</f>
        <v>0</v>
      </c>
      <c r="R20" s="451" t="s">
        <v>39</v>
      </c>
      <c r="S20" s="58"/>
      <c r="T20" s="58"/>
      <c r="U20">
        <v>13</v>
      </c>
      <c r="V20" t="s">
        <v>210</v>
      </c>
      <c r="W20" t="s">
        <v>211</v>
      </c>
      <c r="X20" t="s">
        <v>208</v>
      </c>
      <c r="Y20" s="229">
        <v>26.069246292114258</v>
      </c>
      <c r="Z20" s="229">
        <v>26.068393707275391</v>
      </c>
      <c r="AA20" s="229">
        <v>1.2070857919752598E-3</v>
      </c>
      <c r="AB20" s="229">
        <v>10000</v>
      </c>
      <c r="AC20" s="229">
        <v>10000</v>
      </c>
      <c r="AD20" t="s">
        <v>226</v>
      </c>
    </row>
    <row r="21" spans="1:30" ht="18">
      <c r="A21" s="15">
        <v>19</v>
      </c>
      <c r="B21" s="16">
        <v>41</v>
      </c>
      <c r="C21" s="16" t="s">
        <v>117</v>
      </c>
      <c r="D21" s="17">
        <v>44356</v>
      </c>
      <c r="E21" s="452"/>
      <c r="F21" s="456" t="s">
        <v>40</v>
      </c>
      <c r="G21" s="458"/>
      <c r="H21" s="459">
        <f>B4</f>
        <v>37</v>
      </c>
      <c r="I21" s="460"/>
      <c r="J21" s="461"/>
      <c r="K21" s="456">
        <f>B12</f>
        <v>39</v>
      </c>
      <c r="L21" s="457"/>
      <c r="M21" s="458"/>
      <c r="N21" s="459">
        <f>B20</f>
        <v>41</v>
      </c>
      <c r="O21" s="460"/>
      <c r="P21" s="461"/>
      <c r="Q21" s="462"/>
      <c r="R21" s="452"/>
      <c r="S21" s="58"/>
      <c r="T21" s="58"/>
      <c r="U21">
        <v>14</v>
      </c>
      <c r="V21" t="s">
        <v>212</v>
      </c>
      <c r="W21" t="s">
        <v>211</v>
      </c>
      <c r="X21" t="s">
        <v>208</v>
      </c>
      <c r="Y21" s="229">
        <v>26.067539215087891</v>
      </c>
      <c r="Z21" s="229">
        <v>26.068393707275391</v>
      </c>
      <c r="AA21" s="229">
        <v>1.2070857919752598E-3</v>
      </c>
      <c r="AB21" s="229">
        <v>10000</v>
      </c>
      <c r="AC21" s="229">
        <v>10000</v>
      </c>
      <c r="AD21" t="s">
        <v>226</v>
      </c>
    </row>
    <row r="22" spans="1:30" ht="17" thickBot="1">
      <c r="A22" s="15">
        <v>20</v>
      </c>
      <c r="B22" s="16">
        <v>41</v>
      </c>
      <c r="C22" s="16" t="s">
        <v>117</v>
      </c>
      <c r="D22" s="17">
        <v>44356</v>
      </c>
      <c r="E22" s="453"/>
      <c r="F22" s="121"/>
      <c r="G22" s="122"/>
      <c r="H22" s="123">
        <v>2</v>
      </c>
      <c r="I22" s="124">
        <f>D4</f>
        <v>44322</v>
      </c>
      <c r="J22" s="125"/>
      <c r="K22" s="126">
        <v>10</v>
      </c>
      <c r="L22" s="127">
        <f>D12</f>
        <v>44343</v>
      </c>
      <c r="M22" s="128"/>
      <c r="N22" s="129">
        <v>18</v>
      </c>
      <c r="O22" s="130">
        <f>D20</f>
        <v>44356</v>
      </c>
      <c r="P22" s="131"/>
      <c r="Q22" s="462"/>
      <c r="R22" s="453"/>
      <c r="S22" s="58"/>
      <c r="T22" s="58"/>
      <c r="U22">
        <v>25</v>
      </c>
      <c r="V22" t="s">
        <v>213</v>
      </c>
      <c r="W22" t="s">
        <v>214</v>
      </c>
      <c r="X22" t="s">
        <v>208</v>
      </c>
      <c r="Y22" s="229">
        <v>29.274810791015625</v>
      </c>
      <c r="Z22" s="229">
        <v>29.284069061279297</v>
      </c>
      <c r="AA22" s="229">
        <v>1.3094520196318626E-2</v>
      </c>
      <c r="AB22" s="229">
        <v>1000</v>
      </c>
      <c r="AC22" s="229">
        <v>1000</v>
      </c>
      <c r="AD22" t="s">
        <v>226</v>
      </c>
    </row>
    <row r="23" spans="1:30">
      <c r="A23" s="15">
        <v>21</v>
      </c>
      <c r="B23" s="16"/>
      <c r="C23" s="16"/>
      <c r="D23" s="17"/>
      <c r="E23" s="451" t="s">
        <v>41</v>
      </c>
      <c r="F23" s="132"/>
      <c r="G23" s="133"/>
      <c r="H23" s="134"/>
      <c r="I23" s="47" t="str">
        <f>C5</f>
        <v>MD59</v>
      </c>
      <c r="J23" s="135"/>
      <c r="K23" s="136"/>
      <c r="L23" s="137" t="str">
        <f>C13</f>
        <v>MD59</v>
      </c>
      <c r="M23" s="138"/>
      <c r="N23" s="139"/>
      <c r="O23" s="140" t="str">
        <f>C21</f>
        <v>MD59</v>
      </c>
      <c r="P23" s="141"/>
      <c r="Q23" s="142">
        <f>D27</f>
        <v>0</v>
      </c>
      <c r="R23" s="452" t="s">
        <v>41</v>
      </c>
      <c r="S23" s="58"/>
      <c r="T23" s="58"/>
      <c r="U23">
        <v>26</v>
      </c>
      <c r="V23" t="s">
        <v>215</v>
      </c>
      <c r="W23" t="s">
        <v>214</v>
      </c>
      <c r="X23" t="s">
        <v>208</v>
      </c>
      <c r="Y23" s="229">
        <v>29.293329238891602</v>
      </c>
      <c r="Z23" s="229">
        <v>29.284069061279297</v>
      </c>
      <c r="AA23" s="229">
        <v>1.3094520196318626E-2</v>
      </c>
      <c r="AB23" s="229">
        <v>1000</v>
      </c>
      <c r="AC23" s="229">
        <v>1000</v>
      </c>
      <c r="AD23" t="s">
        <v>226</v>
      </c>
    </row>
    <row r="24" spans="1:30" ht="18">
      <c r="A24" s="15">
        <v>22</v>
      </c>
      <c r="B24" s="16"/>
      <c r="C24" s="16"/>
      <c r="D24" s="17"/>
      <c r="E24" s="452"/>
      <c r="F24" s="454" t="s">
        <v>42</v>
      </c>
      <c r="G24" s="455"/>
      <c r="H24" s="456">
        <f>B5</f>
        <v>37</v>
      </c>
      <c r="I24" s="457"/>
      <c r="J24" s="458"/>
      <c r="K24" s="459">
        <f>B13</f>
        <v>39</v>
      </c>
      <c r="L24" s="460"/>
      <c r="M24" s="461"/>
      <c r="N24" s="456">
        <f>B21</f>
        <v>41</v>
      </c>
      <c r="O24" s="457"/>
      <c r="P24" s="458"/>
      <c r="Q24" s="144"/>
      <c r="R24" s="452"/>
      <c r="S24" s="58"/>
      <c r="T24" s="58"/>
      <c r="U24">
        <v>37</v>
      </c>
      <c r="V24" t="s">
        <v>216</v>
      </c>
      <c r="W24" t="s">
        <v>217</v>
      </c>
      <c r="X24" t="s">
        <v>208</v>
      </c>
      <c r="Y24" s="229">
        <v>32.471347808837891</v>
      </c>
      <c r="Z24" s="229">
        <v>32.667995452880859</v>
      </c>
      <c r="AA24" s="229">
        <v>0.27810177206993103</v>
      </c>
      <c r="AB24" s="229">
        <v>100</v>
      </c>
      <c r="AC24" s="229">
        <v>100</v>
      </c>
      <c r="AD24" t="s">
        <v>226</v>
      </c>
    </row>
    <row r="25" spans="1:30" ht="17" thickBot="1">
      <c r="A25" s="15">
        <v>23</v>
      </c>
      <c r="B25" s="16"/>
      <c r="C25" s="16"/>
      <c r="D25" s="17"/>
      <c r="E25" s="453"/>
      <c r="F25" s="145"/>
      <c r="G25" s="146"/>
      <c r="H25" s="147">
        <v>3</v>
      </c>
      <c r="I25" s="148">
        <f>D5</f>
        <v>44322</v>
      </c>
      <c r="J25" s="103"/>
      <c r="K25" s="104">
        <v>11</v>
      </c>
      <c r="L25" s="105">
        <f>D13</f>
        <v>44343</v>
      </c>
      <c r="M25" s="149"/>
      <c r="N25" s="150">
        <v>19</v>
      </c>
      <c r="O25" s="148">
        <f>D21</f>
        <v>44356</v>
      </c>
      <c r="P25" s="151"/>
      <c r="Q25" s="152"/>
      <c r="R25" s="453"/>
      <c r="S25" s="58"/>
      <c r="T25" s="58"/>
      <c r="U25">
        <v>38</v>
      </c>
      <c r="V25" t="s">
        <v>90</v>
      </c>
      <c r="W25" t="s">
        <v>217</v>
      </c>
      <c r="X25" t="s">
        <v>208</v>
      </c>
      <c r="Y25" s="229">
        <v>32.864643096923828</v>
      </c>
      <c r="Z25" s="229">
        <v>32.667995452880859</v>
      </c>
      <c r="AA25" s="229">
        <v>0.27810177206993103</v>
      </c>
      <c r="AB25" s="229">
        <v>100</v>
      </c>
      <c r="AC25" s="229">
        <v>100</v>
      </c>
      <c r="AD25" t="s">
        <v>226</v>
      </c>
    </row>
    <row r="26" spans="1:30" ht="18">
      <c r="A26" s="15">
        <v>24</v>
      </c>
      <c r="B26" s="16"/>
      <c r="C26" s="16"/>
      <c r="D26" s="17"/>
      <c r="E26" s="475" t="s">
        <v>44</v>
      </c>
      <c r="F26" s="153"/>
      <c r="G26" s="122"/>
      <c r="H26" s="112"/>
      <c r="I26" s="113" t="str">
        <f>C6</f>
        <v>MD59</v>
      </c>
      <c r="J26" s="154"/>
      <c r="K26" s="115"/>
      <c r="L26" s="81" t="str">
        <f>C14</f>
        <v>MD59</v>
      </c>
      <c r="M26" s="117"/>
      <c r="N26" s="155"/>
      <c r="O26" s="113" t="str">
        <f>C22</f>
        <v>MD59</v>
      </c>
      <c r="P26" s="156"/>
      <c r="Q26" s="331"/>
      <c r="R26" s="452" t="s">
        <v>44</v>
      </c>
      <c r="S26" s="58"/>
      <c r="T26" s="58"/>
      <c r="U26">
        <v>49</v>
      </c>
      <c r="V26" t="s">
        <v>218</v>
      </c>
      <c r="W26" t="s">
        <v>219</v>
      </c>
      <c r="X26" t="s">
        <v>208</v>
      </c>
      <c r="Y26" s="229">
        <v>36.899448394775391</v>
      </c>
      <c r="Z26" s="229">
        <v>36.259056091308594</v>
      </c>
      <c r="AA26" s="229">
        <v>0.9056515097618103</v>
      </c>
      <c r="AB26" s="229">
        <v>10</v>
      </c>
      <c r="AC26" s="229">
        <v>10</v>
      </c>
      <c r="AD26" t="s">
        <v>226</v>
      </c>
    </row>
    <row r="27" spans="1:30" ht="18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37</v>
      </c>
      <c r="I27" s="460"/>
      <c r="J27" s="461"/>
      <c r="K27" s="456">
        <f>B14</f>
        <v>39</v>
      </c>
      <c r="L27" s="457"/>
      <c r="M27" s="458"/>
      <c r="N27" s="459">
        <f>B22</f>
        <v>41</v>
      </c>
      <c r="O27" s="460"/>
      <c r="P27" s="461"/>
      <c r="Q27" s="332"/>
      <c r="R27" s="452"/>
      <c r="S27" s="58"/>
      <c r="T27" s="58"/>
      <c r="U27">
        <v>50</v>
      </c>
      <c r="V27" t="s">
        <v>220</v>
      </c>
      <c r="W27" t="s">
        <v>219</v>
      </c>
      <c r="X27" t="s">
        <v>208</v>
      </c>
      <c r="Y27" s="229">
        <v>35.618663787841797</v>
      </c>
      <c r="Z27" s="229">
        <v>36.259056091308594</v>
      </c>
      <c r="AA27" s="229">
        <v>0.9056515097618103</v>
      </c>
      <c r="AB27" s="229">
        <v>10</v>
      </c>
      <c r="AC27" s="229">
        <v>10</v>
      </c>
      <c r="AD27" t="s">
        <v>226</v>
      </c>
    </row>
    <row r="28" spans="1:30" ht="17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44322</v>
      </c>
      <c r="J28" s="161"/>
      <c r="K28" s="162">
        <v>12</v>
      </c>
      <c r="L28" s="127">
        <f>D14</f>
        <v>44343</v>
      </c>
      <c r="M28" s="163"/>
      <c r="N28" s="104">
        <v>20</v>
      </c>
      <c r="O28" s="160">
        <f>D22</f>
        <v>44356</v>
      </c>
      <c r="P28" s="131"/>
      <c r="Q28" s="333">
        <f>C28</f>
        <v>0</v>
      </c>
      <c r="R28" s="452"/>
      <c r="S28" s="58"/>
      <c r="T28" s="58"/>
      <c r="U28">
        <v>61</v>
      </c>
      <c r="V28" t="s">
        <v>221</v>
      </c>
      <c r="W28" t="s">
        <v>222</v>
      </c>
      <c r="X28" t="s">
        <v>208</v>
      </c>
      <c r="Y28" t="s">
        <v>225</v>
      </c>
      <c r="Z28" t="s">
        <v>226</v>
      </c>
      <c r="AA28" t="s">
        <v>226</v>
      </c>
      <c r="AB28" s="229">
        <v>1</v>
      </c>
      <c r="AC28" t="s">
        <v>226</v>
      </c>
      <c r="AD28" t="s">
        <v>226</v>
      </c>
    </row>
    <row r="29" spans="1:30" ht="17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MD59</v>
      </c>
      <c r="J29" s="167"/>
      <c r="K29" s="168"/>
      <c r="L29" s="137" t="str">
        <f>C15</f>
        <v>MD59</v>
      </c>
      <c r="M29" s="138"/>
      <c r="N29" s="139"/>
      <c r="O29" s="140">
        <f>C23</f>
        <v>0</v>
      </c>
      <c r="P29" s="143"/>
      <c r="Q29" s="470">
        <f>B28</f>
        <v>0</v>
      </c>
      <c r="R29" s="471" t="s">
        <v>47</v>
      </c>
      <c r="S29" s="58"/>
      <c r="T29" s="58"/>
      <c r="U29">
        <v>62</v>
      </c>
      <c r="V29" t="s">
        <v>223</v>
      </c>
      <c r="W29" t="s">
        <v>222</v>
      </c>
      <c r="X29" t="s">
        <v>208</v>
      </c>
      <c r="Y29" t="s">
        <v>225</v>
      </c>
      <c r="Z29" t="s">
        <v>226</v>
      </c>
      <c r="AA29" t="s">
        <v>226</v>
      </c>
      <c r="AB29" s="229">
        <v>1</v>
      </c>
      <c r="AC29" t="s">
        <v>226</v>
      </c>
      <c r="AD29" t="s">
        <v>226</v>
      </c>
    </row>
    <row r="30" spans="1:30" ht="18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38</v>
      </c>
      <c r="I30" s="473"/>
      <c r="J30" s="474"/>
      <c r="K30" s="459">
        <f>B15</f>
        <v>40</v>
      </c>
      <c r="L30" s="460"/>
      <c r="M30" s="461"/>
      <c r="N30" s="456">
        <f>B23</f>
        <v>0</v>
      </c>
      <c r="O30" s="457"/>
      <c r="P30" s="458"/>
      <c r="Q30" s="470"/>
      <c r="R30" s="452"/>
      <c r="S30" s="58"/>
      <c r="T30" s="58"/>
      <c r="U30">
        <v>73</v>
      </c>
      <c r="V30" t="s">
        <v>230</v>
      </c>
      <c r="W30" t="s">
        <v>135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</row>
    <row r="31" spans="1:30" ht="19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D7</f>
        <v>44336</v>
      </c>
      <c r="J31" s="169"/>
      <c r="K31" s="170">
        <v>13</v>
      </c>
      <c r="L31" s="105">
        <f>D15</f>
        <v>44350</v>
      </c>
      <c r="M31" s="106"/>
      <c r="N31" s="150">
        <v>21</v>
      </c>
      <c r="O31" s="148">
        <f>D23</f>
        <v>0</v>
      </c>
      <c r="P31" s="109"/>
      <c r="Q31" s="470"/>
      <c r="R31" s="453"/>
      <c r="S31" s="58"/>
      <c r="T31" s="58"/>
      <c r="U31">
        <v>74</v>
      </c>
      <c r="V31" t="s">
        <v>231</v>
      </c>
      <c r="W31" t="s">
        <v>135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</row>
    <row r="32" spans="1:30" ht="18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MD59</v>
      </c>
      <c r="J32" s="172"/>
      <c r="K32" s="115"/>
      <c r="L32" s="81" t="str">
        <f>C16</f>
        <v>MD59</v>
      </c>
      <c r="M32" s="117"/>
      <c r="N32" s="118"/>
      <c r="O32" s="119">
        <f>C24</f>
        <v>0</v>
      </c>
      <c r="P32" s="173"/>
      <c r="Q32" s="174">
        <f>D28</f>
        <v>0</v>
      </c>
      <c r="R32" s="451" t="s">
        <v>49</v>
      </c>
      <c r="S32" s="58"/>
      <c r="T32" s="58"/>
      <c r="AB32" s="229"/>
    </row>
    <row r="33" spans="1:30" ht="18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38</v>
      </c>
      <c r="I33" s="460"/>
      <c r="J33" s="461"/>
      <c r="K33" s="456">
        <f>B16</f>
        <v>40</v>
      </c>
      <c r="L33" s="457"/>
      <c r="M33" s="458"/>
      <c r="N33" s="459">
        <f>B24</f>
        <v>0</v>
      </c>
      <c r="O33" s="460"/>
      <c r="P33" s="461"/>
      <c r="Q33" s="175"/>
      <c r="R33" s="452"/>
      <c r="S33" s="58"/>
      <c r="T33" s="58"/>
      <c r="U33">
        <v>3</v>
      </c>
      <c r="V33" t="s">
        <v>232</v>
      </c>
      <c r="W33" t="s">
        <v>358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</row>
    <row r="34" spans="1:30" ht="17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44336</v>
      </c>
      <c r="J34" s="125"/>
      <c r="K34" s="126">
        <v>14</v>
      </c>
      <c r="L34" s="127">
        <f>D16</f>
        <v>44350</v>
      </c>
      <c r="M34" s="178"/>
      <c r="N34" s="129">
        <v>22</v>
      </c>
      <c r="O34" s="130">
        <f>D24</f>
        <v>0</v>
      </c>
      <c r="P34" s="179"/>
      <c r="Q34" s="180"/>
      <c r="R34" s="452"/>
      <c r="S34" s="58"/>
      <c r="T34" s="58"/>
      <c r="U34">
        <v>4</v>
      </c>
      <c r="V34" t="s">
        <v>234</v>
      </c>
      <c r="W34" t="s">
        <v>358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</row>
    <row r="35" spans="1:30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MD59</v>
      </c>
      <c r="J35" s="183"/>
      <c r="K35" s="136"/>
      <c r="L35" s="137" t="str">
        <f>C17</f>
        <v>MD59</v>
      </c>
      <c r="M35" s="138"/>
      <c r="N35" s="139"/>
      <c r="O35" s="140">
        <f>C25</f>
        <v>0</v>
      </c>
      <c r="P35" s="143"/>
      <c r="Q35" s="184"/>
      <c r="R35" s="451" t="s">
        <v>51</v>
      </c>
      <c r="S35" s="58"/>
      <c r="T35" s="58"/>
      <c r="U35">
        <v>5</v>
      </c>
      <c r="V35" t="s">
        <v>235</v>
      </c>
      <c r="W35" t="s">
        <v>358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</row>
    <row r="36" spans="1:30" ht="18">
      <c r="A36" s="181"/>
      <c r="B36" s="182"/>
      <c r="C36" s="182"/>
      <c r="D36" s="182"/>
      <c r="E36" s="452"/>
      <c r="F36" s="456" t="s">
        <v>135</v>
      </c>
      <c r="G36" s="458"/>
      <c r="H36" s="456">
        <f>B9</f>
        <v>38</v>
      </c>
      <c r="I36" s="457"/>
      <c r="J36" s="458"/>
      <c r="K36" s="465">
        <f>B17</f>
        <v>40</v>
      </c>
      <c r="L36" s="466"/>
      <c r="M36" s="467"/>
      <c r="N36" s="456">
        <f>B25</f>
        <v>0</v>
      </c>
      <c r="O36" s="457"/>
      <c r="P36" s="458"/>
      <c r="Q36" s="185" t="s">
        <v>38</v>
      </c>
      <c r="R36" s="452"/>
      <c r="S36" s="58"/>
      <c r="T36" s="58"/>
      <c r="U36">
        <v>6</v>
      </c>
      <c r="V36" t="s">
        <v>259</v>
      </c>
      <c r="W36" t="s">
        <v>359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</row>
    <row r="37" spans="1:30" ht="19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44336</v>
      </c>
      <c r="J37" s="169"/>
      <c r="K37" s="170">
        <v>15</v>
      </c>
      <c r="L37" s="105">
        <f>D17</f>
        <v>44350</v>
      </c>
      <c r="M37" s="106"/>
      <c r="N37" s="187">
        <v>23</v>
      </c>
      <c r="O37" s="108">
        <f>D25</f>
        <v>0</v>
      </c>
      <c r="P37" s="109"/>
      <c r="Q37" s="188"/>
      <c r="R37" s="453"/>
      <c r="S37" s="58"/>
      <c r="T37" s="58"/>
      <c r="U37">
        <v>7</v>
      </c>
      <c r="V37" t="s">
        <v>261</v>
      </c>
      <c r="W37" t="s">
        <v>359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</row>
    <row r="38" spans="1:30" ht="19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MD59</v>
      </c>
      <c r="J38" s="114"/>
      <c r="K38" s="115"/>
      <c r="L38" s="81" t="str">
        <f>C18</f>
        <v>MD59</v>
      </c>
      <c r="M38" s="117"/>
      <c r="N38" s="118"/>
      <c r="O38" s="119">
        <f>C26</f>
        <v>0</v>
      </c>
      <c r="P38" s="173"/>
      <c r="Q38" s="192"/>
      <c r="R38" s="452" t="s">
        <v>52</v>
      </c>
      <c r="S38" s="58"/>
      <c r="T38" s="58"/>
      <c r="U38">
        <v>8</v>
      </c>
      <c r="V38" t="s">
        <v>262</v>
      </c>
      <c r="W38" t="s">
        <v>359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</row>
    <row r="39" spans="1:30" ht="19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38</v>
      </c>
      <c r="I39" s="460"/>
      <c r="J39" s="461"/>
      <c r="K39" s="456">
        <f>B18</f>
        <v>40</v>
      </c>
      <c r="L39" s="457"/>
      <c r="M39" s="458"/>
      <c r="N39" s="480">
        <f>B26</f>
        <v>0</v>
      </c>
      <c r="O39" s="481"/>
      <c r="P39" s="482"/>
      <c r="Q39" s="196" t="s">
        <v>43</v>
      </c>
      <c r="R39" s="452"/>
      <c r="S39" s="58"/>
      <c r="T39" s="58"/>
      <c r="U39">
        <v>9</v>
      </c>
      <c r="V39" t="s">
        <v>271</v>
      </c>
      <c r="W39" t="s">
        <v>360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</row>
    <row r="40" spans="1:30" ht="17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44336</v>
      </c>
      <c r="J40" s="201"/>
      <c r="K40" s="202">
        <v>16</v>
      </c>
      <c r="L40" s="203">
        <f>D18</f>
        <v>44350</v>
      </c>
      <c r="M40" s="204"/>
      <c r="N40" s="205">
        <v>24</v>
      </c>
      <c r="O40" s="200">
        <f>D26</f>
        <v>0</v>
      </c>
      <c r="P40" s="201"/>
      <c r="Q40" s="206"/>
      <c r="R40" s="452"/>
      <c r="S40" s="58"/>
      <c r="T40" s="58"/>
      <c r="U40">
        <v>10</v>
      </c>
      <c r="V40" t="s">
        <v>273</v>
      </c>
      <c r="W40" t="s">
        <v>360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</row>
    <row r="41" spans="1:30" ht="19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11</v>
      </c>
      <c r="V41" t="s">
        <v>274</v>
      </c>
      <c r="W41" t="s">
        <v>360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0" ht="20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15</v>
      </c>
      <c r="V42" t="s">
        <v>236</v>
      </c>
      <c r="W42" t="s">
        <v>358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</row>
    <row r="43" spans="1:30" ht="20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16</v>
      </c>
      <c r="V43" t="s">
        <v>237</v>
      </c>
      <c r="W43" t="s">
        <v>358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0" ht="20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17</v>
      </c>
      <c r="V44" t="s">
        <v>238</v>
      </c>
      <c r="W44" t="s">
        <v>358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0" ht="20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18</v>
      </c>
      <c r="V45" t="s">
        <v>263</v>
      </c>
      <c r="W45" t="s">
        <v>359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0" ht="20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19</v>
      </c>
      <c r="V46" t="s">
        <v>264</v>
      </c>
      <c r="W46" t="s">
        <v>359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0" ht="20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20</v>
      </c>
      <c r="V47" t="s">
        <v>265</v>
      </c>
      <c r="W47" t="s">
        <v>359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0" ht="20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21</v>
      </c>
      <c r="V48" t="s">
        <v>275</v>
      </c>
      <c r="W48" t="s">
        <v>360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20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22</v>
      </c>
      <c r="V49" t="s">
        <v>276</v>
      </c>
      <c r="W49" t="s">
        <v>360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20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23</v>
      </c>
      <c r="V50" t="s">
        <v>277</v>
      </c>
      <c r="W50" t="s">
        <v>360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20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27</v>
      </c>
      <c r="V51" t="s">
        <v>239</v>
      </c>
      <c r="W51" t="s">
        <v>358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20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28</v>
      </c>
      <c r="V52" t="s">
        <v>240</v>
      </c>
      <c r="W52" t="s">
        <v>358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20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29</v>
      </c>
      <c r="V53" t="s">
        <v>241</v>
      </c>
      <c r="W53" t="s">
        <v>358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30</v>
      </c>
      <c r="V54" t="s">
        <v>266</v>
      </c>
      <c r="W54" t="s">
        <v>359</v>
      </c>
      <c r="X54" t="s">
        <v>228</v>
      </c>
      <c r="Y54" t="s">
        <v>225</v>
      </c>
      <c r="Z54" t="s">
        <v>226</v>
      </c>
      <c r="AA54" t="s">
        <v>226</v>
      </c>
      <c r="AB54" t="s">
        <v>226</v>
      </c>
      <c r="AC54" t="s">
        <v>226</v>
      </c>
      <c r="AD54" t="s">
        <v>226</v>
      </c>
    </row>
    <row r="55" spans="1:30">
      <c r="U55">
        <v>31</v>
      </c>
      <c r="V55" t="s">
        <v>267</v>
      </c>
      <c r="W55" t="s">
        <v>359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32</v>
      </c>
      <c r="V56" t="s">
        <v>268</v>
      </c>
      <c r="W56" t="s">
        <v>359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33</v>
      </c>
      <c r="V57" t="s">
        <v>278</v>
      </c>
      <c r="W57" t="s">
        <v>360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34</v>
      </c>
      <c r="V58" t="s">
        <v>279</v>
      </c>
      <c r="W58" t="s">
        <v>360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35</v>
      </c>
      <c r="V59" t="s">
        <v>280</v>
      </c>
      <c r="W59" t="s">
        <v>360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39</v>
      </c>
      <c r="V60" t="s">
        <v>242</v>
      </c>
      <c r="W60" t="s">
        <v>358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40</v>
      </c>
      <c r="V61" t="s">
        <v>243</v>
      </c>
      <c r="W61" t="s">
        <v>358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41</v>
      </c>
      <c r="V62" t="s">
        <v>244</v>
      </c>
      <c r="W62" t="s">
        <v>358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42</v>
      </c>
      <c r="V63" t="s">
        <v>269</v>
      </c>
      <c r="W63" t="s">
        <v>359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43</v>
      </c>
      <c r="V64" t="s">
        <v>91</v>
      </c>
      <c r="W64" t="s">
        <v>359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1:30">
      <c r="U65">
        <v>44</v>
      </c>
      <c r="V65" t="s">
        <v>270</v>
      </c>
      <c r="W65" t="s">
        <v>359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1:30">
      <c r="U66">
        <v>45</v>
      </c>
      <c r="V66" t="s">
        <v>281</v>
      </c>
      <c r="W66" t="s">
        <v>360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</row>
    <row r="67" spans="21:30">
      <c r="U67">
        <v>46</v>
      </c>
      <c r="V67" t="s">
        <v>282</v>
      </c>
      <c r="W67" t="s">
        <v>360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1:30">
      <c r="U68">
        <v>47</v>
      </c>
      <c r="V68" t="s">
        <v>283</v>
      </c>
      <c r="W68" t="s">
        <v>360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1:30">
      <c r="U69">
        <v>51</v>
      </c>
      <c r="V69" t="s">
        <v>245</v>
      </c>
      <c r="W69" t="s">
        <v>361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1:30">
      <c r="U70">
        <v>52</v>
      </c>
      <c r="V70" t="s">
        <v>247</v>
      </c>
      <c r="W70" t="s">
        <v>361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1:30" customFormat="1">
      <c r="U71">
        <v>53</v>
      </c>
      <c r="V71" t="s">
        <v>248</v>
      </c>
      <c r="W71" t="s">
        <v>361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1:30" customFormat="1">
      <c r="U72">
        <v>54</v>
      </c>
      <c r="V72" t="s">
        <v>284</v>
      </c>
      <c r="W72" t="s">
        <v>362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1:30">
      <c r="U73">
        <v>55</v>
      </c>
      <c r="V73" t="s">
        <v>286</v>
      </c>
      <c r="W73" t="s">
        <v>362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1:30">
      <c r="U74">
        <v>56</v>
      </c>
      <c r="V74" t="s">
        <v>287</v>
      </c>
      <c r="W74" t="s">
        <v>362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1:30">
      <c r="U75">
        <v>63</v>
      </c>
      <c r="V75" t="s">
        <v>250</v>
      </c>
      <c r="W75" t="s">
        <v>361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1:30">
      <c r="U76">
        <v>64</v>
      </c>
      <c r="V76" t="s">
        <v>251</v>
      </c>
      <c r="W76" t="s">
        <v>361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1:30">
      <c r="U77">
        <v>65</v>
      </c>
      <c r="V77" t="s">
        <v>252</v>
      </c>
      <c r="W77" t="s">
        <v>361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1:30">
      <c r="U78">
        <v>66</v>
      </c>
      <c r="V78" t="s">
        <v>288</v>
      </c>
      <c r="W78" t="s">
        <v>362</v>
      </c>
      <c r="X78" t="s">
        <v>228</v>
      </c>
      <c r="Y78" t="s">
        <v>225</v>
      </c>
      <c r="Z78" t="s">
        <v>226</v>
      </c>
      <c r="AA78" t="s">
        <v>226</v>
      </c>
      <c r="AB78" t="s">
        <v>226</v>
      </c>
      <c r="AC78" t="s">
        <v>226</v>
      </c>
      <c r="AD78" t="s">
        <v>226</v>
      </c>
    </row>
    <row r="79" spans="21:30">
      <c r="U79">
        <v>67</v>
      </c>
      <c r="V79" t="s">
        <v>289</v>
      </c>
      <c r="W79" t="s">
        <v>362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1:30">
      <c r="U80">
        <v>68</v>
      </c>
      <c r="V80" t="s">
        <v>290</v>
      </c>
      <c r="W80" t="s">
        <v>362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75</v>
      </c>
      <c r="V81" t="s">
        <v>253</v>
      </c>
      <c r="W81" t="s">
        <v>361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76</v>
      </c>
      <c r="V82" t="s">
        <v>254</v>
      </c>
      <c r="W82" t="s">
        <v>361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77</v>
      </c>
      <c r="V83" t="s">
        <v>255</v>
      </c>
      <c r="W83" t="s">
        <v>361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78</v>
      </c>
      <c r="V84" t="s">
        <v>291</v>
      </c>
      <c r="W84" t="s">
        <v>362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79</v>
      </c>
      <c r="V85" t="s">
        <v>292</v>
      </c>
      <c r="W85" t="s">
        <v>362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80</v>
      </c>
      <c r="V86" t="s">
        <v>293</v>
      </c>
      <c r="W86" t="s">
        <v>362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87</v>
      </c>
      <c r="V87" t="s">
        <v>256</v>
      </c>
      <c r="W87" t="s">
        <v>361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88</v>
      </c>
      <c r="V88" t="s">
        <v>257</v>
      </c>
      <c r="W88" t="s">
        <v>361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89</v>
      </c>
      <c r="V89" t="s">
        <v>258</v>
      </c>
      <c r="W89" t="s">
        <v>361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90</v>
      </c>
      <c r="V90" t="s">
        <v>294</v>
      </c>
      <c r="W90" t="s">
        <v>362</v>
      </c>
      <c r="X90" t="s">
        <v>228</v>
      </c>
      <c r="Y90" t="s">
        <v>225</v>
      </c>
      <c r="Z90" t="s">
        <v>226</v>
      </c>
      <c r="AA90" t="s">
        <v>226</v>
      </c>
      <c r="AB90" t="s">
        <v>226</v>
      </c>
      <c r="AC90" t="s">
        <v>226</v>
      </c>
      <c r="AD90" t="s">
        <v>226</v>
      </c>
    </row>
    <row r="91" spans="21:30">
      <c r="U91">
        <v>91</v>
      </c>
      <c r="V91" t="s">
        <v>295</v>
      </c>
      <c r="W91" t="s">
        <v>362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92</v>
      </c>
      <c r="V92" t="s">
        <v>296</v>
      </c>
      <c r="W92" t="s">
        <v>362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</sheetData>
  <mergeCells count="54">
    <mergeCell ref="G2:H2"/>
    <mergeCell ref="E17:E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1:T1 A42:G53 I42:I53 R2:T2 R15:T15 S5:S7 K42:T53 E4:F4 R4:R7 A32:T32 E27:H27 A31:P31 A30:H30 A34:T35 A33:H33 A37:T38 A40:T41 N18 K18 N21 K21 N24 K24 N27 K27 N30 K30 N33 K33 N36 K36 N39 K39 Q18:T19 Q24:T24 Q27:T27 Q33:T33 Q36:T36 Q39:T39 E19:M19 E24:H24 E25:T26 E21:H21 E23:T23 E18:H18 E16:T17 E5:E15 A39:H39 A2:J2 R10:S14 A54:T1048576 E20:T20 E22:P22 R21:T22 A36:H36 R30:T31 A29:T29 A15:D20 D21:D27 A21:B28 D28:T28 E3:J3 A3:A14">
    <cfRule type="cellIs" dxfId="134" priority="36" stopIfTrue="1" operator="equal">
      <formula>0</formula>
    </cfRule>
  </conditionalFormatting>
  <conditionalFormatting sqref="P5:Q5 P10">
    <cfRule type="cellIs" dxfId="133" priority="35" stopIfTrue="1" operator="equal">
      <formula>0</formula>
    </cfRule>
  </conditionalFormatting>
  <conditionalFormatting sqref="O4">
    <cfRule type="cellIs" dxfId="132" priority="32" stopIfTrue="1" operator="equal">
      <formula>0</formula>
    </cfRule>
  </conditionalFormatting>
  <conditionalFormatting sqref="O5 O14 P7:Q8 Q4 Q10 P12:Q14 Q6">
    <cfRule type="cellIs" dxfId="131" priority="34" stopIfTrue="1" operator="equal">
      <formula>0</formula>
    </cfRule>
  </conditionalFormatting>
  <conditionalFormatting sqref="P14:Q14">
    <cfRule type="cellIs" dxfId="130" priority="33" stopIfTrue="1" operator="equal">
      <formula>0</formula>
    </cfRule>
  </conditionalFormatting>
  <conditionalFormatting sqref="M5:N5 M11">
    <cfRule type="cellIs" dxfId="129" priority="31" stopIfTrue="1" operator="equal">
      <formula>0</formula>
    </cfRule>
  </conditionalFormatting>
  <conditionalFormatting sqref="L4">
    <cfRule type="cellIs" dxfId="128" priority="29" stopIfTrue="1" operator="equal">
      <formula>0</formula>
    </cfRule>
  </conditionalFormatting>
  <conditionalFormatting sqref="K5:L5 M7:N8 N4 K4 N11 M13:N14 N6">
    <cfRule type="cellIs" dxfId="127" priority="30" stopIfTrue="1" operator="equal">
      <formula>0</formula>
    </cfRule>
  </conditionalFormatting>
  <conditionalFormatting sqref="C21:C28">
    <cfRule type="cellIs" dxfId="126" priority="28" stopIfTrue="1" operator="equal">
      <formula>0</formula>
    </cfRule>
  </conditionalFormatting>
  <conditionalFormatting sqref="D3 B3:B4">
    <cfRule type="cellIs" dxfId="125" priority="27" stopIfTrue="1" operator="equal">
      <formula>0</formula>
    </cfRule>
  </conditionalFormatting>
  <conditionalFormatting sqref="C3">
    <cfRule type="cellIs" dxfId="124" priority="26" stopIfTrue="1" operator="equal">
      <formula>0</formula>
    </cfRule>
  </conditionalFormatting>
  <conditionalFormatting sqref="B5:B6">
    <cfRule type="cellIs" dxfId="123" priority="25" stopIfTrue="1" operator="equal">
      <formula>0</formula>
    </cfRule>
  </conditionalFormatting>
  <conditionalFormatting sqref="D7 B7:B8">
    <cfRule type="cellIs" dxfId="122" priority="24" stopIfTrue="1" operator="equal">
      <formula>0</formula>
    </cfRule>
  </conditionalFormatting>
  <conditionalFormatting sqref="C7">
    <cfRule type="cellIs" dxfId="121" priority="23" stopIfTrue="1" operator="equal">
      <formula>0</formula>
    </cfRule>
  </conditionalFormatting>
  <conditionalFormatting sqref="B9:B10">
    <cfRule type="cellIs" dxfId="120" priority="22" stopIfTrue="1" operator="equal">
      <formula>0</formula>
    </cfRule>
  </conditionalFormatting>
  <conditionalFormatting sqref="B11:B12 D11:D12">
    <cfRule type="cellIs" dxfId="119" priority="21" stopIfTrue="1" operator="equal">
      <formula>0</formula>
    </cfRule>
  </conditionalFormatting>
  <conditionalFormatting sqref="C11:C12">
    <cfRule type="cellIs" dxfId="118" priority="20" stopIfTrue="1" operator="equal">
      <formula>0</formula>
    </cfRule>
  </conditionalFormatting>
  <conditionalFormatting sqref="B13:B14 D13:D14">
    <cfRule type="cellIs" dxfId="117" priority="19" stopIfTrue="1" operator="equal">
      <formula>0</formula>
    </cfRule>
  </conditionalFormatting>
  <conditionalFormatting sqref="C13:C14">
    <cfRule type="cellIs" dxfId="116" priority="18" stopIfTrue="1" operator="equal">
      <formula>0</formula>
    </cfRule>
  </conditionalFormatting>
  <conditionalFormatting sqref="D11:D12">
    <cfRule type="cellIs" dxfId="115" priority="17" stopIfTrue="1" operator="equal">
      <formula>0</formula>
    </cfRule>
  </conditionalFormatting>
  <conditionalFormatting sqref="C11:C12">
    <cfRule type="cellIs" dxfId="114" priority="16" stopIfTrue="1" operator="equal">
      <formula>0</formula>
    </cfRule>
  </conditionalFormatting>
  <conditionalFormatting sqref="D13:D14">
    <cfRule type="cellIs" dxfId="113" priority="15" stopIfTrue="1" operator="equal">
      <formula>0</formula>
    </cfRule>
  </conditionalFormatting>
  <conditionalFormatting sqref="C13:C14">
    <cfRule type="cellIs" dxfId="112" priority="14" stopIfTrue="1" operator="equal">
      <formula>0</formula>
    </cfRule>
  </conditionalFormatting>
  <conditionalFormatting sqref="D15:D16">
    <cfRule type="cellIs" dxfId="111" priority="13" stopIfTrue="1" operator="equal">
      <formula>0</formula>
    </cfRule>
  </conditionalFormatting>
  <conditionalFormatting sqref="C15:C16">
    <cfRule type="cellIs" dxfId="110" priority="12" stopIfTrue="1" operator="equal">
      <formula>0</formula>
    </cfRule>
  </conditionalFormatting>
  <conditionalFormatting sqref="D17:D18">
    <cfRule type="cellIs" dxfId="109" priority="11" stopIfTrue="1" operator="equal">
      <formula>0</formula>
    </cfRule>
  </conditionalFormatting>
  <conditionalFormatting sqref="C17:C18">
    <cfRule type="cellIs" dxfId="108" priority="10" stopIfTrue="1" operator="equal">
      <formula>0</formula>
    </cfRule>
  </conditionalFormatting>
  <conditionalFormatting sqref="D19:D20">
    <cfRule type="cellIs" dxfId="107" priority="9" stopIfTrue="1" operator="equal">
      <formula>0</formula>
    </cfRule>
  </conditionalFormatting>
  <conditionalFormatting sqref="C19:C20">
    <cfRule type="cellIs" dxfId="106" priority="8" stopIfTrue="1" operator="equal">
      <formula>0</formula>
    </cfRule>
  </conditionalFormatting>
  <conditionalFormatting sqref="D21:D22">
    <cfRule type="cellIs" dxfId="105" priority="7" stopIfTrue="1" operator="equal">
      <formula>0</formula>
    </cfRule>
  </conditionalFormatting>
  <conditionalFormatting sqref="C21:C22">
    <cfRule type="cellIs" dxfId="104" priority="6" stopIfTrue="1" operator="equal">
      <formula>0</formula>
    </cfRule>
  </conditionalFormatting>
  <conditionalFormatting sqref="D4:D6">
    <cfRule type="cellIs" dxfId="103" priority="5" stopIfTrue="1" operator="equal">
      <formula>0</formula>
    </cfRule>
  </conditionalFormatting>
  <conditionalFormatting sqref="C4:C6">
    <cfRule type="cellIs" dxfId="102" priority="4" stopIfTrue="1" operator="equal">
      <formula>0</formula>
    </cfRule>
  </conditionalFormatting>
  <conditionalFormatting sqref="D8:D10">
    <cfRule type="cellIs" dxfId="101" priority="3" stopIfTrue="1" operator="equal">
      <formula>0</formula>
    </cfRule>
  </conditionalFormatting>
  <conditionalFormatting sqref="C8:C10">
    <cfRule type="cellIs" dxfId="100" priority="2" stopIfTrue="1" operator="equal">
      <formula>0</formula>
    </cfRule>
  </conditionalFormatting>
  <conditionalFormatting sqref="H6 G6:G12">
    <cfRule type="cellIs" dxfId="99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9473-19E4-0447-99DB-ECF973CC7EF4}">
  <dimension ref="A1:AD104"/>
  <sheetViews>
    <sheetView workbookViewId="0">
      <selection activeCell="S30" sqref="S30"/>
    </sheetView>
  </sheetViews>
  <sheetFormatPr baseColWidth="10" defaultRowHeight="16"/>
  <cols>
    <col min="1" max="1" width="5.5" bestFit="1" customWidth="1"/>
    <col min="2" max="2" width="5" style="6" customWidth="1"/>
    <col min="3" max="3" width="8.33203125" style="6" customWidth="1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1" max="22" width="8.83203125" customWidth="1"/>
    <col min="23" max="23" width="10.1640625" customWidth="1"/>
    <col min="24" max="27" width="8.83203125" customWidth="1"/>
    <col min="28" max="28" width="13.1640625" bestFit="1" customWidth="1"/>
  </cols>
  <sheetData>
    <row r="1" spans="1:30" ht="17" thickBot="1">
      <c r="U1" t="s">
        <v>181</v>
      </c>
      <c r="V1" t="s">
        <v>124</v>
      </c>
    </row>
    <row r="2" spans="1:30" ht="24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349</v>
      </c>
    </row>
    <row r="3" spans="1:30" ht="18" thickTop="1" thickBot="1">
      <c r="A3" s="15">
        <v>1</v>
      </c>
      <c r="B3" s="16">
        <v>31</v>
      </c>
      <c r="C3" s="16" t="s">
        <v>109</v>
      </c>
      <c r="D3" s="17">
        <v>44300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</row>
    <row r="4" spans="1:30">
      <c r="A4" s="15">
        <v>2</v>
      </c>
      <c r="B4" s="16">
        <v>31</v>
      </c>
      <c r="C4" s="16" t="s">
        <v>109</v>
      </c>
      <c r="D4" s="17">
        <v>44300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</row>
    <row r="5" spans="1:30" ht="17" thickBot="1">
      <c r="A5" s="15">
        <v>3</v>
      </c>
      <c r="B5" s="16">
        <v>31</v>
      </c>
      <c r="C5" s="16" t="s">
        <v>109</v>
      </c>
      <c r="D5" s="17">
        <v>44300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  <c r="Z5" t="s">
        <v>186</v>
      </c>
      <c r="AA5" t="s">
        <v>187</v>
      </c>
      <c r="AB5" t="s">
        <v>188</v>
      </c>
      <c r="AC5" t="s">
        <v>189</v>
      </c>
      <c r="AD5" t="s">
        <v>190</v>
      </c>
    </row>
    <row r="6" spans="1:30" ht="18">
      <c r="A6" s="15">
        <v>4</v>
      </c>
      <c r="B6" s="16">
        <v>31</v>
      </c>
      <c r="C6" s="16" t="s">
        <v>109</v>
      </c>
      <c r="D6" s="17">
        <v>44300</v>
      </c>
      <c r="F6" s="10"/>
      <c r="G6" s="27"/>
      <c r="I6" s="35" t="s">
        <v>23</v>
      </c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  <c r="Z6" s="229">
        <v>0.1</v>
      </c>
      <c r="AA6" s="229">
        <v>38.212799072265625</v>
      </c>
      <c r="AB6" s="229">
        <v>0.99570000171661377</v>
      </c>
      <c r="AC6" s="229">
        <v>-3.078200101852417</v>
      </c>
      <c r="AD6" s="229">
        <v>111.28330230712891</v>
      </c>
    </row>
    <row r="7" spans="1:30" ht="18">
      <c r="A7" s="15">
        <v>5</v>
      </c>
      <c r="B7" s="16">
        <v>32</v>
      </c>
      <c r="C7" s="16" t="s">
        <v>96</v>
      </c>
      <c r="D7" s="17">
        <v>44301</v>
      </c>
      <c r="F7" s="10"/>
      <c r="G7" s="10"/>
      <c r="H7" s="39" t="s">
        <v>24</v>
      </c>
      <c r="J7" s="11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8">
      <c r="A8" s="15">
        <v>6</v>
      </c>
      <c r="B8" s="16">
        <v>32</v>
      </c>
      <c r="C8" s="16" t="s">
        <v>96</v>
      </c>
      <c r="D8" s="17">
        <v>44301</v>
      </c>
      <c r="E8" s="8"/>
      <c r="F8" s="10"/>
      <c r="G8" s="10"/>
      <c r="H8" s="45" t="s">
        <v>25</v>
      </c>
      <c r="I8" s="46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9">
      <c r="A9" s="15">
        <v>7</v>
      </c>
      <c r="B9" s="16">
        <v>32</v>
      </c>
      <c r="C9" s="16" t="s">
        <v>96</v>
      </c>
      <c r="D9" s="17">
        <v>44301</v>
      </c>
      <c r="E9" s="44"/>
      <c r="F9" s="10"/>
      <c r="G9" s="10"/>
      <c r="H9" s="45" t="s">
        <v>26</v>
      </c>
      <c r="I9" s="46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9">
      <c r="A10" s="15">
        <v>8</v>
      </c>
      <c r="B10" s="16">
        <v>32</v>
      </c>
      <c r="C10" s="16" t="s">
        <v>96</v>
      </c>
      <c r="D10" s="17">
        <v>44301</v>
      </c>
      <c r="E10" s="53"/>
      <c r="F10" s="10"/>
      <c r="G10" s="10"/>
      <c r="H10" s="54" t="s">
        <v>27</v>
      </c>
      <c r="I10" s="46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9" thickBot="1">
      <c r="A11" s="15">
        <v>9</v>
      </c>
      <c r="B11" s="16">
        <v>33</v>
      </c>
      <c r="C11" s="16" t="s">
        <v>117</v>
      </c>
      <c r="D11" s="17">
        <v>44301</v>
      </c>
      <c r="E11" s="53"/>
      <c r="F11" s="10"/>
      <c r="G11" s="10"/>
      <c r="H11" s="59" t="s">
        <v>30</v>
      </c>
      <c r="I11" s="60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0">
      <c r="A12" s="15">
        <v>10</v>
      </c>
      <c r="B12" s="16">
        <v>33</v>
      </c>
      <c r="C12" s="16" t="s">
        <v>117</v>
      </c>
      <c r="D12" s="17">
        <v>44301</v>
      </c>
      <c r="E12" s="53"/>
      <c r="F12" s="9"/>
      <c r="G12" s="10"/>
      <c r="H12" s="67" t="s">
        <v>31</v>
      </c>
      <c r="I12" s="46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7" thickBot="1">
      <c r="A13" s="15">
        <v>11</v>
      </c>
      <c r="B13" s="16">
        <v>33</v>
      </c>
      <c r="C13" s="16" t="s">
        <v>117</v>
      </c>
      <c r="D13" s="17">
        <v>44301</v>
      </c>
      <c r="E13" s="53"/>
      <c r="F13" s="9"/>
      <c r="G13" s="10"/>
      <c r="H13" s="71" t="s">
        <v>33</v>
      </c>
      <c r="I13" s="72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7" thickBot="1">
      <c r="A14" s="15">
        <v>12</v>
      </c>
      <c r="B14" s="16">
        <v>33</v>
      </c>
      <c r="C14" s="16" t="s">
        <v>117</v>
      </c>
      <c r="D14" s="17">
        <v>44301</v>
      </c>
      <c r="E14" s="53"/>
      <c r="F14" s="9"/>
      <c r="G14" s="9"/>
      <c r="H14" s="9"/>
      <c r="I14" s="327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72</v>
      </c>
      <c r="V14" t="s">
        <v>350</v>
      </c>
      <c r="W14" t="s">
        <v>38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>
      <c r="A15" s="15">
        <v>13</v>
      </c>
      <c r="B15" s="16">
        <v>34</v>
      </c>
      <c r="C15" s="16" t="s">
        <v>96</v>
      </c>
      <c r="D15" s="17">
        <v>44308</v>
      </c>
      <c r="E15" s="53"/>
      <c r="F15" s="9"/>
      <c r="G15" s="11"/>
      <c r="H15" s="9"/>
      <c r="I15" s="9"/>
      <c r="J15" s="9"/>
      <c r="K15" s="9"/>
      <c r="L15" s="9"/>
      <c r="U15">
        <v>84</v>
      </c>
      <c r="V15" t="s">
        <v>227</v>
      </c>
      <c r="W15" t="s">
        <v>38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7" thickBot="1">
      <c r="A16" s="15">
        <v>14</v>
      </c>
      <c r="B16" s="16">
        <v>34</v>
      </c>
      <c r="C16" s="16" t="s">
        <v>96</v>
      </c>
      <c r="D16" s="17">
        <v>44308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85</v>
      </c>
      <c r="V16" t="s">
        <v>224</v>
      </c>
      <c r="W16" t="s">
        <v>46</v>
      </c>
      <c r="X16" t="s">
        <v>46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7" thickTop="1">
      <c r="A17" s="15">
        <v>15</v>
      </c>
      <c r="B17" s="16">
        <v>34</v>
      </c>
      <c r="C17" s="16" t="s">
        <v>96</v>
      </c>
      <c r="D17" s="17">
        <v>44308</v>
      </c>
      <c r="E17" s="452" t="s">
        <v>36</v>
      </c>
      <c r="F17" s="86"/>
      <c r="G17" s="87"/>
      <c r="H17" s="88"/>
      <c r="I17" s="89" t="str">
        <f>C3</f>
        <v>KV61</v>
      </c>
      <c r="J17" s="90"/>
      <c r="K17" s="91"/>
      <c r="L17" s="92" t="str">
        <f>C11</f>
        <v>MD59</v>
      </c>
      <c r="M17" s="93"/>
      <c r="N17" s="94"/>
      <c r="O17" s="89" t="str">
        <f>C19</f>
        <v>MD59</v>
      </c>
      <c r="P17" s="95"/>
      <c r="Q17" s="328"/>
      <c r="R17" s="452" t="s">
        <v>36</v>
      </c>
      <c r="S17" s="58"/>
      <c r="U17">
        <v>96</v>
      </c>
      <c r="V17" t="s">
        <v>229</v>
      </c>
      <c r="W17" t="s">
        <v>38</v>
      </c>
      <c r="X17" t="s">
        <v>46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8">
      <c r="A18" s="15">
        <v>16</v>
      </c>
      <c r="B18" s="16">
        <v>34</v>
      </c>
      <c r="C18" s="16" t="s">
        <v>96</v>
      </c>
      <c r="D18" s="17">
        <v>44308</v>
      </c>
      <c r="E18" s="452"/>
      <c r="F18" s="454" t="s">
        <v>37</v>
      </c>
      <c r="G18" s="455"/>
      <c r="H18" s="456">
        <f>B3</f>
        <v>31</v>
      </c>
      <c r="I18" s="457"/>
      <c r="J18" s="458"/>
      <c r="K18" s="465">
        <f>B11</f>
        <v>33</v>
      </c>
      <c r="L18" s="466"/>
      <c r="M18" s="467"/>
      <c r="N18" s="456">
        <f>B19</f>
        <v>35</v>
      </c>
      <c r="O18" s="457"/>
      <c r="P18" s="458"/>
      <c r="Q18" s="329"/>
      <c r="R18" s="452"/>
      <c r="S18" s="58"/>
      <c r="U18">
        <v>1</v>
      </c>
      <c r="V18" t="s">
        <v>206</v>
      </c>
      <c r="W18" t="s">
        <v>207</v>
      </c>
      <c r="X18" t="s">
        <v>208</v>
      </c>
      <c r="Y18" s="229">
        <v>22.559209823608398</v>
      </c>
      <c r="Z18" s="229">
        <v>22.562028884887695</v>
      </c>
      <c r="AA18" s="229">
        <v>3.9867549203336239E-3</v>
      </c>
      <c r="AB18" s="229">
        <v>100000</v>
      </c>
      <c r="AC18" t="s">
        <v>226</v>
      </c>
      <c r="AD18" t="s">
        <v>226</v>
      </c>
    </row>
    <row r="19" spans="1:30" ht="19" thickBot="1">
      <c r="A19" s="15">
        <v>17</v>
      </c>
      <c r="B19" s="16">
        <v>35</v>
      </c>
      <c r="C19" s="16" t="s">
        <v>117</v>
      </c>
      <c r="D19" s="17">
        <v>44308</v>
      </c>
      <c r="E19" s="453"/>
      <c r="F19" s="99"/>
      <c r="G19" s="100"/>
      <c r="H19" s="101">
        <v>1</v>
      </c>
      <c r="I19" s="102">
        <f>D3</f>
        <v>44300</v>
      </c>
      <c r="J19" s="103"/>
      <c r="K19" s="104">
        <v>9</v>
      </c>
      <c r="L19" s="105">
        <f>D11</f>
        <v>44301</v>
      </c>
      <c r="M19" s="106"/>
      <c r="N19" s="107"/>
      <c r="O19" s="108">
        <f>D19</f>
        <v>44308</v>
      </c>
      <c r="P19" s="109"/>
      <c r="Q19" s="330">
        <f>C27</f>
        <v>0</v>
      </c>
      <c r="R19" s="453"/>
      <c r="S19" s="58"/>
      <c r="U19">
        <v>2</v>
      </c>
      <c r="V19" t="s">
        <v>209</v>
      </c>
      <c r="W19" t="s">
        <v>207</v>
      </c>
      <c r="X19" t="s">
        <v>208</v>
      </c>
      <c r="Y19" s="229">
        <v>22.564847946166992</v>
      </c>
      <c r="Z19" s="229">
        <v>22.562028884887695</v>
      </c>
      <c r="AA19" s="229">
        <v>3.9867549203336239E-3</v>
      </c>
      <c r="AB19" s="229">
        <v>100000</v>
      </c>
      <c r="AC19" t="s">
        <v>226</v>
      </c>
      <c r="AD19" t="s">
        <v>226</v>
      </c>
    </row>
    <row r="20" spans="1:30" ht="18">
      <c r="A20" s="15">
        <v>18</v>
      </c>
      <c r="B20" s="16">
        <v>35</v>
      </c>
      <c r="C20" s="16" t="s">
        <v>117</v>
      </c>
      <c r="D20" s="17">
        <v>44308</v>
      </c>
      <c r="E20" s="451" t="s">
        <v>39</v>
      </c>
      <c r="F20" s="110"/>
      <c r="G20" s="111"/>
      <c r="H20" s="112"/>
      <c r="I20" s="113" t="str">
        <f>C4</f>
        <v>KV61</v>
      </c>
      <c r="J20" s="114"/>
      <c r="K20" s="115"/>
      <c r="L20" s="116" t="str">
        <f>C12</f>
        <v>MD59</v>
      </c>
      <c r="M20" s="117"/>
      <c r="N20" s="118"/>
      <c r="O20" s="119" t="str">
        <f>C20</f>
        <v>MD59</v>
      </c>
      <c r="P20" s="120"/>
      <c r="Q20" s="462">
        <f>B27</f>
        <v>0</v>
      </c>
      <c r="R20" s="451" t="s">
        <v>39</v>
      </c>
      <c r="S20" s="58"/>
      <c r="U20">
        <v>13</v>
      </c>
      <c r="V20" t="s">
        <v>210</v>
      </c>
      <c r="W20" t="s">
        <v>211</v>
      </c>
      <c r="X20" t="s">
        <v>208</v>
      </c>
      <c r="Y20" s="229">
        <v>25.813331604003906</v>
      </c>
      <c r="Z20" s="229">
        <v>25.791521072387695</v>
      </c>
      <c r="AA20" s="229">
        <v>3.0844749882817268E-2</v>
      </c>
      <c r="AB20" s="229">
        <v>10000</v>
      </c>
      <c r="AC20" t="s">
        <v>226</v>
      </c>
      <c r="AD20" t="s">
        <v>226</v>
      </c>
    </row>
    <row r="21" spans="1:30" ht="18">
      <c r="A21" s="15">
        <v>19</v>
      </c>
      <c r="B21" s="16">
        <v>35</v>
      </c>
      <c r="C21" s="16" t="s">
        <v>117</v>
      </c>
      <c r="D21" s="17">
        <v>44308</v>
      </c>
      <c r="E21" s="452"/>
      <c r="F21" s="456" t="s">
        <v>40</v>
      </c>
      <c r="G21" s="458"/>
      <c r="H21" s="459">
        <f>B4</f>
        <v>31</v>
      </c>
      <c r="I21" s="460"/>
      <c r="J21" s="461"/>
      <c r="K21" s="456">
        <f>B12</f>
        <v>33</v>
      </c>
      <c r="L21" s="457"/>
      <c r="M21" s="458"/>
      <c r="N21" s="459">
        <f>B20</f>
        <v>35</v>
      </c>
      <c r="O21" s="460"/>
      <c r="P21" s="461"/>
      <c r="Q21" s="462"/>
      <c r="R21" s="452"/>
      <c r="S21" s="58"/>
      <c r="U21">
        <v>14</v>
      </c>
      <c r="V21" t="s">
        <v>212</v>
      </c>
      <c r="W21" t="s">
        <v>211</v>
      </c>
      <c r="X21" t="s">
        <v>208</v>
      </c>
      <c r="Y21" s="229">
        <v>25.769710540771484</v>
      </c>
      <c r="Z21" s="229">
        <v>25.791521072387695</v>
      </c>
      <c r="AA21" s="229">
        <v>3.0844749882817268E-2</v>
      </c>
      <c r="AB21" s="229">
        <v>10000</v>
      </c>
      <c r="AC21" t="s">
        <v>226</v>
      </c>
      <c r="AD21" t="s">
        <v>226</v>
      </c>
    </row>
    <row r="22" spans="1:30" ht="17" thickBot="1">
      <c r="A22" s="15">
        <v>20</v>
      </c>
      <c r="B22" s="16">
        <v>35</v>
      </c>
      <c r="C22" s="16" t="s">
        <v>117</v>
      </c>
      <c r="D22" s="17">
        <v>44308</v>
      </c>
      <c r="E22" s="453"/>
      <c r="F22" s="121"/>
      <c r="G22" s="122"/>
      <c r="H22" s="123">
        <v>2</v>
      </c>
      <c r="I22" s="124">
        <f>D4</f>
        <v>44300</v>
      </c>
      <c r="J22" s="125"/>
      <c r="K22" s="126">
        <v>10</v>
      </c>
      <c r="L22" s="127">
        <f>D12</f>
        <v>44301</v>
      </c>
      <c r="M22" s="128"/>
      <c r="N22" s="129">
        <v>18</v>
      </c>
      <c r="O22" s="130">
        <f>D20</f>
        <v>44308</v>
      </c>
      <c r="P22" s="131"/>
      <c r="Q22" s="462"/>
      <c r="R22" s="453"/>
      <c r="S22" s="58"/>
      <c r="U22">
        <v>25</v>
      </c>
      <c r="V22" t="s">
        <v>213</v>
      </c>
      <c r="W22" t="s">
        <v>214</v>
      </c>
      <c r="X22" t="s">
        <v>208</v>
      </c>
      <c r="Y22" s="229">
        <v>29.263267517089844</v>
      </c>
      <c r="Z22" s="229">
        <v>29.293117523193359</v>
      </c>
      <c r="AA22" s="229">
        <v>4.2215630412101746E-2</v>
      </c>
      <c r="AB22" s="229">
        <v>1000</v>
      </c>
      <c r="AC22" t="s">
        <v>226</v>
      </c>
      <c r="AD22" t="s">
        <v>226</v>
      </c>
    </row>
    <row r="23" spans="1:30">
      <c r="A23" s="15">
        <v>21</v>
      </c>
      <c r="B23" s="16">
        <v>36</v>
      </c>
      <c r="C23" s="16" t="s">
        <v>96</v>
      </c>
      <c r="D23" s="17">
        <v>44312</v>
      </c>
      <c r="E23" s="451" t="s">
        <v>41</v>
      </c>
      <c r="F23" s="132"/>
      <c r="G23" s="133"/>
      <c r="H23" s="134"/>
      <c r="I23" s="47" t="str">
        <f>C5</f>
        <v>KV61</v>
      </c>
      <c r="J23" s="135"/>
      <c r="K23" s="136"/>
      <c r="L23" s="137" t="str">
        <f>C13</f>
        <v>MD59</v>
      </c>
      <c r="M23" s="138"/>
      <c r="N23" s="139"/>
      <c r="O23" s="140" t="str">
        <f>C21</f>
        <v>MD59</v>
      </c>
      <c r="P23" s="141"/>
      <c r="Q23" s="142">
        <f>D27</f>
        <v>0</v>
      </c>
      <c r="R23" s="452" t="s">
        <v>41</v>
      </c>
      <c r="S23" s="58"/>
      <c r="U23">
        <v>26</v>
      </c>
      <c r="V23" t="s">
        <v>215</v>
      </c>
      <c r="W23" t="s">
        <v>214</v>
      </c>
      <c r="X23" t="s">
        <v>208</v>
      </c>
      <c r="Y23" s="229">
        <v>29.322969436645508</v>
      </c>
      <c r="Z23" s="229">
        <v>29.293117523193359</v>
      </c>
      <c r="AA23" s="229">
        <v>4.2215630412101746E-2</v>
      </c>
      <c r="AB23" s="229">
        <v>1000</v>
      </c>
      <c r="AC23" t="s">
        <v>226</v>
      </c>
      <c r="AD23" t="s">
        <v>226</v>
      </c>
    </row>
    <row r="24" spans="1:30" ht="18">
      <c r="A24" s="15">
        <v>22</v>
      </c>
      <c r="B24" s="16">
        <v>36</v>
      </c>
      <c r="C24" s="16" t="s">
        <v>96</v>
      </c>
      <c r="D24" s="17">
        <v>44312</v>
      </c>
      <c r="E24" s="452"/>
      <c r="F24" s="454" t="s">
        <v>42</v>
      </c>
      <c r="G24" s="455"/>
      <c r="H24" s="456">
        <f>B5</f>
        <v>31</v>
      </c>
      <c r="I24" s="457"/>
      <c r="J24" s="458"/>
      <c r="K24" s="459">
        <f>B13</f>
        <v>33</v>
      </c>
      <c r="L24" s="460"/>
      <c r="M24" s="461"/>
      <c r="N24" s="456">
        <f>B21</f>
        <v>35</v>
      </c>
      <c r="O24" s="457"/>
      <c r="P24" s="458"/>
      <c r="Q24" s="144"/>
      <c r="R24" s="452"/>
      <c r="S24" s="58"/>
      <c r="U24">
        <v>37</v>
      </c>
      <c r="V24" t="s">
        <v>216</v>
      </c>
      <c r="W24" t="s">
        <v>217</v>
      </c>
      <c r="X24" t="s">
        <v>208</v>
      </c>
      <c r="Y24" s="229">
        <v>32.514579772949219</v>
      </c>
      <c r="Z24" s="229">
        <v>32.478462219238281</v>
      </c>
      <c r="AA24" s="229">
        <v>5.1080632954835892E-2</v>
      </c>
      <c r="AB24" s="229">
        <v>100</v>
      </c>
      <c r="AC24" t="s">
        <v>226</v>
      </c>
      <c r="AD24" t="s">
        <v>226</v>
      </c>
    </row>
    <row r="25" spans="1:30" ht="17" thickBot="1">
      <c r="A25" s="15">
        <v>23</v>
      </c>
      <c r="B25" s="16">
        <v>36</v>
      </c>
      <c r="C25" s="16" t="s">
        <v>96</v>
      </c>
      <c r="D25" s="17">
        <v>44312</v>
      </c>
      <c r="E25" s="453"/>
      <c r="F25" s="145"/>
      <c r="G25" s="146"/>
      <c r="H25" s="147">
        <v>3</v>
      </c>
      <c r="I25" s="148">
        <f>D5</f>
        <v>44300</v>
      </c>
      <c r="J25" s="103"/>
      <c r="K25" s="104">
        <v>11</v>
      </c>
      <c r="L25" s="105">
        <f>D13</f>
        <v>44301</v>
      </c>
      <c r="M25" s="149"/>
      <c r="N25" s="150">
        <v>19</v>
      </c>
      <c r="O25" s="148">
        <f>D21</f>
        <v>44308</v>
      </c>
      <c r="P25" s="151"/>
      <c r="Q25" s="152"/>
      <c r="R25" s="453"/>
      <c r="S25" s="58"/>
      <c r="U25">
        <v>38</v>
      </c>
      <c r="V25" t="s">
        <v>90</v>
      </c>
      <c r="W25" t="s">
        <v>217</v>
      </c>
      <c r="X25" t="s">
        <v>208</v>
      </c>
      <c r="Y25" s="229">
        <v>32.442340850830078</v>
      </c>
      <c r="Z25" s="229">
        <v>32.478462219238281</v>
      </c>
      <c r="AA25" s="229">
        <v>5.1080632954835892E-2</v>
      </c>
      <c r="AB25" s="229">
        <v>100</v>
      </c>
      <c r="AC25" t="s">
        <v>226</v>
      </c>
      <c r="AD25" t="s">
        <v>226</v>
      </c>
    </row>
    <row r="26" spans="1:30" ht="18">
      <c r="A26" s="15">
        <v>24</v>
      </c>
      <c r="B26" s="16">
        <v>36</v>
      </c>
      <c r="C26" s="16" t="s">
        <v>96</v>
      </c>
      <c r="D26" s="17">
        <v>44312</v>
      </c>
      <c r="E26" s="475" t="s">
        <v>44</v>
      </c>
      <c r="F26" s="153"/>
      <c r="G26" s="122"/>
      <c r="H26" s="112"/>
      <c r="I26" s="113" t="str">
        <f>C6</f>
        <v>KV61</v>
      </c>
      <c r="J26" s="154"/>
      <c r="K26" s="115"/>
      <c r="L26" s="81" t="str">
        <f>C14</f>
        <v>MD59</v>
      </c>
      <c r="M26" s="117"/>
      <c r="N26" s="155"/>
      <c r="O26" s="113" t="str">
        <f>C22</f>
        <v>MD59</v>
      </c>
      <c r="P26" s="156"/>
      <c r="Q26" s="331"/>
      <c r="R26" s="452" t="s">
        <v>44</v>
      </c>
      <c r="S26" s="58"/>
      <c r="U26">
        <v>49</v>
      </c>
      <c r="V26" t="s">
        <v>218</v>
      </c>
      <c r="W26" t="s">
        <v>219</v>
      </c>
      <c r="X26" t="s">
        <v>208</v>
      </c>
      <c r="Y26" s="229">
        <v>34.952785491943359</v>
      </c>
      <c r="Z26" s="229">
        <v>35.077781677246094</v>
      </c>
      <c r="AA26" s="229">
        <v>0.17676860094070435</v>
      </c>
      <c r="AB26" s="229">
        <v>10</v>
      </c>
      <c r="AC26" t="s">
        <v>226</v>
      </c>
      <c r="AD26" t="s">
        <v>226</v>
      </c>
    </row>
    <row r="27" spans="1:30" ht="18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31</v>
      </c>
      <c r="I27" s="460"/>
      <c r="J27" s="461"/>
      <c r="K27" s="456">
        <f>B14</f>
        <v>33</v>
      </c>
      <c r="L27" s="457"/>
      <c r="M27" s="458"/>
      <c r="N27" s="459">
        <f>B22</f>
        <v>35</v>
      </c>
      <c r="O27" s="460"/>
      <c r="P27" s="461"/>
      <c r="Q27" s="332"/>
      <c r="R27" s="452"/>
      <c r="S27" s="58"/>
      <c r="U27">
        <v>50</v>
      </c>
      <c r="V27" t="s">
        <v>220</v>
      </c>
      <c r="W27" t="s">
        <v>219</v>
      </c>
      <c r="X27" t="s">
        <v>208</v>
      </c>
      <c r="Y27" s="229">
        <v>35.202774047851562</v>
      </c>
      <c r="Z27" s="229">
        <v>35.077781677246094</v>
      </c>
      <c r="AA27" s="229">
        <v>0.17676860094070435</v>
      </c>
      <c r="AB27" s="229">
        <v>10</v>
      </c>
      <c r="AC27" t="s">
        <v>226</v>
      </c>
      <c r="AD27" t="s">
        <v>226</v>
      </c>
    </row>
    <row r="28" spans="1:30" ht="17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44300</v>
      </c>
      <c r="J28" s="161"/>
      <c r="K28" s="162">
        <v>12</v>
      </c>
      <c r="L28" s="127">
        <f>D14</f>
        <v>44301</v>
      </c>
      <c r="M28" s="163"/>
      <c r="N28" s="104">
        <v>20</v>
      </c>
      <c r="O28" s="160">
        <f>D22</f>
        <v>44308</v>
      </c>
      <c r="P28" s="131"/>
      <c r="Q28" s="333">
        <f>C28</f>
        <v>0</v>
      </c>
      <c r="R28" s="452"/>
      <c r="S28" s="58"/>
      <c r="U28">
        <v>61</v>
      </c>
      <c r="V28" t="s">
        <v>221</v>
      </c>
      <c r="W28" t="s">
        <v>222</v>
      </c>
      <c r="X28" t="s">
        <v>208</v>
      </c>
      <c r="Y28" s="229">
        <v>37.588794708251953</v>
      </c>
      <c r="Z28" s="229">
        <v>37.588794708251953</v>
      </c>
      <c r="AA28" t="s">
        <v>226</v>
      </c>
      <c r="AB28" s="229">
        <v>1</v>
      </c>
      <c r="AC28" t="s">
        <v>226</v>
      </c>
      <c r="AD28" t="s">
        <v>226</v>
      </c>
    </row>
    <row r="29" spans="1:30" ht="17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MM18</v>
      </c>
      <c r="J29" s="167"/>
      <c r="K29" s="168"/>
      <c r="L29" s="137" t="str">
        <f>C15</f>
        <v>MM18</v>
      </c>
      <c r="M29" s="138"/>
      <c r="N29" s="139"/>
      <c r="O29" s="140" t="str">
        <f>C23</f>
        <v>MM18</v>
      </c>
      <c r="P29" s="143"/>
      <c r="Q29" s="470">
        <f>B28</f>
        <v>0</v>
      </c>
      <c r="R29" s="471" t="s">
        <v>47</v>
      </c>
      <c r="S29" s="58"/>
      <c r="U29">
        <v>62</v>
      </c>
      <c r="V29" t="s">
        <v>223</v>
      </c>
      <c r="W29" t="s">
        <v>222</v>
      </c>
      <c r="X29" t="s">
        <v>208</v>
      </c>
      <c r="Y29" t="s">
        <v>225</v>
      </c>
      <c r="Z29" s="229">
        <v>37.588794708251953</v>
      </c>
      <c r="AA29" t="s">
        <v>226</v>
      </c>
      <c r="AB29" s="229">
        <v>1</v>
      </c>
      <c r="AC29" t="s">
        <v>226</v>
      </c>
      <c r="AD29" t="s">
        <v>226</v>
      </c>
    </row>
    <row r="30" spans="1:30" ht="18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32</v>
      </c>
      <c r="I30" s="473"/>
      <c r="J30" s="474"/>
      <c r="K30" s="459">
        <f>B15</f>
        <v>34</v>
      </c>
      <c r="L30" s="460"/>
      <c r="M30" s="461"/>
      <c r="N30" s="456">
        <f>B23</f>
        <v>36</v>
      </c>
      <c r="O30" s="457"/>
      <c r="P30" s="458"/>
      <c r="Q30" s="470"/>
      <c r="R30" s="452"/>
      <c r="S30" s="58"/>
      <c r="U30">
        <v>73</v>
      </c>
      <c r="V30" t="s">
        <v>230</v>
      </c>
      <c r="W30" t="s">
        <v>135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</row>
    <row r="31" spans="1:30" ht="19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D7</f>
        <v>44301</v>
      </c>
      <c r="J31" s="169"/>
      <c r="K31" s="170">
        <v>13</v>
      </c>
      <c r="L31" s="105">
        <f>D15</f>
        <v>44308</v>
      </c>
      <c r="M31" s="106"/>
      <c r="N31" s="150">
        <v>21</v>
      </c>
      <c r="O31" s="148">
        <f>D23</f>
        <v>44312</v>
      </c>
      <c r="P31" s="109"/>
      <c r="Q31" s="470"/>
      <c r="R31" s="453"/>
      <c r="S31" s="58"/>
      <c r="U31">
        <v>74</v>
      </c>
      <c r="V31" t="s">
        <v>231</v>
      </c>
      <c r="W31" t="s">
        <v>135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</row>
    <row r="32" spans="1:30" ht="18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MM18</v>
      </c>
      <c r="J32" s="172"/>
      <c r="K32" s="115"/>
      <c r="L32" s="81" t="str">
        <f>C16</f>
        <v>MM18</v>
      </c>
      <c r="M32" s="117"/>
      <c r="N32" s="118"/>
      <c r="O32" s="119" t="str">
        <f>C24</f>
        <v>MM18</v>
      </c>
      <c r="P32" s="173"/>
      <c r="Q32" s="174">
        <f>D28</f>
        <v>0</v>
      </c>
      <c r="R32" s="451" t="s">
        <v>49</v>
      </c>
      <c r="S32" s="58"/>
      <c r="Z32" s="229"/>
      <c r="AB32" s="229"/>
    </row>
    <row r="33" spans="1:30" ht="18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32</v>
      </c>
      <c r="I33" s="460"/>
      <c r="J33" s="461"/>
      <c r="K33" s="456">
        <f>B16</f>
        <v>34</v>
      </c>
      <c r="L33" s="457"/>
      <c r="M33" s="458"/>
      <c r="N33" s="459">
        <f>B24</f>
        <v>36</v>
      </c>
      <c r="O33" s="460"/>
      <c r="P33" s="461"/>
      <c r="Q33" s="175"/>
      <c r="R33" s="452"/>
      <c r="S33" s="58"/>
      <c r="U33">
        <v>3</v>
      </c>
      <c r="V33" t="s">
        <v>232</v>
      </c>
      <c r="W33" t="s">
        <v>351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</row>
    <row r="34" spans="1:30" ht="17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44301</v>
      </c>
      <c r="J34" s="125"/>
      <c r="K34" s="126">
        <v>14</v>
      </c>
      <c r="L34" s="127">
        <f>D16</f>
        <v>44308</v>
      </c>
      <c r="M34" s="178"/>
      <c r="N34" s="129">
        <v>22</v>
      </c>
      <c r="O34" s="130">
        <f>D24</f>
        <v>44312</v>
      </c>
      <c r="P34" s="179"/>
      <c r="Q34" s="180"/>
      <c r="R34" s="452"/>
      <c r="S34" s="58"/>
      <c r="U34">
        <v>4</v>
      </c>
      <c r="V34" t="s">
        <v>234</v>
      </c>
      <c r="W34" t="s">
        <v>351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</row>
    <row r="35" spans="1:30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MM18</v>
      </c>
      <c r="J35" s="183"/>
      <c r="K35" s="136"/>
      <c r="L35" s="137" t="str">
        <f>C17</f>
        <v>MM18</v>
      </c>
      <c r="M35" s="138"/>
      <c r="N35" s="139"/>
      <c r="O35" s="140" t="str">
        <f>C25</f>
        <v>MM18</v>
      </c>
      <c r="P35" s="143"/>
      <c r="Q35" s="184"/>
      <c r="R35" s="451" t="s">
        <v>51</v>
      </c>
      <c r="S35" s="58"/>
      <c r="U35">
        <v>5</v>
      </c>
      <c r="V35" t="s">
        <v>235</v>
      </c>
      <c r="W35" t="s">
        <v>351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</row>
    <row r="36" spans="1:30" ht="18">
      <c r="A36" s="181"/>
      <c r="B36" s="182"/>
      <c r="C36" s="182"/>
      <c r="D36" s="182"/>
      <c r="E36" s="452"/>
      <c r="F36" s="456" t="s">
        <v>135</v>
      </c>
      <c r="G36" s="458"/>
      <c r="H36" s="456">
        <f>B9</f>
        <v>32</v>
      </c>
      <c r="I36" s="457"/>
      <c r="J36" s="458"/>
      <c r="K36" s="465">
        <f>B17</f>
        <v>34</v>
      </c>
      <c r="L36" s="466"/>
      <c r="M36" s="467"/>
      <c r="N36" s="456">
        <f>B25</f>
        <v>36</v>
      </c>
      <c r="O36" s="457"/>
      <c r="P36" s="458"/>
      <c r="Q36" s="185" t="s">
        <v>38</v>
      </c>
      <c r="R36" s="452"/>
      <c r="S36" s="58"/>
      <c r="U36">
        <v>15</v>
      </c>
      <c r="V36" t="s">
        <v>236</v>
      </c>
      <c r="W36" t="s">
        <v>351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</row>
    <row r="37" spans="1:30" ht="19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44301</v>
      </c>
      <c r="J37" s="169"/>
      <c r="K37" s="170">
        <v>15</v>
      </c>
      <c r="L37" s="105">
        <f>D17</f>
        <v>44308</v>
      </c>
      <c r="M37" s="106"/>
      <c r="N37" s="187">
        <v>23</v>
      </c>
      <c r="O37" s="108">
        <f>D25</f>
        <v>44312</v>
      </c>
      <c r="P37" s="109"/>
      <c r="Q37" s="188"/>
      <c r="R37" s="453"/>
      <c r="S37" s="58"/>
      <c r="U37">
        <v>16</v>
      </c>
      <c r="V37" t="s">
        <v>237</v>
      </c>
      <c r="W37" t="s">
        <v>351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</row>
    <row r="38" spans="1:30" ht="19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MM18</v>
      </c>
      <c r="J38" s="114"/>
      <c r="K38" s="115"/>
      <c r="L38" s="81" t="str">
        <f>C18</f>
        <v>MM18</v>
      </c>
      <c r="M38" s="117"/>
      <c r="N38" s="118"/>
      <c r="O38" s="119" t="str">
        <f>C26</f>
        <v>MM18</v>
      </c>
      <c r="P38" s="173"/>
      <c r="Q38" s="192"/>
      <c r="R38" s="452" t="s">
        <v>52</v>
      </c>
      <c r="S38" s="58"/>
      <c r="U38">
        <v>17</v>
      </c>
      <c r="V38" t="s">
        <v>238</v>
      </c>
      <c r="W38" t="s">
        <v>351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</row>
    <row r="39" spans="1:30" ht="19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32</v>
      </c>
      <c r="I39" s="460"/>
      <c r="J39" s="461"/>
      <c r="K39" s="456">
        <f>B18</f>
        <v>34</v>
      </c>
      <c r="L39" s="457"/>
      <c r="M39" s="458"/>
      <c r="N39" s="480">
        <f>B26</f>
        <v>36</v>
      </c>
      <c r="O39" s="481"/>
      <c r="P39" s="482"/>
      <c r="Q39" s="196" t="s">
        <v>43</v>
      </c>
      <c r="R39" s="452"/>
      <c r="S39" s="58"/>
      <c r="U39">
        <v>27</v>
      </c>
      <c r="V39" t="s">
        <v>239</v>
      </c>
      <c r="W39" t="s">
        <v>351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</row>
    <row r="40" spans="1:30" ht="17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44301</v>
      </c>
      <c r="J40" s="201"/>
      <c r="K40" s="202">
        <v>16</v>
      </c>
      <c r="L40" s="203">
        <f>D18</f>
        <v>44308</v>
      </c>
      <c r="M40" s="204"/>
      <c r="N40" s="205">
        <v>24</v>
      </c>
      <c r="O40" s="200">
        <f>D26</f>
        <v>44312</v>
      </c>
      <c r="P40" s="201"/>
      <c r="Q40" s="206"/>
      <c r="R40" s="452"/>
      <c r="S40" s="58"/>
      <c r="U40">
        <v>28</v>
      </c>
      <c r="V40" t="s">
        <v>240</v>
      </c>
      <c r="W40" t="s">
        <v>351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</row>
    <row r="41" spans="1:30" ht="19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29</v>
      </c>
      <c r="V41" t="s">
        <v>241</v>
      </c>
      <c r="W41" t="s">
        <v>351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0" ht="20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39</v>
      </c>
      <c r="V42" t="s">
        <v>242</v>
      </c>
      <c r="W42" t="s">
        <v>351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</row>
    <row r="43" spans="1:30" ht="20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40</v>
      </c>
      <c r="V43" t="s">
        <v>243</v>
      </c>
      <c r="W43" t="s">
        <v>351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0" ht="20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41</v>
      </c>
      <c r="V44" t="s">
        <v>244</v>
      </c>
      <c r="W44" t="s">
        <v>351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0" ht="20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6</v>
      </c>
      <c r="V45" t="s">
        <v>259</v>
      </c>
      <c r="W45" t="s">
        <v>352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0" ht="20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7</v>
      </c>
      <c r="V46" t="s">
        <v>261</v>
      </c>
      <c r="W46" t="s">
        <v>352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0" ht="20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8</v>
      </c>
      <c r="V47" t="s">
        <v>262</v>
      </c>
      <c r="W47" t="s">
        <v>352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0" ht="20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18</v>
      </c>
      <c r="V48" t="s">
        <v>263</v>
      </c>
      <c r="W48" t="s">
        <v>352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20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19</v>
      </c>
      <c r="V49" t="s">
        <v>264</v>
      </c>
      <c r="W49" t="s">
        <v>352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20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20</v>
      </c>
      <c r="V50" t="s">
        <v>265</v>
      </c>
      <c r="W50" t="s">
        <v>352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20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30</v>
      </c>
      <c r="V51" t="s">
        <v>266</v>
      </c>
      <c r="W51" t="s">
        <v>352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20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31</v>
      </c>
      <c r="V52" t="s">
        <v>267</v>
      </c>
      <c r="W52" t="s">
        <v>352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20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32</v>
      </c>
      <c r="V53" t="s">
        <v>268</v>
      </c>
      <c r="W53" t="s">
        <v>352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42</v>
      </c>
      <c r="V54" t="s">
        <v>269</v>
      </c>
      <c r="W54" t="s">
        <v>352</v>
      </c>
      <c r="X54" t="s">
        <v>228</v>
      </c>
      <c r="Y54" t="s">
        <v>225</v>
      </c>
      <c r="Z54" t="s">
        <v>226</v>
      </c>
      <c r="AA54" t="s">
        <v>226</v>
      </c>
      <c r="AB54" t="s">
        <v>226</v>
      </c>
      <c r="AC54" t="s">
        <v>226</v>
      </c>
      <c r="AD54" t="s">
        <v>226</v>
      </c>
    </row>
    <row r="55" spans="1:30">
      <c r="U55">
        <v>43</v>
      </c>
      <c r="V55" t="s">
        <v>91</v>
      </c>
      <c r="W55" t="s">
        <v>352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44</v>
      </c>
      <c r="V56" t="s">
        <v>270</v>
      </c>
      <c r="W56" t="s">
        <v>352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9</v>
      </c>
      <c r="V57" t="s">
        <v>271</v>
      </c>
      <c r="W57" t="s">
        <v>353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10</v>
      </c>
      <c r="V58" t="s">
        <v>273</v>
      </c>
      <c r="W58" t="s">
        <v>353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11</v>
      </c>
      <c r="V59" t="s">
        <v>274</v>
      </c>
      <c r="W59" t="s">
        <v>353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21</v>
      </c>
      <c r="V60" t="s">
        <v>275</v>
      </c>
      <c r="W60" t="s">
        <v>353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22</v>
      </c>
      <c r="V61" t="s">
        <v>276</v>
      </c>
      <c r="W61" t="s">
        <v>353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23</v>
      </c>
      <c r="V62" t="s">
        <v>277</v>
      </c>
      <c r="W62" t="s">
        <v>353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33</v>
      </c>
      <c r="V63" t="s">
        <v>278</v>
      </c>
      <c r="W63" t="s">
        <v>353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34</v>
      </c>
      <c r="V64" t="s">
        <v>279</v>
      </c>
      <c r="W64" t="s">
        <v>353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1:30">
      <c r="U65">
        <v>35</v>
      </c>
      <c r="V65" t="s">
        <v>280</v>
      </c>
      <c r="W65" t="s">
        <v>353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1:30">
      <c r="U66">
        <v>45</v>
      </c>
      <c r="V66" t="s">
        <v>281</v>
      </c>
      <c r="W66" t="s">
        <v>353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</row>
    <row r="67" spans="21:30">
      <c r="U67">
        <v>46</v>
      </c>
      <c r="V67" t="s">
        <v>282</v>
      </c>
      <c r="W67" t="s">
        <v>353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1:30">
      <c r="U68">
        <v>47</v>
      </c>
      <c r="V68" t="s">
        <v>283</v>
      </c>
      <c r="W68" t="s">
        <v>353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1:30">
      <c r="U69">
        <v>51</v>
      </c>
      <c r="V69" t="s">
        <v>245</v>
      </c>
      <c r="W69" t="s">
        <v>354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1:30">
      <c r="U70">
        <v>52</v>
      </c>
      <c r="V70" t="s">
        <v>247</v>
      </c>
      <c r="W70" t="s">
        <v>354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1:30" customFormat="1">
      <c r="U71">
        <v>53</v>
      </c>
      <c r="V71" t="s">
        <v>248</v>
      </c>
      <c r="W71" t="s">
        <v>354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1:30" customFormat="1">
      <c r="U72">
        <v>63</v>
      </c>
      <c r="V72" t="s">
        <v>250</v>
      </c>
      <c r="W72" t="s">
        <v>354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1:30">
      <c r="U73">
        <v>64</v>
      </c>
      <c r="V73" t="s">
        <v>251</v>
      </c>
      <c r="W73" t="s">
        <v>354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1:30">
      <c r="U74">
        <v>65</v>
      </c>
      <c r="V74" t="s">
        <v>252</v>
      </c>
      <c r="W74" t="s">
        <v>354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1:30">
      <c r="U75">
        <v>75</v>
      </c>
      <c r="V75" t="s">
        <v>253</v>
      </c>
      <c r="W75" t="s">
        <v>354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1:30">
      <c r="U76">
        <v>76</v>
      </c>
      <c r="V76" t="s">
        <v>254</v>
      </c>
      <c r="W76" t="s">
        <v>354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1:30">
      <c r="U77">
        <v>77</v>
      </c>
      <c r="V77" t="s">
        <v>255</v>
      </c>
      <c r="W77" t="s">
        <v>354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1:30">
      <c r="U78">
        <v>87</v>
      </c>
      <c r="V78" t="s">
        <v>256</v>
      </c>
      <c r="W78" t="s">
        <v>354</v>
      </c>
      <c r="X78" t="s">
        <v>228</v>
      </c>
      <c r="Y78" t="s">
        <v>225</v>
      </c>
      <c r="Z78" t="s">
        <v>226</v>
      </c>
      <c r="AA78" t="s">
        <v>226</v>
      </c>
      <c r="AB78" t="s">
        <v>226</v>
      </c>
      <c r="AC78" t="s">
        <v>226</v>
      </c>
      <c r="AD78" t="s">
        <v>226</v>
      </c>
    </row>
    <row r="79" spans="21:30">
      <c r="U79">
        <v>88</v>
      </c>
      <c r="V79" t="s">
        <v>257</v>
      </c>
      <c r="W79" t="s">
        <v>354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1:30">
      <c r="U80">
        <v>89</v>
      </c>
      <c r="V80" t="s">
        <v>258</v>
      </c>
      <c r="W80" t="s">
        <v>354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54</v>
      </c>
      <c r="V81" t="s">
        <v>284</v>
      </c>
      <c r="W81" t="s">
        <v>355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55</v>
      </c>
      <c r="V82" t="s">
        <v>286</v>
      </c>
      <c r="W82" t="s">
        <v>355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56</v>
      </c>
      <c r="V83" t="s">
        <v>287</v>
      </c>
      <c r="W83" t="s">
        <v>355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66</v>
      </c>
      <c r="V84" t="s">
        <v>288</v>
      </c>
      <c r="W84" t="s">
        <v>355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67</v>
      </c>
      <c r="V85" t="s">
        <v>289</v>
      </c>
      <c r="W85" t="s">
        <v>355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68</v>
      </c>
      <c r="V86" t="s">
        <v>290</v>
      </c>
      <c r="W86" t="s">
        <v>355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78</v>
      </c>
      <c r="V87" t="s">
        <v>291</v>
      </c>
      <c r="W87" t="s">
        <v>355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79</v>
      </c>
      <c r="V88" t="s">
        <v>292</v>
      </c>
      <c r="W88" t="s">
        <v>355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80</v>
      </c>
      <c r="V89" t="s">
        <v>293</v>
      </c>
      <c r="W89" t="s">
        <v>355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90</v>
      </c>
      <c r="V90" t="s">
        <v>294</v>
      </c>
      <c r="W90" t="s">
        <v>355</v>
      </c>
      <c r="X90" t="s">
        <v>228</v>
      </c>
      <c r="Y90" t="s">
        <v>225</v>
      </c>
      <c r="Z90" t="s">
        <v>226</v>
      </c>
      <c r="AA90" t="s">
        <v>226</v>
      </c>
      <c r="AB90" t="s">
        <v>226</v>
      </c>
      <c r="AC90" t="s">
        <v>226</v>
      </c>
      <c r="AD90" t="s">
        <v>226</v>
      </c>
    </row>
    <row r="91" spans="21:30">
      <c r="U91">
        <v>91</v>
      </c>
      <c r="V91" t="s">
        <v>295</v>
      </c>
      <c r="W91" t="s">
        <v>355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92</v>
      </c>
      <c r="V92" t="s">
        <v>296</v>
      </c>
      <c r="W92" t="s">
        <v>355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57</v>
      </c>
      <c r="V93" t="s">
        <v>297</v>
      </c>
      <c r="W93" t="s">
        <v>356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58</v>
      </c>
      <c r="V94" t="s">
        <v>299</v>
      </c>
      <c r="W94" t="s">
        <v>356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59</v>
      </c>
      <c r="V95" t="s">
        <v>300</v>
      </c>
      <c r="W95" t="s">
        <v>356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69</v>
      </c>
      <c r="V96" t="s">
        <v>301</v>
      </c>
      <c r="W96" t="s">
        <v>356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70</v>
      </c>
      <c r="V97" t="s">
        <v>302</v>
      </c>
      <c r="W97" t="s">
        <v>356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71</v>
      </c>
      <c r="V98" t="s">
        <v>303</v>
      </c>
      <c r="W98" t="s">
        <v>356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81</v>
      </c>
      <c r="V99" t="s">
        <v>304</v>
      </c>
      <c r="W99" t="s">
        <v>356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82</v>
      </c>
      <c r="V100" t="s">
        <v>305</v>
      </c>
      <c r="W100" t="s">
        <v>356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</row>
    <row r="101" spans="21:30">
      <c r="U101">
        <v>83</v>
      </c>
      <c r="V101" t="s">
        <v>306</v>
      </c>
      <c r="W101" t="s">
        <v>356</v>
      </c>
      <c r="X101" t="s">
        <v>228</v>
      </c>
      <c r="Y101" t="s">
        <v>225</v>
      </c>
      <c r="Z101" t="s">
        <v>226</v>
      </c>
      <c r="AA101" t="s">
        <v>226</v>
      </c>
      <c r="AB101" t="s">
        <v>226</v>
      </c>
      <c r="AC101" t="s">
        <v>226</v>
      </c>
      <c r="AD101" t="s">
        <v>226</v>
      </c>
    </row>
    <row r="102" spans="21:30">
      <c r="U102">
        <v>93</v>
      </c>
      <c r="V102" t="s">
        <v>307</v>
      </c>
      <c r="W102" t="s">
        <v>356</v>
      </c>
      <c r="X102" t="s">
        <v>228</v>
      </c>
      <c r="Y102" t="s">
        <v>225</v>
      </c>
      <c r="Z102" t="s">
        <v>226</v>
      </c>
      <c r="AA102" t="s">
        <v>226</v>
      </c>
      <c r="AB102" t="s">
        <v>226</v>
      </c>
      <c r="AC102" t="s">
        <v>226</v>
      </c>
      <c r="AD102" t="s">
        <v>226</v>
      </c>
    </row>
    <row r="103" spans="21:30">
      <c r="U103">
        <v>94</v>
      </c>
      <c r="V103" t="s">
        <v>308</v>
      </c>
      <c r="W103" t="s">
        <v>356</v>
      </c>
      <c r="X103" t="s">
        <v>228</v>
      </c>
      <c r="Y103" t="s">
        <v>225</v>
      </c>
      <c r="Z103" t="s">
        <v>226</v>
      </c>
      <c r="AA103" t="s">
        <v>226</v>
      </c>
      <c r="AB103" t="s">
        <v>226</v>
      </c>
      <c r="AC103" t="s">
        <v>226</v>
      </c>
      <c r="AD103" t="s">
        <v>226</v>
      </c>
    </row>
    <row r="104" spans="21:30">
      <c r="U104">
        <v>95</v>
      </c>
      <c r="V104" t="s">
        <v>309</v>
      </c>
      <c r="W104" t="s">
        <v>356</v>
      </c>
      <c r="X104" t="s">
        <v>228</v>
      </c>
      <c r="Y104" t="s">
        <v>225</v>
      </c>
      <c r="Z104" t="s">
        <v>226</v>
      </c>
      <c r="AA104" t="s">
        <v>226</v>
      </c>
      <c r="AB104" t="s">
        <v>226</v>
      </c>
      <c r="AC104" t="s">
        <v>226</v>
      </c>
      <c r="AD104" t="s">
        <v>226</v>
      </c>
    </row>
  </sheetData>
  <mergeCells count="54">
    <mergeCell ref="G2:H2"/>
    <mergeCell ref="E17:E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1:S1 A42:G53 I42:I53 R2:S2 S5:S7 K42:S53 E4:F4 R4:R7 A32:S32 A31:P31 A30:H30 A34:S35 A33:H33 A37:S38 A40:S41 N18 K18 N21 K21 N24 K24 N27 K27 N30 K30 N33 K33 N36 K36 N39 K39 Q18:S19 Q24:S24 Q27:S27 Q33:S33 Q36:S36 Q39:S39 E19:M19 E24:H24 E25:S26 E21:H21 E23:S23 E18:H18 E16:S17 E5:E15 A39:H39 A2:J2 R10:S15 A54:S1048576 E20:S20 E22:P22 R21:S22 A36:H36 R30:S31 A29:S29 D28:S28 A3:A4 E3:J3 A27:B28 D27:H27 A21:A26 A5:B6 A7:D20 C21:D26">
    <cfRule type="cellIs" dxfId="98" priority="18" stopIfTrue="1" operator="equal">
      <formula>0</formula>
    </cfRule>
  </conditionalFormatting>
  <conditionalFormatting sqref="P5:Q5 P10">
    <cfRule type="cellIs" dxfId="97" priority="17" stopIfTrue="1" operator="equal">
      <formula>0</formula>
    </cfRule>
  </conditionalFormatting>
  <conditionalFormatting sqref="O4">
    <cfRule type="cellIs" dxfId="96" priority="14" stopIfTrue="1" operator="equal">
      <formula>0</formula>
    </cfRule>
  </conditionalFormatting>
  <conditionalFormatting sqref="O5 O14 P7:Q8 Q4 Q10 P12:Q14 Q6">
    <cfRule type="cellIs" dxfId="95" priority="16" stopIfTrue="1" operator="equal">
      <formula>0</formula>
    </cfRule>
  </conditionalFormatting>
  <conditionalFormatting sqref="P14:Q14">
    <cfRule type="cellIs" dxfId="94" priority="15" stopIfTrue="1" operator="equal">
      <formula>0</formula>
    </cfRule>
  </conditionalFormatting>
  <conditionalFormatting sqref="M5:N5 M11">
    <cfRule type="cellIs" dxfId="93" priority="13" stopIfTrue="1" operator="equal">
      <formula>0</formula>
    </cfRule>
  </conditionalFormatting>
  <conditionalFormatting sqref="L4">
    <cfRule type="cellIs" dxfId="92" priority="11" stopIfTrue="1" operator="equal">
      <formula>0</formula>
    </cfRule>
  </conditionalFormatting>
  <conditionalFormatting sqref="K5:L5 M7:N8 N4 K4 N11 M13:N14 N6">
    <cfRule type="cellIs" dxfId="91" priority="12" stopIfTrue="1" operator="equal">
      <formula>0</formula>
    </cfRule>
  </conditionalFormatting>
  <conditionalFormatting sqref="C27:C28">
    <cfRule type="cellIs" dxfId="90" priority="10" stopIfTrue="1" operator="equal">
      <formula>0</formula>
    </cfRule>
  </conditionalFormatting>
  <conditionalFormatting sqref="B3:D3 B4">
    <cfRule type="cellIs" dxfId="89" priority="9" stopIfTrue="1" operator="equal">
      <formula>0</formula>
    </cfRule>
  </conditionalFormatting>
  <conditionalFormatting sqref="D25:D26 B25:B26">
    <cfRule type="cellIs" dxfId="88" priority="8" stopIfTrue="1" operator="equal">
      <formula>0</formula>
    </cfRule>
  </conditionalFormatting>
  <conditionalFormatting sqref="C25:C26">
    <cfRule type="cellIs" dxfId="87" priority="7" stopIfTrue="1" operator="equal">
      <formula>0</formula>
    </cfRule>
  </conditionalFormatting>
  <conditionalFormatting sqref="D23:D24 B23:B24">
    <cfRule type="cellIs" dxfId="86" priority="6" stopIfTrue="1" operator="equal">
      <formula>0</formula>
    </cfRule>
  </conditionalFormatting>
  <conditionalFormatting sqref="C23:C24">
    <cfRule type="cellIs" dxfId="85" priority="5" stopIfTrue="1" operator="equal">
      <formula>0</formula>
    </cfRule>
  </conditionalFormatting>
  <conditionalFormatting sqref="B21:D22">
    <cfRule type="cellIs" dxfId="84" priority="4" stopIfTrue="1" operator="equal">
      <formula>0</formula>
    </cfRule>
  </conditionalFormatting>
  <conditionalFormatting sqref="C11:D12">
    <cfRule type="cellIs" dxfId="83" priority="3" stopIfTrue="1" operator="equal">
      <formula>0</formula>
    </cfRule>
  </conditionalFormatting>
  <conditionalFormatting sqref="C4:D6">
    <cfRule type="cellIs" dxfId="82" priority="2" stopIfTrue="1" operator="equal">
      <formula>0</formula>
    </cfRule>
  </conditionalFormatting>
  <conditionalFormatting sqref="I6 H6:H12">
    <cfRule type="cellIs" dxfId="81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6A9F-C355-E64C-B8D2-69068DFF8C49}">
  <dimension ref="A1:AD103"/>
  <sheetViews>
    <sheetView workbookViewId="0">
      <selection activeCell="T32" sqref="T32"/>
    </sheetView>
  </sheetViews>
  <sheetFormatPr baseColWidth="10" defaultRowHeight="16"/>
  <cols>
    <col min="1" max="1" width="5.5" bestFit="1" customWidth="1"/>
    <col min="2" max="2" width="5" style="6" customWidth="1"/>
    <col min="3" max="3" width="8.33203125" style="6" customWidth="1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4.6640625" customWidth="1"/>
  </cols>
  <sheetData>
    <row r="1" spans="1:30" ht="17" thickBot="1">
      <c r="U1" t="s">
        <v>181</v>
      </c>
      <c r="V1" s="194" t="s">
        <v>123</v>
      </c>
    </row>
    <row r="2" spans="1:30" ht="24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342</v>
      </c>
    </row>
    <row r="3" spans="1:30" ht="18" thickTop="1" thickBot="1">
      <c r="A3" s="15">
        <v>1</v>
      </c>
      <c r="B3" s="16">
        <v>25</v>
      </c>
      <c r="C3" s="16" t="s">
        <v>94</v>
      </c>
      <c r="D3" s="17">
        <v>44285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Z3" t="s">
        <v>186</v>
      </c>
      <c r="AA3" t="s">
        <v>187</v>
      </c>
      <c r="AB3" t="s">
        <v>188</v>
      </c>
      <c r="AC3" t="s">
        <v>189</v>
      </c>
      <c r="AD3" t="s">
        <v>190</v>
      </c>
    </row>
    <row r="4" spans="1:30">
      <c r="A4" s="15">
        <v>2</v>
      </c>
      <c r="B4" s="16">
        <v>25</v>
      </c>
      <c r="C4" s="16" t="s">
        <v>94</v>
      </c>
      <c r="D4" s="17">
        <v>44285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  <c r="Z4" s="229">
        <v>0.1</v>
      </c>
      <c r="AA4" s="229">
        <v>38.339599609375</v>
      </c>
      <c r="AB4" s="229">
        <v>0.99470001459121704</v>
      </c>
      <c r="AC4" s="229">
        <v>-3.1428000926971436</v>
      </c>
      <c r="AD4" s="229">
        <v>108.05952453613281</v>
      </c>
    </row>
    <row r="5" spans="1:30" ht="17" thickBot="1">
      <c r="A5" s="15">
        <v>3</v>
      </c>
      <c r="B5" s="16">
        <v>25</v>
      </c>
      <c r="C5" s="16" t="s">
        <v>94</v>
      </c>
      <c r="D5" s="17">
        <v>44285</v>
      </c>
      <c r="F5" s="27"/>
      <c r="G5"/>
      <c r="H5" s="35" t="s">
        <v>23</v>
      </c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8">
      <c r="A6" s="15">
        <v>4</v>
      </c>
      <c r="B6" s="16">
        <v>25</v>
      </c>
      <c r="C6" s="16" t="s">
        <v>94</v>
      </c>
      <c r="D6" s="17">
        <v>44285</v>
      </c>
      <c r="F6" s="10"/>
      <c r="G6" s="39" t="s">
        <v>24</v>
      </c>
      <c r="H6" t="s">
        <v>134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</row>
    <row r="7" spans="1:30" ht="18">
      <c r="A7" s="15">
        <v>5</v>
      </c>
      <c r="B7" s="16">
        <v>26</v>
      </c>
      <c r="C7" s="16" t="s">
        <v>104</v>
      </c>
      <c r="D7" s="17">
        <v>44286</v>
      </c>
      <c r="F7" s="10"/>
      <c r="G7" s="45" t="s">
        <v>25</v>
      </c>
      <c r="H7" s="60"/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0" ht="18">
      <c r="A8" s="15">
        <v>6</v>
      </c>
      <c r="B8" s="32">
        <v>26</v>
      </c>
      <c r="C8" s="16" t="s">
        <v>104</v>
      </c>
      <c r="D8" s="17">
        <v>44286</v>
      </c>
      <c r="E8" s="8"/>
      <c r="F8" s="10"/>
      <c r="G8" s="45" t="s">
        <v>26</v>
      </c>
      <c r="H8" s="60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9">
      <c r="A9" s="15">
        <v>7</v>
      </c>
      <c r="B9" s="16">
        <v>26</v>
      </c>
      <c r="C9" s="16" t="s">
        <v>104</v>
      </c>
      <c r="D9" s="17">
        <v>44286</v>
      </c>
      <c r="E9" s="44"/>
      <c r="F9" s="10"/>
      <c r="G9" s="54" t="s">
        <v>27</v>
      </c>
      <c r="H9" s="60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8">
      <c r="A10" s="15">
        <v>8</v>
      </c>
      <c r="B10" s="32">
        <v>26</v>
      </c>
      <c r="C10" s="16" t="s">
        <v>104</v>
      </c>
      <c r="D10" s="17">
        <v>44286</v>
      </c>
      <c r="E10" s="53"/>
      <c r="F10" s="10"/>
      <c r="G10" s="59" t="s">
        <v>30</v>
      </c>
      <c r="H10" s="60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9" thickBot="1">
      <c r="A11" s="15">
        <v>9</v>
      </c>
      <c r="B11" s="16">
        <v>27</v>
      </c>
      <c r="C11" s="16" t="s">
        <v>109</v>
      </c>
      <c r="D11" s="17">
        <v>44287</v>
      </c>
      <c r="E11" s="53"/>
      <c r="F11" s="10"/>
      <c r="G11" s="67" t="s">
        <v>31</v>
      </c>
      <c r="H11" s="46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0">
      <c r="A12" s="15">
        <v>10</v>
      </c>
      <c r="B12" s="16">
        <v>27</v>
      </c>
      <c r="C12" s="16" t="s">
        <v>109</v>
      </c>
      <c r="D12" s="17">
        <v>44287</v>
      </c>
      <c r="E12" s="53"/>
      <c r="F12" s="9"/>
      <c r="G12" s="71" t="s">
        <v>33</v>
      </c>
      <c r="H12" s="72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7" thickBot="1">
      <c r="A13" s="15">
        <v>11</v>
      </c>
      <c r="B13" s="16">
        <v>27</v>
      </c>
      <c r="C13" s="16" t="s">
        <v>109</v>
      </c>
      <c r="D13" s="17">
        <v>44287</v>
      </c>
      <c r="E13" s="53"/>
      <c r="F13" s="9"/>
      <c r="G13" s="9"/>
      <c r="H13" s="327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7" thickBot="1">
      <c r="A14" s="15">
        <v>12</v>
      </c>
      <c r="B14" s="16">
        <v>27</v>
      </c>
      <c r="C14" s="16" t="s">
        <v>109</v>
      </c>
      <c r="D14" s="17">
        <v>44287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74</v>
      </c>
      <c r="V14" t="s">
        <v>231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>
      <c r="A15" s="15">
        <v>13</v>
      </c>
      <c r="B15" s="16">
        <v>28</v>
      </c>
      <c r="C15" s="16" t="s">
        <v>96</v>
      </c>
      <c r="D15" s="17">
        <v>44287</v>
      </c>
      <c r="E15" s="53"/>
      <c r="F15" s="9"/>
      <c r="G15" s="11"/>
      <c r="H15" s="9"/>
      <c r="I15" s="9"/>
      <c r="J15" s="9"/>
      <c r="K15" s="9"/>
      <c r="L15" s="9"/>
      <c r="U15">
        <v>85</v>
      </c>
      <c r="V15" t="s">
        <v>224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7" thickBot="1">
      <c r="A16" s="15">
        <v>14</v>
      </c>
      <c r="B16" s="16">
        <v>28</v>
      </c>
      <c r="C16" s="32" t="s">
        <v>96</v>
      </c>
      <c r="D16" s="17">
        <v>44287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1</v>
      </c>
      <c r="V16" t="s">
        <v>206</v>
      </c>
      <c r="W16" t="s">
        <v>207</v>
      </c>
      <c r="X16" t="s">
        <v>208</v>
      </c>
      <c r="Y16" s="229">
        <v>22.457038879394531</v>
      </c>
      <c r="Z16" s="229">
        <v>22.455329895019531</v>
      </c>
      <c r="AA16" s="229">
        <v>2.4182174820452929E-3</v>
      </c>
      <c r="AB16" s="229">
        <v>100000</v>
      </c>
      <c r="AC16" t="s">
        <v>226</v>
      </c>
      <c r="AD16" t="s">
        <v>226</v>
      </c>
    </row>
    <row r="17" spans="1:30" ht="17" thickTop="1">
      <c r="A17" s="15">
        <v>15</v>
      </c>
      <c r="B17" s="16">
        <v>28</v>
      </c>
      <c r="C17" s="16" t="s">
        <v>96</v>
      </c>
      <c r="D17" s="17">
        <v>44287</v>
      </c>
      <c r="E17" s="452" t="s">
        <v>36</v>
      </c>
      <c r="F17" s="86"/>
      <c r="G17" s="87"/>
      <c r="H17" s="88"/>
      <c r="I17" s="89" t="str">
        <f>C3</f>
        <v>LG94</v>
      </c>
      <c r="J17" s="90"/>
      <c r="K17" s="91"/>
      <c r="L17" s="92" t="str">
        <f>C11</f>
        <v>KV61</v>
      </c>
      <c r="M17" s="93"/>
      <c r="N17" s="94"/>
      <c r="O17" s="89" t="str">
        <f>C19</f>
        <v>MM18</v>
      </c>
      <c r="P17" s="95"/>
      <c r="Q17" s="328"/>
      <c r="R17" s="452" t="s">
        <v>36</v>
      </c>
      <c r="S17" s="58"/>
      <c r="T17" s="58"/>
      <c r="U17">
        <v>2</v>
      </c>
      <c r="V17" t="s">
        <v>209</v>
      </c>
      <c r="W17" t="s">
        <v>207</v>
      </c>
      <c r="X17" t="s">
        <v>208</v>
      </c>
      <c r="Y17" s="229">
        <v>22.453619003295898</v>
      </c>
      <c r="Z17" s="229">
        <v>22.455329895019531</v>
      </c>
      <c r="AA17" s="229">
        <v>2.4182174820452929E-3</v>
      </c>
      <c r="AB17" s="229">
        <v>100000</v>
      </c>
      <c r="AC17" t="s">
        <v>226</v>
      </c>
      <c r="AD17" t="s">
        <v>226</v>
      </c>
    </row>
    <row r="18" spans="1:30" ht="18">
      <c r="A18" s="15">
        <v>16</v>
      </c>
      <c r="B18" s="16">
        <v>28</v>
      </c>
      <c r="C18" s="32" t="s">
        <v>96</v>
      </c>
      <c r="D18" s="17">
        <v>44287</v>
      </c>
      <c r="E18" s="452"/>
      <c r="F18" s="454" t="s">
        <v>37</v>
      </c>
      <c r="G18" s="455"/>
      <c r="H18" s="456">
        <f>B3</f>
        <v>25</v>
      </c>
      <c r="I18" s="457"/>
      <c r="J18" s="458"/>
      <c r="K18" s="465">
        <f>B11</f>
        <v>27</v>
      </c>
      <c r="L18" s="466"/>
      <c r="M18" s="467"/>
      <c r="N18" s="456">
        <f>B19</f>
        <v>29</v>
      </c>
      <c r="O18" s="457"/>
      <c r="P18" s="458"/>
      <c r="Q18" s="329"/>
      <c r="R18" s="452"/>
      <c r="S18" s="58"/>
      <c r="T18" s="58"/>
      <c r="U18">
        <v>13</v>
      </c>
      <c r="V18" t="s">
        <v>210</v>
      </c>
      <c r="W18" t="s">
        <v>211</v>
      </c>
      <c r="X18" t="s">
        <v>208</v>
      </c>
      <c r="Y18" s="229">
        <v>25.774684906005859</v>
      </c>
      <c r="Z18" s="229">
        <v>25.755039215087891</v>
      </c>
      <c r="AA18" s="229">
        <v>2.7784550562500954E-2</v>
      </c>
      <c r="AB18" s="229">
        <v>10000</v>
      </c>
      <c r="AC18" t="s">
        <v>226</v>
      </c>
      <c r="AD18" t="s">
        <v>226</v>
      </c>
    </row>
    <row r="19" spans="1:30" ht="19" thickBot="1">
      <c r="A19" s="15">
        <v>17</v>
      </c>
      <c r="B19" s="16">
        <v>29</v>
      </c>
      <c r="C19" s="16" t="s">
        <v>96</v>
      </c>
      <c r="D19" s="17">
        <v>44294</v>
      </c>
      <c r="E19" s="453"/>
      <c r="F19" s="99"/>
      <c r="G19" s="100"/>
      <c r="H19" s="101">
        <v>1</v>
      </c>
      <c r="I19" s="102">
        <f>D3</f>
        <v>44285</v>
      </c>
      <c r="J19" s="103"/>
      <c r="K19" s="104">
        <v>9</v>
      </c>
      <c r="L19" s="105">
        <f>D11</f>
        <v>44287</v>
      </c>
      <c r="M19" s="106"/>
      <c r="N19" s="107"/>
      <c r="O19" s="108">
        <f>D19</f>
        <v>44294</v>
      </c>
      <c r="P19" s="109"/>
      <c r="Q19" s="330">
        <f>C27</f>
        <v>0</v>
      </c>
      <c r="R19" s="453"/>
      <c r="S19" s="58"/>
      <c r="T19" s="58"/>
      <c r="U19">
        <v>14</v>
      </c>
      <c r="V19" t="s">
        <v>212</v>
      </c>
      <c r="W19" t="s">
        <v>211</v>
      </c>
      <c r="X19" t="s">
        <v>208</v>
      </c>
      <c r="Y19" s="229">
        <v>25.735391616821289</v>
      </c>
      <c r="Z19" s="229">
        <v>25.755039215087891</v>
      </c>
      <c r="AA19" s="229">
        <v>2.7784550562500954E-2</v>
      </c>
      <c r="AB19" s="229">
        <v>10000</v>
      </c>
      <c r="AC19" t="s">
        <v>226</v>
      </c>
      <c r="AD19" t="s">
        <v>226</v>
      </c>
    </row>
    <row r="20" spans="1:30" ht="18">
      <c r="A20" s="15">
        <v>18</v>
      </c>
      <c r="B20" s="16">
        <v>29</v>
      </c>
      <c r="C20" s="16" t="s">
        <v>96</v>
      </c>
      <c r="D20" s="17">
        <v>44294</v>
      </c>
      <c r="E20" s="451" t="s">
        <v>39</v>
      </c>
      <c r="F20" s="110"/>
      <c r="G20" s="111"/>
      <c r="H20" s="112"/>
      <c r="I20" s="113" t="str">
        <f>C4</f>
        <v>LG94</v>
      </c>
      <c r="J20" s="114"/>
      <c r="K20" s="115"/>
      <c r="L20" s="116" t="str">
        <f>C12</f>
        <v>KV61</v>
      </c>
      <c r="M20" s="117"/>
      <c r="N20" s="118"/>
      <c r="O20" s="119" t="str">
        <f>C20</f>
        <v>MM18</v>
      </c>
      <c r="P20" s="120"/>
      <c r="Q20" s="462">
        <f>B27</f>
        <v>0</v>
      </c>
      <c r="R20" s="451" t="s">
        <v>39</v>
      </c>
      <c r="S20" s="58"/>
      <c r="T20" s="58"/>
      <c r="U20">
        <v>25</v>
      </c>
      <c r="V20" t="s">
        <v>213</v>
      </c>
      <c r="W20" t="s">
        <v>214</v>
      </c>
      <c r="X20" t="s">
        <v>208</v>
      </c>
      <c r="Y20" s="229">
        <v>28.944440841674805</v>
      </c>
      <c r="Z20" s="229">
        <v>28.955821990966797</v>
      </c>
      <c r="AA20" s="229">
        <v>1.6096724197268486E-2</v>
      </c>
      <c r="AB20" s="229">
        <v>1000</v>
      </c>
      <c r="AC20" t="s">
        <v>226</v>
      </c>
      <c r="AD20" t="s">
        <v>226</v>
      </c>
    </row>
    <row r="21" spans="1:30" ht="18">
      <c r="A21" s="15">
        <v>19</v>
      </c>
      <c r="B21" s="16">
        <v>29</v>
      </c>
      <c r="C21" s="16" t="s">
        <v>96</v>
      </c>
      <c r="D21" s="17">
        <v>44294</v>
      </c>
      <c r="E21" s="452"/>
      <c r="F21" s="456" t="s">
        <v>40</v>
      </c>
      <c r="G21" s="458"/>
      <c r="H21" s="459">
        <f>B4</f>
        <v>25</v>
      </c>
      <c r="I21" s="460"/>
      <c r="J21" s="461"/>
      <c r="K21" s="456">
        <f>B12</f>
        <v>27</v>
      </c>
      <c r="L21" s="457"/>
      <c r="M21" s="458"/>
      <c r="N21" s="459">
        <f>B20</f>
        <v>29</v>
      </c>
      <c r="O21" s="460"/>
      <c r="P21" s="461"/>
      <c r="Q21" s="462"/>
      <c r="R21" s="452"/>
      <c r="S21" s="58"/>
      <c r="T21" s="58"/>
      <c r="U21">
        <v>26</v>
      </c>
      <c r="V21" t="s">
        <v>215</v>
      </c>
      <c r="W21" t="s">
        <v>214</v>
      </c>
      <c r="X21" t="s">
        <v>208</v>
      </c>
      <c r="Y21" s="229">
        <v>28.967205047607422</v>
      </c>
      <c r="Z21" s="229">
        <v>28.955821990966797</v>
      </c>
      <c r="AA21" s="229">
        <v>1.6096724197268486E-2</v>
      </c>
      <c r="AB21" s="229">
        <v>1000</v>
      </c>
      <c r="AC21" t="s">
        <v>226</v>
      </c>
      <c r="AD21" t="s">
        <v>226</v>
      </c>
    </row>
    <row r="22" spans="1:30" ht="17" thickBot="1">
      <c r="A22" s="15">
        <v>20</v>
      </c>
      <c r="B22" s="16">
        <v>29</v>
      </c>
      <c r="C22" s="16" t="s">
        <v>96</v>
      </c>
      <c r="D22" s="17">
        <v>44294</v>
      </c>
      <c r="E22" s="453"/>
      <c r="F22" s="121"/>
      <c r="G22" s="122"/>
      <c r="H22" s="123">
        <v>2</v>
      </c>
      <c r="I22" s="124">
        <f>D4</f>
        <v>44285</v>
      </c>
      <c r="J22" s="125"/>
      <c r="K22" s="126">
        <v>10</v>
      </c>
      <c r="L22" s="127">
        <f>D12</f>
        <v>44287</v>
      </c>
      <c r="M22" s="128"/>
      <c r="N22" s="129">
        <v>18</v>
      </c>
      <c r="O22" s="130">
        <f>D20</f>
        <v>44294</v>
      </c>
      <c r="P22" s="131"/>
      <c r="Q22" s="462"/>
      <c r="R22" s="453"/>
      <c r="S22" s="58"/>
      <c r="T22" s="58"/>
      <c r="U22">
        <v>37</v>
      </c>
      <c r="V22" t="s">
        <v>216</v>
      </c>
      <c r="W22" t="s">
        <v>217</v>
      </c>
      <c r="X22" t="s">
        <v>208</v>
      </c>
      <c r="Y22" s="229">
        <v>32.188629150390625</v>
      </c>
      <c r="Z22" s="229">
        <v>32.220741271972656</v>
      </c>
      <c r="AA22" s="229">
        <v>4.5416094362735748E-2</v>
      </c>
      <c r="AB22" s="229">
        <v>100</v>
      </c>
      <c r="AC22" t="s">
        <v>226</v>
      </c>
      <c r="AD22" t="s">
        <v>226</v>
      </c>
    </row>
    <row r="23" spans="1:30">
      <c r="A23" s="15">
        <v>21</v>
      </c>
      <c r="B23" s="16">
        <v>30</v>
      </c>
      <c r="C23" s="16" t="s">
        <v>117</v>
      </c>
      <c r="D23" s="17">
        <v>44294</v>
      </c>
      <c r="E23" s="451" t="s">
        <v>41</v>
      </c>
      <c r="F23" s="132"/>
      <c r="G23" s="133"/>
      <c r="H23" s="134"/>
      <c r="I23" s="47" t="str">
        <f>C5</f>
        <v>LG94</v>
      </c>
      <c r="J23" s="135"/>
      <c r="K23" s="136"/>
      <c r="L23" s="137" t="str">
        <f>C13</f>
        <v>KV61</v>
      </c>
      <c r="M23" s="138"/>
      <c r="N23" s="139"/>
      <c r="O23" s="140" t="str">
        <f>C21</f>
        <v>MM18</v>
      </c>
      <c r="P23" s="141"/>
      <c r="Q23" s="142">
        <f>D27</f>
        <v>0</v>
      </c>
      <c r="R23" s="452" t="s">
        <v>41</v>
      </c>
      <c r="S23" s="58"/>
      <c r="T23" s="58"/>
      <c r="U23">
        <v>38</v>
      </c>
      <c r="V23" t="s">
        <v>90</v>
      </c>
      <c r="W23" t="s">
        <v>217</v>
      </c>
      <c r="X23" t="s">
        <v>208</v>
      </c>
      <c r="Y23" s="229">
        <v>32.252857208251953</v>
      </c>
      <c r="Z23" s="229">
        <v>32.220741271972656</v>
      </c>
      <c r="AA23" s="229">
        <v>4.5416094362735748E-2</v>
      </c>
      <c r="AB23" s="229">
        <v>100</v>
      </c>
      <c r="AC23" t="s">
        <v>226</v>
      </c>
      <c r="AD23" t="s">
        <v>226</v>
      </c>
    </row>
    <row r="24" spans="1:30" ht="18">
      <c r="A24" s="15">
        <v>22</v>
      </c>
      <c r="B24" s="16">
        <v>30</v>
      </c>
      <c r="C24" s="16" t="s">
        <v>117</v>
      </c>
      <c r="D24" s="17">
        <v>44294</v>
      </c>
      <c r="E24" s="452"/>
      <c r="F24" s="454" t="s">
        <v>42</v>
      </c>
      <c r="G24" s="455"/>
      <c r="H24" s="456">
        <f>B5</f>
        <v>25</v>
      </c>
      <c r="I24" s="457"/>
      <c r="J24" s="458"/>
      <c r="K24" s="459">
        <f>B13</f>
        <v>27</v>
      </c>
      <c r="L24" s="460"/>
      <c r="M24" s="461"/>
      <c r="N24" s="456">
        <f>B21</f>
        <v>29</v>
      </c>
      <c r="O24" s="457"/>
      <c r="P24" s="458"/>
      <c r="Q24" s="144"/>
      <c r="R24" s="452"/>
      <c r="S24" s="58"/>
      <c r="T24" s="58"/>
      <c r="U24">
        <v>49</v>
      </c>
      <c r="V24" t="s">
        <v>218</v>
      </c>
      <c r="W24" t="s">
        <v>219</v>
      </c>
      <c r="X24" t="s">
        <v>208</v>
      </c>
      <c r="Y24" s="229">
        <v>35.868007659912109</v>
      </c>
      <c r="Z24" s="229">
        <v>35.631450653076172</v>
      </c>
      <c r="AA24" s="229">
        <v>0.33454212546348572</v>
      </c>
      <c r="AB24" s="229">
        <v>10</v>
      </c>
      <c r="AC24" t="s">
        <v>226</v>
      </c>
      <c r="AD24" t="s">
        <v>226</v>
      </c>
    </row>
    <row r="25" spans="1:30" ht="17" thickBot="1">
      <c r="A25" s="15">
        <v>23</v>
      </c>
      <c r="B25" s="16">
        <v>30</v>
      </c>
      <c r="C25" s="16" t="s">
        <v>117</v>
      </c>
      <c r="D25" s="17">
        <v>44294</v>
      </c>
      <c r="E25" s="453"/>
      <c r="F25" s="145"/>
      <c r="G25" s="146"/>
      <c r="H25" s="147">
        <v>3</v>
      </c>
      <c r="I25" s="148">
        <f>D5</f>
        <v>44285</v>
      </c>
      <c r="J25" s="103"/>
      <c r="K25" s="104">
        <v>11</v>
      </c>
      <c r="L25" s="105">
        <f>D13</f>
        <v>44287</v>
      </c>
      <c r="M25" s="149"/>
      <c r="N25" s="150">
        <v>19</v>
      </c>
      <c r="O25" s="148">
        <f>D21</f>
        <v>44294</v>
      </c>
      <c r="P25" s="151"/>
      <c r="Q25" s="152"/>
      <c r="R25" s="453"/>
      <c r="S25" s="58"/>
      <c r="T25" s="58"/>
      <c r="U25">
        <v>50</v>
      </c>
      <c r="V25" t="s">
        <v>220</v>
      </c>
      <c r="W25" t="s">
        <v>219</v>
      </c>
      <c r="X25" t="s">
        <v>208</v>
      </c>
      <c r="Y25" s="229">
        <v>35.394893646240234</v>
      </c>
      <c r="Z25" s="229">
        <v>35.631450653076172</v>
      </c>
      <c r="AA25" s="229">
        <v>0.33454212546348572</v>
      </c>
      <c r="AB25" s="229">
        <v>10</v>
      </c>
      <c r="AC25" t="s">
        <v>226</v>
      </c>
      <c r="AD25" t="s">
        <v>226</v>
      </c>
    </row>
    <row r="26" spans="1:30" ht="18">
      <c r="A26" s="15">
        <v>24</v>
      </c>
      <c r="B26" s="16">
        <v>30</v>
      </c>
      <c r="C26" s="16" t="s">
        <v>117</v>
      </c>
      <c r="D26" s="17">
        <v>44294</v>
      </c>
      <c r="E26" s="475" t="s">
        <v>44</v>
      </c>
      <c r="F26" s="153"/>
      <c r="G26" s="122"/>
      <c r="H26" s="112"/>
      <c r="I26" s="113" t="str">
        <f>C6</f>
        <v>LG94</v>
      </c>
      <c r="J26" s="154"/>
      <c r="K26" s="115"/>
      <c r="L26" s="81" t="str">
        <f>C14</f>
        <v>KV61</v>
      </c>
      <c r="M26" s="117"/>
      <c r="N26" s="155"/>
      <c r="O26" s="113" t="str">
        <f>C22</f>
        <v>MM18</v>
      </c>
      <c r="P26" s="156"/>
      <c r="Q26" s="331"/>
      <c r="R26" s="452" t="s">
        <v>44</v>
      </c>
      <c r="S26" s="58"/>
      <c r="T26" s="58"/>
      <c r="U26">
        <v>61</v>
      </c>
      <c r="V26" t="s">
        <v>221</v>
      </c>
      <c r="W26" t="s">
        <v>222</v>
      </c>
      <c r="X26" t="s">
        <v>208</v>
      </c>
      <c r="Y26" s="229">
        <v>37.413528442382812</v>
      </c>
      <c r="Z26" s="229">
        <v>37.413528442382812</v>
      </c>
      <c r="AA26" t="s">
        <v>226</v>
      </c>
      <c r="AB26" s="229">
        <v>1</v>
      </c>
      <c r="AC26" t="s">
        <v>226</v>
      </c>
      <c r="AD26" t="s">
        <v>226</v>
      </c>
    </row>
    <row r="27" spans="1:30" ht="18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25</v>
      </c>
      <c r="I27" s="460"/>
      <c r="J27" s="461"/>
      <c r="K27" s="456">
        <f>B14</f>
        <v>27</v>
      </c>
      <c r="L27" s="457"/>
      <c r="M27" s="458"/>
      <c r="N27" s="459">
        <f>B22</f>
        <v>29</v>
      </c>
      <c r="O27" s="460"/>
      <c r="P27" s="461"/>
      <c r="Q27" s="332"/>
      <c r="R27" s="452"/>
      <c r="S27" s="58"/>
      <c r="T27" s="58"/>
      <c r="U27">
        <v>62</v>
      </c>
      <c r="V27" t="s">
        <v>223</v>
      </c>
      <c r="W27" t="s">
        <v>222</v>
      </c>
      <c r="X27" t="s">
        <v>208</v>
      </c>
      <c r="Y27" t="s">
        <v>225</v>
      </c>
      <c r="Z27" s="229">
        <v>37.413528442382812</v>
      </c>
      <c r="AA27" t="s">
        <v>226</v>
      </c>
      <c r="AB27" s="229">
        <v>1</v>
      </c>
      <c r="AC27" t="s">
        <v>226</v>
      </c>
      <c r="AD27" t="s">
        <v>226</v>
      </c>
    </row>
    <row r="28" spans="1:30" ht="17" thickBot="1">
      <c r="A28" s="157">
        <v>26</v>
      </c>
      <c r="B28" s="16"/>
      <c r="C28" s="16"/>
      <c r="D28" s="17"/>
      <c r="E28" s="477"/>
      <c r="F28" s="158"/>
      <c r="G28" s="159"/>
      <c r="H28" s="129">
        <v>4</v>
      </c>
      <c r="I28" s="160">
        <f>D6</f>
        <v>44285</v>
      </c>
      <c r="J28" s="161"/>
      <c r="K28" s="162">
        <v>12</v>
      </c>
      <c r="L28" s="127">
        <f>D14</f>
        <v>44287</v>
      </c>
      <c r="M28" s="163"/>
      <c r="N28" s="104">
        <v>20</v>
      </c>
      <c r="O28" s="160">
        <f>D22</f>
        <v>44294</v>
      </c>
      <c r="P28" s="131"/>
      <c r="Q28" s="333">
        <f>C28</f>
        <v>0</v>
      </c>
      <c r="R28" s="452"/>
      <c r="S28" s="58"/>
      <c r="T28" s="58"/>
      <c r="U28">
        <v>73</v>
      </c>
      <c r="V28" t="s">
        <v>230</v>
      </c>
      <c r="W28" t="s">
        <v>135</v>
      </c>
      <c r="X28" t="s">
        <v>228</v>
      </c>
      <c r="Y28" t="s">
        <v>225</v>
      </c>
      <c r="Z28" t="s">
        <v>226</v>
      </c>
      <c r="AA28" t="s">
        <v>226</v>
      </c>
      <c r="AB28" t="s">
        <v>226</v>
      </c>
      <c r="AC28" t="s">
        <v>226</v>
      </c>
      <c r="AD28" t="s">
        <v>226</v>
      </c>
    </row>
    <row r="29" spans="1:30" ht="17" thickTop="1">
      <c r="A29" s="157"/>
      <c r="B29" s="16"/>
      <c r="C29" s="16"/>
      <c r="D29" s="17"/>
      <c r="E29" s="452" t="s">
        <v>47</v>
      </c>
      <c r="F29" s="165"/>
      <c r="G29" s="166"/>
      <c r="H29" s="134"/>
      <c r="I29" s="47" t="str">
        <f>C7</f>
        <v>LV43</v>
      </c>
      <c r="J29" s="167"/>
      <c r="K29" s="168"/>
      <c r="L29" s="137" t="str">
        <f>C15</f>
        <v>MM18</v>
      </c>
      <c r="M29" s="138"/>
      <c r="N29" s="139"/>
      <c r="O29" s="140" t="str">
        <f>C23</f>
        <v>MD59</v>
      </c>
      <c r="P29" s="143"/>
      <c r="Q29" s="470">
        <f>B28</f>
        <v>0</v>
      </c>
      <c r="R29" s="471" t="s">
        <v>47</v>
      </c>
      <c r="S29" s="58"/>
      <c r="T29" s="58"/>
      <c r="U29">
        <v>84</v>
      </c>
      <c r="V29" t="s">
        <v>227</v>
      </c>
      <c r="W29" t="s">
        <v>38</v>
      </c>
      <c r="X29" t="s">
        <v>228</v>
      </c>
      <c r="Y29" t="s">
        <v>225</v>
      </c>
      <c r="Z29" t="s">
        <v>226</v>
      </c>
      <c r="AA29" t="s">
        <v>226</v>
      </c>
      <c r="AB29" t="s">
        <v>226</v>
      </c>
      <c r="AC29" t="s">
        <v>226</v>
      </c>
      <c r="AD29" t="s">
        <v>226</v>
      </c>
    </row>
    <row r="30" spans="1:30" ht="18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26</v>
      </c>
      <c r="I30" s="473"/>
      <c r="J30" s="474"/>
      <c r="K30" s="459">
        <f>B15</f>
        <v>28</v>
      </c>
      <c r="L30" s="460"/>
      <c r="M30" s="461"/>
      <c r="N30" s="456">
        <f>B23</f>
        <v>30</v>
      </c>
      <c r="O30" s="457"/>
      <c r="P30" s="458"/>
      <c r="Q30" s="470"/>
      <c r="R30" s="452"/>
      <c r="S30" s="58"/>
      <c r="T30" s="58"/>
      <c r="U30">
        <v>96</v>
      </c>
      <c r="V30" t="s">
        <v>229</v>
      </c>
      <c r="W30" t="s">
        <v>38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</row>
    <row r="31" spans="1:30" ht="19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D7</f>
        <v>44286</v>
      </c>
      <c r="J31" s="169"/>
      <c r="K31" s="170">
        <v>13</v>
      </c>
      <c r="L31" s="105">
        <f>D15</f>
        <v>44287</v>
      </c>
      <c r="M31" s="106"/>
      <c r="N31" s="150">
        <v>21</v>
      </c>
      <c r="O31" s="148">
        <f>D23</f>
        <v>44294</v>
      </c>
      <c r="P31" s="109"/>
      <c r="Q31" s="470"/>
      <c r="R31" s="453"/>
      <c r="S31" s="58"/>
      <c r="T31" s="58"/>
      <c r="Z31" s="229"/>
      <c r="AB31" s="229"/>
    </row>
    <row r="32" spans="1:30" ht="18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LV43</v>
      </c>
      <c r="J32" s="172"/>
      <c r="K32" s="115"/>
      <c r="L32" s="81" t="str">
        <f>C16</f>
        <v>MM18</v>
      </c>
      <c r="M32" s="117"/>
      <c r="N32" s="118"/>
      <c r="O32" s="119" t="str">
        <f>C24</f>
        <v>MD59</v>
      </c>
      <c r="P32" s="173"/>
      <c r="Q32" s="174">
        <f>D28</f>
        <v>0</v>
      </c>
      <c r="R32" s="451" t="s">
        <v>49</v>
      </c>
      <c r="S32" s="58"/>
      <c r="T32" s="58"/>
      <c r="U32">
        <v>6</v>
      </c>
      <c r="V32" t="s">
        <v>259</v>
      </c>
      <c r="W32" t="s">
        <v>343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</row>
    <row r="33" spans="1:30" ht="18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26</v>
      </c>
      <c r="I33" s="460"/>
      <c r="J33" s="461"/>
      <c r="K33" s="456">
        <f>B16</f>
        <v>28</v>
      </c>
      <c r="L33" s="457"/>
      <c r="M33" s="458"/>
      <c r="N33" s="459">
        <f>B24</f>
        <v>30</v>
      </c>
      <c r="O33" s="460"/>
      <c r="P33" s="461"/>
      <c r="Q33" s="175"/>
      <c r="R33" s="452"/>
      <c r="S33" s="58"/>
      <c r="T33" s="58"/>
      <c r="U33">
        <v>7</v>
      </c>
      <c r="V33" t="s">
        <v>261</v>
      </c>
      <c r="W33" t="s">
        <v>343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</row>
    <row r="34" spans="1:30" ht="17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44286</v>
      </c>
      <c r="J34" s="125"/>
      <c r="K34" s="126">
        <v>14</v>
      </c>
      <c r="L34" s="127">
        <f>D16</f>
        <v>44287</v>
      </c>
      <c r="M34" s="178"/>
      <c r="N34" s="129">
        <v>22</v>
      </c>
      <c r="O34" s="130">
        <f>D24</f>
        <v>44294</v>
      </c>
      <c r="P34" s="179"/>
      <c r="Q34" s="180"/>
      <c r="R34" s="452"/>
      <c r="S34" s="58"/>
      <c r="T34" s="58"/>
      <c r="U34">
        <v>8</v>
      </c>
      <c r="V34" t="s">
        <v>262</v>
      </c>
      <c r="W34" t="s">
        <v>343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</row>
    <row r="35" spans="1:30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LV43</v>
      </c>
      <c r="J35" s="183"/>
      <c r="K35" s="136"/>
      <c r="L35" s="137" t="str">
        <f>C17</f>
        <v>MM18</v>
      </c>
      <c r="M35" s="138"/>
      <c r="N35" s="139"/>
      <c r="O35" s="140" t="str">
        <f>C25</f>
        <v>MD59</v>
      </c>
      <c r="P35" s="143"/>
      <c r="Q35" s="184"/>
      <c r="R35" s="451" t="s">
        <v>51</v>
      </c>
      <c r="S35" s="58"/>
      <c r="T35" s="58"/>
      <c r="U35">
        <v>18</v>
      </c>
      <c r="V35" t="s">
        <v>263</v>
      </c>
      <c r="W35" t="s">
        <v>343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</row>
    <row r="36" spans="1:30" ht="18">
      <c r="A36" s="181"/>
      <c r="B36" s="182"/>
      <c r="C36" s="182"/>
      <c r="D36" s="182"/>
      <c r="E36" s="452"/>
      <c r="F36" s="456" t="s">
        <v>135</v>
      </c>
      <c r="G36" s="458"/>
      <c r="H36" s="456">
        <f>B9</f>
        <v>26</v>
      </c>
      <c r="I36" s="457"/>
      <c r="J36" s="458"/>
      <c r="K36" s="465">
        <f>B17</f>
        <v>28</v>
      </c>
      <c r="L36" s="466"/>
      <c r="M36" s="467"/>
      <c r="N36" s="456">
        <f>B25</f>
        <v>30</v>
      </c>
      <c r="O36" s="457"/>
      <c r="P36" s="458"/>
      <c r="Q36" s="185" t="s">
        <v>38</v>
      </c>
      <c r="R36" s="452"/>
      <c r="S36" s="58"/>
      <c r="T36" s="58"/>
      <c r="U36">
        <v>19</v>
      </c>
      <c r="V36" t="s">
        <v>264</v>
      </c>
      <c r="W36" t="s">
        <v>343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</row>
    <row r="37" spans="1:30" ht="19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44286</v>
      </c>
      <c r="J37" s="169"/>
      <c r="K37" s="170">
        <v>15</v>
      </c>
      <c r="L37" s="105">
        <f>D17</f>
        <v>44287</v>
      </c>
      <c r="M37" s="106"/>
      <c r="N37" s="187">
        <v>23</v>
      </c>
      <c r="O37" s="108">
        <f>D25</f>
        <v>44294</v>
      </c>
      <c r="P37" s="109"/>
      <c r="Q37" s="188"/>
      <c r="R37" s="453"/>
      <c r="S37" s="58"/>
      <c r="T37" s="58"/>
      <c r="U37">
        <v>20</v>
      </c>
      <c r="V37" t="s">
        <v>265</v>
      </c>
      <c r="W37" t="s">
        <v>343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</row>
    <row r="38" spans="1:30" ht="19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LV43</v>
      </c>
      <c r="J38" s="114"/>
      <c r="K38" s="115"/>
      <c r="L38" s="81" t="str">
        <f>C18</f>
        <v>MM18</v>
      </c>
      <c r="M38" s="117"/>
      <c r="N38" s="118"/>
      <c r="O38" s="119" t="str">
        <f>C26</f>
        <v>MD59</v>
      </c>
      <c r="P38" s="173"/>
      <c r="Q38" s="192"/>
      <c r="R38" s="452" t="s">
        <v>52</v>
      </c>
      <c r="S38" s="58"/>
      <c r="T38" s="58"/>
      <c r="U38">
        <v>30</v>
      </c>
      <c r="V38" t="s">
        <v>266</v>
      </c>
      <c r="W38" t="s">
        <v>343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</row>
    <row r="39" spans="1:30" ht="19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26</v>
      </c>
      <c r="I39" s="460"/>
      <c r="J39" s="461"/>
      <c r="K39" s="456">
        <f>B18</f>
        <v>28</v>
      </c>
      <c r="L39" s="457"/>
      <c r="M39" s="458"/>
      <c r="N39" s="480">
        <f>B26</f>
        <v>30</v>
      </c>
      <c r="O39" s="481"/>
      <c r="P39" s="482"/>
      <c r="Q39" s="196" t="s">
        <v>43</v>
      </c>
      <c r="R39" s="452"/>
      <c r="S39" s="58"/>
      <c r="T39" s="58"/>
      <c r="U39">
        <v>31</v>
      </c>
      <c r="V39" t="s">
        <v>267</v>
      </c>
      <c r="W39" t="s">
        <v>343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</row>
    <row r="40" spans="1:30" ht="17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44286</v>
      </c>
      <c r="J40" s="201"/>
      <c r="K40" s="202">
        <v>16</v>
      </c>
      <c r="L40" s="203">
        <f>D18</f>
        <v>44287</v>
      </c>
      <c r="M40" s="204"/>
      <c r="N40" s="205">
        <v>24</v>
      </c>
      <c r="O40" s="200">
        <f>D26</f>
        <v>44294</v>
      </c>
      <c r="P40" s="201"/>
      <c r="Q40" s="206"/>
      <c r="R40" s="452"/>
      <c r="S40" s="58"/>
      <c r="T40" s="58"/>
      <c r="U40">
        <v>32</v>
      </c>
      <c r="V40" t="s">
        <v>268</v>
      </c>
      <c r="W40" t="s">
        <v>343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</row>
    <row r="41" spans="1:30" ht="19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42</v>
      </c>
      <c r="V41" t="s">
        <v>269</v>
      </c>
      <c r="W41" t="s">
        <v>343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0" ht="20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43</v>
      </c>
      <c r="V42" t="s">
        <v>91</v>
      </c>
      <c r="W42" t="s">
        <v>343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</row>
    <row r="43" spans="1:30" ht="20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44</v>
      </c>
      <c r="V43" t="s">
        <v>270</v>
      </c>
      <c r="W43" t="s">
        <v>343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0" ht="20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3</v>
      </c>
      <c r="V44" t="s">
        <v>232</v>
      </c>
      <c r="W44" t="s">
        <v>344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0" ht="20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4</v>
      </c>
      <c r="V45" t="s">
        <v>234</v>
      </c>
      <c r="W45" t="s">
        <v>344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0" ht="20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5</v>
      </c>
      <c r="V46" t="s">
        <v>235</v>
      </c>
      <c r="W46" t="s">
        <v>344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0" ht="20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15</v>
      </c>
      <c r="V47" t="s">
        <v>236</v>
      </c>
      <c r="W47" t="s">
        <v>344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0" ht="20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16</v>
      </c>
      <c r="V48" t="s">
        <v>237</v>
      </c>
      <c r="W48" t="s">
        <v>344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20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17</v>
      </c>
      <c r="V49" t="s">
        <v>238</v>
      </c>
      <c r="W49" t="s">
        <v>344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20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27</v>
      </c>
      <c r="V50" t="s">
        <v>239</v>
      </c>
      <c r="W50" t="s">
        <v>344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20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28</v>
      </c>
      <c r="V51" t="s">
        <v>240</v>
      </c>
      <c r="W51" t="s">
        <v>344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20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29</v>
      </c>
      <c r="V52" t="s">
        <v>241</v>
      </c>
      <c r="W52" t="s">
        <v>344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20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39</v>
      </c>
      <c r="V53" t="s">
        <v>242</v>
      </c>
      <c r="W53" t="s">
        <v>344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40</v>
      </c>
      <c r="V54" t="s">
        <v>243</v>
      </c>
      <c r="W54" t="s">
        <v>344</v>
      </c>
      <c r="X54" t="s">
        <v>228</v>
      </c>
      <c r="Y54" t="s">
        <v>225</v>
      </c>
      <c r="Z54" t="s">
        <v>226</v>
      </c>
      <c r="AA54" t="s">
        <v>226</v>
      </c>
      <c r="AB54" t="s">
        <v>226</v>
      </c>
      <c r="AC54" t="s">
        <v>226</v>
      </c>
      <c r="AD54" t="s">
        <v>226</v>
      </c>
    </row>
    <row r="55" spans="1:30">
      <c r="U55">
        <v>41</v>
      </c>
      <c r="V55" t="s">
        <v>244</v>
      </c>
      <c r="W55" t="s">
        <v>344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51</v>
      </c>
      <c r="V56" t="s">
        <v>245</v>
      </c>
      <c r="W56" t="s">
        <v>345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52</v>
      </c>
      <c r="V57" t="s">
        <v>247</v>
      </c>
      <c r="W57" t="s">
        <v>345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53</v>
      </c>
      <c r="V58" t="s">
        <v>248</v>
      </c>
      <c r="W58" t="s">
        <v>345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63</v>
      </c>
      <c r="V59" t="s">
        <v>250</v>
      </c>
      <c r="W59" t="s">
        <v>345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64</v>
      </c>
      <c r="V60" t="s">
        <v>251</v>
      </c>
      <c r="W60" t="s">
        <v>345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65</v>
      </c>
      <c r="V61" t="s">
        <v>252</v>
      </c>
      <c r="W61" t="s">
        <v>345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75</v>
      </c>
      <c r="V62" t="s">
        <v>253</v>
      </c>
      <c r="W62" t="s">
        <v>345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76</v>
      </c>
      <c r="V63" t="s">
        <v>254</v>
      </c>
      <c r="W63" t="s">
        <v>345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77</v>
      </c>
      <c r="V64" t="s">
        <v>255</v>
      </c>
      <c r="W64" t="s">
        <v>345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1:30">
      <c r="U65">
        <v>87</v>
      </c>
      <c r="V65" t="s">
        <v>256</v>
      </c>
      <c r="W65" t="s">
        <v>345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1:30">
      <c r="U66">
        <v>88</v>
      </c>
      <c r="V66" t="s">
        <v>257</v>
      </c>
      <c r="W66" t="s">
        <v>345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</row>
    <row r="67" spans="21:30">
      <c r="U67">
        <v>89</v>
      </c>
      <c r="V67" t="s">
        <v>258</v>
      </c>
      <c r="W67" t="s">
        <v>345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1:30">
      <c r="U68">
        <v>57</v>
      </c>
      <c r="V68" t="s">
        <v>297</v>
      </c>
      <c r="W68" t="s">
        <v>346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1:30">
      <c r="U69">
        <v>58</v>
      </c>
      <c r="V69" t="s">
        <v>299</v>
      </c>
      <c r="W69" t="s">
        <v>346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1:30">
      <c r="U70">
        <v>59</v>
      </c>
      <c r="V70" t="s">
        <v>300</v>
      </c>
      <c r="W70" t="s">
        <v>346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1:30" customFormat="1">
      <c r="U71">
        <v>69</v>
      </c>
      <c r="V71" t="s">
        <v>301</v>
      </c>
      <c r="W71" t="s">
        <v>346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1:30" customFormat="1">
      <c r="U72">
        <v>70</v>
      </c>
      <c r="V72" t="s">
        <v>302</v>
      </c>
      <c r="W72" t="s">
        <v>346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1:30">
      <c r="U73">
        <v>71</v>
      </c>
      <c r="V73" t="s">
        <v>303</v>
      </c>
      <c r="W73" t="s">
        <v>346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1:30">
      <c r="U74">
        <v>81</v>
      </c>
      <c r="V74" t="s">
        <v>304</v>
      </c>
      <c r="W74" t="s">
        <v>346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1:30">
      <c r="U75">
        <v>82</v>
      </c>
      <c r="V75" t="s">
        <v>305</v>
      </c>
      <c r="W75" t="s">
        <v>346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1:30">
      <c r="U76">
        <v>83</v>
      </c>
      <c r="V76" t="s">
        <v>306</v>
      </c>
      <c r="W76" t="s">
        <v>346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1:30">
      <c r="U77">
        <v>93</v>
      </c>
      <c r="V77" t="s">
        <v>307</v>
      </c>
      <c r="W77" t="s">
        <v>346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1:30">
      <c r="U78">
        <v>94</v>
      </c>
      <c r="V78" t="s">
        <v>308</v>
      </c>
      <c r="W78" t="s">
        <v>346</v>
      </c>
      <c r="X78" t="s">
        <v>228</v>
      </c>
      <c r="Y78" t="s">
        <v>225</v>
      </c>
      <c r="Z78" t="s">
        <v>226</v>
      </c>
      <c r="AA78" t="s">
        <v>226</v>
      </c>
      <c r="AB78" t="s">
        <v>226</v>
      </c>
      <c r="AC78" t="s">
        <v>226</v>
      </c>
      <c r="AD78" t="s">
        <v>226</v>
      </c>
    </row>
    <row r="79" spans="21:30">
      <c r="U79">
        <v>95</v>
      </c>
      <c r="V79" t="s">
        <v>309</v>
      </c>
      <c r="W79" t="s">
        <v>346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1:30">
      <c r="U80">
        <v>54</v>
      </c>
      <c r="V80" t="s">
        <v>284</v>
      </c>
      <c r="W80" t="s">
        <v>347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55</v>
      </c>
      <c r="V81" t="s">
        <v>286</v>
      </c>
      <c r="W81" t="s">
        <v>347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56</v>
      </c>
      <c r="V82" t="s">
        <v>287</v>
      </c>
      <c r="W82" t="s">
        <v>347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66</v>
      </c>
      <c r="V83" t="s">
        <v>288</v>
      </c>
      <c r="W83" t="s">
        <v>347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67</v>
      </c>
      <c r="V84" t="s">
        <v>289</v>
      </c>
      <c r="W84" t="s">
        <v>347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68</v>
      </c>
      <c r="V85" t="s">
        <v>290</v>
      </c>
      <c r="W85" t="s">
        <v>347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78</v>
      </c>
      <c r="V86" t="s">
        <v>291</v>
      </c>
      <c r="W86" t="s">
        <v>347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79</v>
      </c>
      <c r="V87" t="s">
        <v>292</v>
      </c>
      <c r="W87" t="s">
        <v>347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80</v>
      </c>
      <c r="V88" t="s">
        <v>293</v>
      </c>
      <c r="W88" t="s">
        <v>347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90</v>
      </c>
      <c r="V89" t="s">
        <v>294</v>
      </c>
      <c r="W89" t="s">
        <v>347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91</v>
      </c>
      <c r="V90" t="s">
        <v>295</v>
      </c>
      <c r="W90" t="s">
        <v>347</v>
      </c>
      <c r="X90" t="s">
        <v>228</v>
      </c>
      <c r="Y90" t="s">
        <v>225</v>
      </c>
      <c r="Z90" t="s">
        <v>226</v>
      </c>
      <c r="AA90" t="s">
        <v>226</v>
      </c>
      <c r="AB90" t="s">
        <v>226</v>
      </c>
      <c r="AC90" t="s">
        <v>226</v>
      </c>
      <c r="AD90" t="s">
        <v>226</v>
      </c>
    </row>
    <row r="91" spans="21:30">
      <c r="U91">
        <v>92</v>
      </c>
      <c r="V91" t="s">
        <v>296</v>
      </c>
      <c r="W91" t="s">
        <v>347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9</v>
      </c>
      <c r="V92" t="s">
        <v>271</v>
      </c>
      <c r="W92" t="s">
        <v>348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10</v>
      </c>
      <c r="V93" t="s">
        <v>273</v>
      </c>
      <c r="W93" t="s">
        <v>348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11</v>
      </c>
      <c r="V94" t="s">
        <v>274</v>
      </c>
      <c r="W94" t="s">
        <v>348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21</v>
      </c>
      <c r="V95" t="s">
        <v>275</v>
      </c>
      <c r="W95" t="s">
        <v>348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22</v>
      </c>
      <c r="V96" t="s">
        <v>276</v>
      </c>
      <c r="W96" t="s">
        <v>348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23</v>
      </c>
      <c r="V97" t="s">
        <v>277</v>
      </c>
      <c r="W97" t="s">
        <v>348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33</v>
      </c>
      <c r="V98" t="s">
        <v>278</v>
      </c>
      <c r="W98" t="s">
        <v>348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34</v>
      </c>
      <c r="V99" t="s">
        <v>279</v>
      </c>
      <c r="W99" t="s">
        <v>348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35</v>
      </c>
      <c r="V100" t="s">
        <v>280</v>
      </c>
      <c r="W100" t="s">
        <v>348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</row>
    <row r="101" spans="21:30">
      <c r="U101">
        <v>45</v>
      </c>
      <c r="V101" t="s">
        <v>281</v>
      </c>
      <c r="W101" t="s">
        <v>348</v>
      </c>
      <c r="X101" t="s">
        <v>228</v>
      </c>
      <c r="Y101" t="s">
        <v>225</v>
      </c>
      <c r="Z101" t="s">
        <v>226</v>
      </c>
      <c r="AA101" t="s">
        <v>226</v>
      </c>
      <c r="AB101" t="s">
        <v>226</v>
      </c>
      <c r="AC101" t="s">
        <v>226</v>
      </c>
      <c r="AD101" t="s">
        <v>226</v>
      </c>
    </row>
    <row r="102" spans="21:30">
      <c r="U102">
        <v>46</v>
      </c>
      <c r="V102" t="s">
        <v>282</v>
      </c>
      <c r="W102" t="s">
        <v>348</v>
      </c>
      <c r="X102" t="s">
        <v>228</v>
      </c>
      <c r="Y102" t="s">
        <v>225</v>
      </c>
      <c r="Z102" t="s">
        <v>226</v>
      </c>
      <c r="AA102" t="s">
        <v>226</v>
      </c>
      <c r="AB102" t="s">
        <v>226</v>
      </c>
      <c r="AC102" t="s">
        <v>226</v>
      </c>
      <c r="AD102" t="s">
        <v>226</v>
      </c>
    </row>
    <row r="103" spans="21:30">
      <c r="U103">
        <v>47</v>
      </c>
      <c r="V103" t="s">
        <v>283</v>
      </c>
      <c r="W103" t="s">
        <v>348</v>
      </c>
      <c r="X103" t="s">
        <v>228</v>
      </c>
      <c r="Y103" t="s">
        <v>225</v>
      </c>
      <c r="Z103" t="s">
        <v>226</v>
      </c>
      <c r="AA103" t="s">
        <v>226</v>
      </c>
      <c r="AB103" t="s">
        <v>226</v>
      </c>
      <c r="AC103" t="s">
        <v>226</v>
      </c>
      <c r="AD103" t="s">
        <v>226</v>
      </c>
    </row>
  </sheetData>
  <mergeCells count="54">
    <mergeCell ref="G2:H2"/>
    <mergeCell ref="E17:E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1:T1 A42:G53 I42:I53 R2:T2 R15:T15 S5:S7 K42:T53 E4:F4 R4:R7 A32:T32 E27:H27 A31:P31 A30:H30 A34:T35 A33:H33 A37:T38 A40:T41 N18 K18 N21 K21 N24 K24 N27 K27 N30 K30 N33 K33 N36 K36 N39 K39 Q18:T19 Q24:T24 Q27:T27 Q33:T33 Q36:T36 Q39:T39 E19:M19 E24:H24 E25:T26 E23:T23 E18:H18 E16:T17 E5:E15 A39:H39 A2:J2 R10:S14 A54:T1048576 E20:T20 E22:P22 R21:T22 A36:H36 R30:T31 A3:A4 E3:J3 A5:B6 E28:T29 A7:A29 E21:H21">
    <cfRule type="cellIs" dxfId="80" priority="35" stopIfTrue="1" operator="equal">
      <formula>0</formula>
    </cfRule>
  </conditionalFormatting>
  <conditionalFormatting sqref="P5:Q5 P10">
    <cfRule type="cellIs" dxfId="79" priority="34" stopIfTrue="1" operator="equal">
      <formula>0</formula>
    </cfRule>
  </conditionalFormatting>
  <conditionalFormatting sqref="O4">
    <cfRule type="cellIs" dxfId="78" priority="31" stopIfTrue="1" operator="equal">
      <formula>0</formula>
    </cfRule>
  </conditionalFormatting>
  <conditionalFormatting sqref="O5 O14 P7:Q8 Q4 Q10 P12:Q14 Q6">
    <cfRule type="cellIs" dxfId="77" priority="33" stopIfTrue="1" operator="equal">
      <formula>0</formula>
    </cfRule>
  </conditionalFormatting>
  <conditionalFormatting sqref="P14:Q14">
    <cfRule type="cellIs" dxfId="76" priority="32" stopIfTrue="1" operator="equal">
      <formula>0</formula>
    </cfRule>
  </conditionalFormatting>
  <conditionalFormatting sqref="M5:N5 M11">
    <cfRule type="cellIs" dxfId="75" priority="30" stopIfTrue="1" operator="equal">
      <formula>0</formula>
    </cfRule>
  </conditionalFormatting>
  <conditionalFormatting sqref="L4">
    <cfRule type="cellIs" dxfId="74" priority="28" stopIfTrue="1" operator="equal">
      <formula>0</formula>
    </cfRule>
  </conditionalFormatting>
  <conditionalFormatting sqref="K5:L5 M7:N8 N4 K4 N11 M13:N14 N6">
    <cfRule type="cellIs" dxfId="73" priority="29" stopIfTrue="1" operator="equal">
      <formula>0</formula>
    </cfRule>
  </conditionalFormatting>
  <conditionalFormatting sqref="B3:D3 B4">
    <cfRule type="cellIs" dxfId="72" priority="27" stopIfTrue="1" operator="equal">
      <formula>0</formula>
    </cfRule>
  </conditionalFormatting>
  <conditionalFormatting sqref="B7:D7 B8">
    <cfRule type="cellIs" dxfId="71" priority="26" stopIfTrue="1" operator="equal">
      <formula>0</formula>
    </cfRule>
  </conditionalFormatting>
  <conditionalFormatting sqref="B9:B10">
    <cfRule type="cellIs" dxfId="70" priority="25" stopIfTrue="1" operator="equal">
      <formula>0</formula>
    </cfRule>
  </conditionalFormatting>
  <conditionalFormatting sqref="B23:D29">
    <cfRule type="cellIs" dxfId="69" priority="24" stopIfTrue="1" operator="equal">
      <formula>0</formula>
    </cfRule>
  </conditionalFormatting>
  <conditionalFormatting sqref="B11:D11 C12:D12">
    <cfRule type="cellIs" dxfId="68" priority="23" stopIfTrue="1" operator="equal">
      <formula>0</formula>
    </cfRule>
  </conditionalFormatting>
  <conditionalFormatting sqref="C13:D14">
    <cfRule type="cellIs" dxfId="67" priority="22" stopIfTrue="1" operator="equal">
      <formula>0</formula>
    </cfRule>
  </conditionalFormatting>
  <conditionalFormatting sqref="B15:D15 C16:D16">
    <cfRule type="cellIs" dxfId="66" priority="21" stopIfTrue="1" operator="equal">
      <formula>0</formula>
    </cfRule>
  </conditionalFormatting>
  <conditionalFormatting sqref="C17:D18">
    <cfRule type="cellIs" dxfId="65" priority="20" stopIfTrue="1" operator="equal">
      <formula>0</formula>
    </cfRule>
  </conditionalFormatting>
  <conditionalFormatting sqref="B19:D19 C20:D20">
    <cfRule type="cellIs" dxfId="64" priority="19" stopIfTrue="1" operator="equal">
      <formula>0</formula>
    </cfRule>
  </conditionalFormatting>
  <conditionalFormatting sqref="C21:D22">
    <cfRule type="cellIs" dxfId="63" priority="18" stopIfTrue="1" operator="equal">
      <formula>0</formula>
    </cfRule>
  </conditionalFormatting>
  <conditionalFormatting sqref="C13:D14">
    <cfRule type="cellIs" dxfId="62" priority="17" stopIfTrue="1" operator="equal">
      <formula>0</formula>
    </cfRule>
  </conditionalFormatting>
  <conditionalFormatting sqref="B11:D11 C12:D12">
    <cfRule type="cellIs" dxfId="61" priority="16" stopIfTrue="1" operator="equal">
      <formula>0</formula>
    </cfRule>
  </conditionalFormatting>
  <conditionalFormatting sqref="B15:D15 C16:D16">
    <cfRule type="cellIs" dxfId="60" priority="15" stopIfTrue="1" operator="equal">
      <formula>0</formula>
    </cfRule>
  </conditionalFormatting>
  <conditionalFormatting sqref="C17:D18">
    <cfRule type="cellIs" dxfId="59" priority="14" stopIfTrue="1" operator="equal">
      <formula>0</formula>
    </cfRule>
  </conditionalFormatting>
  <conditionalFormatting sqref="B19:D19 C20:D20">
    <cfRule type="cellIs" dxfId="58" priority="13" stopIfTrue="1" operator="equal">
      <formula>0</formula>
    </cfRule>
  </conditionalFormatting>
  <conditionalFormatting sqref="C21:D22">
    <cfRule type="cellIs" dxfId="57" priority="12" stopIfTrue="1" operator="equal">
      <formula>0</formula>
    </cfRule>
  </conditionalFormatting>
  <conditionalFormatting sqref="B23:D24 B25:B26">
    <cfRule type="cellIs" dxfId="56" priority="11" stopIfTrue="1" operator="equal">
      <formula>0</formula>
    </cfRule>
  </conditionalFormatting>
  <conditionalFormatting sqref="B25:D26">
    <cfRule type="cellIs" dxfId="55" priority="10" stopIfTrue="1" operator="equal">
      <formula>0</formula>
    </cfRule>
  </conditionalFormatting>
  <conditionalFormatting sqref="C4:D6">
    <cfRule type="cellIs" dxfId="54" priority="9" stopIfTrue="1" operator="equal">
      <formula>0</formula>
    </cfRule>
  </conditionalFormatting>
  <conditionalFormatting sqref="C8:D10">
    <cfRule type="cellIs" dxfId="53" priority="8" stopIfTrue="1" operator="equal">
      <formula>0</formula>
    </cfRule>
  </conditionalFormatting>
  <conditionalFormatting sqref="B12:B14">
    <cfRule type="cellIs" dxfId="52" priority="7" stopIfTrue="1" operator="equal">
      <formula>0</formula>
    </cfRule>
  </conditionalFormatting>
  <conditionalFormatting sqref="B12:B14">
    <cfRule type="cellIs" dxfId="51" priority="6" stopIfTrue="1" operator="equal">
      <formula>0</formula>
    </cfRule>
  </conditionalFormatting>
  <conditionalFormatting sqref="B16:B18">
    <cfRule type="cellIs" dxfId="50" priority="5" stopIfTrue="1" operator="equal">
      <formula>0</formula>
    </cfRule>
  </conditionalFormatting>
  <conditionalFormatting sqref="B16:B18">
    <cfRule type="cellIs" dxfId="49" priority="4" stopIfTrue="1" operator="equal">
      <formula>0</formula>
    </cfRule>
  </conditionalFormatting>
  <conditionalFormatting sqref="B20:B22">
    <cfRule type="cellIs" dxfId="48" priority="3" stopIfTrue="1" operator="equal">
      <formula>0</formula>
    </cfRule>
  </conditionalFormatting>
  <conditionalFormatting sqref="B20:B22">
    <cfRule type="cellIs" dxfId="47" priority="2" stopIfTrue="1" operator="equal">
      <formula>0</formula>
    </cfRule>
  </conditionalFormatting>
  <conditionalFormatting sqref="H5 G5:G11">
    <cfRule type="cellIs" dxfId="46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D036-4295-DA42-91A8-14FBF0C63275}">
  <dimension ref="A1:AD103"/>
  <sheetViews>
    <sheetView workbookViewId="0">
      <selection activeCell="T28" sqref="T28"/>
    </sheetView>
  </sheetViews>
  <sheetFormatPr baseColWidth="10" defaultRowHeight="16"/>
  <cols>
    <col min="1" max="1" width="5.5" bestFit="1" customWidth="1"/>
    <col min="2" max="2" width="5" style="6" customWidth="1"/>
    <col min="3" max="3" width="8.33203125" style="6" customWidth="1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1" max="22" width="8.83203125" customWidth="1"/>
    <col min="23" max="23" width="12" customWidth="1"/>
    <col min="24" max="27" width="8.83203125" customWidth="1"/>
    <col min="28" max="28" width="9.5" customWidth="1"/>
    <col min="29" max="29" width="12.5" bestFit="1" customWidth="1"/>
  </cols>
  <sheetData>
    <row r="1" spans="1:30" ht="17" thickBot="1">
      <c r="U1" t="s">
        <v>181</v>
      </c>
      <c r="V1" t="s">
        <v>122</v>
      </c>
    </row>
    <row r="2" spans="1:30" ht="24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335</v>
      </c>
    </row>
    <row r="3" spans="1:30" ht="18" thickTop="1" thickBot="1">
      <c r="A3" s="15">
        <v>1</v>
      </c>
      <c r="B3" s="16">
        <v>19</v>
      </c>
      <c r="C3" s="16" t="s">
        <v>96</v>
      </c>
      <c r="D3" s="17">
        <v>44259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</row>
    <row r="4" spans="1:30">
      <c r="A4" s="15">
        <v>2</v>
      </c>
      <c r="B4" s="16">
        <v>19</v>
      </c>
      <c r="C4" s="16" t="s">
        <v>96</v>
      </c>
      <c r="D4" s="17">
        <v>44259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</row>
    <row r="5" spans="1:30" ht="17" thickBot="1">
      <c r="A5" s="15">
        <v>3</v>
      </c>
      <c r="B5" s="16">
        <v>19</v>
      </c>
      <c r="C5" s="16" t="s">
        <v>96</v>
      </c>
      <c r="D5" s="17">
        <v>44259</v>
      </c>
      <c r="F5" s="27"/>
      <c r="G5"/>
      <c r="H5" s="35" t="s">
        <v>23</v>
      </c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</row>
    <row r="6" spans="1:30" ht="18">
      <c r="A6" s="15">
        <v>4</v>
      </c>
      <c r="B6" s="16">
        <v>19</v>
      </c>
      <c r="C6" s="16" t="s">
        <v>96</v>
      </c>
      <c r="D6" s="17">
        <v>44259</v>
      </c>
      <c r="F6" s="10"/>
      <c r="G6" s="39" t="s">
        <v>24</v>
      </c>
      <c r="H6" t="s">
        <v>134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  <c r="Z6" t="s">
        <v>186</v>
      </c>
      <c r="AA6" t="s">
        <v>187</v>
      </c>
      <c r="AB6" t="s">
        <v>188</v>
      </c>
      <c r="AC6" t="s">
        <v>189</v>
      </c>
      <c r="AD6" t="s">
        <v>190</v>
      </c>
    </row>
    <row r="7" spans="1:30" ht="18">
      <c r="A7" s="15">
        <v>5</v>
      </c>
      <c r="B7" s="16">
        <v>20</v>
      </c>
      <c r="C7" s="16" t="s">
        <v>94</v>
      </c>
      <c r="D7" s="17">
        <v>44266</v>
      </c>
      <c r="F7" s="10"/>
      <c r="G7" s="45" t="s">
        <v>25</v>
      </c>
      <c r="H7" s="60"/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  <c r="Z7" s="229">
        <v>0.1</v>
      </c>
      <c r="AA7" s="229">
        <v>38.865501403808594</v>
      </c>
      <c r="AB7" s="229">
        <v>0.98439997434616089</v>
      </c>
      <c r="AC7" s="229">
        <v>-3.2630999088287354</v>
      </c>
      <c r="AD7" s="229">
        <v>102.51493072509766</v>
      </c>
    </row>
    <row r="8" spans="1:30" ht="18">
      <c r="A8" s="15">
        <v>6</v>
      </c>
      <c r="B8" s="16">
        <v>20</v>
      </c>
      <c r="C8" s="16" t="s">
        <v>94</v>
      </c>
      <c r="D8" s="17">
        <v>44266</v>
      </c>
      <c r="E8" s="8"/>
      <c r="F8" s="10"/>
      <c r="G8" s="45" t="s">
        <v>26</v>
      </c>
      <c r="H8" s="60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0" ht="19">
      <c r="A9" s="15">
        <v>7</v>
      </c>
      <c r="B9" s="16">
        <v>20</v>
      </c>
      <c r="C9" s="16" t="s">
        <v>94</v>
      </c>
      <c r="D9" s="17">
        <v>44266</v>
      </c>
      <c r="E9" s="44"/>
      <c r="F9" s="10"/>
      <c r="G9" s="54" t="s">
        <v>27</v>
      </c>
      <c r="H9" s="60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0" ht="18">
      <c r="A10" s="15">
        <v>8</v>
      </c>
      <c r="B10" s="16">
        <v>20</v>
      </c>
      <c r="C10" s="16" t="s">
        <v>94</v>
      </c>
      <c r="D10" s="17">
        <v>44266</v>
      </c>
      <c r="E10" s="53"/>
      <c r="F10" s="10"/>
      <c r="G10" s="59" t="s">
        <v>30</v>
      </c>
      <c r="H10" s="60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0" ht="19" thickBot="1">
      <c r="A11" s="15">
        <v>9</v>
      </c>
      <c r="B11" s="16">
        <v>21</v>
      </c>
      <c r="C11" s="16" t="s">
        <v>104</v>
      </c>
      <c r="D11" s="17">
        <v>44266</v>
      </c>
      <c r="E11" s="53"/>
      <c r="F11" s="10"/>
      <c r="G11" s="67" t="s">
        <v>31</v>
      </c>
      <c r="H11" s="46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0">
      <c r="A12" s="15">
        <v>10</v>
      </c>
      <c r="B12" s="16">
        <v>21</v>
      </c>
      <c r="C12" s="16" t="s">
        <v>104</v>
      </c>
      <c r="D12" s="17">
        <v>44266</v>
      </c>
      <c r="E12" s="53"/>
      <c r="F12" s="9"/>
      <c r="G12" s="71" t="s">
        <v>33</v>
      </c>
      <c r="H12" s="72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7" thickBot="1">
      <c r="A13" s="15">
        <v>11</v>
      </c>
      <c r="B13" s="16">
        <v>21</v>
      </c>
      <c r="C13" s="16" t="s">
        <v>104</v>
      </c>
      <c r="D13" s="17">
        <v>44266</v>
      </c>
      <c r="E13" s="53"/>
      <c r="F13" s="9"/>
      <c r="G13" s="9"/>
      <c r="H13" s="327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7" thickBot="1">
      <c r="A14" s="15">
        <v>12</v>
      </c>
      <c r="B14" s="16">
        <v>21</v>
      </c>
      <c r="C14" s="16" t="s">
        <v>104</v>
      </c>
      <c r="D14" s="17">
        <v>44266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46</v>
      </c>
      <c r="Y14" t="s">
        <v>225</v>
      </c>
      <c r="Z14" t="s">
        <v>226</v>
      </c>
      <c r="AA14" t="s">
        <v>226</v>
      </c>
      <c r="AB14" t="s">
        <v>226</v>
      </c>
      <c r="AC14" t="s">
        <v>226</v>
      </c>
      <c r="AD14" t="s">
        <v>226</v>
      </c>
    </row>
    <row r="15" spans="1:30">
      <c r="A15" s="15">
        <v>13</v>
      </c>
      <c r="B15" s="16">
        <v>22</v>
      </c>
      <c r="C15" s="16" t="s">
        <v>96</v>
      </c>
      <c r="D15" s="17">
        <v>44273</v>
      </c>
      <c r="E15" s="53"/>
      <c r="F15" s="9"/>
      <c r="G15" s="11"/>
      <c r="H15" s="9"/>
      <c r="I15" s="9"/>
      <c r="J15" s="9"/>
      <c r="K15" s="9"/>
      <c r="L15" s="9"/>
      <c r="U15">
        <v>96</v>
      </c>
      <c r="V15" t="s">
        <v>229</v>
      </c>
      <c r="W15" t="s">
        <v>38</v>
      </c>
      <c r="X15" t="s">
        <v>228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7" thickBot="1">
      <c r="A16" s="15">
        <v>14</v>
      </c>
      <c r="B16" s="16">
        <v>22</v>
      </c>
      <c r="C16" s="16" t="s">
        <v>96</v>
      </c>
      <c r="D16" s="17">
        <v>44273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84</v>
      </c>
      <c r="V16" t="s">
        <v>227</v>
      </c>
      <c r="W16" t="s">
        <v>38</v>
      </c>
      <c r="X16" t="s">
        <v>228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7" thickTop="1">
      <c r="A17" s="15">
        <v>15</v>
      </c>
      <c r="B17" s="16">
        <v>22</v>
      </c>
      <c r="C17" s="16" t="s">
        <v>96</v>
      </c>
      <c r="D17" s="17">
        <v>44273</v>
      </c>
      <c r="E17" s="452" t="s">
        <v>36</v>
      </c>
      <c r="F17" s="86"/>
      <c r="G17" s="87"/>
      <c r="H17" s="88"/>
      <c r="I17" s="89" t="str">
        <f>C3</f>
        <v>MM18</v>
      </c>
      <c r="J17" s="90"/>
      <c r="K17" s="91"/>
      <c r="L17" s="92" t="str">
        <f>C11</f>
        <v>LV43</v>
      </c>
      <c r="M17" s="93"/>
      <c r="N17" s="94"/>
      <c r="O17" s="89" t="str">
        <f>C19</f>
        <v>LV43</v>
      </c>
      <c r="P17" s="95"/>
      <c r="Q17" s="328"/>
      <c r="R17" s="452" t="s">
        <v>36</v>
      </c>
      <c r="S17" s="58"/>
      <c r="U17">
        <v>1</v>
      </c>
      <c r="V17" t="s">
        <v>206</v>
      </c>
      <c r="W17" t="s">
        <v>207</v>
      </c>
      <c r="X17" t="s">
        <v>208</v>
      </c>
      <c r="Y17" s="229">
        <v>22.492118835449219</v>
      </c>
      <c r="Z17" s="229">
        <v>22.455146789550781</v>
      </c>
      <c r="AA17" s="229">
        <v>5.2287716418504715E-2</v>
      </c>
      <c r="AB17" s="229">
        <v>100000</v>
      </c>
      <c r="AC17" s="229">
        <v>100000</v>
      </c>
      <c r="AD17" t="s">
        <v>226</v>
      </c>
    </row>
    <row r="18" spans="1:30" ht="18">
      <c r="A18" s="15">
        <v>16</v>
      </c>
      <c r="B18" s="16">
        <v>22</v>
      </c>
      <c r="C18" s="16" t="s">
        <v>96</v>
      </c>
      <c r="D18" s="17">
        <v>44273</v>
      </c>
      <c r="E18" s="452"/>
      <c r="F18" s="454" t="s">
        <v>37</v>
      </c>
      <c r="G18" s="455"/>
      <c r="H18" s="456">
        <f>B3</f>
        <v>19</v>
      </c>
      <c r="I18" s="457"/>
      <c r="J18" s="458"/>
      <c r="K18" s="465">
        <f>B11</f>
        <v>21</v>
      </c>
      <c r="L18" s="466"/>
      <c r="M18" s="467"/>
      <c r="N18" s="456">
        <f>B19</f>
        <v>23</v>
      </c>
      <c r="O18" s="457"/>
      <c r="P18" s="458"/>
      <c r="Q18" s="329"/>
      <c r="R18" s="452"/>
      <c r="S18" s="58"/>
      <c r="U18">
        <v>2</v>
      </c>
      <c r="V18" t="s">
        <v>209</v>
      </c>
      <c r="W18" t="s">
        <v>207</v>
      </c>
      <c r="X18" t="s">
        <v>208</v>
      </c>
      <c r="Y18" s="229">
        <v>22.418172836303711</v>
      </c>
      <c r="Z18" s="229">
        <v>22.455146789550781</v>
      </c>
      <c r="AA18" s="229">
        <v>5.2287716418504715E-2</v>
      </c>
      <c r="AB18" s="229">
        <v>100000</v>
      </c>
      <c r="AC18" s="229">
        <v>100000</v>
      </c>
      <c r="AD18" t="s">
        <v>226</v>
      </c>
    </row>
    <row r="19" spans="1:30" ht="19" thickBot="1">
      <c r="A19" s="15">
        <v>17</v>
      </c>
      <c r="B19" s="16">
        <v>23</v>
      </c>
      <c r="C19" s="16" t="s">
        <v>104</v>
      </c>
      <c r="D19" s="17">
        <v>44273</v>
      </c>
      <c r="E19" s="453"/>
      <c r="F19" s="99"/>
      <c r="G19" s="100"/>
      <c r="H19" s="101">
        <v>1</v>
      </c>
      <c r="I19" s="102">
        <f>D3</f>
        <v>44259</v>
      </c>
      <c r="J19" s="103"/>
      <c r="K19" s="104">
        <v>9</v>
      </c>
      <c r="L19" s="105">
        <f>D11</f>
        <v>44266</v>
      </c>
      <c r="M19" s="106"/>
      <c r="N19" s="107"/>
      <c r="O19" s="108">
        <f>D19</f>
        <v>44273</v>
      </c>
      <c r="P19" s="109"/>
      <c r="Q19" s="330">
        <f>C27</f>
        <v>0</v>
      </c>
      <c r="R19" s="453"/>
      <c r="S19" s="58"/>
      <c r="U19">
        <v>13</v>
      </c>
      <c r="V19" t="s">
        <v>210</v>
      </c>
      <c r="W19" t="s">
        <v>211</v>
      </c>
      <c r="X19" t="s">
        <v>208</v>
      </c>
      <c r="Y19" s="229">
        <v>25.762989044189453</v>
      </c>
      <c r="Z19" s="229">
        <v>25.701915740966797</v>
      </c>
      <c r="AA19" s="229">
        <v>8.6369343101978302E-2</v>
      </c>
      <c r="AB19" s="229">
        <v>10000</v>
      </c>
      <c r="AC19" s="229">
        <v>10000</v>
      </c>
      <c r="AD19" t="s">
        <v>226</v>
      </c>
    </row>
    <row r="20" spans="1:30" ht="18">
      <c r="A20" s="15">
        <v>18</v>
      </c>
      <c r="B20" s="16">
        <v>23</v>
      </c>
      <c r="C20" s="16" t="s">
        <v>104</v>
      </c>
      <c r="D20" s="17">
        <v>44273</v>
      </c>
      <c r="E20" s="451" t="s">
        <v>39</v>
      </c>
      <c r="F20" s="110"/>
      <c r="G20" s="111"/>
      <c r="H20" s="112"/>
      <c r="I20" s="113" t="str">
        <f>C4</f>
        <v>MM18</v>
      </c>
      <c r="J20" s="114"/>
      <c r="K20" s="115"/>
      <c r="L20" s="116" t="str">
        <f>C12</f>
        <v>LV43</v>
      </c>
      <c r="M20" s="117"/>
      <c r="N20" s="118"/>
      <c r="O20" s="119" t="str">
        <f>C20</f>
        <v>LV43</v>
      </c>
      <c r="P20" s="120"/>
      <c r="Q20" s="462">
        <f>B27</f>
        <v>0</v>
      </c>
      <c r="R20" s="451" t="s">
        <v>39</v>
      </c>
      <c r="S20" s="58"/>
      <c r="U20">
        <v>14</v>
      </c>
      <c r="V20" t="s">
        <v>212</v>
      </c>
      <c r="W20" t="s">
        <v>211</v>
      </c>
      <c r="X20" t="s">
        <v>208</v>
      </c>
      <c r="Y20" s="229">
        <v>25.640844345092773</v>
      </c>
      <c r="Z20" s="229">
        <v>25.701915740966797</v>
      </c>
      <c r="AA20" s="229">
        <v>8.6369343101978302E-2</v>
      </c>
      <c r="AB20" s="229">
        <v>10000</v>
      </c>
      <c r="AC20" s="229">
        <v>10000</v>
      </c>
      <c r="AD20" t="s">
        <v>226</v>
      </c>
    </row>
    <row r="21" spans="1:30" ht="18">
      <c r="A21" s="15">
        <v>19</v>
      </c>
      <c r="B21" s="16">
        <v>23</v>
      </c>
      <c r="C21" s="16" t="s">
        <v>104</v>
      </c>
      <c r="D21" s="17">
        <v>44273</v>
      </c>
      <c r="E21" s="452"/>
      <c r="F21" s="456" t="s">
        <v>40</v>
      </c>
      <c r="G21" s="458"/>
      <c r="H21" s="459">
        <f>B4</f>
        <v>19</v>
      </c>
      <c r="I21" s="460"/>
      <c r="J21" s="461"/>
      <c r="K21" s="456">
        <f>B12</f>
        <v>21</v>
      </c>
      <c r="L21" s="457"/>
      <c r="M21" s="458"/>
      <c r="N21" s="459">
        <f>B20</f>
        <v>23</v>
      </c>
      <c r="O21" s="460"/>
      <c r="P21" s="461"/>
      <c r="Q21" s="462"/>
      <c r="R21" s="452"/>
      <c r="S21" s="58"/>
      <c r="U21">
        <v>25</v>
      </c>
      <c r="V21" t="s">
        <v>213</v>
      </c>
      <c r="W21" t="s">
        <v>214</v>
      </c>
      <c r="X21" t="s">
        <v>208</v>
      </c>
      <c r="Y21" s="229">
        <v>29.005123138427734</v>
      </c>
      <c r="Z21" s="229">
        <v>29.103992462158203</v>
      </c>
      <c r="AA21" s="229">
        <v>0.13982099294662476</v>
      </c>
      <c r="AB21" s="229">
        <v>1000</v>
      </c>
      <c r="AC21" s="229">
        <v>1000</v>
      </c>
      <c r="AD21" t="s">
        <v>226</v>
      </c>
    </row>
    <row r="22" spans="1:30" ht="17" thickBot="1">
      <c r="A22" s="15">
        <v>20</v>
      </c>
      <c r="B22" s="16">
        <v>23</v>
      </c>
      <c r="C22" s="16" t="s">
        <v>104</v>
      </c>
      <c r="D22" s="17">
        <v>44273</v>
      </c>
      <c r="E22" s="453"/>
      <c r="F22" s="121"/>
      <c r="G22" s="122"/>
      <c r="H22" s="123">
        <v>2</v>
      </c>
      <c r="I22" s="124">
        <f>D4</f>
        <v>44259</v>
      </c>
      <c r="J22" s="125"/>
      <c r="K22" s="126">
        <v>10</v>
      </c>
      <c r="L22" s="127">
        <f>D12</f>
        <v>44266</v>
      </c>
      <c r="M22" s="128"/>
      <c r="N22" s="129">
        <v>18</v>
      </c>
      <c r="O22" s="130">
        <f>D20</f>
        <v>44273</v>
      </c>
      <c r="P22" s="131"/>
      <c r="Q22" s="462"/>
      <c r="R22" s="453"/>
      <c r="S22" s="58"/>
      <c r="U22">
        <v>26</v>
      </c>
      <c r="V22" t="s">
        <v>215</v>
      </c>
      <c r="W22" t="s">
        <v>214</v>
      </c>
      <c r="X22" t="s">
        <v>208</v>
      </c>
      <c r="Y22" s="229">
        <v>29.202859878540039</v>
      </c>
      <c r="Z22" s="229">
        <v>29.103992462158203</v>
      </c>
      <c r="AA22" s="229">
        <v>0.13982099294662476</v>
      </c>
      <c r="AB22" s="229">
        <v>1000</v>
      </c>
      <c r="AC22" s="229">
        <v>1000</v>
      </c>
      <c r="AD22" t="s">
        <v>226</v>
      </c>
    </row>
    <row r="23" spans="1:30">
      <c r="A23" s="15">
        <v>21</v>
      </c>
      <c r="B23" s="16">
        <v>24</v>
      </c>
      <c r="C23" s="16" t="s">
        <v>96</v>
      </c>
      <c r="D23" s="17">
        <v>44280</v>
      </c>
      <c r="E23" s="451" t="s">
        <v>41</v>
      </c>
      <c r="F23" s="132"/>
      <c r="G23" s="133"/>
      <c r="H23" s="134"/>
      <c r="I23" s="47" t="str">
        <f>C5</f>
        <v>MM18</v>
      </c>
      <c r="J23" s="135"/>
      <c r="K23" s="136"/>
      <c r="L23" s="137" t="str">
        <f>C13</f>
        <v>LV43</v>
      </c>
      <c r="M23" s="138"/>
      <c r="N23" s="139"/>
      <c r="O23" s="140" t="str">
        <f>C21</f>
        <v>LV43</v>
      </c>
      <c r="P23" s="141"/>
      <c r="Q23" s="142">
        <f>D27</f>
        <v>0</v>
      </c>
      <c r="R23" s="452" t="s">
        <v>41</v>
      </c>
      <c r="S23" s="58"/>
      <c r="U23">
        <v>37</v>
      </c>
      <c r="V23" t="s">
        <v>216</v>
      </c>
      <c r="W23" t="s">
        <v>217</v>
      </c>
      <c r="X23" t="s">
        <v>208</v>
      </c>
      <c r="Y23" s="229">
        <v>32.177932739257812</v>
      </c>
      <c r="Z23" s="229">
        <v>32.225234985351562</v>
      </c>
      <c r="AA23" s="229">
        <v>6.6898174583911896E-2</v>
      </c>
      <c r="AB23" s="229">
        <v>100</v>
      </c>
      <c r="AC23" s="229">
        <v>100</v>
      </c>
      <c r="AD23" t="s">
        <v>226</v>
      </c>
    </row>
    <row r="24" spans="1:30" ht="18">
      <c r="A24" s="15">
        <v>22</v>
      </c>
      <c r="B24" s="16">
        <v>24</v>
      </c>
      <c r="C24" s="16" t="s">
        <v>96</v>
      </c>
      <c r="D24" s="17">
        <v>44280</v>
      </c>
      <c r="E24" s="452"/>
      <c r="F24" s="454" t="s">
        <v>42</v>
      </c>
      <c r="G24" s="455"/>
      <c r="H24" s="456">
        <f>B5</f>
        <v>19</v>
      </c>
      <c r="I24" s="457"/>
      <c r="J24" s="458"/>
      <c r="K24" s="459">
        <f>B13</f>
        <v>21</v>
      </c>
      <c r="L24" s="460"/>
      <c r="M24" s="461"/>
      <c r="N24" s="456">
        <f>B21</f>
        <v>23</v>
      </c>
      <c r="O24" s="457"/>
      <c r="P24" s="458"/>
      <c r="Q24" s="144"/>
      <c r="R24" s="452"/>
      <c r="S24" s="58"/>
      <c r="U24">
        <v>38</v>
      </c>
      <c r="V24" t="s">
        <v>90</v>
      </c>
      <c r="W24" t="s">
        <v>217</v>
      </c>
      <c r="X24" t="s">
        <v>208</v>
      </c>
      <c r="Y24" s="229">
        <v>32.272541046142578</v>
      </c>
      <c r="Z24" s="229">
        <v>32.225234985351562</v>
      </c>
      <c r="AA24" s="229">
        <v>6.6898174583911896E-2</v>
      </c>
      <c r="AB24" s="229">
        <v>100</v>
      </c>
      <c r="AC24" s="229">
        <v>100</v>
      </c>
      <c r="AD24" t="s">
        <v>226</v>
      </c>
    </row>
    <row r="25" spans="1:30" ht="17" thickBot="1">
      <c r="A25" s="15">
        <v>23</v>
      </c>
      <c r="B25" s="16">
        <v>24</v>
      </c>
      <c r="C25" s="16" t="s">
        <v>96</v>
      </c>
      <c r="D25" s="17">
        <v>44280</v>
      </c>
      <c r="E25" s="453"/>
      <c r="F25" s="145"/>
      <c r="G25" s="146"/>
      <c r="H25" s="147">
        <v>3</v>
      </c>
      <c r="I25" s="148">
        <f>D5</f>
        <v>44259</v>
      </c>
      <c r="J25" s="103"/>
      <c r="K25" s="104">
        <v>11</v>
      </c>
      <c r="L25" s="105">
        <f>D13</f>
        <v>44266</v>
      </c>
      <c r="M25" s="149"/>
      <c r="N25" s="150">
        <v>19</v>
      </c>
      <c r="O25" s="148">
        <f>D21</f>
        <v>44273</v>
      </c>
      <c r="P25" s="151"/>
      <c r="Q25" s="152"/>
      <c r="R25" s="453"/>
      <c r="S25" s="58"/>
      <c r="U25">
        <v>49</v>
      </c>
      <c r="V25" t="s">
        <v>218</v>
      </c>
      <c r="W25" t="s">
        <v>219</v>
      </c>
      <c r="X25" t="s">
        <v>208</v>
      </c>
      <c r="Y25" s="229">
        <v>36.775569915771484</v>
      </c>
      <c r="Z25" s="229">
        <v>36.663200378417969</v>
      </c>
      <c r="AA25" s="229">
        <v>0.15891182422637939</v>
      </c>
      <c r="AB25" s="229">
        <v>10</v>
      </c>
      <c r="AC25" s="229">
        <v>10</v>
      </c>
      <c r="AD25" t="s">
        <v>226</v>
      </c>
    </row>
    <row r="26" spans="1:30" ht="18">
      <c r="A26" s="15">
        <v>24</v>
      </c>
      <c r="B26" s="16">
        <v>24</v>
      </c>
      <c r="C26" s="16" t="s">
        <v>96</v>
      </c>
      <c r="D26" s="17">
        <v>44280</v>
      </c>
      <c r="E26" s="475" t="s">
        <v>44</v>
      </c>
      <c r="F26" s="153"/>
      <c r="G26" s="122"/>
      <c r="H26" s="112"/>
      <c r="I26" s="113" t="str">
        <f>C6</f>
        <v>MM18</v>
      </c>
      <c r="J26" s="154"/>
      <c r="K26" s="115"/>
      <c r="L26" s="81" t="str">
        <f>C14</f>
        <v>LV43</v>
      </c>
      <c r="M26" s="117"/>
      <c r="N26" s="155"/>
      <c r="O26" s="113" t="str">
        <f>C22</f>
        <v>LV43</v>
      </c>
      <c r="P26" s="156"/>
      <c r="Q26" s="331"/>
      <c r="R26" s="452" t="s">
        <v>44</v>
      </c>
      <c r="S26" s="58"/>
      <c r="U26">
        <v>50</v>
      </c>
      <c r="V26" t="s">
        <v>220</v>
      </c>
      <c r="W26" t="s">
        <v>219</v>
      </c>
      <c r="X26" t="s">
        <v>208</v>
      </c>
      <c r="Y26" s="229">
        <v>36.550834655761719</v>
      </c>
      <c r="Z26" s="229">
        <v>36.663200378417969</v>
      </c>
      <c r="AA26" s="229">
        <v>0.15891182422637939</v>
      </c>
      <c r="AB26" s="229">
        <v>10</v>
      </c>
      <c r="AC26" s="229">
        <v>10</v>
      </c>
      <c r="AD26" t="s">
        <v>226</v>
      </c>
    </row>
    <row r="27" spans="1:30" ht="18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19</v>
      </c>
      <c r="I27" s="460"/>
      <c r="J27" s="461"/>
      <c r="K27" s="456">
        <f>B14</f>
        <v>21</v>
      </c>
      <c r="L27" s="457"/>
      <c r="M27" s="458"/>
      <c r="N27" s="459">
        <f>B22</f>
        <v>23</v>
      </c>
      <c r="O27" s="460"/>
      <c r="P27" s="461"/>
      <c r="Q27" s="332"/>
      <c r="R27" s="452"/>
      <c r="S27" s="58"/>
      <c r="U27">
        <v>61</v>
      </c>
      <c r="V27" t="s">
        <v>221</v>
      </c>
      <c r="W27" t="s">
        <v>222</v>
      </c>
      <c r="X27" t="s">
        <v>208</v>
      </c>
      <c r="Y27" t="s">
        <v>225</v>
      </c>
      <c r="Z27" s="229">
        <v>37.326999664306641</v>
      </c>
      <c r="AA27" t="s">
        <v>226</v>
      </c>
      <c r="AB27" s="229">
        <v>1</v>
      </c>
      <c r="AC27" t="s">
        <v>226</v>
      </c>
      <c r="AD27" t="s">
        <v>226</v>
      </c>
    </row>
    <row r="28" spans="1:30" ht="17" thickBot="1">
      <c r="A28" s="157">
        <v>26</v>
      </c>
      <c r="B28" s="32"/>
      <c r="C28" s="32"/>
      <c r="D28" s="17"/>
      <c r="E28" s="477"/>
      <c r="F28" s="158"/>
      <c r="G28" s="159"/>
      <c r="H28" s="129">
        <v>4</v>
      </c>
      <c r="I28" s="160">
        <f>D6</f>
        <v>44259</v>
      </c>
      <c r="J28" s="161"/>
      <c r="K28" s="162">
        <v>12</v>
      </c>
      <c r="L28" s="127">
        <f>D14</f>
        <v>44266</v>
      </c>
      <c r="M28" s="163"/>
      <c r="N28" s="104">
        <v>20</v>
      </c>
      <c r="O28" s="160">
        <f>D22</f>
        <v>44273</v>
      </c>
      <c r="P28" s="131"/>
      <c r="Q28" s="333">
        <f>C28</f>
        <v>0</v>
      </c>
      <c r="R28" s="452"/>
      <c r="S28" s="58"/>
      <c r="U28">
        <v>62</v>
      </c>
      <c r="V28" t="s">
        <v>223</v>
      </c>
      <c r="W28" t="s">
        <v>222</v>
      </c>
      <c r="X28" t="s">
        <v>208</v>
      </c>
      <c r="Y28" s="229">
        <v>37.326999664306641</v>
      </c>
      <c r="Z28" s="229">
        <v>37.326999664306641</v>
      </c>
      <c r="AA28" t="s">
        <v>226</v>
      </c>
      <c r="AB28" s="229">
        <v>1</v>
      </c>
      <c r="AC28" s="229">
        <v>1</v>
      </c>
      <c r="AD28" t="s">
        <v>226</v>
      </c>
    </row>
    <row r="29" spans="1:30" ht="17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LG94</v>
      </c>
      <c r="J29" s="167"/>
      <c r="K29" s="168"/>
      <c r="L29" s="137" t="str">
        <f>C15</f>
        <v>MM18</v>
      </c>
      <c r="M29" s="138"/>
      <c r="N29" s="139"/>
      <c r="O29" s="140" t="str">
        <f>C23</f>
        <v>MM18</v>
      </c>
      <c r="P29" s="143"/>
      <c r="Q29" s="470">
        <f>B28</f>
        <v>0</v>
      </c>
      <c r="R29" s="471" t="s">
        <v>47</v>
      </c>
      <c r="S29" s="58"/>
      <c r="U29">
        <v>73</v>
      </c>
      <c r="V29" t="s">
        <v>230</v>
      </c>
      <c r="W29" t="s">
        <v>135</v>
      </c>
      <c r="X29" t="s">
        <v>228</v>
      </c>
      <c r="Y29" t="s">
        <v>225</v>
      </c>
      <c r="Z29" t="s">
        <v>226</v>
      </c>
      <c r="AA29" t="s">
        <v>226</v>
      </c>
      <c r="AB29" t="s">
        <v>226</v>
      </c>
      <c r="AC29" t="s">
        <v>226</v>
      </c>
      <c r="AD29" t="s">
        <v>226</v>
      </c>
    </row>
    <row r="30" spans="1:30" ht="18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20</v>
      </c>
      <c r="I30" s="473"/>
      <c r="J30" s="474"/>
      <c r="K30" s="459">
        <f>B15</f>
        <v>22</v>
      </c>
      <c r="L30" s="460"/>
      <c r="M30" s="461"/>
      <c r="N30" s="456">
        <f>B23</f>
        <v>24</v>
      </c>
      <c r="O30" s="457"/>
      <c r="P30" s="458"/>
      <c r="Q30" s="470"/>
      <c r="R30" s="452"/>
      <c r="S30" s="58"/>
      <c r="U30">
        <v>74</v>
      </c>
      <c r="V30" t="s">
        <v>231</v>
      </c>
      <c r="W30" t="s">
        <v>135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</row>
    <row r="31" spans="1:30" ht="19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D7</f>
        <v>44266</v>
      </c>
      <c r="J31" s="169"/>
      <c r="K31" s="170">
        <v>13</v>
      </c>
      <c r="L31" s="105">
        <f>D15</f>
        <v>44273</v>
      </c>
      <c r="M31" s="106"/>
      <c r="N31" s="150">
        <v>21</v>
      </c>
      <c r="O31" s="148">
        <f>D23</f>
        <v>44280</v>
      </c>
      <c r="P31" s="109"/>
      <c r="Q31" s="470"/>
      <c r="R31" s="453"/>
      <c r="S31" s="58"/>
      <c r="Y31" s="229"/>
      <c r="Z31" s="229"/>
      <c r="AB31" s="229"/>
      <c r="AC31" s="229"/>
    </row>
    <row r="32" spans="1:30" ht="18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LG94</v>
      </c>
      <c r="J32" s="172"/>
      <c r="K32" s="115"/>
      <c r="L32" s="81" t="str">
        <f>C16</f>
        <v>MM18</v>
      </c>
      <c r="M32" s="117"/>
      <c r="N32" s="118"/>
      <c r="O32" s="119" t="str">
        <f>C24</f>
        <v>MM18</v>
      </c>
      <c r="P32" s="173"/>
      <c r="Q32" s="174">
        <f>D28</f>
        <v>0</v>
      </c>
      <c r="R32" s="451" t="s">
        <v>49</v>
      </c>
      <c r="S32" s="58"/>
      <c r="U32">
        <v>51</v>
      </c>
      <c r="V32" t="s">
        <v>245</v>
      </c>
      <c r="W32" t="s">
        <v>336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</row>
    <row r="33" spans="1:30" ht="18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20</v>
      </c>
      <c r="I33" s="460"/>
      <c r="J33" s="461"/>
      <c r="K33" s="456">
        <f>B16</f>
        <v>22</v>
      </c>
      <c r="L33" s="457"/>
      <c r="M33" s="458"/>
      <c r="N33" s="459">
        <f>B24</f>
        <v>24</v>
      </c>
      <c r="O33" s="460"/>
      <c r="P33" s="461"/>
      <c r="Q33" s="175"/>
      <c r="R33" s="452"/>
      <c r="S33" s="58"/>
      <c r="U33">
        <v>52</v>
      </c>
      <c r="V33" t="s">
        <v>247</v>
      </c>
      <c r="W33" t="s">
        <v>336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</row>
    <row r="34" spans="1:30" ht="17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44266</v>
      </c>
      <c r="J34" s="125"/>
      <c r="K34" s="126">
        <v>14</v>
      </c>
      <c r="L34" s="127">
        <f>D16</f>
        <v>44273</v>
      </c>
      <c r="M34" s="178"/>
      <c r="N34" s="129">
        <v>22</v>
      </c>
      <c r="O34" s="130">
        <f>D24</f>
        <v>44280</v>
      </c>
      <c r="P34" s="179"/>
      <c r="Q34" s="180"/>
      <c r="R34" s="452"/>
      <c r="S34" s="58"/>
      <c r="U34">
        <v>53</v>
      </c>
      <c r="V34" t="s">
        <v>248</v>
      </c>
      <c r="W34" t="s">
        <v>336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</row>
    <row r="35" spans="1:30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LG94</v>
      </c>
      <c r="J35" s="183"/>
      <c r="K35" s="136"/>
      <c r="L35" s="137" t="str">
        <f>C17</f>
        <v>MM18</v>
      </c>
      <c r="M35" s="138"/>
      <c r="N35" s="139"/>
      <c r="O35" s="140" t="str">
        <f>C25</f>
        <v>MM18</v>
      </c>
      <c r="P35" s="143"/>
      <c r="Q35" s="184"/>
      <c r="R35" s="451" t="s">
        <v>51</v>
      </c>
      <c r="S35" s="58"/>
      <c r="U35">
        <v>63</v>
      </c>
      <c r="V35" t="s">
        <v>250</v>
      </c>
      <c r="W35" t="s">
        <v>336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</row>
    <row r="36" spans="1:30" ht="18">
      <c r="A36" s="181"/>
      <c r="B36" s="182"/>
      <c r="C36" s="182"/>
      <c r="D36" s="182"/>
      <c r="E36" s="452"/>
      <c r="F36" s="456" t="s">
        <v>135</v>
      </c>
      <c r="G36" s="458"/>
      <c r="H36" s="456">
        <f>B9</f>
        <v>20</v>
      </c>
      <c r="I36" s="457"/>
      <c r="J36" s="458"/>
      <c r="K36" s="465">
        <f>B17</f>
        <v>22</v>
      </c>
      <c r="L36" s="466"/>
      <c r="M36" s="467"/>
      <c r="N36" s="456">
        <f>B25</f>
        <v>24</v>
      </c>
      <c r="O36" s="457"/>
      <c r="P36" s="458"/>
      <c r="Q36" s="185" t="s">
        <v>38</v>
      </c>
      <c r="R36" s="452"/>
      <c r="S36" s="58"/>
      <c r="U36">
        <v>64</v>
      </c>
      <c r="V36" t="s">
        <v>251</v>
      </c>
      <c r="W36" t="s">
        <v>336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</row>
    <row r="37" spans="1:30" ht="19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44266</v>
      </c>
      <c r="J37" s="169"/>
      <c r="K37" s="170">
        <v>15</v>
      </c>
      <c r="L37" s="105">
        <f>D17</f>
        <v>44273</v>
      </c>
      <c r="M37" s="106"/>
      <c r="N37" s="187">
        <v>23</v>
      </c>
      <c r="O37" s="108">
        <f>D25</f>
        <v>44280</v>
      </c>
      <c r="P37" s="109"/>
      <c r="Q37" s="188"/>
      <c r="R37" s="453"/>
      <c r="S37" s="58"/>
      <c r="U37">
        <v>65</v>
      </c>
      <c r="V37" t="s">
        <v>252</v>
      </c>
      <c r="W37" t="s">
        <v>336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</row>
    <row r="38" spans="1:30" ht="19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LG94</v>
      </c>
      <c r="J38" s="114"/>
      <c r="K38" s="115"/>
      <c r="L38" s="81" t="str">
        <f>C18</f>
        <v>MM18</v>
      </c>
      <c r="M38" s="117"/>
      <c r="N38" s="118"/>
      <c r="O38" s="119" t="str">
        <f>C26</f>
        <v>MM18</v>
      </c>
      <c r="P38" s="173"/>
      <c r="Q38" s="192"/>
      <c r="R38" s="452" t="s">
        <v>52</v>
      </c>
      <c r="S38" s="58"/>
      <c r="U38">
        <v>75</v>
      </c>
      <c r="V38" t="s">
        <v>253</v>
      </c>
      <c r="W38" t="s">
        <v>336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</row>
    <row r="39" spans="1:30" ht="19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20</v>
      </c>
      <c r="I39" s="460"/>
      <c r="J39" s="461"/>
      <c r="K39" s="456">
        <f>B18</f>
        <v>22</v>
      </c>
      <c r="L39" s="457"/>
      <c r="M39" s="458"/>
      <c r="N39" s="480">
        <f>B26</f>
        <v>24</v>
      </c>
      <c r="O39" s="481"/>
      <c r="P39" s="482"/>
      <c r="Q39" s="196" t="s">
        <v>43</v>
      </c>
      <c r="R39" s="452"/>
      <c r="S39" s="58"/>
      <c r="U39">
        <v>76</v>
      </c>
      <c r="V39" t="s">
        <v>254</v>
      </c>
      <c r="W39" t="s">
        <v>336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</row>
    <row r="40" spans="1:30" ht="17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44266</v>
      </c>
      <c r="J40" s="201"/>
      <c r="K40" s="202">
        <v>16</v>
      </c>
      <c r="L40" s="203">
        <f>D18</f>
        <v>44273</v>
      </c>
      <c r="M40" s="204"/>
      <c r="N40" s="205">
        <v>24</v>
      </c>
      <c r="O40" s="200">
        <f>D26</f>
        <v>44280</v>
      </c>
      <c r="P40" s="201"/>
      <c r="Q40" s="206"/>
      <c r="R40" s="452"/>
      <c r="S40" s="58"/>
      <c r="U40">
        <v>77</v>
      </c>
      <c r="V40" t="s">
        <v>255</v>
      </c>
      <c r="W40" t="s">
        <v>336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</row>
    <row r="41" spans="1:30" ht="19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87</v>
      </c>
      <c r="V41" t="s">
        <v>256</v>
      </c>
      <c r="W41" t="s">
        <v>336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0" ht="20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88</v>
      </c>
      <c r="V42" t="s">
        <v>257</v>
      </c>
      <c r="W42" t="s">
        <v>336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</row>
    <row r="43" spans="1:30" ht="20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89</v>
      </c>
      <c r="V43" t="s">
        <v>258</v>
      </c>
      <c r="W43" t="s">
        <v>336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0" ht="20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6</v>
      </c>
      <c r="V44" t="s">
        <v>259</v>
      </c>
      <c r="W44" t="s">
        <v>337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0" ht="20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7</v>
      </c>
      <c r="V45" t="s">
        <v>261</v>
      </c>
      <c r="W45" t="s">
        <v>337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0" ht="20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8</v>
      </c>
      <c r="V46" t="s">
        <v>262</v>
      </c>
      <c r="W46" t="s">
        <v>337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0" ht="20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18</v>
      </c>
      <c r="V47" t="s">
        <v>263</v>
      </c>
      <c r="W47" t="s">
        <v>337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0" ht="20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19</v>
      </c>
      <c r="V48" t="s">
        <v>264</v>
      </c>
      <c r="W48" t="s">
        <v>337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20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20</v>
      </c>
      <c r="V49" t="s">
        <v>265</v>
      </c>
      <c r="W49" t="s">
        <v>337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20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30</v>
      </c>
      <c r="V50" t="s">
        <v>266</v>
      </c>
      <c r="W50" t="s">
        <v>337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20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31</v>
      </c>
      <c r="V51" t="s">
        <v>267</v>
      </c>
      <c r="W51" t="s">
        <v>337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20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32</v>
      </c>
      <c r="V52" t="s">
        <v>268</v>
      </c>
      <c r="W52" t="s">
        <v>337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20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42</v>
      </c>
      <c r="V53" t="s">
        <v>269</v>
      </c>
      <c r="W53" t="s">
        <v>337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43</v>
      </c>
      <c r="V54" t="s">
        <v>91</v>
      </c>
      <c r="W54" t="s">
        <v>337</v>
      </c>
      <c r="X54" t="s">
        <v>228</v>
      </c>
      <c r="Y54" t="s">
        <v>225</v>
      </c>
      <c r="Z54" t="s">
        <v>226</v>
      </c>
      <c r="AA54" t="s">
        <v>226</v>
      </c>
      <c r="AB54" t="s">
        <v>226</v>
      </c>
      <c r="AC54" t="s">
        <v>226</v>
      </c>
      <c r="AD54" t="s">
        <v>226</v>
      </c>
    </row>
    <row r="55" spans="1:30">
      <c r="U55">
        <v>44</v>
      </c>
      <c r="V55" t="s">
        <v>270</v>
      </c>
      <c r="W55" t="s">
        <v>337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9</v>
      </c>
      <c r="V56" t="s">
        <v>271</v>
      </c>
      <c r="W56" t="s">
        <v>338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10</v>
      </c>
      <c r="V57" t="s">
        <v>273</v>
      </c>
      <c r="W57" t="s">
        <v>338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11</v>
      </c>
      <c r="V58" t="s">
        <v>274</v>
      </c>
      <c r="W58" t="s">
        <v>338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21</v>
      </c>
      <c r="V59" t="s">
        <v>275</v>
      </c>
      <c r="W59" t="s">
        <v>338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22</v>
      </c>
      <c r="V60" t="s">
        <v>276</v>
      </c>
      <c r="W60" t="s">
        <v>338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23</v>
      </c>
      <c r="V61" t="s">
        <v>277</v>
      </c>
      <c r="W61" t="s">
        <v>338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33</v>
      </c>
      <c r="V62" t="s">
        <v>278</v>
      </c>
      <c r="W62" t="s">
        <v>338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34</v>
      </c>
      <c r="V63" t="s">
        <v>279</v>
      </c>
      <c r="W63" t="s">
        <v>338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35</v>
      </c>
      <c r="V64" t="s">
        <v>280</v>
      </c>
      <c r="W64" t="s">
        <v>338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1:30">
      <c r="U65">
        <v>45</v>
      </c>
      <c r="V65" t="s">
        <v>281</v>
      </c>
      <c r="W65" t="s">
        <v>338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1:30">
      <c r="U66">
        <v>46</v>
      </c>
      <c r="V66" t="s">
        <v>282</v>
      </c>
      <c r="W66" t="s">
        <v>338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</row>
    <row r="67" spans="21:30">
      <c r="U67">
        <v>47</v>
      </c>
      <c r="V67" t="s">
        <v>283</v>
      </c>
      <c r="W67" t="s">
        <v>338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1:30">
      <c r="U68">
        <v>3</v>
      </c>
      <c r="V68" t="s">
        <v>232</v>
      </c>
      <c r="W68" t="s">
        <v>339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1:30">
      <c r="U69">
        <v>4</v>
      </c>
      <c r="V69" t="s">
        <v>234</v>
      </c>
      <c r="W69" t="s">
        <v>339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1:30">
      <c r="U70">
        <v>5</v>
      </c>
      <c r="V70" t="s">
        <v>235</v>
      </c>
      <c r="W70" t="s">
        <v>339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1:30" customFormat="1">
      <c r="U71">
        <v>15</v>
      </c>
      <c r="V71" t="s">
        <v>236</v>
      </c>
      <c r="W71" t="s">
        <v>339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1:30" customFormat="1">
      <c r="U72">
        <v>16</v>
      </c>
      <c r="V72" t="s">
        <v>237</v>
      </c>
      <c r="W72" t="s">
        <v>339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1:30">
      <c r="U73">
        <v>17</v>
      </c>
      <c r="V73" t="s">
        <v>238</v>
      </c>
      <c r="W73" t="s">
        <v>339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1:30">
      <c r="U74">
        <v>27</v>
      </c>
      <c r="V74" t="s">
        <v>239</v>
      </c>
      <c r="W74" t="s">
        <v>339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1:30">
      <c r="U75">
        <v>28</v>
      </c>
      <c r="V75" t="s">
        <v>240</v>
      </c>
      <c r="W75" t="s">
        <v>339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1:30">
      <c r="U76">
        <v>29</v>
      </c>
      <c r="V76" t="s">
        <v>241</v>
      </c>
      <c r="W76" t="s">
        <v>339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1:30">
      <c r="U77">
        <v>39</v>
      </c>
      <c r="V77" t="s">
        <v>242</v>
      </c>
      <c r="W77" t="s">
        <v>339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1:30">
      <c r="U78">
        <v>40</v>
      </c>
      <c r="V78" t="s">
        <v>243</v>
      </c>
      <c r="W78" t="s">
        <v>339</v>
      </c>
      <c r="X78" t="s">
        <v>228</v>
      </c>
      <c r="Y78" t="s">
        <v>225</v>
      </c>
      <c r="Z78" t="s">
        <v>226</v>
      </c>
      <c r="AA78" t="s">
        <v>226</v>
      </c>
      <c r="AB78" t="s">
        <v>226</v>
      </c>
      <c r="AC78" t="s">
        <v>226</v>
      </c>
      <c r="AD78" t="s">
        <v>226</v>
      </c>
    </row>
    <row r="79" spans="21:30">
      <c r="U79">
        <v>41</v>
      </c>
      <c r="V79" t="s">
        <v>244</v>
      </c>
      <c r="W79" t="s">
        <v>339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1:30">
      <c r="U80">
        <v>54</v>
      </c>
      <c r="V80" t="s">
        <v>284</v>
      </c>
      <c r="W80" t="s">
        <v>340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55</v>
      </c>
      <c r="V81" t="s">
        <v>286</v>
      </c>
      <c r="W81" t="s">
        <v>340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56</v>
      </c>
      <c r="V82" t="s">
        <v>287</v>
      </c>
      <c r="W82" t="s">
        <v>340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66</v>
      </c>
      <c r="V83" t="s">
        <v>288</v>
      </c>
      <c r="W83" t="s">
        <v>340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67</v>
      </c>
      <c r="V84" t="s">
        <v>289</v>
      </c>
      <c r="W84" t="s">
        <v>340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68</v>
      </c>
      <c r="V85" t="s">
        <v>290</v>
      </c>
      <c r="W85" t="s">
        <v>340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78</v>
      </c>
      <c r="V86" t="s">
        <v>291</v>
      </c>
      <c r="W86" t="s">
        <v>340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79</v>
      </c>
      <c r="V87" t="s">
        <v>292</v>
      </c>
      <c r="W87" t="s">
        <v>340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80</v>
      </c>
      <c r="V88" t="s">
        <v>293</v>
      </c>
      <c r="W88" t="s">
        <v>340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90</v>
      </c>
      <c r="V89" t="s">
        <v>294</v>
      </c>
      <c r="W89" t="s">
        <v>340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91</v>
      </c>
      <c r="V90" t="s">
        <v>295</v>
      </c>
      <c r="W90" t="s">
        <v>340</v>
      </c>
      <c r="X90" t="s">
        <v>228</v>
      </c>
      <c r="Y90" t="s">
        <v>225</v>
      </c>
      <c r="Z90" t="s">
        <v>226</v>
      </c>
      <c r="AA90" t="s">
        <v>226</v>
      </c>
      <c r="AB90" t="s">
        <v>226</v>
      </c>
      <c r="AC90" t="s">
        <v>226</v>
      </c>
      <c r="AD90" t="s">
        <v>226</v>
      </c>
    </row>
    <row r="91" spans="21:30">
      <c r="U91">
        <v>92</v>
      </c>
      <c r="V91" t="s">
        <v>296</v>
      </c>
      <c r="W91" t="s">
        <v>340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57</v>
      </c>
      <c r="V92" t="s">
        <v>297</v>
      </c>
      <c r="W92" t="s">
        <v>341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58</v>
      </c>
      <c r="V93" t="s">
        <v>299</v>
      </c>
      <c r="W93" t="s">
        <v>341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59</v>
      </c>
      <c r="V94" t="s">
        <v>300</v>
      </c>
      <c r="W94" t="s">
        <v>341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69</v>
      </c>
      <c r="V95" t="s">
        <v>301</v>
      </c>
      <c r="W95" t="s">
        <v>341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70</v>
      </c>
      <c r="V96" t="s">
        <v>302</v>
      </c>
      <c r="W96" t="s">
        <v>341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71</v>
      </c>
      <c r="V97" t="s">
        <v>303</v>
      </c>
      <c r="W97" t="s">
        <v>341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81</v>
      </c>
      <c r="V98" t="s">
        <v>304</v>
      </c>
      <c r="W98" t="s">
        <v>341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82</v>
      </c>
      <c r="V99" t="s">
        <v>305</v>
      </c>
      <c r="W99" t="s">
        <v>341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83</v>
      </c>
      <c r="V100" t="s">
        <v>306</v>
      </c>
      <c r="W100" t="s">
        <v>341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</row>
    <row r="101" spans="21:30">
      <c r="U101">
        <v>93</v>
      </c>
      <c r="V101" t="s">
        <v>307</v>
      </c>
      <c r="W101" t="s">
        <v>341</v>
      </c>
      <c r="X101" t="s">
        <v>228</v>
      </c>
      <c r="Y101" t="s">
        <v>225</v>
      </c>
      <c r="Z101" t="s">
        <v>226</v>
      </c>
      <c r="AA101" t="s">
        <v>226</v>
      </c>
      <c r="AB101" t="s">
        <v>226</v>
      </c>
      <c r="AC101" t="s">
        <v>226</v>
      </c>
      <c r="AD101" t="s">
        <v>226</v>
      </c>
    </row>
    <row r="102" spans="21:30">
      <c r="U102">
        <v>94</v>
      </c>
      <c r="V102" t="s">
        <v>308</v>
      </c>
      <c r="W102" t="s">
        <v>341</v>
      </c>
      <c r="X102" t="s">
        <v>228</v>
      </c>
      <c r="Y102" t="s">
        <v>225</v>
      </c>
      <c r="Z102" t="s">
        <v>226</v>
      </c>
      <c r="AA102" t="s">
        <v>226</v>
      </c>
      <c r="AB102" t="s">
        <v>226</v>
      </c>
      <c r="AC102" t="s">
        <v>226</v>
      </c>
      <c r="AD102" t="s">
        <v>226</v>
      </c>
    </row>
    <row r="103" spans="21:30">
      <c r="U103">
        <v>95</v>
      </c>
      <c r="V103" t="s">
        <v>309</v>
      </c>
      <c r="W103" t="s">
        <v>341</v>
      </c>
      <c r="X103" t="s">
        <v>228</v>
      </c>
      <c r="Y103" t="s">
        <v>225</v>
      </c>
      <c r="Z103" t="s">
        <v>226</v>
      </c>
      <c r="AA103" t="s">
        <v>226</v>
      </c>
      <c r="AB103" t="s">
        <v>226</v>
      </c>
      <c r="AC103" t="s">
        <v>226</v>
      </c>
      <c r="AD103" t="s">
        <v>226</v>
      </c>
    </row>
  </sheetData>
  <mergeCells count="54">
    <mergeCell ref="G2:H2"/>
    <mergeCell ref="E17:E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1:S1 A42:G53 I42:I53 R2:S2 S5:S7 K42:S53 E4:F4 R4:R7 A32:S32 E27:H27 A31:P31 A30:H30 A34:S35 A33:H33 A37:S38 A40:S41 N18 K18 N21 K21 N24 K24 N27 K27 N30 K30 N33 K33 N36 K36 N39 K39 Q18:S19 Q24:S24 Q27:S27 Q33:S33 Q36:S36 Q39:S39 E19:M19 E24:H24 E25:S26 E21:H21 E23:S23 E18:H18 E16:S17 E5:E15 A39:H39 A2:J2 R10:S15 A54:S1048576 E20:S20 E22:P22 R21:S22 A36:H36 R30:S31 A28:S29 A3:A4 E3:J3 A5:B6 A7:D27">
    <cfRule type="cellIs" dxfId="45" priority="12" stopIfTrue="1" operator="equal">
      <formula>0</formula>
    </cfRule>
  </conditionalFormatting>
  <conditionalFormatting sqref="P5:Q5 P10">
    <cfRule type="cellIs" dxfId="44" priority="11" stopIfTrue="1" operator="equal">
      <formula>0</formula>
    </cfRule>
  </conditionalFormatting>
  <conditionalFormatting sqref="O4">
    <cfRule type="cellIs" dxfId="43" priority="8" stopIfTrue="1" operator="equal">
      <formula>0</formula>
    </cfRule>
  </conditionalFormatting>
  <conditionalFormatting sqref="O5 O14 P7:Q8 Q4 Q10 P12:Q14 Q6">
    <cfRule type="cellIs" dxfId="42" priority="10" stopIfTrue="1" operator="equal">
      <formula>0</formula>
    </cfRule>
  </conditionalFormatting>
  <conditionalFormatting sqref="P14:Q14">
    <cfRule type="cellIs" dxfId="41" priority="9" stopIfTrue="1" operator="equal">
      <formula>0</formula>
    </cfRule>
  </conditionalFormatting>
  <conditionalFormatting sqref="M5:N5 M11">
    <cfRule type="cellIs" dxfId="40" priority="7" stopIfTrue="1" operator="equal">
      <formula>0</formula>
    </cfRule>
  </conditionalFormatting>
  <conditionalFormatting sqref="L4">
    <cfRule type="cellIs" dxfId="39" priority="5" stopIfTrue="1" operator="equal">
      <formula>0</formula>
    </cfRule>
  </conditionalFormatting>
  <conditionalFormatting sqref="K5:L5 M7:N8 N4 K4 N11 M13:N14 N6">
    <cfRule type="cellIs" dxfId="38" priority="6" stopIfTrue="1" operator="equal">
      <formula>0</formula>
    </cfRule>
  </conditionalFormatting>
  <conditionalFormatting sqref="B3:D3 B4">
    <cfRule type="cellIs" dxfId="37" priority="4" stopIfTrue="1" operator="equal">
      <formula>0</formula>
    </cfRule>
  </conditionalFormatting>
  <conditionalFormatting sqref="C11:D12">
    <cfRule type="cellIs" dxfId="36" priority="3" stopIfTrue="1" operator="equal">
      <formula>0</formula>
    </cfRule>
  </conditionalFormatting>
  <conditionalFormatting sqref="C4:D6">
    <cfRule type="cellIs" dxfId="35" priority="2" stopIfTrue="1" operator="equal">
      <formula>0</formula>
    </cfRule>
  </conditionalFormatting>
  <conditionalFormatting sqref="H5 G5:G11">
    <cfRule type="cellIs" dxfId="34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3882-E45C-2B46-B45D-4F3693A30BC2}">
  <dimension ref="A1:AE104"/>
  <sheetViews>
    <sheetView workbookViewId="0">
      <selection activeCell="U1" sqref="U1:AF1048576"/>
    </sheetView>
  </sheetViews>
  <sheetFormatPr baseColWidth="10" defaultRowHeight="16"/>
  <cols>
    <col min="1" max="1" width="5.5" bestFit="1" customWidth="1"/>
    <col min="2" max="2" width="5" style="6" customWidth="1"/>
    <col min="3" max="3" width="8.33203125" style="6" customWidth="1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26.83203125" customWidth="1"/>
    <col min="24" max="28" width="8.83203125" customWidth="1"/>
    <col min="29" max="29" width="11.83203125" customWidth="1"/>
  </cols>
  <sheetData>
    <row r="1" spans="1:31" ht="17" thickBot="1">
      <c r="U1" t="s">
        <v>181</v>
      </c>
      <c r="V1" t="s">
        <v>121</v>
      </c>
    </row>
    <row r="2" spans="1:31" ht="24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328</v>
      </c>
    </row>
    <row r="3" spans="1:31" ht="18" thickTop="1" thickBot="1">
      <c r="A3" s="15">
        <v>1</v>
      </c>
      <c r="B3" s="16">
        <v>13</v>
      </c>
      <c r="C3" s="16" t="s">
        <v>104</v>
      </c>
      <c r="D3" s="17">
        <v>44245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</row>
    <row r="4" spans="1:31">
      <c r="A4" s="15">
        <v>2</v>
      </c>
      <c r="B4" s="16">
        <v>13</v>
      </c>
      <c r="C4" s="16" t="s">
        <v>104</v>
      </c>
      <c r="D4" s="17">
        <v>44245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311</v>
      </c>
      <c r="V4" t="s">
        <v>312</v>
      </c>
    </row>
    <row r="5" spans="1:31" ht="17" thickBot="1">
      <c r="A5" s="15">
        <v>3</v>
      </c>
      <c r="B5" s="16">
        <v>13</v>
      </c>
      <c r="C5" s="16" t="s">
        <v>104</v>
      </c>
      <c r="D5" s="17">
        <v>44245</v>
      </c>
      <c r="F5" s="27"/>
      <c r="G5"/>
      <c r="H5" s="35" t="s">
        <v>23</v>
      </c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313</v>
      </c>
      <c r="V5" t="s">
        <v>312</v>
      </c>
      <c r="Z5" t="s">
        <v>186</v>
      </c>
      <c r="AA5" t="s">
        <v>187</v>
      </c>
      <c r="AB5" t="s">
        <v>188</v>
      </c>
      <c r="AC5" t="s">
        <v>189</v>
      </c>
      <c r="AD5" t="s">
        <v>190</v>
      </c>
    </row>
    <row r="6" spans="1:31" ht="18">
      <c r="A6" s="15">
        <v>4</v>
      </c>
      <c r="B6" s="16">
        <v>13</v>
      </c>
      <c r="C6" s="16" t="s">
        <v>104</v>
      </c>
      <c r="D6" s="17">
        <v>44245</v>
      </c>
      <c r="F6" s="10"/>
      <c r="G6" s="39" t="s">
        <v>24</v>
      </c>
      <c r="H6" t="s">
        <v>134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314</v>
      </c>
      <c r="V6" t="s">
        <v>315</v>
      </c>
      <c r="Z6" s="229">
        <v>0.1</v>
      </c>
      <c r="AA6" s="229">
        <v>38.574798583984375</v>
      </c>
      <c r="AB6" s="229">
        <v>0.98930001258850098</v>
      </c>
      <c r="AC6" s="229">
        <v>-3.1668000221252441</v>
      </c>
      <c r="AD6" s="229">
        <v>106.907470703125</v>
      </c>
    </row>
    <row r="7" spans="1:31" ht="18">
      <c r="A7" s="15">
        <v>5</v>
      </c>
      <c r="B7" s="16">
        <v>14</v>
      </c>
      <c r="C7" s="16" t="s">
        <v>94</v>
      </c>
      <c r="D7" s="17">
        <v>44210</v>
      </c>
      <c r="F7" s="10"/>
      <c r="G7" s="45" t="s">
        <v>25</v>
      </c>
      <c r="H7" s="60"/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191</v>
      </c>
      <c r="V7" t="s">
        <v>192</v>
      </c>
    </row>
    <row r="8" spans="1:31" ht="18">
      <c r="A8" s="15">
        <v>6</v>
      </c>
      <c r="B8" s="16">
        <v>14</v>
      </c>
      <c r="C8" s="16" t="s">
        <v>94</v>
      </c>
      <c r="D8" s="17">
        <v>44210</v>
      </c>
      <c r="E8" s="8"/>
      <c r="F8" s="10"/>
      <c r="G8" s="45" t="s">
        <v>26</v>
      </c>
      <c r="H8" s="60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193</v>
      </c>
      <c r="V8" t="s">
        <v>194</v>
      </c>
    </row>
    <row r="9" spans="1:31" ht="19">
      <c r="A9" s="15">
        <v>7</v>
      </c>
      <c r="B9" s="16">
        <v>14</v>
      </c>
      <c r="C9" s="16" t="s">
        <v>94</v>
      </c>
      <c r="D9" s="17">
        <v>44210</v>
      </c>
      <c r="E9" s="44"/>
      <c r="F9" s="10"/>
      <c r="G9" s="54" t="s">
        <v>27</v>
      </c>
      <c r="H9" s="60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316</v>
      </c>
      <c r="V9" t="s">
        <v>317</v>
      </c>
    </row>
    <row r="10" spans="1:31" ht="18">
      <c r="A10" s="15">
        <v>8</v>
      </c>
      <c r="B10" s="16">
        <v>14</v>
      </c>
      <c r="C10" s="16" t="s">
        <v>94</v>
      </c>
      <c r="D10" s="17">
        <v>44210</v>
      </c>
      <c r="E10" s="53"/>
      <c r="F10" s="10"/>
      <c r="G10" s="59" t="s">
        <v>30</v>
      </c>
      <c r="H10" s="60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318</v>
      </c>
      <c r="V10" t="s">
        <v>319</v>
      </c>
    </row>
    <row r="11" spans="1:31" ht="19" thickBot="1">
      <c r="A11" s="15">
        <v>9</v>
      </c>
      <c r="B11" s="16">
        <v>15</v>
      </c>
      <c r="C11" s="16" t="s">
        <v>96</v>
      </c>
      <c r="D11" s="17">
        <v>44231</v>
      </c>
      <c r="E11" s="53"/>
      <c r="F11" s="10"/>
      <c r="G11" s="67" t="s">
        <v>31</v>
      </c>
      <c r="H11" s="46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195</v>
      </c>
    </row>
    <row r="12" spans="1:31">
      <c r="A12" s="15">
        <v>10</v>
      </c>
      <c r="B12" s="16">
        <v>15</v>
      </c>
      <c r="C12" s="16" t="s">
        <v>96</v>
      </c>
      <c r="D12" s="17">
        <v>44231</v>
      </c>
      <c r="E12" s="53"/>
      <c r="F12" s="9"/>
      <c r="G12" s="71" t="s">
        <v>33</v>
      </c>
      <c r="H12" s="72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1" ht="17" thickBot="1">
      <c r="A13" s="15">
        <v>11</v>
      </c>
      <c r="B13" s="16">
        <v>15</v>
      </c>
      <c r="C13" s="16" t="s">
        <v>96</v>
      </c>
      <c r="D13" s="17">
        <v>44231</v>
      </c>
      <c r="E13" s="53"/>
      <c r="F13" s="9"/>
      <c r="G13" s="9"/>
      <c r="H13" s="327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 t="s">
        <v>196</v>
      </c>
      <c r="V13" t="s">
        <v>197</v>
      </c>
      <c r="W13" t="s">
        <v>198</v>
      </c>
      <c r="X13" t="s">
        <v>320</v>
      </c>
      <c r="Y13" t="s">
        <v>199</v>
      </c>
      <c r="Z13" t="s">
        <v>200</v>
      </c>
      <c r="AA13" t="s">
        <v>201</v>
      </c>
      <c r="AB13" t="s">
        <v>202</v>
      </c>
      <c r="AC13" t="s">
        <v>203</v>
      </c>
      <c r="AD13" t="s">
        <v>204</v>
      </c>
      <c r="AE13" t="s">
        <v>205</v>
      </c>
    </row>
    <row r="14" spans="1:31" ht="17" thickBot="1">
      <c r="A14" s="15">
        <v>12</v>
      </c>
      <c r="B14" s="16">
        <v>15</v>
      </c>
      <c r="C14" s="16" t="s">
        <v>96</v>
      </c>
      <c r="D14" s="17">
        <v>44231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85</v>
      </c>
      <c r="V14" t="s">
        <v>224</v>
      </c>
      <c r="W14" t="s">
        <v>46</v>
      </c>
      <c r="X14" t="s">
        <v>321</v>
      </c>
      <c r="Y14" t="s">
        <v>46</v>
      </c>
      <c r="Z14" t="s">
        <v>225</v>
      </c>
      <c r="AA14" t="s">
        <v>226</v>
      </c>
      <c r="AB14" t="s">
        <v>226</v>
      </c>
      <c r="AC14" t="s">
        <v>226</v>
      </c>
      <c r="AD14" t="s">
        <v>226</v>
      </c>
      <c r="AE14" t="s">
        <v>226</v>
      </c>
    </row>
    <row r="15" spans="1:31">
      <c r="A15" s="15">
        <v>13</v>
      </c>
      <c r="B15" s="16">
        <v>16</v>
      </c>
      <c r="C15" s="16" t="s">
        <v>96</v>
      </c>
      <c r="D15" s="17">
        <v>44245</v>
      </c>
      <c r="E15" s="53"/>
      <c r="F15" s="9"/>
      <c r="G15" s="11"/>
      <c r="H15" s="9"/>
      <c r="I15" s="9"/>
      <c r="J15" s="9"/>
      <c r="K15" s="9"/>
      <c r="L15" s="9"/>
      <c r="U15">
        <v>1</v>
      </c>
      <c r="V15" t="s">
        <v>206</v>
      </c>
      <c r="W15" t="s">
        <v>207</v>
      </c>
      <c r="X15" t="s">
        <v>321</v>
      </c>
      <c r="Y15" t="s">
        <v>208</v>
      </c>
      <c r="Z15" s="229">
        <v>22.49199104309082</v>
      </c>
      <c r="AA15" s="229">
        <v>22.517450332641602</v>
      </c>
      <c r="AB15" s="229">
        <v>3.6004871129989624E-2</v>
      </c>
      <c r="AC15" s="229">
        <v>100000</v>
      </c>
      <c r="AD15" s="229">
        <v>100000</v>
      </c>
      <c r="AE15" t="s">
        <v>226</v>
      </c>
    </row>
    <row r="16" spans="1:31" ht="17" thickBot="1">
      <c r="A16" s="15">
        <v>14</v>
      </c>
      <c r="B16" s="16">
        <v>16</v>
      </c>
      <c r="C16" s="16" t="s">
        <v>96</v>
      </c>
      <c r="D16" s="17">
        <v>44245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2</v>
      </c>
      <c r="V16" t="s">
        <v>209</v>
      </c>
      <c r="W16" t="s">
        <v>207</v>
      </c>
      <c r="X16" t="s">
        <v>321</v>
      </c>
      <c r="Y16" t="s">
        <v>208</v>
      </c>
      <c r="Z16" s="229">
        <v>22.542909622192383</v>
      </c>
      <c r="AA16" s="229">
        <v>22.517450332641602</v>
      </c>
      <c r="AB16" s="229">
        <v>3.6004871129989624E-2</v>
      </c>
      <c r="AC16" s="229">
        <v>100000</v>
      </c>
      <c r="AD16" s="229">
        <v>100000</v>
      </c>
      <c r="AE16" t="s">
        <v>226</v>
      </c>
    </row>
    <row r="17" spans="1:31" ht="17" thickTop="1">
      <c r="A17" s="15">
        <v>15</v>
      </c>
      <c r="B17" s="16">
        <v>16</v>
      </c>
      <c r="C17" s="16" t="s">
        <v>96</v>
      </c>
      <c r="D17" s="17">
        <v>44245</v>
      </c>
      <c r="E17" s="452" t="s">
        <v>36</v>
      </c>
      <c r="F17" s="86"/>
      <c r="G17" s="87"/>
      <c r="H17" s="88"/>
      <c r="I17" s="89" t="str">
        <f>C3</f>
        <v>LV43</v>
      </c>
      <c r="J17" s="90"/>
      <c r="K17" s="91"/>
      <c r="L17" s="92" t="str">
        <f>C11</f>
        <v>MM18</v>
      </c>
      <c r="M17" s="93"/>
      <c r="N17" s="94"/>
      <c r="O17" s="89" t="str">
        <f>C19</f>
        <v>KV61</v>
      </c>
      <c r="P17" s="95"/>
      <c r="Q17" s="328"/>
      <c r="R17" s="452" t="s">
        <v>36</v>
      </c>
      <c r="S17" s="58"/>
      <c r="T17" s="58"/>
      <c r="U17">
        <v>13</v>
      </c>
      <c r="V17" t="s">
        <v>210</v>
      </c>
      <c r="W17" t="s">
        <v>211</v>
      </c>
      <c r="X17" t="s">
        <v>321</v>
      </c>
      <c r="Y17" t="s">
        <v>208</v>
      </c>
      <c r="Z17" s="229">
        <v>25.952550888061523</v>
      </c>
      <c r="AA17" s="229">
        <v>25.900318145751953</v>
      </c>
      <c r="AB17" s="229">
        <v>7.3866903781890869E-2</v>
      </c>
      <c r="AC17" s="229">
        <v>10000</v>
      </c>
      <c r="AD17" s="229">
        <v>10000</v>
      </c>
      <c r="AE17" t="s">
        <v>226</v>
      </c>
    </row>
    <row r="18" spans="1:31" ht="18">
      <c r="A18" s="15">
        <v>16</v>
      </c>
      <c r="B18" s="16">
        <v>16</v>
      </c>
      <c r="C18" s="16" t="s">
        <v>96</v>
      </c>
      <c r="D18" s="17">
        <v>44245</v>
      </c>
      <c r="E18" s="452"/>
      <c r="F18" s="454" t="s">
        <v>37</v>
      </c>
      <c r="G18" s="455"/>
      <c r="H18" s="456">
        <f>B3</f>
        <v>13</v>
      </c>
      <c r="I18" s="457"/>
      <c r="J18" s="458"/>
      <c r="K18" s="465">
        <f>B11</f>
        <v>15</v>
      </c>
      <c r="L18" s="466"/>
      <c r="M18" s="467"/>
      <c r="N18" s="456">
        <f>B19</f>
        <v>17</v>
      </c>
      <c r="O18" s="457"/>
      <c r="P18" s="458"/>
      <c r="Q18" s="329"/>
      <c r="R18" s="452"/>
      <c r="S18" s="58"/>
      <c r="T18" s="58"/>
      <c r="U18">
        <v>14</v>
      </c>
      <c r="V18" t="s">
        <v>212</v>
      </c>
      <c r="W18" t="s">
        <v>211</v>
      </c>
      <c r="X18" t="s">
        <v>321</v>
      </c>
      <c r="Y18" t="s">
        <v>208</v>
      </c>
      <c r="Z18" s="229">
        <v>25.848087310791016</v>
      </c>
      <c r="AA18" s="229">
        <v>25.900318145751953</v>
      </c>
      <c r="AB18" s="229">
        <v>7.3866903781890869E-2</v>
      </c>
      <c r="AC18" s="229">
        <v>10000</v>
      </c>
      <c r="AD18" s="229">
        <v>10000</v>
      </c>
      <c r="AE18" t="s">
        <v>226</v>
      </c>
    </row>
    <row r="19" spans="1:31" ht="19" thickBot="1">
      <c r="A19" s="15">
        <v>17</v>
      </c>
      <c r="B19" s="16">
        <v>17</v>
      </c>
      <c r="C19" s="16" t="s">
        <v>109</v>
      </c>
      <c r="D19" s="17">
        <v>44252</v>
      </c>
      <c r="E19" s="453"/>
      <c r="F19" s="99"/>
      <c r="G19" s="100"/>
      <c r="H19" s="101">
        <v>1</v>
      </c>
      <c r="I19" s="102">
        <f>D3</f>
        <v>44245</v>
      </c>
      <c r="J19" s="103"/>
      <c r="K19" s="104">
        <v>9</v>
      </c>
      <c r="L19" s="105">
        <f>D11</f>
        <v>44231</v>
      </c>
      <c r="M19" s="106"/>
      <c r="N19" s="107"/>
      <c r="O19" s="108">
        <f>D19</f>
        <v>44252</v>
      </c>
      <c r="P19" s="109"/>
      <c r="Q19" s="330">
        <f>C27</f>
        <v>0</v>
      </c>
      <c r="R19" s="453"/>
      <c r="S19" s="58"/>
      <c r="T19" s="58"/>
      <c r="U19">
        <v>25</v>
      </c>
      <c r="V19" t="s">
        <v>213</v>
      </c>
      <c r="W19" t="s">
        <v>214</v>
      </c>
      <c r="X19" t="s">
        <v>321</v>
      </c>
      <c r="Y19" t="s">
        <v>208</v>
      </c>
      <c r="Z19" s="229">
        <v>29.147951126098633</v>
      </c>
      <c r="AA19" s="229">
        <v>29.223217010498047</v>
      </c>
      <c r="AB19" s="229">
        <v>0.10644068568944931</v>
      </c>
      <c r="AC19" s="229">
        <v>1000</v>
      </c>
      <c r="AD19" s="229">
        <v>1000</v>
      </c>
      <c r="AE19" t="s">
        <v>226</v>
      </c>
    </row>
    <row r="20" spans="1:31" ht="18">
      <c r="A20" s="15">
        <v>18</v>
      </c>
      <c r="B20" s="16">
        <v>17</v>
      </c>
      <c r="C20" s="16" t="s">
        <v>109</v>
      </c>
      <c r="D20" s="17">
        <v>44252</v>
      </c>
      <c r="E20" s="451" t="s">
        <v>39</v>
      </c>
      <c r="F20" s="110"/>
      <c r="G20" s="111"/>
      <c r="H20" s="112"/>
      <c r="I20" s="113" t="str">
        <f>C4</f>
        <v>LV43</v>
      </c>
      <c r="J20" s="114"/>
      <c r="K20" s="115"/>
      <c r="L20" s="116" t="str">
        <f>C12</f>
        <v>MM18</v>
      </c>
      <c r="M20" s="117"/>
      <c r="N20" s="118"/>
      <c r="O20" s="119" t="str">
        <f>C20</f>
        <v>KV61</v>
      </c>
      <c r="P20" s="120"/>
      <c r="Q20" s="462">
        <f>B27</f>
        <v>0</v>
      </c>
      <c r="R20" s="451" t="s">
        <v>39</v>
      </c>
      <c r="S20" s="58"/>
      <c r="T20" s="58"/>
      <c r="U20">
        <v>26</v>
      </c>
      <c r="V20" t="s">
        <v>215</v>
      </c>
      <c r="W20" t="s">
        <v>214</v>
      </c>
      <c r="X20" t="s">
        <v>321</v>
      </c>
      <c r="Y20" t="s">
        <v>208</v>
      </c>
      <c r="Z20" s="229">
        <v>29.298480987548828</v>
      </c>
      <c r="AA20" s="229">
        <v>29.223217010498047</v>
      </c>
      <c r="AB20" s="229">
        <v>0.10644068568944931</v>
      </c>
      <c r="AC20" s="229">
        <v>1000</v>
      </c>
      <c r="AD20" s="229">
        <v>1000</v>
      </c>
      <c r="AE20" t="s">
        <v>226</v>
      </c>
    </row>
    <row r="21" spans="1:31" ht="18">
      <c r="A21" s="15">
        <v>19</v>
      </c>
      <c r="B21" s="16">
        <v>17</v>
      </c>
      <c r="C21" s="16" t="s">
        <v>109</v>
      </c>
      <c r="D21" s="17">
        <v>44252</v>
      </c>
      <c r="E21" s="452"/>
      <c r="F21" s="456" t="s">
        <v>40</v>
      </c>
      <c r="G21" s="458"/>
      <c r="H21" s="459">
        <f>B4</f>
        <v>13</v>
      </c>
      <c r="I21" s="460"/>
      <c r="J21" s="461"/>
      <c r="K21" s="456">
        <f>B12</f>
        <v>15</v>
      </c>
      <c r="L21" s="457"/>
      <c r="M21" s="458"/>
      <c r="N21" s="459">
        <f>B20</f>
        <v>17</v>
      </c>
      <c r="O21" s="460"/>
      <c r="P21" s="461"/>
      <c r="Q21" s="462"/>
      <c r="R21" s="452"/>
      <c r="S21" s="58"/>
      <c r="T21" s="58"/>
      <c r="U21">
        <v>37</v>
      </c>
      <c r="V21" t="s">
        <v>216</v>
      </c>
      <c r="W21" t="s">
        <v>217</v>
      </c>
      <c r="X21" t="s">
        <v>321</v>
      </c>
      <c r="Y21" t="s">
        <v>208</v>
      </c>
      <c r="Z21" s="229">
        <v>32.472797393798828</v>
      </c>
      <c r="AA21" s="229">
        <v>32.290092468261719</v>
      </c>
      <c r="AB21" s="229">
        <v>0.25838378071784973</v>
      </c>
      <c r="AC21" s="229">
        <v>100</v>
      </c>
      <c r="AD21" s="229">
        <v>100</v>
      </c>
      <c r="AE21" t="s">
        <v>226</v>
      </c>
    </row>
    <row r="22" spans="1:31" ht="17" thickBot="1">
      <c r="A22" s="15">
        <v>20</v>
      </c>
      <c r="B22" s="16">
        <v>17</v>
      </c>
      <c r="C22" s="16" t="s">
        <v>109</v>
      </c>
      <c r="D22" s="17">
        <v>44252</v>
      </c>
      <c r="E22" s="453"/>
      <c r="F22" s="121"/>
      <c r="G22" s="122"/>
      <c r="H22" s="123">
        <v>2</v>
      </c>
      <c r="I22" s="124">
        <f>D4</f>
        <v>44245</v>
      </c>
      <c r="J22" s="125"/>
      <c r="K22" s="126">
        <v>10</v>
      </c>
      <c r="L22" s="127">
        <f>D12</f>
        <v>44231</v>
      </c>
      <c r="M22" s="128"/>
      <c r="N22" s="129">
        <v>18</v>
      </c>
      <c r="O22" s="130">
        <f>D20</f>
        <v>44252</v>
      </c>
      <c r="P22" s="131"/>
      <c r="Q22" s="462"/>
      <c r="R22" s="453"/>
      <c r="S22" s="58"/>
      <c r="T22" s="58"/>
      <c r="U22">
        <v>38</v>
      </c>
      <c r="V22" t="s">
        <v>90</v>
      </c>
      <c r="W22" t="s">
        <v>217</v>
      </c>
      <c r="X22" t="s">
        <v>321</v>
      </c>
      <c r="Y22" t="s">
        <v>208</v>
      </c>
      <c r="Z22" s="229">
        <v>32.107387542724609</v>
      </c>
      <c r="AA22" s="229">
        <v>32.290092468261719</v>
      </c>
      <c r="AB22" s="229">
        <v>0.25838378071784973</v>
      </c>
      <c r="AC22" s="229">
        <v>100</v>
      </c>
      <c r="AD22" s="229">
        <v>100</v>
      </c>
      <c r="AE22" t="s">
        <v>226</v>
      </c>
    </row>
    <row r="23" spans="1:31">
      <c r="A23" s="15">
        <v>21</v>
      </c>
      <c r="B23" s="16">
        <v>18</v>
      </c>
      <c r="C23" s="16" t="s">
        <v>104</v>
      </c>
      <c r="D23" s="17">
        <v>44252</v>
      </c>
      <c r="E23" s="451" t="s">
        <v>41</v>
      </c>
      <c r="F23" s="132"/>
      <c r="G23" s="133"/>
      <c r="H23" s="134"/>
      <c r="I23" s="47" t="str">
        <f>C5</f>
        <v>LV43</v>
      </c>
      <c r="J23" s="135"/>
      <c r="K23" s="136"/>
      <c r="L23" s="137" t="str">
        <f>C13</f>
        <v>MM18</v>
      </c>
      <c r="M23" s="138"/>
      <c r="N23" s="139"/>
      <c r="O23" s="140" t="str">
        <f>C21</f>
        <v>KV61</v>
      </c>
      <c r="P23" s="141"/>
      <c r="Q23" s="142">
        <f>D27</f>
        <v>0</v>
      </c>
      <c r="R23" s="452" t="s">
        <v>41</v>
      </c>
      <c r="S23" s="58"/>
      <c r="T23" s="58"/>
      <c r="U23">
        <v>49</v>
      </c>
      <c r="V23" t="s">
        <v>218</v>
      </c>
      <c r="W23" t="s">
        <v>219</v>
      </c>
      <c r="X23" t="s">
        <v>321</v>
      </c>
      <c r="Y23" t="s">
        <v>208</v>
      </c>
      <c r="Z23" s="229">
        <v>36.639404296875</v>
      </c>
      <c r="AA23" s="229">
        <v>36.005928039550781</v>
      </c>
      <c r="AB23" s="229">
        <v>0.89587342739105225</v>
      </c>
      <c r="AC23" s="229">
        <v>10</v>
      </c>
      <c r="AD23" s="229">
        <v>10</v>
      </c>
      <c r="AE23" t="s">
        <v>226</v>
      </c>
    </row>
    <row r="24" spans="1:31" ht="18">
      <c r="A24" s="15">
        <v>22</v>
      </c>
      <c r="B24" s="16">
        <v>18</v>
      </c>
      <c r="C24" s="16" t="s">
        <v>104</v>
      </c>
      <c r="D24" s="17">
        <v>44252</v>
      </c>
      <c r="E24" s="452"/>
      <c r="F24" s="454" t="s">
        <v>42</v>
      </c>
      <c r="G24" s="455"/>
      <c r="H24" s="456">
        <f>B5</f>
        <v>13</v>
      </c>
      <c r="I24" s="457"/>
      <c r="J24" s="458"/>
      <c r="K24" s="459">
        <f>B13</f>
        <v>15</v>
      </c>
      <c r="L24" s="460"/>
      <c r="M24" s="461"/>
      <c r="N24" s="456">
        <f>B21</f>
        <v>17</v>
      </c>
      <c r="O24" s="457"/>
      <c r="P24" s="458"/>
      <c r="Q24" s="144"/>
      <c r="R24" s="452"/>
      <c r="S24" s="58"/>
      <c r="T24" s="58"/>
      <c r="U24">
        <v>50</v>
      </c>
      <c r="V24" t="s">
        <v>220</v>
      </c>
      <c r="W24" t="s">
        <v>219</v>
      </c>
      <c r="X24" t="s">
        <v>321</v>
      </c>
      <c r="Y24" t="s">
        <v>208</v>
      </c>
      <c r="Z24" s="229">
        <v>35.372447967529297</v>
      </c>
      <c r="AA24" s="229">
        <v>36.005928039550781</v>
      </c>
      <c r="AB24" s="229">
        <v>0.89587342739105225</v>
      </c>
      <c r="AC24" s="229">
        <v>10</v>
      </c>
      <c r="AD24" s="229">
        <v>10</v>
      </c>
      <c r="AE24" t="s">
        <v>226</v>
      </c>
    </row>
    <row r="25" spans="1:31" ht="17" thickBot="1">
      <c r="A25" s="15">
        <v>23</v>
      </c>
      <c r="B25" s="16">
        <v>18</v>
      </c>
      <c r="C25" s="16" t="s">
        <v>104</v>
      </c>
      <c r="D25" s="17">
        <v>44252</v>
      </c>
      <c r="E25" s="453"/>
      <c r="F25" s="145"/>
      <c r="G25" s="146"/>
      <c r="H25" s="147">
        <v>3</v>
      </c>
      <c r="I25" s="148">
        <f>D5</f>
        <v>44245</v>
      </c>
      <c r="J25" s="103"/>
      <c r="K25" s="104">
        <v>11</v>
      </c>
      <c r="L25" s="105">
        <f>D13</f>
        <v>44231</v>
      </c>
      <c r="M25" s="149"/>
      <c r="N25" s="150">
        <v>19</v>
      </c>
      <c r="O25" s="148">
        <f>D21</f>
        <v>44252</v>
      </c>
      <c r="P25" s="151"/>
      <c r="Q25" s="152"/>
      <c r="R25" s="453"/>
      <c r="S25" s="58"/>
      <c r="T25" s="58"/>
      <c r="U25">
        <v>61</v>
      </c>
      <c r="V25" t="s">
        <v>221</v>
      </c>
      <c r="W25" t="s">
        <v>222</v>
      </c>
      <c r="X25" t="s">
        <v>321</v>
      </c>
      <c r="Y25" t="s">
        <v>208</v>
      </c>
      <c r="Z25" s="229">
        <v>37.442897796630859</v>
      </c>
      <c r="AA25" s="229">
        <v>37.442897796630859</v>
      </c>
      <c r="AB25" t="s">
        <v>226</v>
      </c>
      <c r="AC25" s="229">
        <v>1</v>
      </c>
      <c r="AD25" s="229">
        <v>1</v>
      </c>
      <c r="AE25" t="s">
        <v>226</v>
      </c>
    </row>
    <row r="26" spans="1:31" ht="18">
      <c r="A26" s="15">
        <v>24</v>
      </c>
      <c r="B26" s="16">
        <v>18</v>
      </c>
      <c r="C26" s="16" t="s">
        <v>104</v>
      </c>
      <c r="D26" s="17">
        <v>44252</v>
      </c>
      <c r="E26" s="475" t="s">
        <v>44</v>
      </c>
      <c r="F26" s="153"/>
      <c r="G26" s="122"/>
      <c r="H26" s="112"/>
      <c r="I26" s="113" t="str">
        <f>C6</f>
        <v>LV43</v>
      </c>
      <c r="J26" s="154"/>
      <c r="K26" s="115"/>
      <c r="L26" s="81" t="str">
        <f>C14</f>
        <v>MM18</v>
      </c>
      <c r="M26" s="117"/>
      <c r="N26" s="155"/>
      <c r="O26" s="113" t="str">
        <f>C22</f>
        <v>KV61</v>
      </c>
      <c r="P26" s="156"/>
      <c r="Q26" s="331"/>
      <c r="R26" s="452" t="s">
        <v>44</v>
      </c>
      <c r="S26" s="58"/>
      <c r="T26" s="58"/>
      <c r="U26">
        <v>62</v>
      </c>
      <c r="V26" t="s">
        <v>223</v>
      </c>
      <c r="W26" t="s">
        <v>222</v>
      </c>
      <c r="X26" t="s">
        <v>321</v>
      </c>
      <c r="Y26" t="s">
        <v>208</v>
      </c>
      <c r="Z26" t="s">
        <v>225</v>
      </c>
      <c r="AA26" s="229">
        <v>37.442897796630859</v>
      </c>
      <c r="AB26" t="s">
        <v>226</v>
      </c>
      <c r="AC26" s="229">
        <v>1</v>
      </c>
      <c r="AD26" t="s">
        <v>226</v>
      </c>
      <c r="AE26" t="s">
        <v>226</v>
      </c>
    </row>
    <row r="27" spans="1:31" ht="18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13</v>
      </c>
      <c r="I27" s="460"/>
      <c r="J27" s="461"/>
      <c r="K27" s="456">
        <f>B14</f>
        <v>15</v>
      </c>
      <c r="L27" s="457"/>
      <c r="M27" s="458"/>
      <c r="N27" s="459">
        <f>B22</f>
        <v>17</v>
      </c>
      <c r="O27" s="460"/>
      <c r="P27" s="461"/>
      <c r="Q27" s="332"/>
      <c r="R27" s="452"/>
      <c r="S27" s="58"/>
      <c r="T27" s="58"/>
      <c r="U27">
        <v>73</v>
      </c>
      <c r="V27" t="s">
        <v>230</v>
      </c>
      <c r="W27" t="s">
        <v>135</v>
      </c>
      <c r="X27" t="s">
        <v>321</v>
      </c>
      <c r="Y27" t="s">
        <v>228</v>
      </c>
      <c r="Z27" t="s">
        <v>225</v>
      </c>
      <c r="AA27" t="s">
        <v>226</v>
      </c>
      <c r="AB27" t="s">
        <v>226</v>
      </c>
      <c r="AC27" t="s">
        <v>226</v>
      </c>
      <c r="AD27" t="s">
        <v>226</v>
      </c>
      <c r="AE27" t="s">
        <v>226</v>
      </c>
    </row>
    <row r="28" spans="1:31" ht="17" thickBot="1">
      <c r="A28" s="157">
        <v>26</v>
      </c>
      <c r="B28" s="32"/>
      <c r="C28" s="32"/>
      <c r="D28" s="17"/>
      <c r="E28" s="477"/>
      <c r="F28" s="158"/>
      <c r="G28" s="159"/>
      <c r="H28" s="129">
        <v>4</v>
      </c>
      <c r="I28" s="160">
        <f>D6</f>
        <v>44245</v>
      </c>
      <c r="J28" s="161"/>
      <c r="K28" s="162">
        <v>12</v>
      </c>
      <c r="L28" s="127">
        <f>D14</f>
        <v>44231</v>
      </c>
      <c r="M28" s="163"/>
      <c r="N28" s="104">
        <v>20</v>
      </c>
      <c r="O28" s="160">
        <f>D22</f>
        <v>44252</v>
      </c>
      <c r="P28" s="131"/>
      <c r="Q28" s="333">
        <f>C28</f>
        <v>0</v>
      </c>
      <c r="R28" s="452"/>
      <c r="S28" s="58"/>
      <c r="T28" s="58"/>
      <c r="U28">
        <v>74</v>
      </c>
      <c r="V28" t="s">
        <v>231</v>
      </c>
      <c r="W28" t="s">
        <v>135</v>
      </c>
      <c r="X28" t="s">
        <v>321</v>
      </c>
      <c r="Y28" t="s">
        <v>228</v>
      </c>
      <c r="Z28" t="s">
        <v>225</v>
      </c>
      <c r="AA28" t="s">
        <v>226</v>
      </c>
      <c r="AB28" t="s">
        <v>226</v>
      </c>
      <c r="AC28" t="s">
        <v>226</v>
      </c>
      <c r="AD28" t="s">
        <v>226</v>
      </c>
      <c r="AE28" t="s">
        <v>226</v>
      </c>
    </row>
    <row r="29" spans="1:31" ht="17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LG94</v>
      </c>
      <c r="J29" s="167"/>
      <c r="K29" s="168"/>
      <c r="L29" s="137" t="str">
        <f>C15</f>
        <v>MM18</v>
      </c>
      <c r="M29" s="138"/>
      <c r="N29" s="139"/>
      <c r="O29" s="140" t="str">
        <f>C23</f>
        <v>LV43</v>
      </c>
      <c r="P29" s="143"/>
      <c r="Q29" s="470">
        <f>B28</f>
        <v>0</v>
      </c>
      <c r="R29" s="471" t="s">
        <v>47</v>
      </c>
      <c r="S29" s="58"/>
      <c r="T29" s="58"/>
      <c r="U29">
        <v>84</v>
      </c>
      <c r="V29" t="s">
        <v>227</v>
      </c>
      <c r="W29" t="s">
        <v>38</v>
      </c>
      <c r="X29" t="s">
        <v>321</v>
      </c>
      <c r="Y29" t="s">
        <v>228</v>
      </c>
      <c r="Z29" t="s">
        <v>225</v>
      </c>
      <c r="AA29" t="s">
        <v>226</v>
      </c>
      <c r="AB29" t="s">
        <v>226</v>
      </c>
      <c r="AC29" t="s">
        <v>226</v>
      </c>
      <c r="AD29" t="s">
        <v>226</v>
      </c>
      <c r="AE29" t="s">
        <v>226</v>
      </c>
    </row>
    <row r="30" spans="1:31" ht="18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14</v>
      </c>
      <c r="I30" s="473"/>
      <c r="J30" s="474"/>
      <c r="K30" s="459">
        <f>B15</f>
        <v>16</v>
      </c>
      <c r="L30" s="460"/>
      <c r="M30" s="461"/>
      <c r="N30" s="456">
        <f>B23</f>
        <v>18</v>
      </c>
      <c r="O30" s="457"/>
      <c r="P30" s="458"/>
      <c r="Q30" s="470"/>
      <c r="R30" s="452"/>
      <c r="S30" s="58"/>
      <c r="T30" s="58"/>
      <c r="U30">
        <v>96</v>
      </c>
      <c r="V30" t="s">
        <v>229</v>
      </c>
      <c r="W30" t="s">
        <v>38</v>
      </c>
      <c r="X30" t="s">
        <v>321</v>
      </c>
      <c r="Y30" t="s">
        <v>228</v>
      </c>
      <c r="Z30" t="s">
        <v>225</v>
      </c>
      <c r="AA30" t="s">
        <v>226</v>
      </c>
      <c r="AB30" t="s">
        <v>226</v>
      </c>
      <c r="AC30" t="s">
        <v>226</v>
      </c>
      <c r="AD30" t="s">
        <v>226</v>
      </c>
      <c r="AE30" t="s">
        <v>226</v>
      </c>
    </row>
    <row r="31" spans="1:31" ht="19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D7</f>
        <v>44210</v>
      </c>
      <c r="J31" s="169"/>
      <c r="K31" s="170">
        <v>13</v>
      </c>
      <c r="L31" s="105">
        <f>D15</f>
        <v>44245</v>
      </c>
      <c r="M31" s="106"/>
      <c r="N31" s="150">
        <v>21</v>
      </c>
      <c r="O31" s="148">
        <f>D23</f>
        <v>44252</v>
      </c>
      <c r="P31" s="109"/>
      <c r="Q31" s="470"/>
      <c r="R31" s="453"/>
      <c r="S31" s="58"/>
      <c r="T31" s="58"/>
      <c r="AA31" s="229"/>
      <c r="AC31" s="229"/>
    </row>
    <row r="32" spans="1:31" ht="18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LG94</v>
      </c>
      <c r="J32" s="172"/>
      <c r="K32" s="115"/>
      <c r="L32" s="81" t="str">
        <f>C16</f>
        <v>MM18</v>
      </c>
      <c r="M32" s="117"/>
      <c r="N32" s="118"/>
      <c r="O32" s="119" t="str">
        <f>C24</f>
        <v>LV43</v>
      </c>
      <c r="P32" s="173"/>
      <c r="Q32" s="174">
        <f>D28</f>
        <v>0</v>
      </c>
      <c r="R32" s="451" t="s">
        <v>49</v>
      </c>
      <c r="S32" s="58"/>
      <c r="T32" s="58"/>
      <c r="AA32" s="229"/>
      <c r="AC32" s="229"/>
    </row>
    <row r="33" spans="1:31" ht="18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14</v>
      </c>
      <c r="I33" s="460"/>
      <c r="J33" s="461"/>
      <c r="K33" s="456">
        <f>B16</f>
        <v>16</v>
      </c>
      <c r="L33" s="457"/>
      <c r="M33" s="458"/>
      <c r="N33" s="459">
        <f>B24</f>
        <v>18</v>
      </c>
      <c r="O33" s="460"/>
      <c r="P33" s="461"/>
      <c r="Q33" s="175"/>
      <c r="R33" s="452"/>
      <c r="S33" s="58"/>
      <c r="T33" s="58"/>
      <c r="U33">
        <v>9</v>
      </c>
      <c r="V33" t="s">
        <v>271</v>
      </c>
      <c r="W33" t="s">
        <v>329</v>
      </c>
      <c r="X33" t="s">
        <v>321</v>
      </c>
      <c r="Y33" t="s">
        <v>228</v>
      </c>
      <c r="Z33" t="s">
        <v>225</v>
      </c>
      <c r="AA33" t="s">
        <v>226</v>
      </c>
      <c r="AB33" t="s">
        <v>226</v>
      </c>
      <c r="AC33" t="s">
        <v>226</v>
      </c>
      <c r="AD33" t="s">
        <v>226</v>
      </c>
      <c r="AE33" t="s">
        <v>226</v>
      </c>
    </row>
    <row r="34" spans="1:31" ht="17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44210</v>
      </c>
      <c r="J34" s="125"/>
      <c r="K34" s="126">
        <v>14</v>
      </c>
      <c r="L34" s="127">
        <f>D16</f>
        <v>44245</v>
      </c>
      <c r="M34" s="178"/>
      <c r="N34" s="129">
        <v>22</v>
      </c>
      <c r="O34" s="130">
        <f>D24</f>
        <v>44252</v>
      </c>
      <c r="P34" s="179"/>
      <c r="Q34" s="180"/>
      <c r="R34" s="452"/>
      <c r="S34" s="58"/>
      <c r="T34" s="58"/>
      <c r="U34">
        <v>10</v>
      </c>
      <c r="V34" t="s">
        <v>273</v>
      </c>
      <c r="W34" t="s">
        <v>329</v>
      </c>
      <c r="X34" t="s">
        <v>321</v>
      </c>
      <c r="Y34" t="s">
        <v>228</v>
      </c>
      <c r="Z34" t="s">
        <v>225</v>
      </c>
      <c r="AA34" t="s">
        <v>226</v>
      </c>
      <c r="AB34" t="s">
        <v>226</v>
      </c>
      <c r="AC34" t="s">
        <v>226</v>
      </c>
      <c r="AD34" t="s">
        <v>226</v>
      </c>
      <c r="AE34" t="s">
        <v>226</v>
      </c>
    </row>
    <row r="35" spans="1:3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LG94</v>
      </c>
      <c r="J35" s="183"/>
      <c r="K35" s="136"/>
      <c r="L35" s="137" t="str">
        <f>C17</f>
        <v>MM18</v>
      </c>
      <c r="M35" s="138"/>
      <c r="N35" s="139"/>
      <c r="O35" s="140" t="str">
        <f>C25</f>
        <v>LV43</v>
      </c>
      <c r="P35" s="143"/>
      <c r="Q35" s="184"/>
      <c r="R35" s="451" t="s">
        <v>51</v>
      </c>
      <c r="S35" s="58"/>
      <c r="T35" s="58"/>
      <c r="U35">
        <v>11</v>
      </c>
      <c r="V35" t="s">
        <v>274</v>
      </c>
      <c r="W35" t="s">
        <v>329</v>
      </c>
      <c r="X35" t="s">
        <v>321</v>
      </c>
      <c r="Y35" t="s">
        <v>228</v>
      </c>
      <c r="Z35" t="s">
        <v>225</v>
      </c>
      <c r="AA35" t="s">
        <v>226</v>
      </c>
      <c r="AB35" t="s">
        <v>226</v>
      </c>
      <c r="AC35" t="s">
        <v>226</v>
      </c>
      <c r="AD35" t="s">
        <v>226</v>
      </c>
      <c r="AE35" t="s">
        <v>226</v>
      </c>
    </row>
    <row r="36" spans="1:31" ht="18">
      <c r="A36" s="181"/>
      <c r="B36" s="182"/>
      <c r="C36" s="182"/>
      <c r="D36" s="182"/>
      <c r="E36" s="452"/>
      <c r="F36" s="456" t="s">
        <v>135</v>
      </c>
      <c r="G36" s="458"/>
      <c r="H36" s="456">
        <f>B9</f>
        <v>14</v>
      </c>
      <c r="I36" s="457"/>
      <c r="J36" s="458"/>
      <c r="K36" s="465">
        <f>B17</f>
        <v>16</v>
      </c>
      <c r="L36" s="466"/>
      <c r="M36" s="467"/>
      <c r="N36" s="456">
        <f>B25</f>
        <v>18</v>
      </c>
      <c r="O36" s="457"/>
      <c r="P36" s="458"/>
      <c r="Q36" s="185" t="s">
        <v>38</v>
      </c>
      <c r="R36" s="452"/>
      <c r="S36" s="58"/>
      <c r="T36" s="58"/>
      <c r="U36">
        <v>21</v>
      </c>
      <c r="V36" t="s">
        <v>275</v>
      </c>
      <c r="W36" t="s">
        <v>329</v>
      </c>
      <c r="X36" t="s">
        <v>321</v>
      </c>
      <c r="Y36" t="s">
        <v>228</v>
      </c>
      <c r="Z36" t="s">
        <v>225</v>
      </c>
      <c r="AA36" t="s">
        <v>226</v>
      </c>
      <c r="AB36" t="s">
        <v>226</v>
      </c>
      <c r="AC36" t="s">
        <v>226</v>
      </c>
      <c r="AD36" t="s">
        <v>226</v>
      </c>
      <c r="AE36" t="s">
        <v>226</v>
      </c>
    </row>
    <row r="37" spans="1:31" ht="19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44210</v>
      </c>
      <c r="J37" s="169"/>
      <c r="K37" s="170">
        <v>15</v>
      </c>
      <c r="L37" s="105">
        <f>D17</f>
        <v>44245</v>
      </c>
      <c r="M37" s="106"/>
      <c r="N37" s="187">
        <v>23</v>
      </c>
      <c r="O37" s="108">
        <f>D25</f>
        <v>44252</v>
      </c>
      <c r="P37" s="109"/>
      <c r="Q37" s="188"/>
      <c r="R37" s="453"/>
      <c r="S37" s="58"/>
      <c r="T37" s="58"/>
      <c r="U37">
        <v>22</v>
      </c>
      <c r="V37" t="s">
        <v>276</v>
      </c>
      <c r="W37" t="s">
        <v>329</v>
      </c>
      <c r="X37" t="s">
        <v>321</v>
      </c>
      <c r="Y37" t="s">
        <v>228</v>
      </c>
      <c r="Z37" t="s">
        <v>225</v>
      </c>
      <c r="AA37" t="s">
        <v>226</v>
      </c>
      <c r="AB37" t="s">
        <v>226</v>
      </c>
      <c r="AC37" t="s">
        <v>226</v>
      </c>
      <c r="AD37" t="s">
        <v>226</v>
      </c>
      <c r="AE37" t="s">
        <v>226</v>
      </c>
    </row>
    <row r="38" spans="1:31" ht="19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LG94</v>
      </c>
      <c r="J38" s="114"/>
      <c r="K38" s="115"/>
      <c r="L38" s="81" t="str">
        <f>C18</f>
        <v>MM18</v>
      </c>
      <c r="M38" s="117"/>
      <c r="N38" s="118"/>
      <c r="O38" s="119" t="str">
        <f>C26</f>
        <v>LV43</v>
      </c>
      <c r="P38" s="173"/>
      <c r="Q38" s="192"/>
      <c r="R38" s="452" t="s">
        <v>52</v>
      </c>
      <c r="S38" s="58"/>
      <c r="T38" s="58"/>
      <c r="U38">
        <v>23</v>
      </c>
      <c r="V38" t="s">
        <v>277</v>
      </c>
      <c r="W38" t="s">
        <v>329</v>
      </c>
      <c r="X38" t="s">
        <v>321</v>
      </c>
      <c r="Y38" t="s">
        <v>228</v>
      </c>
      <c r="Z38" t="s">
        <v>225</v>
      </c>
      <c r="AA38" t="s">
        <v>226</v>
      </c>
      <c r="AB38" t="s">
        <v>226</v>
      </c>
      <c r="AC38" t="s">
        <v>226</v>
      </c>
      <c r="AD38" t="s">
        <v>226</v>
      </c>
      <c r="AE38" t="s">
        <v>226</v>
      </c>
    </row>
    <row r="39" spans="1:31" ht="19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14</v>
      </c>
      <c r="I39" s="460"/>
      <c r="J39" s="461"/>
      <c r="K39" s="456">
        <f>B18</f>
        <v>16</v>
      </c>
      <c r="L39" s="457"/>
      <c r="M39" s="458"/>
      <c r="N39" s="480">
        <f>B26</f>
        <v>18</v>
      </c>
      <c r="O39" s="481"/>
      <c r="P39" s="482"/>
      <c r="Q39" s="196" t="s">
        <v>43</v>
      </c>
      <c r="R39" s="452"/>
      <c r="S39" s="58"/>
      <c r="T39" s="58"/>
      <c r="U39">
        <v>33</v>
      </c>
      <c r="V39" t="s">
        <v>278</v>
      </c>
      <c r="W39" t="s">
        <v>329</v>
      </c>
      <c r="X39" t="s">
        <v>321</v>
      </c>
      <c r="Y39" t="s">
        <v>228</v>
      </c>
      <c r="Z39" t="s">
        <v>225</v>
      </c>
      <c r="AA39" t="s">
        <v>226</v>
      </c>
      <c r="AB39" t="s">
        <v>226</v>
      </c>
      <c r="AC39" t="s">
        <v>226</v>
      </c>
      <c r="AD39" t="s">
        <v>226</v>
      </c>
      <c r="AE39" t="s">
        <v>226</v>
      </c>
    </row>
    <row r="40" spans="1:31" ht="17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44210</v>
      </c>
      <c r="J40" s="201"/>
      <c r="K40" s="202">
        <v>16</v>
      </c>
      <c r="L40" s="203">
        <f>D18</f>
        <v>44245</v>
      </c>
      <c r="M40" s="204"/>
      <c r="N40" s="205">
        <v>24</v>
      </c>
      <c r="O40" s="200">
        <f>D26</f>
        <v>44252</v>
      </c>
      <c r="P40" s="201"/>
      <c r="Q40" s="206"/>
      <c r="R40" s="452"/>
      <c r="S40" s="58"/>
      <c r="T40" s="58"/>
      <c r="U40">
        <v>34</v>
      </c>
      <c r="V40" t="s">
        <v>279</v>
      </c>
      <c r="W40" t="s">
        <v>329</v>
      </c>
      <c r="X40" t="s">
        <v>321</v>
      </c>
      <c r="Y40" t="s">
        <v>228</v>
      </c>
      <c r="Z40" t="s">
        <v>225</v>
      </c>
      <c r="AA40" t="s">
        <v>226</v>
      </c>
      <c r="AB40" t="s">
        <v>226</v>
      </c>
      <c r="AC40" t="s">
        <v>226</v>
      </c>
      <c r="AD40" t="s">
        <v>226</v>
      </c>
      <c r="AE40" t="s">
        <v>226</v>
      </c>
    </row>
    <row r="41" spans="1:31" ht="19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35</v>
      </c>
      <c r="V41" t="s">
        <v>280</v>
      </c>
      <c r="W41" t="s">
        <v>329</v>
      </c>
      <c r="X41" t="s">
        <v>321</v>
      </c>
      <c r="Y41" t="s">
        <v>228</v>
      </c>
      <c r="Z41" t="s">
        <v>225</v>
      </c>
      <c r="AA41" t="s">
        <v>226</v>
      </c>
      <c r="AB41" t="s">
        <v>226</v>
      </c>
      <c r="AC41" t="s">
        <v>226</v>
      </c>
      <c r="AD41" t="s">
        <v>226</v>
      </c>
      <c r="AE41" t="s">
        <v>226</v>
      </c>
    </row>
    <row r="42" spans="1:31" ht="20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45</v>
      </c>
      <c r="V42" t="s">
        <v>281</v>
      </c>
      <c r="W42" t="s">
        <v>329</v>
      </c>
      <c r="X42" t="s">
        <v>321</v>
      </c>
      <c r="Y42" t="s">
        <v>228</v>
      </c>
      <c r="Z42" t="s">
        <v>225</v>
      </c>
      <c r="AA42" t="s">
        <v>226</v>
      </c>
      <c r="AB42" t="s">
        <v>226</v>
      </c>
      <c r="AC42" t="s">
        <v>226</v>
      </c>
      <c r="AD42" t="s">
        <v>226</v>
      </c>
      <c r="AE42" t="s">
        <v>226</v>
      </c>
    </row>
    <row r="43" spans="1:31" ht="20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46</v>
      </c>
      <c r="V43" t="s">
        <v>282</v>
      </c>
      <c r="W43" t="s">
        <v>329</v>
      </c>
      <c r="X43" t="s">
        <v>321</v>
      </c>
      <c r="Y43" t="s">
        <v>228</v>
      </c>
      <c r="Z43" t="s">
        <v>225</v>
      </c>
      <c r="AA43" t="s">
        <v>226</v>
      </c>
      <c r="AB43" t="s">
        <v>226</v>
      </c>
      <c r="AC43" t="s">
        <v>226</v>
      </c>
      <c r="AD43" t="s">
        <v>226</v>
      </c>
      <c r="AE43" t="s">
        <v>226</v>
      </c>
    </row>
    <row r="44" spans="1:31" ht="20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47</v>
      </c>
      <c r="V44" t="s">
        <v>283</v>
      </c>
      <c r="W44" t="s">
        <v>329</v>
      </c>
      <c r="X44" t="s">
        <v>321</v>
      </c>
      <c r="Y44" t="s">
        <v>228</v>
      </c>
      <c r="Z44" t="s">
        <v>225</v>
      </c>
      <c r="AA44" t="s">
        <v>226</v>
      </c>
      <c r="AB44" t="s">
        <v>226</v>
      </c>
      <c r="AC44" t="s">
        <v>226</v>
      </c>
      <c r="AD44" t="s">
        <v>226</v>
      </c>
      <c r="AE44" t="s">
        <v>226</v>
      </c>
    </row>
    <row r="45" spans="1:31" ht="20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51</v>
      </c>
      <c r="V45" t="s">
        <v>245</v>
      </c>
      <c r="W45" t="s">
        <v>330</v>
      </c>
      <c r="X45" t="s">
        <v>321</v>
      </c>
      <c r="Y45" t="s">
        <v>228</v>
      </c>
      <c r="Z45" t="s">
        <v>225</v>
      </c>
      <c r="AA45" s="229">
        <v>38.004177093505859</v>
      </c>
      <c r="AB45" s="229">
        <v>0.36164018511772156</v>
      </c>
      <c r="AC45" t="s">
        <v>226</v>
      </c>
      <c r="AD45" t="s">
        <v>226</v>
      </c>
      <c r="AE45" t="s">
        <v>226</v>
      </c>
    </row>
    <row r="46" spans="1:31" ht="20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52</v>
      </c>
      <c r="V46" t="s">
        <v>247</v>
      </c>
      <c r="W46" t="s">
        <v>330</v>
      </c>
      <c r="X46" t="s">
        <v>321</v>
      </c>
      <c r="Y46" t="s">
        <v>228</v>
      </c>
      <c r="Z46" t="s">
        <v>225</v>
      </c>
      <c r="AA46" s="229">
        <v>38.004177093505859</v>
      </c>
      <c r="AB46" s="229">
        <v>0.36164018511772156</v>
      </c>
      <c r="AC46" t="s">
        <v>226</v>
      </c>
      <c r="AD46" t="s">
        <v>226</v>
      </c>
      <c r="AE46" t="s">
        <v>226</v>
      </c>
    </row>
    <row r="47" spans="1:31" ht="20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53</v>
      </c>
      <c r="V47" t="s">
        <v>248</v>
      </c>
      <c r="W47" t="s">
        <v>330</v>
      </c>
      <c r="X47" t="s">
        <v>321</v>
      </c>
      <c r="Y47" t="s">
        <v>228</v>
      </c>
      <c r="Z47" t="s">
        <v>225</v>
      </c>
      <c r="AA47" s="229">
        <v>38.004177093505859</v>
      </c>
      <c r="AB47" s="229">
        <v>0.36164018511772156</v>
      </c>
      <c r="AC47" t="s">
        <v>226</v>
      </c>
      <c r="AD47" t="s">
        <v>226</v>
      </c>
      <c r="AE47" t="s">
        <v>226</v>
      </c>
    </row>
    <row r="48" spans="1:31" ht="20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63</v>
      </c>
      <c r="V48" t="s">
        <v>250</v>
      </c>
      <c r="W48" t="s">
        <v>330</v>
      </c>
      <c r="X48" t="s">
        <v>321</v>
      </c>
      <c r="Y48" t="s">
        <v>228</v>
      </c>
      <c r="Z48" s="229">
        <v>37.748458862304688</v>
      </c>
      <c r="AA48" s="229">
        <v>38.004177093505859</v>
      </c>
      <c r="AB48" s="229">
        <v>0.36164018511772156</v>
      </c>
      <c r="AC48" s="229">
        <v>1.823638916015625</v>
      </c>
      <c r="AD48" s="229">
        <v>1.5404701232910156</v>
      </c>
      <c r="AE48" s="229">
        <v>0.40046113729476929</v>
      </c>
    </row>
    <row r="49" spans="1:31" ht="20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64</v>
      </c>
      <c r="V49" t="s">
        <v>251</v>
      </c>
      <c r="W49" t="s">
        <v>330</v>
      </c>
      <c r="X49" t="s">
        <v>321</v>
      </c>
      <c r="Y49" t="s">
        <v>228</v>
      </c>
      <c r="Z49" t="s">
        <v>225</v>
      </c>
      <c r="AA49" s="229">
        <v>38.004177093505859</v>
      </c>
      <c r="AB49" s="229">
        <v>0.36164018511772156</v>
      </c>
      <c r="AC49" t="s">
        <v>226</v>
      </c>
      <c r="AD49" t="s">
        <v>226</v>
      </c>
      <c r="AE49" t="s">
        <v>226</v>
      </c>
    </row>
    <row r="50" spans="1:31" ht="20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65</v>
      </c>
      <c r="V50" t="s">
        <v>252</v>
      </c>
      <c r="W50" t="s">
        <v>330</v>
      </c>
      <c r="X50" t="s">
        <v>321</v>
      </c>
      <c r="Y50" t="s">
        <v>228</v>
      </c>
      <c r="Z50" t="s">
        <v>225</v>
      </c>
      <c r="AA50" s="229">
        <v>38.004177093505859</v>
      </c>
      <c r="AB50" s="229">
        <v>0.36164018511772156</v>
      </c>
      <c r="AC50" t="s">
        <v>226</v>
      </c>
      <c r="AD50" t="s">
        <v>226</v>
      </c>
      <c r="AE50" t="s">
        <v>226</v>
      </c>
    </row>
    <row r="51" spans="1:31" ht="20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75</v>
      </c>
      <c r="V51" t="s">
        <v>253</v>
      </c>
      <c r="W51" t="s">
        <v>330</v>
      </c>
      <c r="X51" t="s">
        <v>321</v>
      </c>
      <c r="Y51" t="s">
        <v>228</v>
      </c>
      <c r="Z51" t="s">
        <v>225</v>
      </c>
      <c r="AA51" s="229">
        <v>38.004177093505859</v>
      </c>
      <c r="AB51" s="229">
        <v>0.36164018511772156</v>
      </c>
      <c r="AC51" t="s">
        <v>226</v>
      </c>
      <c r="AD51" t="s">
        <v>226</v>
      </c>
      <c r="AE51" t="s">
        <v>226</v>
      </c>
    </row>
    <row r="52" spans="1:31" ht="20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76</v>
      </c>
      <c r="V52" t="s">
        <v>254</v>
      </c>
      <c r="W52" t="s">
        <v>330</v>
      </c>
      <c r="X52" t="s">
        <v>321</v>
      </c>
      <c r="Y52" t="s">
        <v>228</v>
      </c>
      <c r="Z52" t="s">
        <v>225</v>
      </c>
      <c r="AA52" s="229">
        <v>38.004177093505859</v>
      </c>
      <c r="AB52" s="229">
        <v>0.36164018511772156</v>
      </c>
      <c r="AC52" t="s">
        <v>226</v>
      </c>
      <c r="AD52" t="s">
        <v>226</v>
      </c>
      <c r="AE52" t="s">
        <v>226</v>
      </c>
    </row>
    <row r="53" spans="1:31" ht="20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77</v>
      </c>
      <c r="V53" t="s">
        <v>255</v>
      </c>
      <c r="W53" t="s">
        <v>330</v>
      </c>
      <c r="X53" t="s">
        <v>321</v>
      </c>
      <c r="Y53" t="s">
        <v>228</v>
      </c>
      <c r="Z53" t="s">
        <v>225</v>
      </c>
      <c r="AA53" s="229">
        <v>38.004177093505859</v>
      </c>
      <c r="AB53" s="229">
        <v>0.36164018511772156</v>
      </c>
      <c r="AC53" t="s">
        <v>226</v>
      </c>
      <c r="AD53" t="s">
        <v>226</v>
      </c>
      <c r="AE53" t="s">
        <v>226</v>
      </c>
    </row>
    <row r="54" spans="1:31">
      <c r="U54">
        <v>87</v>
      </c>
      <c r="V54" t="s">
        <v>256</v>
      </c>
      <c r="W54" t="s">
        <v>330</v>
      </c>
      <c r="X54" t="s">
        <v>321</v>
      </c>
      <c r="Y54" t="s">
        <v>228</v>
      </c>
      <c r="Z54" t="s">
        <v>225</v>
      </c>
      <c r="AA54" s="229">
        <v>38.004177093505859</v>
      </c>
      <c r="AB54" s="229">
        <v>0.36164018511772156</v>
      </c>
      <c r="AC54" t="s">
        <v>226</v>
      </c>
      <c r="AD54" t="s">
        <v>226</v>
      </c>
      <c r="AE54" t="s">
        <v>226</v>
      </c>
    </row>
    <row r="55" spans="1:31">
      <c r="U55">
        <v>88</v>
      </c>
      <c r="V55" t="s">
        <v>257</v>
      </c>
      <c r="W55" t="s">
        <v>330</v>
      </c>
      <c r="X55" t="s">
        <v>321</v>
      </c>
      <c r="Y55" t="s">
        <v>228</v>
      </c>
      <c r="Z55" t="s">
        <v>225</v>
      </c>
      <c r="AA55" s="229">
        <v>38.004177093505859</v>
      </c>
      <c r="AB55" s="229">
        <v>0.36164018511772156</v>
      </c>
      <c r="AC55" t="s">
        <v>226</v>
      </c>
      <c r="AD55" t="s">
        <v>226</v>
      </c>
      <c r="AE55" t="s">
        <v>226</v>
      </c>
    </row>
    <row r="56" spans="1:31">
      <c r="U56">
        <v>89</v>
      </c>
      <c r="V56" t="s">
        <v>258</v>
      </c>
      <c r="W56" t="s">
        <v>330</v>
      </c>
      <c r="X56" t="s">
        <v>321</v>
      </c>
      <c r="Y56" t="s">
        <v>228</v>
      </c>
      <c r="Z56" s="229">
        <v>38.259895324707031</v>
      </c>
      <c r="AA56" s="229">
        <v>38.004177093505859</v>
      </c>
      <c r="AB56" s="229">
        <v>0.36164018511772156</v>
      </c>
      <c r="AC56" s="229">
        <v>1.2573013305664062</v>
      </c>
      <c r="AD56" s="229">
        <v>1.5404701232910156</v>
      </c>
      <c r="AE56" s="229">
        <v>0.40046113729476929</v>
      </c>
    </row>
    <row r="57" spans="1:31">
      <c r="U57">
        <v>3</v>
      </c>
      <c r="V57" t="s">
        <v>232</v>
      </c>
      <c r="W57" t="s">
        <v>331</v>
      </c>
      <c r="X57" t="s">
        <v>321</v>
      </c>
      <c r="Y57" t="s">
        <v>228</v>
      </c>
      <c r="Z57" t="s">
        <v>225</v>
      </c>
      <c r="AA57" t="s">
        <v>226</v>
      </c>
      <c r="AB57" t="s">
        <v>226</v>
      </c>
      <c r="AC57" t="s">
        <v>226</v>
      </c>
      <c r="AD57" t="s">
        <v>226</v>
      </c>
      <c r="AE57" t="s">
        <v>226</v>
      </c>
    </row>
    <row r="58" spans="1:31">
      <c r="U58">
        <v>4</v>
      </c>
      <c r="V58" t="s">
        <v>234</v>
      </c>
      <c r="W58" t="s">
        <v>331</v>
      </c>
      <c r="X58" t="s">
        <v>321</v>
      </c>
      <c r="Y58" t="s">
        <v>228</v>
      </c>
      <c r="Z58" t="s">
        <v>225</v>
      </c>
      <c r="AA58" t="s">
        <v>226</v>
      </c>
      <c r="AB58" t="s">
        <v>226</v>
      </c>
      <c r="AC58" t="s">
        <v>226</v>
      </c>
      <c r="AD58" t="s">
        <v>226</v>
      </c>
      <c r="AE58" t="s">
        <v>226</v>
      </c>
    </row>
    <row r="59" spans="1:31">
      <c r="U59">
        <v>5</v>
      </c>
      <c r="V59" t="s">
        <v>235</v>
      </c>
      <c r="W59" t="s">
        <v>331</v>
      </c>
      <c r="X59" t="s">
        <v>321</v>
      </c>
      <c r="Y59" t="s">
        <v>228</v>
      </c>
      <c r="Z59" t="s">
        <v>225</v>
      </c>
      <c r="AA59" t="s">
        <v>226</v>
      </c>
      <c r="AB59" t="s">
        <v>226</v>
      </c>
      <c r="AC59" t="s">
        <v>226</v>
      </c>
      <c r="AD59" t="s">
        <v>226</v>
      </c>
      <c r="AE59" t="s">
        <v>226</v>
      </c>
    </row>
    <row r="60" spans="1:31">
      <c r="U60">
        <v>15</v>
      </c>
      <c r="V60" t="s">
        <v>236</v>
      </c>
      <c r="W60" t="s">
        <v>331</v>
      </c>
      <c r="X60" t="s">
        <v>321</v>
      </c>
      <c r="Y60" t="s">
        <v>228</v>
      </c>
      <c r="Z60" t="s">
        <v>225</v>
      </c>
      <c r="AA60" t="s">
        <v>226</v>
      </c>
      <c r="AB60" t="s">
        <v>226</v>
      </c>
      <c r="AC60" t="s">
        <v>226</v>
      </c>
      <c r="AD60" t="s">
        <v>226</v>
      </c>
      <c r="AE60" t="s">
        <v>226</v>
      </c>
    </row>
    <row r="61" spans="1:31">
      <c r="U61">
        <v>16</v>
      </c>
      <c r="V61" t="s">
        <v>237</v>
      </c>
      <c r="W61" t="s">
        <v>331</v>
      </c>
      <c r="X61" t="s">
        <v>321</v>
      </c>
      <c r="Y61" t="s">
        <v>228</v>
      </c>
      <c r="Z61" t="s">
        <v>225</v>
      </c>
      <c r="AA61" t="s">
        <v>226</v>
      </c>
      <c r="AB61" t="s">
        <v>226</v>
      </c>
      <c r="AC61" t="s">
        <v>226</v>
      </c>
      <c r="AD61" t="s">
        <v>226</v>
      </c>
      <c r="AE61" t="s">
        <v>226</v>
      </c>
    </row>
    <row r="62" spans="1:31">
      <c r="U62">
        <v>17</v>
      </c>
      <c r="V62" t="s">
        <v>238</v>
      </c>
      <c r="W62" t="s">
        <v>331</v>
      </c>
      <c r="X62" t="s">
        <v>321</v>
      </c>
      <c r="Y62" t="s">
        <v>228</v>
      </c>
      <c r="Z62" t="s">
        <v>225</v>
      </c>
      <c r="AA62" t="s">
        <v>226</v>
      </c>
      <c r="AB62" t="s">
        <v>226</v>
      </c>
      <c r="AC62" t="s">
        <v>226</v>
      </c>
      <c r="AD62" t="s">
        <v>226</v>
      </c>
      <c r="AE62" t="s">
        <v>226</v>
      </c>
    </row>
    <row r="63" spans="1:31">
      <c r="U63">
        <v>27</v>
      </c>
      <c r="V63" t="s">
        <v>239</v>
      </c>
      <c r="W63" t="s">
        <v>331</v>
      </c>
      <c r="X63" t="s">
        <v>321</v>
      </c>
      <c r="Y63" t="s">
        <v>228</v>
      </c>
      <c r="Z63" t="s">
        <v>225</v>
      </c>
      <c r="AA63" t="s">
        <v>226</v>
      </c>
      <c r="AB63" t="s">
        <v>226</v>
      </c>
      <c r="AC63" t="s">
        <v>226</v>
      </c>
      <c r="AD63" t="s">
        <v>226</v>
      </c>
      <c r="AE63" t="s">
        <v>226</v>
      </c>
    </row>
    <row r="64" spans="1:31">
      <c r="U64">
        <v>28</v>
      </c>
      <c r="V64" t="s">
        <v>240</v>
      </c>
      <c r="W64" t="s">
        <v>331</v>
      </c>
      <c r="X64" t="s">
        <v>321</v>
      </c>
      <c r="Y64" t="s">
        <v>228</v>
      </c>
      <c r="Z64" t="s">
        <v>225</v>
      </c>
      <c r="AA64" t="s">
        <v>226</v>
      </c>
      <c r="AB64" t="s">
        <v>226</v>
      </c>
      <c r="AC64" t="s">
        <v>226</v>
      </c>
      <c r="AD64" t="s">
        <v>226</v>
      </c>
      <c r="AE64" t="s">
        <v>226</v>
      </c>
    </row>
    <row r="65" spans="21:31">
      <c r="U65">
        <v>29</v>
      </c>
      <c r="V65" t="s">
        <v>241</v>
      </c>
      <c r="W65" t="s">
        <v>331</v>
      </c>
      <c r="X65" t="s">
        <v>321</v>
      </c>
      <c r="Y65" t="s">
        <v>228</v>
      </c>
      <c r="Z65" t="s">
        <v>225</v>
      </c>
      <c r="AA65" t="s">
        <v>226</v>
      </c>
      <c r="AB65" t="s">
        <v>226</v>
      </c>
      <c r="AC65" t="s">
        <v>226</v>
      </c>
      <c r="AD65" t="s">
        <v>226</v>
      </c>
      <c r="AE65" t="s">
        <v>226</v>
      </c>
    </row>
    <row r="66" spans="21:31">
      <c r="U66">
        <v>39</v>
      </c>
      <c r="V66" t="s">
        <v>242</v>
      </c>
      <c r="W66" t="s">
        <v>331</v>
      </c>
      <c r="X66" t="s">
        <v>321</v>
      </c>
      <c r="Y66" t="s">
        <v>228</v>
      </c>
      <c r="Z66" t="s">
        <v>225</v>
      </c>
      <c r="AA66" t="s">
        <v>226</v>
      </c>
      <c r="AB66" t="s">
        <v>226</v>
      </c>
      <c r="AC66" t="s">
        <v>226</v>
      </c>
      <c r="AD66" t="s">
        <v>226</v>
      </c>
      <c r="AE66" t="s">
        <v>226</v>
      </c>
    </row>
    <row r="67" spans="21:31">
      <c r="U67">
        <v>40</v>
      </c>
      <c r="V67" t="s">
        <v>243</v>
      </c>
      <c r="W67" t="s">
        <v>331</v>
      </c>
      <c r="X67" t="s">
        <v>321</v>
      </c>
      <c r="Y67" t="s">
        <v>228</v>
      </c>
      <c r="Z67" t="s">
        <v>225</v>
      </c>
      <c r="AA67" t="s">
        <v>226</v>
      </c>
      <c r="AB67" t="s">
        <v>226</v>
      </c>
      <c r="AC67" t="s">
        <v>226</v>
      </c>
      <c r="AD67" t="s">
        <v>226</v>
      </c>
      <c r="AE67" t="s">
        <v>226</v>
      </c>
    </row>
    <row r="68" spans="21:31">
      <c r="U68">
        <v>41</v>
      </c>
      <c r="V68" t="s">
        <v>244</v>
      </c>
      <c r="W68" t="s">
        <v>331</v>
      </c>
      <c r="X68" t="s">
        <v>321</v>
      </c>
      <c r="Y68" t="s">
        <v>228</v>
      </c>
      <c r="Z68" t="s">
        <v>225</v>
      </c>
      <c r="AA68" t="s">
        <v>226</v>
      </c>
      <c r="AB68" t="s">
        <v>226</v>
      </c>
      <c r="AC68" t="s">
        <v>226</v>
      </c>
      <c r="AD68" t="s">
        <v>226</v>
      </c>
      <c r="AE68" t="s">
        <v>226</v>
      </c>
    </row>
    <row r="69" spans="21:31">
      <c r="U69">
        <v>57</v>
      </c>
      <c r="V69" t="s">
        <v>297</v>
      </c>
      <c r="W69" t="s">
        <v>332</v>
      </c>
      <c r="X69" t="s">
        <v>321</v>
      </c>
      <c r="Y69" t="s">
        <v>228</v>
      </c>
      <c r="Z69" t="s">
        <v>225</v>
      </c>
      <c r="AA69" t="s">
        <v>226</v>
      </c>
      <c r="AB69" t="s">
        <v>226</v>
      </c>
      <c r="AC69" t="s">
        <v>226</v>
      </c>
      <c r="AD69" t="s">
        <v>226</v>
      </c>
      <c r="AE69" t="s">
        <v>226</v>
      </c>
    </row>
    <row r="70" spans="21:31">
      <c r="U70">
        <v>58</v>
      </c>
      <c r="V70" t="s">
        <v>299</v>
      </c>
      <c r="W70" t="s">
        <v>332</v>
      </c>
      <c r="X70" t="s">
        <v>321</v>
      </c>
      <c r="Y70" t="s">
        <v>228</v>
      </c>
      <c r="Z70" t="s">
        <v>225</v>
      </c>
      <c r="AA70" t="s">
        <v>226</v>
      </c>
      <c r="AB70" t="s">
        <v>226</v>
      </c>
      <c r="AC70" t="s">
        <v>226</v>
      </c>
      <c r="AD70" t="s">
        <v>226</v>
      </c>
      <c r="AE70" t="s">
        <v>226</v>
      </c>
    </row>
    <row r="71" spans="21:31" customFormat="1">
      <c r="U71">
        <v>59</v>
      </c>
      <c r="V71" t="s">
        <v>300</v>
      </c>
      <c r="W71" t="s">
        <v>332</v>
      </c>
      <c r="X71" t="s">
        <v>321</v>
      </c>
      <c r="Y71" t="s">
        <v>228</v>
      </c>
      <c r="Z71" t="s">
        <v>225</v>
      </c>
      <c r="AA71" t="s">
        <v>226</v>
      </c>
      <c r="AB71" t="s">
        <v>226</v>
      </c>
      <c r="AC71" t="s">
        <v>226</v>
      </c>
      <c r="AD71" t="s">
        <v>226</v>
      </c>
      <c r="AE71" t="s">
        <v>226</v>
      </c>
    </row>
    <row r="72" spans="21:31" customFormat="1">
      <c r="U72">
        <v>69</v>
      </c>
      <c r="V72" t="s">
        <v>301</v>
      </c>
      <c r="W72" t="s">
        <v>332</v>
      </c>
      <c r="X72" t="s">
        <v>321</v>
      </c>
      <c r="Y72" t="s">
        <v>228</v>
      </c>
      <c r="Z72" t="s">
        <v>225</v>
      </c>
      <c r="AA72" t="s">
        <v>226</v>
      </c>
      <c r="AB72" t="s">
        <v>226</v>
      </c>
      <c r="AC72" t="s">
        <v>226</v>
      </c>
      <c r="AD72" t="s">
        <v>226</v>
      </c>
      <c r="AE72" t="s">
        <v>226</v>
      </c>
    </row>
    <row r="73" spans="21:31">
      <c r="U73">
        <v>70</v>
      </c>
      <c r="V73" t="s">
        <v>302</v>
      </c>
      <c r="W73" t="s">
        <v>332</v>
      </c>
      <c r="X73" t="s">
        <v>321</v>
      </c>
      <c r="Y73" t="s">
        <v>228</v>
      </c>
      <c r="Z73" t="s">
        <v>225</v>
      </c>
      <c r="AA73" t="s">
        <v>226</v>
      </c>
      <c r="AB73" t="s">
        <v>226</v>
      </c>
      <c r="AC73" t="s">
        <v>226</v>
      </c>
      <c r="AD73" t="s">
        <v>226</v>
      </c>
      <c r="AE73" t="s">
        <v>226</v>
      </c>
    </row>
    <row r="74" spans="21:31">
      <c r="U74">
        <v>71</v>
      </c>
      <c r="V74" t="s">
        <v>303</v>
      </c>
      <c r="W74" t="s">
        <v>332</v>
      </c>
      <c r="X74" t="s">
        <v>321</v>
      </c>
      <c r="Y74" t="s">
        <v>228</v>
      </c>
      <c r="Z74" t="s">
        <v>225</v>
      </c>
      <c r="AA74" t="s">
        <v>226</v>
      </c>
      <c r="AB74" t="s">
        <v>226</v>
      </c>
      <c r="AC74" t="s">
        <v>226</v>
      </c>
      <c r="AD74" t="s">
        <v>226</v>
      </c>
      <c r="AE74" t="s">
        <v>226</v>
      </c>
    </row>
    <row r="75" spans="21:31">
      <c r="U75">
        <v>81</v>
      </c>
      <c r="V75" t="s">
        <v>304</v>
      </c>
      <c r="W75" t="s">
        <v>332</v>
      </c>
      <c r="X75" t="s">
        <v>321</v>
      </c>
      <c r="Y75" t="s">
        <v>228</v>
      </c>
      <c r="Z75" t="s">
        <v>225</v>
      </c>
      <c r="AA75" t="s">
        <v>226</v>
      </c>
      <c r="AB75" t="s">
        <v>226</v>
      </c>
      <c r="AC75" t="s">
        <v>226</v>
      </c>
      <c r="AD75" t="s">
        <v>226</v>
      </c>
      <c r="AE75" t="s">
        <v>226</v>
      </c>
    </row>
    <row r="76" spans="21:31">
      <c r="U76">
        <v>82</v>
      </c>
      <c r="V76" t="s">
        <v>305</v>
      </c>
      <c r="W76" t="s">
        <v>332</v>
      </c>
      <c r="X76" t="s">
        <v>321</v>
      </c>
      <c r="Y76" t="s">
        <v>228</v>
      </c>
      <c r="Z76" t="s">
        <v>225</v>
      </c>
      <c r="AA76" t="s">
        <v>226</v>
      </c>
      <c r="AB76" t="s">
        <v>226</v>
      </c>
      <c r="AC76" t="s">
        <v>226</v>
      </c>
      <c r="AD76" t="s">
        <v>226</v>
      </c>
      <c r="AE76" t="s">
        <v>226</v>
      </c>
    </row>
    <row r="77" spans="21:31">
      <c r="U77">
        <v>83</v>
      </c>
      <c r="V77" t="s">
        <v>306</v>
      </c>
      <c r="W77" t="s">
        <v>332</v>
      </c>
      <c r="X77" t="s">
        <v>321</v>
      </c>
      <c r="Y77" t="s">
        <v>228</v>
      </c>
      <c r="Z77" t="s">
        <v>225</v>
      </c>
      <c r="AA77" t="s">
        <v>226</v>
      </c>
      <c r="AB77" t="s">
        <v>226</v>
      </c>
      <c r="AC77" t="s">
        <v>226</v>
      </c>
      <c r="AD77" t="s">
        <v>226</v>
      </c>
      <c r="AE77" t="s">
        <v>226</v>
      </c>
    </row>
    <row r="78" spans="21:31">
      <c r="U78">
        <v>93</v>
      </c>
      <c r="V78" t="s">
        <v>307</v>
      </c>
      <c r="W78" t="s">
        <v>332</v>
      </c>
      <c r="X78" t="s">
        <v>321</v>
      </c>
      <c r="Y78" t="s">
        <v>228</v>
      </c>
      <c r="Z78" t="s">
        <v>225</v>
      </c>
      <c r="AA78" t="s">
        <v>226</v>
      </c>
      <c r="AB78" t="s">
        <v>226</v>
      </c>
      <c r="AC78" t="s">
        <v>226</v>
      </c>
      <c r="AD78" t="s">
        <v>226</v>
      </c>
      <c r="AE78" t="s">
        <v>226</v>
      </c>
    </row>
    <row r="79" spans="21:31">
      <c r="U79">
        <v>94</v>
      </c>
      <c r="V79" t="s">
        <v>308</v>
      </c>
      <c r="W79" t="s">
        <v>332</v>
      </c>
      <c r="X79" t="s">
        <v>321</v>
      </c>
      <c r="Y79" t="s">
        <v>228</v>
      </c>
      <c r="Z79" t="s">
        <v>225</v>
      </c>
      <c r="AA79" t="s">
        <v>226</v>
      </c>
      <c r="AB79" t="s">
        <v>226</v>
      </c>
      <c r="AC79" t="s">
        <v>226</v>
      </c>
      <c r="AD79" t="s">
        <v>226</v>
      </c>
      <c r="AE79" t="s">
        <v>226</v>
      </c>
    </row>
    <row r="80" spans="21:31">
      <c r="U80">
        <v>95</v>
      </c>
      <c r="V80" t="s">
        <v>309</v>
      </c>
      <c r="W80" t="s">
        <v>332</v>
      </c>
      <c r="X80" t="s">
        <v>321</v>
      </c>
      <c r="Y80" t="s">
        <v>228</v>
      </c>
      <c r="Z80" t="s">
        <v>225</v>
      </c>
      <c r="AA80" t="s">
        <v>226</v>
      </c>
      <c r="AB80" t="s">
        <v>226</v>
      </c>
      <c r="AC80" t="s">
        <v>226</v>
      </c>
      <c r="AD80" t="s">
        <v>226</v>
      </c>
      <c r="AE80" t="s">
        <v>226</v>
      </c>
    </row>
    <row r="81" spans="21:31">
      <c r="U81">
        <v>6</v>
      </c>
      <c r="V81" t="s">
        <v>259</v>
      </c>
      <c r="W81" t="s">
        <v>333</v>
      </c>
      <c r="X81" t="s">
        <v>321</v>
      </c>
      <c r="Y81" t="s">
        <v>228</v>
      </c>
      <c r="Z81" t="s">
        <v>225</v>
      </c>
      <c r="AA81" t="s">
        <v>226</v>
      </c>
      <c r="AB81" t="s">
        <v>226</v>
      </c>
      <c r="AC81" t="s">
        <v>226</v>
      </c>
      <c r="AD81" t="s">
        <v>226</v>
      </c>
      <c r="AE81" t="s">
        <v>226</v>
      </c>
    </row>
    <row r="82" spans="21:31">
      <c r="U82">
        <v>7</v>
      </c>
      <c r="V82" t="s">
        <v>261</v>
      </c>
      <c r="W82" t="s">
        <v>333</v>
      </c>
      <c r="X82" t="s">
        <v>321</v>
      </c>
      <c r="Y82" t="s">
        <v>228</v>
      </c>
      <c r="Z82" t="s">
        <v>225</v>
      </c>
      <c r="AA82" t="s">
        <v>226</v>
      </c>
      <c r="AB82" t="s">
        <v>226</v>
      </c>
      <c r="AC82" t="s">
        <v>226</v>
      </c>
      <c r="AD82" t="s">
        <v>226</v>
      </c>
      <c r="AE82" t="s">
        <v>226</v>
      </c>
    </row>
    <row r="83" spans="21:31">
      <c r="U83">
        <v>8</v>
      </c>
      <c r="V83" t="s">
        <v>262</v>
      </c>
      <c r="W83" t="s">
        <v>333</v>
      </c>
      <c r="X83" t="s">
        <v>321</v>
      </c>
      <c r="Y83" t="s">
        <v>228</v>
      </c>
      <c r="Z83" t="s">
        <v>225</v>
      </c>
      <c r="AA83" t="s">
        <v>226</v>
      </c>
      <c r="AB83" t="s">
        <v>226</v>
      </c>
      <c r="AC83" t="s">
        <v>226</v>
      </c>
      <c r="AD83" t="s">
        <v>226</v>
      </c>
      <c r="AE83" t="s">
        <v>226</v>
      </c>
    </row>
    <row r="84" spans="21:31">
      <c r="U84">
        <v>18</v>
      </c>
      <c r="V84" t="s">
        <v>263</v>
      </c>
      <c r="W84" t="s">
        <v>333</v>
      </c>
      <c r="X84" t="s">
        <v>321</v>
      </c>
      <c r="Y84" t="s">
        <v>228</v>
      </c>
      <c r="Z84" t="s">
        <v>225</v>
      </c>
      <c r="AA84" t="s">
        <v>226</v>
      </c>
      <c r="AB84" t="s">
        <v>226</v>
      </c>
      <c r="AC84" t="s">
        <v>226</v>
      </c>
      <c r="AD84" t="s">
        <v>226</v>
      </c>
      <c r="AE84" t="s">
        <v>226</v>
      </c>
    </row>
    <row r="85" spans="21:31">
      <c r="U85">
        <v>19</v>
      </c>
      <c r="V85" t="s">
        <v>264</v>
      </c>
      <c r="W85" t="s">
        <v>333</v>
      </c>
      <c r="X85" t="s">
        <v>321</v>
      </c>
      <c r="Y85" t="s">
        <v>228</v>
      </c>
      <c r="Z85" t="s">
        <v>225</v>
      </c>
      <c r="AA85" t="s">
        <v>226</v>
      </c>
      <c r="AB85" t="s">
        <v>226</v>
      </c>
      <c r="AC85" t="s">
        <v>226</v>
      </c>
      <c r="AD85" t="s">
        <v>226</v>
      </c>
      <c r="AE85" t="s">
        <v>226</v>
      </c>
    </row>
    <row r="86" spans="21:31">
      <c r="U86">
        <v>20</v>
      </c>
      <c r="V86" t="s">
        <v>265</v>
      </c>
      <c r="W86" t="s">
        <v>333</v>
      </c>
      <c r="X86" t="s">
        <v>321</v>
      </c>
      <c r="Y86" t="s">
        <v>228</v>
      </c>
      <c r="Z86" t="s">
        <v>225</v>
      </c>
      <c r="AA86" t="s">
        <v>226</v>
      </c>
      <c r="AB86" t="s">
        <v>226</v>
      </c>
      <c r="AC86" t="s">
        <v>226</v>
      </c>
      <c r="AD86" t="s">
        <v>226</v>
      </c>
      <c r="AE86" t="s">
        <v>226</v>
      </c>
    </row>
    <row r="87" spans="21:31">
      <c r="U87">
        <v>30</v>
      </c>
      <c r="V87" t="s">
        <v>266</v>
      </c>
      <c r="W87" t="s">
        <v>333</v>
      </c>
      <c r="X87" t="s">
        <v>321</v>
      </c>
      <c r="Y87" t="s">
        <v>228</v>
      </c>
      <c r="Z87" t="s">
        <v>225</v>
      </c>
      <c r="AA87" t="s">
        <v>226</v>
      </c>
      <c r="AB87" t="s">
        <v>226</v>
      </c>
      <c r="AC87" t="s">
        <v>226</v>
      </c>
      <c r="AD87" t="s">
        <v>226</v>
      </c>
      <c r="AE87" t="s">
        <v>226</v>
      </c>
    </row>
    <row r="88" spans="21:31">
      <c r="U88">
        <v>31</v>
      </c>
      <c r="V88" t="s">
        <v>267</v>
      </c>
      <c r="W88" t="s">
        <v>333</v>
      </c>
      <c r="X88" t="s">
        <v>321</v>
      </c>
      <c r="Y88" t="s">
        <v>228</v>
      </c>
      <c r="Z88" t="s">
        <v>225</v>
      </c>
      <c r="AA88" t="s">
        <v>226</v>
      </c>
      <c r="AB88" t="s">
        <v>226</v>
      </c>
      <c r="AC88" t="s">
        <v>226</v>
      </c>
      <c r="AD88" t="s">
        <v>226</v>
      </c>
      <c r="AE88" t="s">
        <v>226</v>
      </c>
    </row>
    <row r="89" spans="21:31">
      <c r="U89">
        <v>32</v>
      </c>
      <c r="V89" t="s">
        <v>268</v>
      </c>
      <c r="W89" t="s">
        <v>333</v>
      </c>
      <c r="X89" t="s">
        <v>321</v>
      </c>
      <c r="Y89" t="s">
        <v>228</v>
      </c>
      <c r="Z89" t="s">
        <v>225</v>
      </c>
      <c r="AA89" t="s">
        <v>226</v>
      </c>
      <c r="AB89" t="s">
        <v>226</v>
      </c>
      <c r="AC89" t="s">
        <v>226</v>
      </c>
      <c r="AD89" t="s">
        <v>226</v>
      </c>
      <c r="AE89" t="s">
        <v>226</v>
      </c>
    </row>
    <row r="90" spans="21:31">
      <c r="U90">
        <v>42</v>
      </c>
      <c r="V90" t="s">
        <v>269</v>
      </c>
      <c r="W90" t="s">
        <v>333</v>
      </c>
      <c r="X90" t="s">
        <v>321</v>
      </c>
      <c r="Y90" t="s">
        <v>228</v>
      </c>
      <c r="Z90" t="s">
        <v>225</v>
      </c>
      <c r="AA90" t="s">
        <v>226</v>
      </c>
      <c r="AB90" t="s">
        <v>226</v>
      </c>
      <c r="AC90" t="s">
        <v>226</v>
      </c>
      <c r="AD90" t="s">
        <v>226</v>
      </c>
      <c r="AE90" t="s">
        <v>226</v>
      </c>
    </row>
    <row r="91" spans="21:31">
      <c r="U91">
        <v>43</v>
      </c>
      <c r="V91" t="s">
        <v>91</v>
      </c>
      <c r="W91" t="s">
        <v>333</v>
      </c>
      <c r="X91" t="s">
        <v>321</v>
      </c>
      <c r="Y91" t="s">
        <v>228</v>
      </c>
      <c r="Z91" t="s">
        <v>225</v>
      </c>
      <c r="AA91" t="s">
        <v>226</v>
      </c>
      <c r="AB91" t="s">
        <v>226</v>
      </c>
      <c r="AC91" t="s">
        <v>226</v>
      </c>
      <c r="AD91" t="s">
        <v>226</v>
      </c>
      <c r="AE91" t="s">
        <v>226</v>
      </c>
    </row>
    <row r="92" spans="21:31">
      <c r="U92">
        <v>44</v>
      </c>
      <c r="V92" t="s">
        <v>270</v>
      </c>
      <c r="W92" t="s">
        <v>333</v>
      </c>
      <c r="X92" t="s">
        <v>321</v>
      </c>
      <c r="Y92" t="s">
        <v>228</v>
      </c>
      <c r="Z92" t="s">
        <v>225</v>
      </c>
      <c r="AA92" t="s">
        <v>226</v>
      </c>
      <c r="AB92" t="s">
        <v>226</v>
      </c>
      <c r="AC92" t="s">
        <v>226</v>
      </c>
      <c r="AD92" t="s">
        <v>226</v>
      </c>
      <c r="AE92" t="s">
        <v>226</v>
      </c>
    </row>
    <row r="93" spans="21:31">
      <c r="U93">
        <v>54</v>
      </c>
      <c r="V93" t="s">
        <v>284</v>
      </c>
      <c r="W93" t="s">
        <v>334</v>
      </c>
      <c r="X93" t="s">
        <v>321</v>
      </c>
      <c r="Y93" t="s">
        <v>228</v>
      </c>
      <c r="Z93" t="s">
        <v>225</v>
      </c>
      <c r="AA93" t="s">
        <v>226</v>
      </c>
      <c r="AB93" t="s">
        <v>226</v>
      </c>
      <c r="AC93" t="s">
        <v>226</v>
      </c>
      <c r="AD93" t="s">
        <v>226</v>
      </c>
      <c r="AE93" t="s">
        <v>226</v>
      </c>
    </row>
    <row r="94" spans="21:31">
      <c r="U94">
        <v>55</v>
      </c>
      <c r="V94" t="s">
        <v>286</v>
      </c>
      <c r="W94" t="s">
        <v>334</v>
      </c>
      <c r="X94" t="s">
        <v>321</v>
      </c>
      <c r="Y94" t="s">
        <v>228</v>
      </c>
      <c r="Z94" t="s">
        <v>225</v>
      </c>
      <c r="AA94" t="s">
        <v>226</v>
      </c>
      <c r="AB94" t="s">
        <v>226</v>
      </c>
      <c r="AC94" t="s">
        <v>226</v>
      </c>
      <c r="AD94" t="s">
        <v>226</v>
      </c>
      <c r="AE94" t="s">
        <v>226</v>
      </c>
    </row>
    <row r="95" spans="21:31">
      <c r="U95">
        <v>56</v>
      </c>
      <c r="V95" t="s">
        <v>287</v>
      </c>
      <c r="W95" t="s">
        <v>334</v>
      </c>
      <c r="X95" t="s">
        <v>321</v>
      </c>
      <c r="Y95" t="s">
        <v>228</v>
      </c>
      <c r="Z95" t="s">
        <v>225</v>
      </c>
      <c r="AA95" t="s">
        <v>226</v>
      </c>
      <c r="AB95" t="s">
        <v>226</v>
      </c>
      <c r="AC95" t="s">
        <v>226</v>
      </c>
      <c r="AD95" t="s">
        <v>226</v>
      </c>
      <c r="AE95" t="s">
        <v>226</v>
      </c>
    </row>
    <row r="96" spans="21:31">
      <c r="U96">
        <v>66</v>
      </c>
      <c r="V96" t="s">
        <v>288</v>
      </c>
      <c r="W96" t="s">
        <v>334</v>
      </c>
      <c r="X96" t="s">
        <v>321</v>
      </c>
      <c r="Y96" t="s">
        <v>228</v>
      </c>
      <c r="Z96" t="s">
        <v>225</v>
      </c>
      <c r="AA96" t="s">
        <v>226</v>
      </c>
      <c r="AB96" t="s">
        <v>226</v>
      </c>
      <c r="AC96" t="s">
        <v>226</v>
      </c>
      <c r="AD96" t="s">
        <v>226</v>
      </c>
      <c r="AE96" t="s">
        <v>226</v>
      </c>
    </row>
    <row r="97" spans="21:31">
      <c r="U97">
        <v>67</v>
      </c>
      <c r="V97" t="s">
        <v>289</v>
      </c>
      <c r="W97" t="s">
        <v>334</v>
      </c>
      <c r="X97" t="s">
        <v>321</v>
      </c>
      <c r="Y97" t="s">
        <v>228</v>
      </c>
      <c r="Z97" t="s">
        <v>225</v>
      </c>
      <c r="AA97" t="s">
        <v>226</v>
      </c>
      <c r="AB97" t="s">
        <v>226</v>
      </c>
      <c r="AC97" t="s">
        <v>226</v>
      </c>
      <c r="AD97" t="s">
        <v>226</v>
      </c>
      <c r="AE97" t="s">
        <v>226</v>
      </c>
    </row>
    <row r="98" spans="21:31">
      <c r="U98">
        <v>68</v>
      </c>
      <c r="V98" t="s">
        <v>290</v>
      </c>
      <c r="W98" t="s">
        <v>334</v>
      </c>
      <c r="X98" t="s">
        <v>321</v>
      </c>
      <c r="Y98" t="s">
        <v>228</v>
      </c>
      <c r="Z98" t="s">
        <v>225</v>
      </c>
      <c r="AA98" t="s">
        <v>226</v>
      </c>
      <c r="AB98" t="s">
        <v>226</v>
      </c>
      <c r="AC98" t="s">
        <v>226</v>
      </c>
      <c r="AD98" t="s">
        <v>226</v>
      </c>
      <c r="AE98" t="s">
        <v>226</v>
      </c>
    </row>
    <row r="99" spans="21:31">
      <c r="U99">
        <v>78</v>
      </c>
      <c r="V99" t="s">
        <v>291</v>
      </c>
      <c r="W99" t="s">
        <v>334</v>
      </c>
      <c r="X99" t="s">
        <v>321</v>
      </c>
      <c r="Y99" t="s">
        <v>228</v>
      </c>
      <c r="Z99" t="s">
        <v>225</v>
      </c>
      <c r="AA99" t="s">
        <v>226</v>
      </c>
      <c r="AB99" t="s">
        <v>226</v>
      </c>
      <c r="AC99" t="s">
        <v>226</v>
      </c>
      <c r="AD99" t="s">
        <v>226</v>
      </c>
      <c r="AE99" t="s">
        <v>226</v>
      </c>
    </row>
    <row r="100" spans="21:31">
      <c r="U100">
        <v>79</v>
      </c>
      <c r="V100" t="s">
        <v>292</v>
      </c>
      <c r="W100" t="s">
        <v>334</v>
      </c>
      <c r="X100" t="s">
        <v>321</v>
      </c>
      <c r="Y100" t="s">
        <v>228</v>
      </c>
      <c r="Z100" t="s">
        <v>225</v>
      </c>
      <c r="AA100" t="s">
        <v>226</v>
      </c>
      <c r="AB100" t="s">
        <v>226</v>
      </c>
      <c r="AC100" t="s">
        <v>226</v>
      </c>
      <c r="AD100" t="s">
        <v>226</v>
      </c>
      <c r="AE100" t="s">
        <v>226</v>
      </c>
    </row>
    <row r="101" spans="21:31">
      <c r="U101">
        <v>80</v>
      </c>
      <c r="V101" t="s">
        <v>293</v>
      </c>
      <c r="W101" t="s">
        <v>334</v>
      </c>
      <c r="X101" t="s">
        <v>321</v>
      </c>
      <c r="Y101" t="s">
        <v>228</v>
      </c>
      <c r="Z101" t="s">
        <v>225</v>
      </c>
      <c r="AA101" t="s">
        <v>226</v>
      </c>
      <c r="AB101" t="s">
        <v>226</v>
      </c>
      <c r="AC101" t="s">
        <v>226</v>
      </c>
      <c r="AD101" t="s">
        <v>226</v>
      </c>
      <c r="AE101" t="s">
        <v>226</v>
      </c>
    </row>
    <row r="102" spans="21:31">
      <c r="U102">
        <v>90</v>
      </c>
      <c r="V102" t="s">
        <v>294</v>
      </c>
      <c r="W102" t="s">
        <v>334</v>
      </c>
      <c r="X102" t="s">
        <v>321</v>
      </c>
      <c r="Y102" t="s">
        <v>228</v>
      </c>
      <c r="Z102" t="s">
        <v>225</v>
      </c>
      <c r="AA102" t="s">
        <v>226</v>
      </c>
      <c r="AB102" t="s">
        <v>226</v>
      </c>
      <c r="AC102" t="s">
        <v>226</v>
      </c>
      <c r="AD102" t="s">
        <v>226</v>
      </c>
      <c r="AE102" t="s">
        <v>226</v>
      </c>
    </row>
    <row r="103" spans="21:31">
      <c r="U103">
        <v>91</v>
      </c>
      <c r="V103" t="s">
        <v>295</v>
      </c>
      <c r="W103" t="s">
        <v>334</v>
      </c>
      <c r="X103" t="s">
        <v>321</v>
      </c>
      <c r="Y103" t="s">
        <v>228</v>
      </c>
      <c r="Z103" t="s">
        <v>225</v>
      </c>
      <c r="AA103" t="s">
        <v>226</v>
      </c>
      <c r="AB103" t="s">
        <v>226</v>
      </c>
      <c r="AC103" t="s">
        <v>226</v>
      </c>
      <c r="AD103" t="s">
        <v>226</v>
      </c>
      <c r="AE103" t="s">
        <v>226</v>
      </c>
    </row>
    <row r="104" spans="21:31">
      <c r="U104">
        <v>92</v>
      </c>
      <c r="V104" t="s">
        <v>296</v>
      </c>
      <c r="W104" t="s">
        <v>334</v>
      </c>
      <c r="X104" t="s">
        <v>321</v>
      </c>
      <c r="Y104" t="s">
        <v>228</v>
      </c>
      <c r="Z104" t="s">
        <v>225</v>
      </c>
      <c r="AA104" t="s">
        <v>226</v>
      </c>
      <c r="AB104" t="s">
        <v>226</v>
      </c>
      <c r="AC104" t="s">
        <v>226</v>
      </c>
      <c r="AD104" t="s">
        <v>226</v>
      </c>
      <c r="AE104" t="s">
        <v>226</v>
      </c>
    </row>
  </sheetData>
  <mergeCells count="54">
    <mergeCell ref="G2:H2"/>
    <mergeCell ref="E17:E19"/>
    <mergeCell ref="R17:R19"/>
    <mergeCell ref="F18:G18"/>
    <mergeCell ref="H18:J18"/>
    <mergeCell ref="K18:M18"/>
    <mergeCell ref="N18:P18"/>
    <mergeCell ref="E20:E22"/>
    <mergeCell ref="Q20:Q22"/>
    <mergeCell ref="R20:R22"/>
    <mergeCell ref="F21:G21"/>
    <mergeCell ref="H21:J21"/>
    <mergeCell ref="K21:M21"/>
    <mergeCell ref="N21:P21"/>
    <mergeCell ref="E23:E25"/>
    <mergeCell ref="R23:R25"/>
    <mergeCell ref="F24:G24"/>
    <mergeCell ref="H24:J24"/>
    <mergeCell ref="K24:M24"/>
    <mergeCell ref="N24:P24"/>
    <mergeCell ref="E26:E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</mergeCells>
  <conditionalFormatting sqref="A1:T1 A42:G53 I42:I53 R2:T2 R15:T15 S5:S7 K42:T53 E4:F4 R4:R7 A32:T32 E27:H27 A31:P31 A30:H30 A34:T35 A33:H33 A37:T38 A40:T41 N18 K18 N21 K21 N24 K24 N27 K27 N30 K30 N33 K33 N36 K36 N39 K39 Q18:T19 Q24:T24 Q27:T27 Q33:T33 Q36:T36 Q39:T39 E19:M19 E24:H24 E25:T26 E21:H21 E23:T23 E18:H18 E16:T17 E5:E15 A39:H39 A2:J3 R10:S14 A54:T1048576 E20:T20 E22:P22 R21:T22 A36:H36 R30:T31 A28:T29 A7:A10 A4:D6 A11:D27">
    <cfRule type="cellIs" dxfId="33" priority="12" stopIfTrue="1" operator="equal">
      <formula>0</formula>
    </cfRule>
  </conditionalFormatting>
  <conditionalFormatting sqref="P5:Q5 P10">
    <cfRule type="cellIs" dxfId="32" priority="11" stopIfTrue="1" operator="equal">
      <formula>0</formula>
    </cfRule>
  </conditionalFormatting>
  <conditionalFormatting sqref="O4">
    <cfRule type="cellIs" dxfId="31" priority="8" stopIfTrue="1" operator="equal">
      <formula>0</formula>
    </cfRule>
  </conditionalFormatting>
  <conditionalFormatting sqref="O5 O14 P7:Q8 Q4 Q10 P12:Q14 Q6">
    <cfRule type="cellIs" dxfId="30" priority="10" stopIfTrue="1" operator="equal">
      <formula>0</formula>
    </cfRule>
  </conditionalFormatting>
  <conditionalFormatting sqref="P14:Q14">
    <cfRule type="cellIs" dxfId="29" priority="9" stopIfTrue="1" operator="equal">
      <formula>0</formula>
    </cfRule>
  </conditionalFormatting>
  <conditionalFormatting sqref="M5:N5 M11">
    <cfRule type="cellIs" dxfId="28" priority="7" stopIfTrue="1" operator="equal">
      <formula>0</formula>
    </cfRule>
  </conditionalFormatting>
  <conditionalFormatting sqref="L4">
    <cfRule type="cellIs" dxfId="27" priority="5" stopIfTrue="1" operator="equal">
      <formula>0</formula>
    </cfRule>
  </conditionalFormatting>
  <conditionalFormatting sqref="K5:L5 M7:N8 N4 K4 N11 M13:N14 N6">
    <cfRule type="cellIs" dxfId="26" priority="6" stopIfTrue="1" operator="equal">
      <formula>0</formula>
    </cfRule>
  </conditionalFormatting>
  <conditionalFormatting sqref="B7:D7 B8">
    <cfRule type="cellIs" dxfId="25" priority="4" stopIfTrue="1" operator="equal">
      <formula>0</formula>
    </cfRule>
  </conditionalFormatting>
  <conditionalFormatting sqref="B9:B10">
    <cfRule type="cellIs" dxfId="24" priority="3" stopIfTrue="1" operator="equal">
      <formula>0</formula>
    </cfRule>
  </conditionalFormatting>
  <conditionalFormatting sqref="C8:D10">
    <cfRule type="cellIs" dxfId="23" priority="2" stopIfTrue="1" operator="equal">
      <formula>0</formula>
    </cfRule>
  </conditionalFormatting>
  <conditionalFormatting sqref="H5 G5:G11">
    <cfRule type="cellIs" dxfId="22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7C4A-A135-A649-8240-AE5FFA77DEFB}">
  <dimension ref="A1:AH104"/>
  <sheetViews>
    <sheetView workbookViewId="0">
      <selection activeCell="S38" sqref="S38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8.33203125" style="6" customWidth="1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1" width="8.83203125" customWidth="1"/>
    <col min="22" max="22" width="20.33203125" customWidth="1"/>
    <col min="23" max="27" width="8.83203125" customWidth="1"/>
    <col min="28" max="28" width="11.1640625" bestFit="1" customWidth="1"/>
    <col min="29" max="29" width="12.5" bestFit="1" customWidth="1"/>
    <col min="30" max="31" width="8.83203125"/>
    <col min="32" max="32" width="7.1640625" style="9" customWidth="1"/>
    <col min="33" max="34" width="7.1640625" customWidth="1"/>
  </cols>
  <sheetData>
    <row r="1" spans="1:30" ht="2" customHeight="1" thickBot="1">
      <c r="T1" t="s">
        <v>181</v>
      </c>
      <c r="U1" t="s">
        <v>95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T2" t="s">
        <v>182</v>
      </c>
      <c r="U2" t="s">
        <v>310</v>
      </c>
    </row>
    <row r="3" spans="1:30" ht="16.25" customHeight="1" thickTop="1" thickBot="1">
      <c r="A3" s="15">
        <v>1</v>
      </c>
      <c r="B3" s="16">
        <v>7</v>
      </c>
      <c r="C3" s="16" t="s">
        <v>94</v>
      </c>
      <c r="D3" s="17">
        <v>44231</v>
      </c>
      <c r="F3" s="18" t="s">
        <v>16</v>
      </c>
      <c r="G3" s="19" t="s">
        <v>17</v>
      </c>
      <c r="H3" s="9"/>
      <c r="I3" s="9"/>
      <c r="J3" s="9"/>
      <c r="K3" t="s">
        <v>18</v>
      </c>
      <c r="T3" t="s">
        <v>184</v>
      </c>
      <c r="U3" t="s">
        <v>185</v>
      </c>
    </row>
    <row r="4" spans="1:30" ht="16.25" customHeight="1">
      <c r="A4" s="15">
        <v>2</v>
      </c>
      <c r="B4" s="16">
        <v>7</v>
      </c>
      <c r="C4" s="16" t="s">
        <v>94</v>
      </c>
      <c r="D4" s="17">
        <v>44231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T4" t="s">
        <v>311</v>
      </c>
      <c r="U4" t="s">
        <v>312</v>
      </c>
    </row>
    <row r="5" spans="1:30" ht="16.25" customHeight="1" thickBot="1">
      <c r="A5" s="15">
        <v>3</v>
      </c>
      <c r="B5" s="16">
        <v>7</v>
      </c>
      <c r="C5" s="16" t="s">
        <v>94</v>
      </c>
      <c r="D5" s="17">
        <v>44231</v>
      </c>
      <c r="F5" s="27"/>
      <c r="G5"/>
      <c r="H5" s="35" t="s">
        <v>23</v>
      </c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T5" t="s">
        <v>313</v>
      </c>
      <c r="U5" t="s">
        <v>312</v>
      </c>
    </row>
    <row r="6" spans="1:30" ht="16.25" customHeight="1">
      <c r="A6" s="15">
        <v>4</v>
      </c>
      <c r="B6" s="16">
        <v>7</v>
      </c>
      <c r="C6" s="16" t="s">
        <v>94</v>
      </c>
      <c r="D6" s="17">
        <v>44231</v>
      </c>
      <c r="F6" s="10"/>
      <c r="G6" s="39" t="s">
        <v>24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T6" t="s">
        <v>314</v>
      </c>
      <c r="U6" t="s">
        <v>315</v>
      </c>
    </row>
    <row r="7" spans="1:30" ht="16.25" customHeight="1">
      <c r="A7" s="15">
        <v>5</v>
      </c>
      <c r="B7" s="16">
        <v>8</v>
      </c>
      <c r="C7" s="16" t="s">
        <v>104</v>
      </c>
      <c r="D7" s="17">
        <v>44231</v>
      </c>
      <c r="F7" s="10"/>
      <c r="G7" s="45" t="s">
        <v>25</v>
      </c>
      <c r="H7" s="60"/>
      <c r="I7" s="9"/>
      <c r="J7" s="9"/>
      <c r="K7" s="40"/>
      <c r="L7" s="41" t="s">
        <v>136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T7" t="s">
        <v>191</v>
      </c>
      <c r="U7" t="s">
        <v>192</v>
      </c>
      <c r="X7" t="s">
        <v>186</v>
      </c>
      <c r="Y7" t="s">
        <v>187</v>
      </c>
      <c r="Z7" t="s">
        <v>188</v>
      </c>
      <c r="AA7" t="s">
        <v>189</v>
      </c>
      <c r="AB7" t="s">
        <v>190</v>
      </c>
    </row>
    <row r="8" spans="1:30" ht="16.25" customHeight="1">
      <c r="A8" s="15">
        <v>6</v>
      </c>
      <c r="B8" s="16">
        <v>8</v>
      </c>
      <c r="C8" s="16" t="s">
        <v>104</v>
      </c>
      <c r="D8" s="17">
        <v>44231</v>
      </c>
      <c r="E8" s="8"/>
      <c r="F8" s="10"/>
      <c r="G8" s="45" t="s">
        <v>26</v>
      </c>
      <c r="H8" s="60"/>
      <c r="I8" s="9"/>
      <c r="J8" s="9"/>
      <c r="K8" s="40"/>
      <c r="L8" s="41" t="s">
        <v>137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T8" t="s">
        <v>193</v>
      </c>
      <c r="U8" t="s">
        <v>194</v>
      </c>
      <c r="X8" s="229">
        <v>0.1</v>
      </c>
      <c r="Y8" s="229">
        <v>39.264701843261719</v>
      </c>
      <c r="Z8" s="229">
        <v>0.98900002241134644</v>
      </c>
      <c r="AA8" s="229">
        <v>-3.323199987411499</v>
      </c>
      <c r="AB8" s="229">
        <v>99.946945190429688</v>
      </c>
    </row>
    <row r="9" spans="1:30" ht="16.25" customHeight="1">
      <c r="A9" s="15">
        <v>7</v>
      </c>
      <c r="B9" s="16">
        <v>8</v>
      </c>
      <c r="C9" s="16" t="s">
        <v>104</v>
      </c>
      <c r="D9" s="17">
        <v>44231</v>
      </c>
      <c r="E9" s="44"/>
      <c r="F9" s="10"/>
      <c r="G9" s="54" t="s">
        <v>27</v>
      </c>
      <c r="H9" s="60"/>
      <c r="I9" s="9"/>
      <c r="J9" s="9"/>
      <c r="K9" s="48"/>
      <c r="L9" s="49" t="s">
        <v>138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T9" t="s">
        <v>316</v>
      </c>
      <c r="U9" t="s">
        <v>317</v>
      </c>
    </row>
    <row r="10" spans="1:30" ht="16.25" customHeight="1">
      <c r="A10" s="15">
        <v>8</v>
      </c>
      <c r="B10" s="16">
        <v>8</v>
      </c>
      <c r="C10" s="16" t="s">
        <v>104</v>
      </c>
      <c r="D10" s="17">
        <v>44231</v>
      </c>
      <c r="E10" s="53"/>
      <c r="F10" s="10"/>
      <c r="G10" s="59" t="s">
        <v>30</v>
      </c>
      <c r="H10" s="60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T10" t="s">
        <v>318</v>
      </c>
      <c r="U10" t="s">
        <v>319</v>
      </c>
    </row>
    <row r="11" spans="1:30" ht="16.25" customHeight="1" thickBot="1">
      <c r="A11" s="15">
        <v>9</v>
      </c>
      <c r="B11" s="16">
        <v>9</v>
      </c>
      <c r="C11" s="16" t="s">
        <v>96</v>
      </c>
      <c r="D11" s="17">
        <v>44231</v>
      </c>
      <c r="E11" s="53"/>
      <c r="F11" s="10"/>
      <c r="G11" s="67" t="s">
        <v>31</v>
      </c>
      <c r="H11" s="46"/>
      <c r="I11" s="9"/>
      <c r="J11" s="326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T11" t="s">
        <v>195</v>
      </c>
    </row>
    <row r="12" spans="1:30" ht="16.25" customHeight="1">
      <c r="A12" s="15">
        <v>10</v>
      </c>
      <c r="B12" s="16">
        <v>9</v>
      </c>
      <c r="C12" s="16" t="s">
        <v>96</v>
      </c>
      <c r="D12" s="17">
        <v>44231</v>
      </c>
      <c r="E12" s="53"/>
      <c r="F12" s="10"/>
      <c r="G12" s="71" t="s">
        <v>33</v>
      </c>
      <c r="H12" s="72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</row>
    <row r="13" spans="1:30" ht="16.25" customHeight="1" thickBot="1">
      <c r="A13" s="15">
        <v>11</v>
      </c>
      <c r="B13" s="16">
        <v>9</v>
      </c>
      <c r="C13" s="16" t="s">
        <v>96</v>
      </c>
      <c r="D13" s="17">
        <v>44231</v>
      </c>
      <c r="E13" s="53"/>
      <c r="F13" s="9"/>
      <c r="G13" s="9"/>
      <c r="H13" s="327"/>
      <c r="I13" s="9"/>
      <c r="J13" s="9"/>
      <c r="K13" s="36"/>
      <c r="L13" s="73" t="s">
        <v>139</v>
      </c>
      <c r="M13" s="74">
        <v>5</v>
      </c>
      <c r="N13" s="75"/>
      <c r="O13" s="76"/>
      <c r="P13" s="77"/>
      <c r="Q13" s="32"/>
      <c r="R13" s="9"/>
      <c r="S13" s="9"/>
      <c r="T13" t="s">
        <v>196</v>
      </c>
      <c r="U13" t="s">
        <v>197</v>
      </c>
      <c r="V13" t="s">
        <v>198</v>
      </c>
      <c r="W13" t="s">
        <v>320</v>
      </c>
      <c r="X13" t="s">
        <v>199</v>
      </c>
      <c r="Y13" t="s">
        <v>200</v>
      </c>
      <c r="Z13" t="s">
        <v>201</v>
      </c>
      <c r="AA13" t="s">
        <v>202</v>
      </c>
      <c r="AB13" t="s">
        <v>203</v>
      </c>
      <c r="AC13" t="s">
        <v>204</v>
      </c>
      <c r="AD13" t="s">
        <v>205</v>
      </c>
    </row>
    <row r="14" spans="1:30" ht="16.25" customHeight="1" thickBot="1">
      <c r="A14" s="15">
        <v>12</v>
      </c>
      <c r="B14" s="16">
        <v>9</v>
      </c>
      <c r="C14" s="16" t="s">
        <v>96</v>
      </c>
      <c r="D14" s="17">
        <v>44231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T14">
        <v>1</v>
      </c>
      <c r="U14" t="s">
        <v>206</v>
      </c>
      <c r="V14" t="s">
        <v>207</v>
      </c>
      <c r="W14" t="s">
        <v>321</v>
      </c>
      <c r="X14" t="s">
        <v>208</v>
      </c>
      <c r="Y14" s="229">
        <v>22.638862609863281</v>
      </c>
      <c r="Z14" s="229">
        <v>22.630638122558594</v>
      </c>
      <c r="AA14" s="229">
        <v>1.1632530018687248E-2</v>
      </c>
      <c r="AB14" s="229">
        <v>100000</v>
      </c>
      <c r="AC14" s="229">
        <v>100000</v>
      </c>
      <c r="AD14" t="s">
        <v>226</v>
      </c>
    </row>
    <row r="15" spans="1:30" ht="16.25" customHeight="1">
      <c r="A15" s="15">
        <v>13</v>
      </c>
      <c r="B15" s="16">
        <v>10</v>
      </c>
      <c r="C15" s="16" t="s">
        <v>104</v>
      </c>
      <c r="D15" s="17">
        <v>44238</v>
      </c>
      <c r="E15" s="53"/>
      <c r="F15" s="9"/>
      <c r="G15" s="11"/>
      <c r="H15" s="9"/>
      <c r="I15" s="9"/>
      <c r="J15" s="9"/>
      <c r="K15" s="9"/>
      <c r="L15" s="9"/>
      <c r="T15">
        <v>2</v>
      </c>
      <c r="U15" t="s">
        <v>209</v>
      </c>
      <c r="V15" t="s">
        <v>207</v>
      </c>
      <c r="W15" t="s">
        <v>321</v>
      </c>
      <c r="X15" t="s">
        <v>208</v>
      </c>
      <c r="Y15" s="229">
        <v>22.622411727905273</v>
      </c>
      <c r="Z15" s="229">
        <v>22.630638122558594</v>
      </c>
      <c r="AA15" s="229">
        <v>1.1632530018687248E-2</v>
      </c>
      <c r="AB15" s="229">
        <v>100000</v>
      </c>
      <c r="AC15" s="229">
        <v>100000</v>
      </c>
      <c r="AD15" t="s">
        <v>226</v>
      </c>
    </row>
    <row r="16" spans="1:30" ht="15" customHeight="1" thickBot="1">
      <c r="A16" s="15">
        <v>14</v>
      </c>
      <c r="B16" s="16">
        <v>10</v>
      </c>
      <c r="C16" s="16" t="s">
        <v>104</v>
      </c>
      <c r="D16" s="17">
        <v>44238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T16">
        <v>13</v>
      </c>
      <c r="U16" t="s">
        <v>210</v>
      </c>
      <c r="V16" t="s">
        <v>211</v>
      </c>
      <c r="W16" t="s">
        <v>321</v>
      </c>
      <c r="X16" t="s">
        <v>208</v>
      </c>
      <c r="Y16" s="229">
        <v>25.964618682861328</v>
      </c>
      <c r="Z16" s="229">
        <v>25.917034149169922</v>
      </c>
      <c r="AA16" s="229">
        <v>6.7294694483280182E-2</v>
      </c>
      <c r="AB16" s="229">
        <v>10000</v>
      </c>
      <c r="AC16" s="229">
        <v>10000</v>
      </c>
      <c r="AD16" t="s">
        <v>226</v>
      </c>
    </row>
    <row r="17" spans="1:34" ht="15" customHeight="1" thickTop="1">
      <c r="A17" s="15">
        <v>15</v>
      </c>
      <c r="B17" s="16">
        <v>10</v>
      </c>
      <c r="C17" s="16" t="s">
        <v>104</v>
      </c>
      <c r="D17" s="17">
        <v>44238</v>
      </c>
      <c r="E17" s="452" t="s">
        <v>36</v>
      </c>
      <c r="F17" s="86"/>
      <c r="G17" s="87"/>
      <c r="H17" s="88"/>
      <c r="I17" s="89" t="str">
        <f>C3</f>
        <v>LG94</v>
      </c>
      <c r="J17" s="90"/>
      <c r="K17" s="91"/>
      <c r="L17" s="92" t="str">
        <f>C11</f>
        <v>MM18</v>
      </c>
      <c r="M17" s="93"/>
      <c r="N17" s="94"/>
      <c r="O17" s="89" t="str">
        <f>C19</f>
        <v>KV61</v>
      </c>
      <c r="P17" s="95"/>
      <c r="Q17" s="328"/>
      <c r="R17" s="452" t="s">
        <v>36</v>
      </c>
      <c r="S17" s="58"/>
      <c r="T17">
        <v>14</v>
      </c>
      <c r="U17" t="s">
        <v>212</v>
      </c>
      <c r="V17" t="s">
        <v>211</v>
      </c>
      <c r="W17" t="s">
        <v>321</v>
      </c>
      <c r="X17" t="s">
        <v>208</v>
      </c>
      <c r="Y17" s="229">
        <v>25.869449615478516</v>
      </c>
      <c r="Z17" s="229">
        <v>25.917034149169922</v>
      </c>
      <c r="AA17" s="229">
        <v>6.7294694483280182E-2</v>
      </c>
      <c r="AB17" s="229">
        <v>10000</v>
      </c>
      <c r="AC17" s="229">
        <v>10000</v>
      </c>
      <c r="AD17" t="s">
        <v>226</v>
      </c>
      <c r="AF17" s="58"/>
      <c r="AG17" s="58"/>
      <c r="AH17" s="58"/>
    </row>
    <row r="18" spans="1:34" ht="15" customHeight="1">
      <c r="A18" s="15">
        <v>16</v>
      </c>
      <c r="B18" s="16">
        <v>10</v>
      </c>
      <c r="C18" s="16" t="s">
        <v>104</v>
      </c>
      <c r="D18" s="17">
        <v>44238</v>
      </c>
      <c r="E18" s="452"/>
      <c r="F18" s="454" t="s">
        <v>37</v>
      </c>
      <c r="G18" s="455"/>
      <c r="H18" s="456">
        <f>B3</f>
        <v>7</v>
      </c>
      <c r="I18" s="457"/>
      <c r="J18" s="458"/>
      <c r="K18" s="465">
        <f>B11</f>
        <v>9</v>
      </c>
      <c r="L18" s="466"/>
      <c r="M18" s="467"/>
      <c r="N18" s="456">
        <f>B19</f>
        <v>11</v>
      </c>
      <c r="O18" s="457"/>
      <c r="P18" s="458"/>
      <c r="Q18" s="329"/>
      <c r="R18" s="452"/>
      <c r="S18" s="58"/>
      <c r="T18">
        <v>25</v>
      </c>
      <c r="U18" t="s">
        <v>213</v>
      </c>
      <c r="V18" t="s">
        <v>214</v>
      </c>
      <c r="W18" t="s">
        <v>321</v>
      </c>
      <c r="X18" t="s">
        <v>208</v>
      </c>
      <c r="Y18" s="229">
        <v>29.170160293579102</v>
      </c>
      <c r="Z18" s="229">
        <v>29.218852996826172</v>
      </c>
      <c r="AA18" s="229">
        <v>6.8863227963447571E-2</v>
      </c>
      <c r="AB18" s="229">
        <v>1000</v>
      </c>
      <c r="AC18" s="229">
        <v>1000</v>
      </c>
      <c r="AD18" t="s">
        <v>226</v>
      </c>
      <c r="AF18" s="58"/>
      <c r="AG18" s="58"/>
      <c r="AH18" s="58"/>
    </row>
    <row r="19" spans="1:34" ht="15" customHeight="1" thickBot="1">
      <c r="A19" s="15">
        <v>17</v>
      </c>
      <c r="B19" s="16">
        <v>11</v>
      </c>
      <c r="C19" s="16" t="s">
        <v>109</v>
      </c>
      <c r="D19" s="17">
        <v>44238</v>
      </c>
      <c r="E19" s="453"/>
      <c r="F19" s="99"/>
      <c r="G19" s="100"/>
      <c r="H19" s="101">
        <v>1</v>
      </c>
      <c r="I19" s="102">
        <f>D3</f>
        <v>44231</v>
      </c>
      <c r="J19" s="103"/>
      <c r="K19" s="104">
        <v>9</v>
      </c>
      <c r="L19" s="105">
        <f>D11</f>
        <v>44231</v>
      </c>
      <c r="M19" s="106"/>
      <c r="N19" s="107"/>
      <c r="O19" s="108">
        <f>D19</f>
        <v>44238</v>
      </c>
      <c r="P19" s="109"/>
      <c r="Q19" s="330">
        <f>C27</f>
        <v>0</v>
      </c>
      <c r="R19" s="453"/>
      <c r="S19" s="58"/>
      <c r="T19">
        <v>26</v>
      </c>
      <c r="U19" t="s">
        <v>215</v>
      </c>
      <c r="V19" t="s">
        <v>214</v>
      </c>
      <c r="W19" t="s">
        <v>321</v>
      </c>
      <c r="X19" t="s">
        <v>208</v>
      </c>
      <c r="Y19" s="229">
        <v>29.267547607421875</v>
      </c>
      <c r="Z19" s="229">
        <v>29.218852996826172</v>
      </c>
      <c r="AA19" s="229">
        <v>6.8863227963447571E-2</v>
      </c>
      <c r="AB19" s="229">
        <v>1000</v>
      </c>
      <c r="AC19" s="229">
        <v>1000</v>
      </c>
      <c r="AD19" t="s">
        <v>226</v>
      </c>
      <c r="AF19" s="58"/>
      <c r="AG19" s="58"/>
      <c r="AH19" s="58"/>
    </row>
    <row r="20" spans="1:34" ht="15" customHeight="1">
      <c r="A20" s="15">
        <v>18</v>
      </c>
      <c r="B20" s="16">
        <v>11</v>
      </c>
      <c r="C20" s="16" t="s">
        <v>109</v>
      </c>
      <c r="D20" s="17">
        <v>44238</v>
      </c>
      <c r="E20" s="451" t="s">
        <v>39</v>
      </c>
      <c r="F20" s="110"/>
      <c r="G20" s="111"/>
      <c r="H20" s="112"/>
      <c r="I20" s="113" t="str">
        <f>C4</f>
        <v>LG94</v>
      </c>
      <c r="J20" s="114"/>
      <c r="K20" s="115"/>
      <c r="L20" s="116" t="str">
        <f>C12</f>
        <v>MM18</v>
      </c>
      <c r="M20" s="117"/>
      <c r="N20" s="118"/>
      <c r="O20" s="119" t="str">
        <f>C20</f>
        <v>KV61</v>
      </c>
      <c r="P20" s="120"/>
      <c r="Q20" s="462">
        <f>B27</f>
        <v>0</v>
      </c>
      <c r="R20" s="451" t="s">
        <v>39</v>
      </c>
      <c r="S20" s="58"/>
      <c r="T20">
        <v>37</v>
      </c>
      <c r="U20" t="s">
        <v>216</v>
      </c>
      <c r="V20" t="s">
        <v>217</v>
      </c>
      <c r="W20" t="s">
        <v>321</v>
      </c>
      <c r="X20" t="s">
        <v>208</v>
      </c>
      <c r="Y20" s="229">
        <v>32.446422576904297</v>
      </c>
      <c r="Z20" s="229">
        <v>32.648094177246094</v>
      </c>
      <c r="AA20" s="229">
        <v>0.28520402312278748</v>
      </c>
      <c r="AB20" s="229">
        <v>100</v>
      </c>
      <c r="AC20" s="229">
        <v>100</v>
      </c>
      <c r="AD20" t="s">
        <v>226</v>
      </c>
      <c r="AF20" s="58"/>
      <c r="AG20" s="58"/>
      <c r="AH20" s="58"/>
    </row>
    <row r="21" spans="1:34" ht="15" customHeight="1">
      <c r="A21" s="15">
        <v>19</v>
      </c>
      <c r="B21" s="16">
        <v>11</v>
      </c>
      <c r="C21" s="16" t="s">
        <v>109</v>
      </c>
      <c r="D21" s="17">
        <v>44238</v>
      </c>
      <c r="E21" s="452"/>
      <c r="F21" s="456" t="s">
        <v>40</v>
      </c>
      <c r="G21" s="458"/>
      <c r="H21" s="459">
        <f>B4</f>
        <v>7</v>
      </c>
      <c r="I21" s="460"/>
      <c r="J21" s="461"/>
      <c r="K21" s="456">
        <f>B12</f>
        <v>9</v>
      </c>
      <c r="L21" s="457"/>
      <c r="M21" s="458"/>
      <c r="N21" s="459">
        <f>B20</f>
        <v>11</v>
      </c>
      <c r="O21" s="460"/>
      <c r="P21" s="461"/>
      <c r="Q21" s="462"/>
      <c r="R21" s="452"/>
      <c r="S21" s="58"/>
      <c r="T21">
        <v>38</v>
      </c>
      <c r="U21" t="s">
        <v>90</v>
      </c>
      <c r="V21" t="s">
        <v>217</v>
      </c>
      <c r="W21" t="s">
        <v>321</v>
      </c>
      <c r="X21" t="s">
        <v>208</v>
      </c>
      <c r="Y21" s="229">
        <v>32.849761962890625</v>
      </c>
      <c r="Z21" s="229">
        <v>32.648094177246094</v>
      </c>
      <c r="AA21" s="229">
        <v>0.28520402312278748</v>
      </c>
      <c r="AB21" s="229">
        <v>100</v>
      </c>
      <c r="AC21" s="229">
        <v>100</v>
      </c>
      <c r="AD21" t="s">
        <v>226</v>
      </c>
      <c r="AF21" s="58"/>
      <c r="AG21" s="58"/>
      <c r="AH21" s="58"/>
    </row>
    <row r="22" spans="1:34" ht="15" customHeight="1" thickBot="1">
      <c r="A22" s="15">
        <v>20</v>
      </c>
      <c r="B22" s="16">
        <v>11</v>
      </c>
      <c r="C22" s="16" t="s">
        <v>109</v>
      </c>
      <c r="D22" s="17">
        <v>44238</v>
      </c>
      <c r="E22" s="453"/>
      <c r="F22" s="121"/>
      <c r="G22" s="122"/>
      <c r="H22" s="123">
        <v>2</v>
      </c>
      <c r="I22" s="124">
        <f>D4</f>
        <v>44231</v>
      </c>
      <c r="J22" s="125"/>
      <c r="K22" s="126">
        <v>10</v>
      </c>
      <c r="L22" s="127">
        <f>D12</f>
        <v>44231</v>
      </c>
      <c r="M22" s="128"/>
      <c r="N22" s="129">
        <v>18</v>
      </c>
      <c r="O22" s="130">
        <f>D20</f>
        <v>44238</v>
      </c>
      <c r="P22" s="131"/>
      <c r="Q22" s="462"/>
      <c r="R22" s="453"/>
      <c r="S22" s="58"/>
      <c r="T22">
        <v>49</v>
      </c>
      <c r="U22" t="s">
        <v>218</v>
      </c>
      <c r="V22" t="s">
        <v>219</v>
      </c>
      <c r="W22" t="s">
        <v>321</v>
      </c>
      <c r="X22" t="s">
        <v>208</v>
      </c>
      <c r="Y22" s="229">
        <v>35.332767486572266</v>
      </c>
      <c r="Z22" s="229">
        <v>36.421051025390625</v>
      </c>
      <c r="AA22" s="229">
        <v>1.5390679836273193</v>
      </c>
      <c r="AB22" s="229">
        <v>10</v>
      </c>
      <c r="AC22" s="229">
        <v>10</v>
      </c>
      <c r="AD22" t="s">
        <v>226</v>
      </c>
      <c r="AF22" s="58"/>
      <c r="AG22" s="58"/>
      <c r="AH22" s="58"/>
    </row>
    <row r="23" spans="1:34" ht="15" customHeight="1">
      <c r="A23" s="15">
        <v>21</v>
      </c>
      <c r="B23" s="16">
        <v>12</v>
      </c>
      <c r="C23" s="16" t="s">
        <v>94</v>
      </c>
      <c r="D23" s="17">
        <v>44245</v>
      </c>
      <c r="E23" s="451" t="s">
        <v>41</v>
      </c>
      <c r="F23" s="132"/>
      <c r="G23" s="133"/>
      <c r="H23" s="134"/>
      <c r="I23" s="47" t="str">
        <f>C5</f>
        <v>LG94</v>
      </c>
      <c r="J23" s="135"/>
      <c r="K23" s="136"/>
      <c r="L23" s="137" t="str">
        <f>C13</f>
        <v>MM18</v>
      </c>
      <c r="M23" s="138"/>
      <c r="N23" s="139"/>
      <c r="O23" s="140" t="str">
        <f>C21</f>
        <v>KV61</v>
      </c>
      <c r="P23" s="141"/>
      <c r="Q23" s="142">
        <f>D27</f>
        <v>0</v>
      </c>
      <c r="R23" s="452" t="s">
        <v>41</v>
      </c>
      <c r="S23" s="58"/>
      <c r="T23">
        <v>50</v>
      </c>
      <c r="U23" t="s">
        <v>220</v>
      </c>
      <c r="V23" t="s">
        <v>219</v>
      </c>
      <c r="W23" t="s">
        <v>321</v>
      </c>
      <c r="X23" t="s">
        <v>208</v>
      </c>
      <c r="Y23" s="229">
        <v>37.50933837890625</v>
      </c>
      <c r="Z23" s="229">
        <v>36.421051025390625</v>
      </c>
      <c r="AA23" s="229">
        <v>1.5390679836273193</v>
      </c>
      <c r="AB23" s="229">
        <v>10</v>
      </c>
      <c r="AC23" s="229">
        <v>10</v>
      </c>
      <c r="AD23" t="s">
        <v>226</v>
      </c>
      <c r="AF23" s="58"/>
      <c r="AG23" s="58"/>
      <c r="AH23" s="58"/>
    </row>
    <row r="24" spans="1:34" ht="15" customHeight="1">
      <c r="A24" s="15">
        <v>22</v>
      </c>
      <c r="B24" s="16">
        <v>12</v>
      </c>
      <c r="C24" s="16" t="s">
        <v>94</v>
      </c>
      <c r="D24" s="17">
        <v>44245</v>
      </c>
      <c r="E24" s="452"/>
      <c r="F24" s="454" t="s">
        <v>42</v>
      </c>
      <c r="G24" s="455"/>
      <c r="H24" s="456">
        <f>B5</f>
        <v>7</v>
      </c>
      <c r="I24" s="457"/>
      <c r="J24" s="458"/>
      <c r="K24" s="459">
        <f>B13</f>
        <v>9</v>
      </c>
      <c r="L24" s="460"/>
      <c r="M24" s="461"/>
      <c r="N24" s="456">
        <f>B21</f>
        <v>11</v>
      </c>
      <c r="O24" s="457"/>
      <c r="P24" s="458"/>
      <c r="Q24" s="144"/>
      <c r="R24" s="452"/>
      <c r="S24" s="58"/>
      <c r="T24">
        <v>61</v>
      </c>
      <c r="U24" t="s">
        <v>221</v>
      </c>
      <c r="V24" t="s">
        <v>222</v>
      </c>
      <c r="W24" t="s">
        <v>321</v>
      </c>
      <c r="X24" t="s">
        <v>208</v>
      </c>
      <c r="Y24" s="229">
        <v>38.544891357421875</v>
      </c>
      <c r="Z24" s="229">
        <v>38.544891357421875</v>
      </c>
      <c r="AA24" t="s">
        <v>226</v>
      </c>
      <c r="AB24" s="229">
        <v>1</v>
      </c>
      <c r="AC24" s="229">
        <v>1</v>
      </c>
      <c r="AD24" t="s">
        <v>226</v>
      </c>
      <c r="AF24" s="58"/>
      <c r="AG24" s="58"/>
      <c r="AH24" s="58"/>
    </row>
    <row r="25" spans="1:34" ht="15" customHeight="1" thickBot="1">
      <c r="A25" s="15">
        <v>23</v>
      </c>
      <c r="B25" s="16">
        <v>12</v>
      </c>
      <c r="C25" s="16" t="s">
        <v>94</v>
      </c>
      <c r="D25" s="17">
        <v>44245</v>
      </c>
      <c r="E25" s="453"/>
      <c r="F25" s="145"/>
      <c r="G25" s="146"/>
      <c r="H25" s="147">
        <v>3</v>
      </c>
      <c r="I25" s="148">
        <f>D5</f>
        <v>44231</v>
      </c>
      <c r="J25" s="103"/>
      <c r="K25" s="104">
        <v>11</v>
      </c>
      <c r="L25" s="105">
        <f>D13</f>
        <v>44231</v>
      </c>
      <c r="M25" s="149"/>
      <c r="N25" s="150">
        <v>19</v>
      </c>
      <c r="O25" s="148">
        <f>D21</f>
        <v>44238</v>
      </c>
      <c r="P25" s="151"/>
      <c r="Q25" s="152"/>
      <c r="R25" s="453"/>
      <c r="S25" s="58"/>
      <c r="T25">
        <v>62</v>
      </c>
      <c r="U25" t="s">
        <v>223</v>
      </c>
      <c r="V25" t="s">
        <v>222</v>
      </c>
      <c r="W25" t="s">
        <v>321</v>
      </c>
      <c r="X25" t="s">
        <v>208</v>
      </c>
      <c r="Y25" t="s">
        <v>225</v>
      </c>
      <c r="Z25" s="229">
        <v>38.544891357421875</v>
      </c>
      <c r="AA25" t="s">
        <v>226</v>
      </c>
      <c r="AB25" s="229">
        <v>1</v>
      </c>
      <c r="AC25" t="s">
        <v>226</v>
      </c>
      <c r="AD25" t="s">
        <v>226</v>
      </c>
      <c r="AF25" s="58"/>
      <c r="AG25" s="58"/>
      <c r="AH25" s="58"/>
    </row>
    <row r="26" spans="1:34" ht="15" customHeight="1">
      <c r="A26" s="15">
        <v>24</v>
      </c>
      <c r="B26" s="16">
        <v>12</v>
      </c>
      <c r="C26" s="16" t="s">
        <v>94</v>
      </c>
      <c r="D26" s="17">
        <v>44245</v>
      </c>
      <c r="E26" s="475" t="s">
        <v>44</v>
      </c>
      <c r="F26" s="153"/>
      <c r="G26" s="122"/>
      <c r="H26" s="112"/>
      <c r="I26" s="113" t="str">
        <f>C6</f>
        <v>LG94</v>
      </c>
      <c r="J26" s="154"/>
      <c r="K26" s="115"/>
      <c r="L26" s="81" t="str">
        <f>C14</f>
        <v>MM18</v>
      </c>
      <c r="M26" s="117"/>
      <c r="N26" s="155"/>
      <c r="O26" s="113" t="str">
        <f>C22</f>
        <v>KV61</v>
      </c>
      <c r="P26" s="156"/>
      <c r="Q26" s="331"/>
      <c r="R26" s="452" t="s">
        <v>44</v>
      </c>
      <c r="S26" s="58"/>
      <c r="T26">
        <v>73</v>
      </c>
      <c r="U26" t="s">
        <v>230</v>
      </c>
      <c r="V26" t="s">
        <v>135</v>
      </c>
      <c r="W26" t="s">
        <v>321</v>
      </c>
      <c r="X26" t="s">
        <v>228</v>
      </c>
      <c r="Y26" t="s">
        <v>225</v>
      </c>
      <c r="Z26" t="s">
        <v>226</v>
      </c>
      <c r="AA26" t="s">
        <v>226</v>
      </c>
      <c r="AB26" t="s">
        <v>226</v>
      </c>
      <c r="AC26" t="s">
        <v>226</v>
      </c>
      <c r="AD26" t="s">
        <v>226</v>
      </c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7</v>
      </c>
      <c r="I27" s="460"/>
      <c r="J27" s="461"/>
      <c r="K27" s="456">
        <f>B14</f>
        <v>9</v>
      </c>
      <c r="L27" s="457"/>
      <c r="M27" s="458"/>
      <c r="N27" s="459">
        <f>B22</f>
        <v>11</v>
      </c>
      <c r="O27" s="460"/>
      <c r="P27" s="461"/>
      <c r="Q27" s="332"/>
      <c r="R27" s="452"/>
      <c r="S27" s="58"/>
      <c r="T27">
        <v>74</v>
      </c>
      <c r="U27" t="s">
        <v>231</v>
      </c>
      <c r="V27" t="s">
        <v>135</v>
      </c>
      <c r="W27" t="s">
        <v>321</v>
      </c>
      <c r="X27" t="s">
        <v>228</v>
      </c>
      <c r="Y27" t="s">
        <v>225</v>
      </c>
      <c r="Z27" t="s">
        <v>226</v>
      </c>
      <c r="AA27" t="s">
        <v>226</v>
      </c>
      <c r="AB27" t="s">
        <v>226</v>
      </c>
      <c r="AC27" t="s">
        <v>226</v>
      </c>
      <c r="AD27" t="s">
        <v>226</v>
      </c>
      <c r="AF27" s="58"/>
      <c r="AG27" s="58"/>
      <c r="AH27" s="58"/>
    </row>
    <row r="28" spans="1:34" ht="15" customHeight="1" thickBot="1">
      <c r="A28" s="157">
        <v>26</v>
      </c>
      <c r="B28" s="32"/>
      <c r="C28" s="32"/>
      <c r="D28" s="17"/>
      <c r="E28" s="477"/>
      <c r="F28" s="158"/>
      <c r="G28" s="159"/>
      <c r="H28" s="129">
        <v>4</v>
      </c>
      <c r="I28" s="160">
        <f>D6</f>
        <v>44231</v>
      </c>
      <c r="J28" s="161"/>
      <c r="K28" s="162">
        <v>12</v>
      </c>
      <c r="L28" s="127">
        <f>D14</f>
        <v>44231</v>
      </c>
      <c r="M28" s="163"/>
      <c r="N28" s="104">
        <v>20</v>
      </c>
      <c r="O28" s="160">
        <f>D22</f>
        <v>44238</v>
      </c>
      <c r="P28" s="131"/>
      <c r="Q28" s="333">
        <f>C28</f>
        <v>0</v>
      </c>
      <c r="R28" s="452"/>
      <c r="S28" s="58"/>
      <c r="T28">
        <v>96</v>
      </c>
      <c r="U28" t="s">
        <v>229</v>
      </c>
      <c r="V28" t="s">
        <v>38</v>
      </c>
      <c r="W28" t="s">
        <v>321</v>
      </c>
      <c r="X28" t="s">
        <v>228</v>
      </c>
      <c r="Y28" t="s">
        <v>225</v>
      </c>
      <c r="Z28" t="s">
        <v>226</v>
      </c>
      <c r="AA28" t="s">
        <v>226</v>
      </c>
      <c r="AB28" t="s">
        <v>226</v>
      </c>
      <c r="AC28" t="s">
        <v>226</v>
      </c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LV43</v>
      </c>
      <c r="J29" s="167"/>
      <c r="K29" s="168"/>
      <c r="L29" s="137" t="str">
        <f>C15</f>
        <v>LV43</v>
      </c>
      <c r="M29" s="138"/>
      <c r="N29" s="139"/>
      <c r="O29" s="140" t="str">
        <f>C23</f>
        <v>LG94</v>
      </c>
      <c r="P29" s="143"/>
      <c r="Q29" s="470">
        <f>B28</f>
        <v>0</v>
      </c>
      <c r="R29" s="471" t="s">
        <v>47</v>
      </c>
      <c r="S29" s="58"/>
      <c r="T29">
        <v>84</v>
      </c>
      <c r="U29" t="s">
        <v>227</v>
      </c>
      <c r="V29" t="s">
        <v>38</v>
      </c>
      <c r="W29" t="s">
        <v>321</v>
      </c>
      <c r="X29" t="s">
        <v>228</v>
      </c>
      <c r="Y29" t="s">
        <v>225</v>
      </c>
      <c r="Z29" t="s">
        <v>226</v>
      </c>
      <c r="AA29" t="s">
        <v>226</v>
      </c>
      <c r="AB29" t="s">
        <v>226</v>
      </c>
      <c r="AC29" t="s">
        <v>226</v>
      </c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8</v>
      </c>
      <c r="I30" s="473"/>
      <c r="J30" s="474"/>
      <c r="K30" s="459">
        <f>B15</f>
        <v>10</v>
      </c>
      <c r="L30" s="460"/>
      <c r="M30" s="461"/>
      <c r="N30" s="456">
        <f>B23</f>
        <v>12</v>
      </c>
      <c r="O30" s="457"/>
      <c r="P30" s="458"/>
      <c r="Q30" s="470"/>
      <c r="R30" s="452"/>
      <c r="S30" s="58"/>
      <c r="T30">
        <v>85</v>
      </c>
      <c r="U30" t="s">
        <v>224</v>
      </c>
      <c r="V30" t="s">
        <v>46</v>
      </c>
      <c r="W30" t="s">
        <v>321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D7</f>
        <v>44231</v>
      </c>
      <c r="J31" s="169"/>
      <c r="K31" s="170">
        <v>13</v>
      </c>
      <c r="L31" s="105">
        <f>D15</f>
        <v>44238</v>
      </c>
      <c r="M31" s="106"/>
      <c r="N31" s="150">
        <v>21</v>
      </c>
      <c r="O31" s="148">
        <f>D23</f>
        <v>44245</v>
      </c>
      <c r="P31" s="109"/>
      <c r="Q31" s="470"/>
      <c r="R31" s="453"/>
      <c r="S31" s="58"/>
      <c r="Z31" s="229"/>
      <c r="AB31" s="229"/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LV43</v>
      </c>
      <c r="J32" s="172"/>
      <c r="K32" s="115"/>
      <c r="L32" s="81" t="str">
        <f>C16</f>
        <v>LV43</v>
      </c>
      <c r="M32" s="117"/>
      <c r="N32" s="118"/>
      <c r="O32" s="119" t="str">
        <f>C24</f>
        <v>LG94</v>
      </c>
      <c r="P32" s="173"/>
      <c r="Q32" s="174">
        <f>D28</f>
        <v>0</v>
      </c>
      <c r="R32" s="451" t="s">
        <v>49</v>
      </c>
      <c r="S32" s="58"/>
      <c r="T32">
        <v>9</v>
      </c>
      <c r="U32" t="s">
        <v>271</v>
      </c>
      <c r="V32" s="194" t="s">
        <v>322</v>
      </c>
      <c r="W32" t="s">
        <v>321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8</v>
      </c>
      <c r="I33" s="460"/>
      <c r="J33" s="461"/>
      <c r="K33" s="456">
        <f>B16</f>
        <v>10</v>
      </c>
      <c r="L33" s="457"/>
      <c r="M33" s="458"/>
      <c r="N33" s="459">
        <f>B24</f>
        <v>12</v>
      </c>
      <c r="O33" s="460"/>
      <c r="P33" s="461"/>
      <c r="Q33" s="175"/>
      <c r="R33" s="452"/>
      <c r="S33" s="58"/>
      <c r="T33">
        <v>10</v>
      </c>
      <c r="U33" t="s">
        <v>273</v>
      </c>
      <c r="V33" s="194" t="s">
        <v>322</v>
      </c>
      <c r="W33" t="s">
        <v>321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44231</v>
      </c>
      <c r="J34" s="125"/>
      <c r="K34" s="126">
        <v>14</v>
      </c>
      <c r="L34" s="127">
        <f>D16</f>
        <v>44238</v>
      </c>
      <c r="M34" s="178"/>
      <c r="N34" s="129">
        <v>22</v>
      </c>
      <c r="O34" s="130">
        <f>D24</f>
        <v>44245</v>
      </c>
      <c r="P34" s="179"/>
      <c r="Q34" s="180"/>
      <c r="R34" s="452"/>
      <c r="S34" s="58"/>
      <c r="T34">
        <v>11</v>
      </c>
      <c r="U34" t="s">
        <v>274</v>
      </c>
      <c r="V34" s="194" t="s">
        <v>322</v>
      </c>
      <c r="W34" t="s">
        <v>321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LV43</v>
      </c>
      <c r="J35" s="183"/>
      <c r="K35" s="136"/>
      <c r="L35" s="137" t="str">
        <f>C17</f>
        <v>LV43</v>
      </c>
      <c r="M35" s="138"/>
      <c r="N35" s="139"/>
      <c r="O35" s="140" t="str">
        <f>C25</f>
        <v>LG94</v>
      </c>
      <c r="P35" s="143"/>
      <c r="Q35" s="184"/>
      <c r="R35" s="451" t="s">
        <v>51</v>
      </c>
      <c r="S35" s="58"/>
      <c r="T35">
        <v>21</v>
      </c>
      <c r="U35" t="s">
        <v>275</v>
      </c>
      <c r="V35" s="194" t="s">
        <v>322</v>
      </c>
      <c r="W35" t="s">
        <v>321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 t="s">
        <v>135</v>
      </c>
      <c r="G36" s="458"/>
      <c r="H36" s="456">
        <f>B9</f>
        <v>8</v>
      </c>
      <c r="I36" s="457"/>
      <c r="J36" s="458"/>
      <c r="K36" s="465">
        <f>B17</f>
        <v>10</v>
      </c>
      <c r="L36" s="466"/>
      <c r="M36" s="467"/>
      <c r="N36" s="456">
        <f>B25</f>
        <v>12</v>
      </c>
      <c r="O36" s="457"/>
      <c r="P36" s="458"/>
      <c r="Q36" s="185" t="s">
        <v>38</v>
      </c>
      <c r="R36" s="452"/>
      <c r="S36" s="58"/>
      <c r="T36">
        <v>22</v>
      </c>
      <c r="U36" t="s">
        <v>276</v>
      </c>
      <c r="V36" s="194" t="s">
        <v>322</v>
      </c>
      <c r="W36" t="s">
        <v>321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44231</v>
      </c>
      <c r="J37" s="169"/>
      <c r="K37" s="170">
        <v>15</v>
      </c>
      <c r="L37" s="105">
        <f>D17</f>
        <v>44238</v>
      </c>
      <c r="M37" s="106"/>
      <c r="N37" s="187">
        <v>23</v>
      </c>
      <c r="O37" s="108">
        <f>D25</f>
        <v>44245</v>
      </c>
      <c r="P37" s="109"/>
      <c r="Q37" s="188"/>
      <c r="R37" s="453"/>
      <c r="S37" s="58"/>
      <c r="T37">
        <v>23</v>
      </c>
      <c r="U37" t="s">
        <v>277</v>
      </c>
      <c r="V37" s="194" t="s">
        <v>322</v>
      </c>
      <c r="W37" t="s">
        <v>321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LV43</v>
      </c>
      <c r="J38" s="114"/>
      <c r="K38" s="115"/>
      <c r="L38" s="81" t="str">
        <f>C18</f>
        <v>LV43</v>
      </c>
      <c r="M38" s="117"/>
      <c r="N38" s="118"/>
      <c r="O38" s="119" t="str">
        <f>C26</f>
        <v>LG94</v>
      </c>
      <c r="P38" s="173"/>
      <c r="Q38" s="192"/>
      <c r="R38" s="452" t="s">
        <v>52</v>
      </c>
      <c r="S38" s="58"/>
      <c r="T38">
        <v>33</v>
      </c>
      <c r="U38" t="s">
        <v>278</v>
      </c>
      <c r="V38" s="194" t="s">
        <v>322</v>
      </c>
      <c r="W38" t="s">
        <v>321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8</v>
      </c>
      <c r="I39" s="460"/>
      <c r="J39" s="461"/>
      <c r="K39" s="456">
        <f>B18</f>
        <v>10</v>
      </c>
      <c r="L39" s="457"/>
      <c r="M39" s="458"/>
      <c r="N39" s="480">
        <f>B26</f>
        <v>12</v>
      </c>
      <c r="O39" s="481"/>
      <c r="P39" s="482"/>
      <c r="Q39" s="196" t="s">
        <v>43</v>
      </c>
      <c r="R39" s="452"/>
      <c r="S39" s="58"/>
      <c r="T39">
        <v>34</v>
      </c>
      <c r="U39" t="s">
        <v>279</v>
      </c>
      <c r="V39" s="194" t="s">
        <v>322</v>
      </c>
      <c r="W39" t="s">
        <v>321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44231</v>
      </c>
      <c r="J40" s="201"/>
      <c r="K40" s="202">
        <v>16</v>
      </c>
      <c r="L40" s="203">
        <f>D18</f>
        <v>44238</v>
      </c>
      <c r="M40" s="204"/>
      <c r="N40" s="205">
        <v>24</v>
      </c>
      <c r="O40" s="200">
        <f>D26</f>
        <v>44245</v>
      </c>
      <c r="P40" s="201"/>
      <c r="Q40" s="206"/>
      <c r="R40" s="452"/>
      <c r="S40" s="58"/>
      <c r="T40">
        <v>35</v>
      </c>
      <c r="U40" t="s">
        <v>280</v>
      </c>
      <c r="V40" s="194" t="s">
        <v>322</v>
      </c>
      <c r="W40" t="s">
        <v>321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T41">
        <v>45</v>
      </c>
      <c r="U41" t="s">
        <v>281</v>
      </c>
      <c r="V41" s="194" t="s">
        <v>322</v>
      </c>
      <c r="W41" t="s">
        <v>321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T42">
        <v>46</v>
      </c>
      <c r="U42" t="s">
        <v>282</v>
      </c>
      <c r="V42" s="194" t="s">
        <v>322</v>
      </c>
      <c r="W42" t="s">
        <v>321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T43">
        <v>47</v>
      </c>
      <c r="U43" t="s">
        <v>283</v>
      </c>
      <c r="V43" s="194" t="s">
        <v>322</v>
      </c>
      <c r="W43" t="s">
        <v>321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T44">
        <v>3</v>
      </c>
      <c r="U44" t="s">
        <v>232</v>
      </c>
      <c r="V44" s="194" t="s">
        <v>323</v>
      </c>
      <c r="W44" t="s">
        <v>321</v>
      </c>
      <c r="X44" t="s">
        <v>228</v>
      </c>
      <c r="Y44" t="s">
        <v>225</v>
      </c>
      <c r="Z44" s="229">
        <v>37.363056182861328</v>
      </c>
      <c r="AA44" t="s">
        <v>226</v>
      </c>
      <c r="AB44" t="s">
        <v>226</v>
      </c>
      <c r="AC44" t="s">
        <v>226</v>
      </c>
      <c r="AD44" t="s">
        <v>226</v>
      </c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T45">
        <v>4</v>
      </c>
      <c r="U45" t="s">
        <v>234</v>
      </c>
      <c r="V45" s="194" t="s">
        <v>323</v>
      </c>
      <c r="W45" t="s">
        <v>321</v>
      </c>
      <c r="X45" t="s">
        <v>228</v>
      </c>
      <c r="Y45" t="s">
        <v>225</v>
      </c>
      <c r="Z45" s="229">
        <v>37.363056182861328</v>
      </c>
      <c r="AA45" t="s">
        <v>226</v>
      </c>
      <c r="AB45" t="s">
        <v>226</v>
      </c>
      <c r="AC45" t="s">
        <v>226</v>
      </c>
      <c r="AD45" t="s">
        <v>226</v>
      </c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T46">
        <v>5</v>
      </c>
      <c r="U46" t="s">
        <v>235</v>
      </c>
      <c r="V46" s="194" t="s">
        <v>323</v>
      </c>
      <c r="W46" t="s">
        <v>321</v>
      </c>
      <c r="X46" t="s">
        <v>228</v>
      </c>
      <c r="Y46" t="s">
        <v>225</v>
      </c>
      <c r="Z46" s="229">
        <v>37.363056182861328</v>
      </c>
      <c r="AA46" t="s">
        <v>226</v>
      </c>
      <c r="AB46" t="s">
        <v>226</v>
      </c>
      <c r="AC46" t="s">
        <v>226</v>
      </c>
      <c r="AD46" t="s">
        <v>226</v>
      </c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T47">
        <v>15</v>
      </c>
      <c r="U47" t="s">
        <v>236</v>
      </c>
      <c r="V47" s="194" t="s">
        <v>323</v>
      </c>
      <c r="W47" t="s">
        <v>321</v>
      </c>
      <c r="X47" t="s">
        <v>228</v>
      </c>
      <c r="Y47" t="s">
        <v>225</v>
      </c>
      <c r="Z47" s="229">
        <v>37.363056182861328</v>
      </c>
      <c r="AA47" t="s">
        <v>226</v>
      </c>
      <c r="AB47" t="s">
        <v>226</v>
      </c>
      <c r="AC47" t="s">
        <v>226</v>
      </c>
      <c r="AD47" t="s">
        <v>226</v>
      </c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T48">
        <v>16</v>
      </c>
      <c r="U48" t="s">
        <v>237</v>
      </c>
      <c r="V48" s="194" t="s">
        <v>323</v>
      </c>
      <c r="W48" t="s">
        <v>321</v>
      </c>
      <c r="X48" t="s">
        <v>228</v>
      </c>
      <c r="Y48" t="s">
        <v>225</v>
      </c>
      <c r="Z48" s="229">
        <v>37.363056182861328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T49">
        <v>17</v>
      </c>
      <c r="U49" t="s">
        <v>238</v>
      </c>
      <c r="V49" s="194" t="s">
        <v>323</v>
      </c>
      <c r="W49" t="s">
        <v>321</v>
      </c>
      <c r="X49" t="s">
        <v>228</v>
      </c>
      <c r="Y49" t="s">
        <v>225</v>
      </c>
      <c r="Z49" s="229">
        <v>37.363056182861328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T50">
        <v>27</v>
      </c>
      <c r="U50" t="s">
        <v>239</v>
      </c>
      <c r="V50" s="194" t="s">
        <v>323</v>
      </c>
      <c r="W50" t="s">
        <v>321</v>
      </c>
      <c r="X50" t="s">
        <v>228</v>
      </c>
      <c r="Y50" t="s">
        <v>225</v>
      </c>
      <c r="Z50" s="229">
        <v>37.363056182861328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T51">
        <v>28</v>
      </c>
      <c r="U51" t="s">
        <v>240</v>
      </c>
      <c r="V51" s="194" t="s">
        <v>323</v>
      </c>
      <c r="W51" t="s">
        <v>321</v>
      </c>
      <c r="X51" t="s">
        <v>228</v>
      </c>
      <c r="Y51" t="s">
        <v>225</v>
      </c>
      <c r="Z51" s="229">
        <v>37.363056182861328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T52">
        <v>29</v>
      </c>
      <c r="U52" t="s">
        <v>241</v>
      </c>
      <c r="V52" s="194" t="s">
        <v>323</v>
      </c>
      <c r="W52" t="s">
        <v>321</v>
      </c>
      <c r="X52" t="s">
        <v>228</v>
      </c>
      <c r="Y52" t="s">
        <v>225</v>
      </c>
      <c r="Z52" s="229">
        <v>37.363056182861328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T53">
        <v>39</v>
      </c>
      <c r="U53" t="s">
        <v>242</v>
      </c>
      <c r="V53" s="194" t="s">
        <v>323</v>
      </c>
      <c r="W53" t="s">
        <v>321</v>
      </c>
      <c r="X53" t="s">
        <v>228</v>
      </c>
      <c r="Y53" s="229">
        <v>37.363056182861328</v>
      </c>
      <c r="Z53" s="229">
        <v>37.363056182861328</v>
      </c>
      <c r="AA53" t="s">
        <v>226</v>
      </c>
      <c r="AB53" s="229">
        <v>3.7345023155212402</v>
      </c>
      <c r="AC53" s="229">
        <v>3.7345023155212402</v>
      </c>
      <c r="AD53" t="s">
        <v>226</v>
      </c>
    </row>
    <row r="54" spans="1:30">
      <c r="T54">
        <v>40</v>
      </c>
      <c r="U54" t="s">
        <v>243</v>
      </c>
      <c r="V54" s="194" t="s">
        <v>323</v>
      </c>
      <c r="W54" t="s">
        <v>321</v>
      </c>
      <c r="X54" t="s">
        <v>228</v>
      </c>
      <c r="Y54" t="s">
        <v>225</v>
      </c>
      <c r="Z54" s="229">
        <v>37.363056182861328</v>
      </c>
      <c r="AA54" t="s">
        <v>226</v>
      </c>
      <c r="AB54" t="s">
        <v>226</v>
      </c>
      <c r="AC54" t="s">
        <v>226</v>
      </c>
      <c r="AD54" t="s">
        <v>226</v>
      </c>
    </row>
    <row r="55" spans="1:30">
      <c r="T55">
        <v>41</v>
      </c>
      <c r="U55" t="s">
        <v>244</v>
      </c>
      <c r="V55" s="194" t="s">
        <v>323</v>
      </c>
      <c r="W55" t="s">
        <v>321</v>
      </c>
      <c r="X55" t="s">
        <v>228</v>
      </c>
      <c r="Y55" t="s">
        <v>225</v>
      </c>
      <c r="Z55" s="229">
        <v>37.363056182861328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T56">
        <v>57</v>
      </c>
      <c r="U56" t="s">
        <v>297</v>
      </c>
      <c r="V56" s="194" t="s">
        <v>324</v>
      </c>
      <c r="W56" t="s">
        <v>321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T57">
        <v>58</v>
      </c>
      <c r="U57" t="s">
        <v>299</v>
      </c>
      <c r="V57" s="194" t="s">
        <v>324</v>
      </c>
      <c r="W57" t="s">
        <v>321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T58">
        <v>59</v>
      </c>
      <c r="U58" t="s">
        <v>300</v>
      </c>
      <c r="V58" s="194" t="s">
        <v>324</v>
      </c>
      <c r="W58" t="s">
        <v>321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T59">
        <v>69</v>
      </c>
      <c r="U59" t="s">
        <v>301</v>
      </c>
      <c r="V59" s="194" t="s">
        <v>324</v>
      </c>
      <c r="W59" t="s">
        <v>321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T60">
        <v>70</v>
      </c>
      <c r="U60" t="s">
        <v>302</v>
      </c>
      <c r="V60" s="194" t="s">
        <v>324</v>
      </c>
      <c r="W60" t="s">
        <v>321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T61">
        <v>71</v>
      </c>
      <c r="U61" t="s">
        <v>303</v>
      </c>
      <c r="V61" s="194" t="s">
        <v>324</v>
      </c>
      <c r="W61" t="s">
        <v>321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T62">
        <v>81</v>
      </c>
      <c r="U62" t="s">
        <v>304</v>
      </c>
      <c r="V62" s="194" t="s">
        <v>324</v>
      </c>
      <c r="W62" t="s">
        <v>321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T63">
        <v>82</v>
      </c>
      <c r="U63" t="s">
        <v>305</v>
      </c>
      <c r="V63" s="194" t="s">
        <v>324</v>
      </c>
      <c r="W63" t="s">
        <v>321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T64">
        <v>83</v>
      </c>
      <c r="U64" t="s">
        <v>306</v>
      </c>
      <c r="V64" s="194" t="s">
        <v>324</v>
      </c>
      <c r="W64" t="s">
        <v>321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:30">
      <c r="T65">
        <v>93</v>
      </c>
      <c r="U65" t="s">
        <v>307</v>
      </c>
      <c r="V65" s="194" t="s">
        <v>324</v>
      </c>
      <c r="W65" t="s">
        <v>321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T66">
        <v>94</v>
      </c>
      <c r="U66" t="s">
        <v>308</v>
      </c>
      <c r="V66" s="194" t="s">
        <v>324</v>
      </c>
      <c r="W66" t="s">
        <v>321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</row>
    <row r="67" spans="2:30">
      <c r="T67">
        <v>95</v>
      </c>
      <c r="U67" t="s">
        <v>309</v>
      </c>
      <c r="V67" s="194" t="s">
        <v>324</v>
      </c>
      <c r="W67" t="s">
        <v>321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T68">
        <v>51</v>
      </c>
      <c r="U68" t="s">
        <v>245</v>
      </c>
      <c r="V68" s="194" t="s">
        <v>325</v>
      </c>
      <c r="W68" t="s">
        <v>321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T69">
        <v>52</v>
      </c>
      <c r="U69" t="s">
        <v>247</v>
      </c>
      <c r="V69" s="194" t="s">
        <v>325</v>
      </c>
      <c r="W69" t="s">
        <v>321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T70">
        <v>53</v>
      </c>
      <c r="U70" t="s">
        <v>248</v>
      </c>
      <c r="V70" s="194" t="s">
        <v>325</v>
      </c>
      <c r="W70" t="s">
        <v>321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T71">
        <v>63</v>
      </c>
      <c r="U71" t="s">
        <v>250</v>
      </c>
      <c r="V71" s="194" t="s">
        <v>325</v>
      </c>
      <c r="W71" t="s">
        <v>321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T72">
        <v>64</v>
      </c>
      <c r="U72" t="s">
        <v>251</v>
      </c>
      <c r="V72" s="194" t="s">
        <v>325</v>
      </c>
      <c r="W72" t="s">
        <v>321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:30">
      <c r="T73">
        <v>65</v>
      </c>
      <c r="U73" t="s">
        <v>252</v>
      </c>
      <c r="V73" s="194" t="s">
        <v>325</v>
      </c>
      <c r="W73" t="s">
        <v>321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:30">
      <c r="T74">
        <v>75</v>
      </c>
      <c r="U74" t="s">
        <v>253</v>
      </c>
      <c r="V74" s="194" t="s">
        <v>325</v>
      </c>
      <c r="W74" t="s">
        <v>321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T75">
        <v>76</v>
      </c>
      <c r="U75" t="s">
        <v>254</v>
      </c>
      <c r="V75" s="194" t="s">
        <v>325</v>
      </c>
      <c r="W75" t="s">
        <v>321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T76">
        <v>77</v>
      </c>
      <c r="U76" t="s">
        <v>255</v>
      </c>
      <c r="V76" s="194" t="s">
        <v>325</v>
      </c>
      <c r="W76" t="s">
        <v>321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:30">
      <c r="T77">
        <v>87</v>
      </c>
      <c r="U77" t="s">
        <v>256</v>
      </c>
      <c r="V77" s="194" t="s">
        <v>325</v>
      </c>
      <c r="W77" t="s">
        <v>321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T78">
        <v>88</v>
      </c>
      <c r="U78" t="s">
        <v>257</v>
      </c>
      <c r="V78" s="194" t="s">
        <v>325</v>
      </c>
      <c r="W78" t="s">
        <v>321</v>
      </c>
      <c r="X78" t="s">
        <v>228</v>
      </c>
      <c r="Y78" t="s">
        <v>225</v>
      </c>
      <c r="Z78" t="s">
        <v>226</v>
      </c>
      <c r="AA78" t="s">
        <v>226</v>
      </c>
      <c r="AB78" t="s">
        <v>226</v>
      </c>
      <c r="AC78" t="s">
        <v>226</v>
      </c>
      <c r="AD78" t="s">
        <v>226</v>
      </c>
    </row>
    <row r="79" spans="2:30">
      <c r="T79">
        <v>89</v>
      </c>
      <c r="U79" t="s">
        <v>258</v>
      </c>
      <c r="V79" s="194" t="s">
        <v>325</v>
      </c>
      <c r="W79" t="s">
        <v>321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T80">
        <v>54</v>
      </c>
      <c r="U80" t="s">
        <v>284</v>
      </c>
      <c r="V80" s="194" t="s">
        <v>326</v>
      </c>
      <c r="W80" t="s">
        <v>321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0:30">
      <c r="T81">
        <v>55</v>
      </c>
      <c r="U81" t="s">
        <v>286</v>
      </c>
      <c r="V81" s="194" t="s">
        <v>326</v>
      </c>
      <c r="W81" t="s">
        <v>321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0:30">
      <c r="T82">
        <v>56</v>
      </c>
      <c r="U82" t="s">
        <v>287</v>
      </c>
      <c r="V82" s="194" t="s">
        <v>326</v>
      </c>
      <c r="W82" t="s">
        <v>321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0:30">
      <c r="T83">
        <v>66</v>
      </c>
      <c r="U83" t="s">
        <v>288</v>
      </c>
      <c r="V83" s="194" t="s">
        <v>326</v>
      </c>
      <c r="W83" t="s">
        <v>321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0:30">
      <c r="T84">
        <v>67</v>
      </c>
      <c r="U84" t="s">
        <v>289</v>
      </c>
      <c r="V84" s="194" t="s">
        <v>326</v>
      </c>
      <c r="W84" t="s">
        <v>321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0:30">
      <c r="T85">
        <v>68</v>
      </c>
      <c r="U85" t="s">
        <v>290</v>
      </c>
      <c r="V85" s="194" t="s">
        <v>326</v>
      </c>
      <c r="W85" t="s">
        <v>321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0:30">
      <c r="T86">
        <v>78</v>
      </c>
      <c r="U86" t="s">
        <v>291</v>
      </c>
      <c r="V86" s="194" t="s">
        <v>326</v>
      </c>
      <c r="W86" t="s">
        <v>321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0:30">
      <c r="T87">
        <v>79</v>
      </c>
      <c r="U87" t="s">
        <v>292</v>
      </c>
      <c r="V87" s="194" t="s">
        <v>326</v>
      </c>
      <c r="W87" t="s">
        <v>321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0:30">
      <c r="T88">
        <v>80</v>
      </c>
      <c r="U88" t="s">
        <v>293</v>
      </c>
      <c r="V88" s="194" t="s">
        <v>326</v>
      </c>
      <c r="W88" t="s">
        <v>321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0:30">
      <c r="T89">
        <v>90</v>
      </c>
      <c r="U89" t="s">
        <v>294</v>
      </c>
      <c r="V89" s="194" t="s">
        <v>326</v>
      </c>
      <c r="W89" t="s">
        <v>321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0:30">
      <c r="T90">
        <v>91</v>
      </c>
      <c r="U90" t="s">
        <v>295</v>
      </c>
      <c r="V90" s="194" t="s">
        <v>326</v>
      </c>
      <c r="W90" t="s">
        <v>321</v>
      </c>
      <c r="X90" t="s">
        <v>228</v>
      </c>
      <c r="Y90" t="s">
        <v>225</v>
      </c>
      <c r="Z90" t="s">
        <v>226</v>
      </c>
      <c r="AA90" t="s">
        <v>226</v>
      </c>
      <c r="AB90" t="s">
        <v>226</v>
      </c>
      <c r="AC90" t="s">
        <v>226</v>
      </c>
      <c r="AD90" t="s">
        <v>226</v>
      </c>
    </row>
    <row r="91" spans="20:30">
      <c r="T91">
        <v>92</v>
      </c>
      <c r="U91" t="s">
        <v>296</v>
      </c>
      <c r="V91" s="194" t="s">
        <v>326</v>
      </c>
      <c r="W91" t="s">
        <v>321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0:30">
      <c r="T92">
        <v>6</v>
      </c>
      <c r="U92" t="s">
        <v>259</v>
      </c>
      <c r="V92" s="194" t="s">
        <v>327</v>
      </c>
      <c r="W92" t="s">
        <v>321</v>
      </c>
      <c r="X92" t="s">
        <v>228</v>
      </c>
      <c r="Y92" t="s">
        <v>225</v>
      </c>
      <c r="Z92" s="229">
        <v>37.013545989990234</v>
      </c>
      <c r="AA92" s="229">
        <v>0.89458423852920532</v>
      </c>
      <c r="AB92" t="s">
        <v>226</v>
      </c>
      <c r="AC92" t="s">
        <v>226</v>
      </c>
      <c r="AD92" t="s">
        <v>226</v>
      </c>
    </row>
    <row r="93" spans="20:30">
      <c r="T93">
        <v>7</v>
      </c>
      <c r="U93" t="s">
        <v>261</v>
      </c>
      <c r="V93" s="194" t="s">
        <v>327</v>
      </c>
      <c r="W93" t="s">
        <v>321</v>
      </c>
      <c r="X93" t="s">
        <v>228</v>
      </c>
      <c r="Y93" s="229">
        <v>36.644222259521484</v>
      </c>
      <c r="Z93" s="229">
        <v>37.013545989990234</v>
      </c>
      <c r="AA93" s="229">
        <v>0.89458423852920532</v>
      </c>
      <c r="AB93" s="229">
        <v>6.1452631950378418</v>
      </c>
      <c r="AC93" s="229">
        <v>5.5959968566894531</v>
      </c>
      <c r="AD93" s="229">
        <v>3.2412090301513672</v>
      </c>
    </row>
    <row r="94" spans="20:30">
      <c r="T94">
        <v>8</v>
      </c>
      <c r="U94" t="s">
        <v>262</v>
      </c>
      <c r="V94" s="194" t="s">
        <v>327</v>
      </c>
      <c r="W94" t="s">
        <v>321</v>
      </c>
      <c r="X94" t="s">
        <v>228</v>
      </c>
      <c r="Y94" s="229">
        <v>37.286899566650391</v>
      </c>
      <c r="Z94" s="229">
        <v>37.013545989990234</v>
      </c>
      <c r="AA94" s="229">
        <v>0.89458423852920532</v>
      </c>
      <c r="AB94" s="229">
        <v>3.9368546009063721</v>
      </c>
      <c r="AC94" s="229">
        <v>5.5959968566894531</v>
      </c>
      <c r="AD94" s="229">
        <v>3.2412090301513672</v>
      </c>
    </row>
    <row r="95" spans="20:30">
      <c r="T95">
        <v>18</v>
      </c>
      <c r="U95" t="s">
        <v>263</v>
      </c>
      <c r="V95" s="194" t="s">
        <v>327</v>
      </c>
      <c r="W95" t="s">
        <v>321</v>
      </c>
      <c r="X95" t="s">
        <v>228</v>
      </c>
      <c r="Y95" s="229">
        <v>37.399642944335938</v>
      </c>
      <c r="Z95" s="229">
        <v>37.013545989990234</v>
      </c>
      <c r="AA95" s="229">
        <v>0.89458423852920532</v>
      </c>
      <c r="AB95" s="229">
        <v>3.6410214900970459</v>
      </c>
      <c r="AC95" s="229">
        <v>5.5959968566894531</v>
      </c>
      <c r="AD95" s="229">
        <v>3.2412090301513672</v>
      </c>
    </row>
    <row r="96" spans="20:30">
      <c r="T96">
        <v>19</v>
      </c>
      <c r="U96" t="s">
        <v>264</v>
      </c>
      <c r="V96" s="194" t="s">
        <v>327</v>
      </c>
      <c r="W96" t="s">
        <v>321</v>
      </c>
      <c r="X96" t="s">
        <v>228</v>
      </c>
      <c r="Y96" s="229">
        <v>37.477832794189453</v>
      </c>
      <c r="Z96" s="229">
        <v>37.013545989990234</v>
      </c>
      <c r="AA96" s="229">
        <v>0.89458423852920532</v>
      </c>
      <c r="AB96" s="229">
        <v>3.449012279510498</v>
      </c>
      <c r="AC96" s="229">
        <v>5.5959968566894531</v>
      </c>
      <c r="AD96" s="229">
        <v>3.2412090301513672</v>
      </c>
    </row>
    <row r="97" spans="20:30">
      <c r="T97">
        <v>20</v>
      </c>
      <c r="U97" t="s">
        <v>265</v>
      </c>
      <c r="V97" s="194" t="s">
        <v>327</v>
      </c>
      <c r="W97" t="s">
        <v>321</v>
      </c>
      <c r="X97" t="s">
        <v>228</v>
      </c>
      <c r="Y97" s="229">
        <v>36.093959808349609</v>
      </c>
      <c r="Z97" s="229">
        <v>37.013545989990234</v>
      </c>
      <c r="AA97" s="229">
        <v>0.89458423852920532</v>
      </c>
      <c r="AB97" s="229">
        <v>8.9975156784057617</v>
      </c>
      <c r="AC97" s="229">
        <v>5.5959968566894531</v>
      </c>
      <c r="AD97" s="229">
        <v>3.2412090301513672</v>
      </c>
    </row>
    <row r="98" spans="20:30">
      <c r="T98">
        <v>30</v>
      </c>
      <c r="U98" t="s">
        <v>266</v>
      </c>
      <c r="V98" s="194" t="s">
        <v>327</v>
      </c>
      <c r="W98" t="s">
        <v>321</v>
      </c>
      <c r="X98" t="s">
        <v>228</v>
      </c>
      <c r="Y98" s="229">
        <v>35.859352111816406</v>
      </c>
      <c r="Z98" s="229">
        <v>37.013545989990234</v>
      </c>
      <c r="AA98" s="229">
        <v>0.89458423852920532</v>
      </c>
      <c r="AB98" s="229">
        <v>10.585698127746582</v>
      </c>
      <c r="AC98" s="229">
        <v>5.5959968566894531</v>
      </c>
      <c r="AD98" s="229">
        <v>3.2412090301513672</v>
      </c>
    </row>
    <row r="99" spans="20:30">
      <c r="T99">
        <v>31</v>
      </c>
      <c r="U99" t="s">
        <v>267</v>
      </c>
      <c r="V99" s="194" t="s">
        <v>327</v>
      </c>
      <c r="W99" t="s">
        <v>321</v>
      </c>
      <c r="X99" t="s">
        <v>228</v>
      </c>
      <c r="Y99" s="229">
        <v>37.848297119140625</v>
      </c>
      <c r="Z99" s="229">
        <v>37.013545989990234</v>
      </c>
      <c r="AA99" s="229">
        <v>0.89458423852920532</v>
      </c>
      <c r="AB99" s="229">
        <v>2.6681888103485107</v>
      </c>
      <c r="AC99" s="229">
        <v>5.5959968566894531</v>
      </c>
      <c r="AD99" s="229">
        <v>3.2412090301513672</v>
      </c>
    </row>
    <row r="100" spans="20:30">
      <c r="T100">
        <v>32</v>
      </c>
      <c r="U100" t="s">
        <v>268</v>
      </c>
      <c r="V100" s="194" t="s">
        <v>327</v>
      </c>
      <c r="W100" t="s">
        <v>321</v>
      </c>
      <c r="X100" t="s">
        <v>228</v>
      </c>
      <c r="Y100" t="s">
        <v>225</v>
      </c>
      <c r="Z100" s="229">
        <v>37.013545989990234</v>
      </c>
      <c r="AA100" s="229">
        <v>0.89458423852920532</v>
      </c>
      <c r="AB100" t="s">
        <v>226</v>
      </c>
      <c r="AC100" t="s">
        <v>226</v>
      </c>
      <c r="AD100" t="s">
        <v>226</v>
      </c>
    </row>
    <row r="101" spans="20:30">
      <c r="T101">
        <v>42</v>
      </c>
      <c r="U101" t="s">
        <v>269</v>
      </c>
      <c r="V101" s="194" t="s">
        <v>327</v>
      </c>
      <c r="W101" t="s">
        <v>321</v>
      </c>
      <c r="X101" t="s">
        <v>228</v>
      </c>
      <c r="Y101" s="229">
        <v>36.065391540527344</v>
      </c>
      <c r="Z101" s="229">
        <v>37.013545989990234</v>
      </c>
      <c r="AA101" s="229">
        <v>0.89458423852920532</v>
      </c>
      <c r="AB101" s="229">
        <v>9.1773900985717773</v>
      </c>
      <c r="AC101" s="229">
        <v>5.5959968566894531</v>
      </c>
      <c r="AD101" s="229">
        <v>3.2412090301513672</v>
      </c>
    </row>
    <row r="102" spans="20:30">
      <c r="T102">
        <v>43</v>
      </c>
      <c r="U102" t="s">
        <v>91</v>
      </c>
      <c r="V102" s="194" t="s">
        <v>327</v>
      </c>
      <c r="W102" t="s">
        <v>321</v>
      </c>
      <c r="X102" t="s">
        <v>228</v>
      </c>
      <c r="Y102" t="s">
        <v>225</v>
      </c>
      <c r="Z102" s="229">
        <v>37.013545989990234</v>
      </c>
      <c r="AA102" s="229">
        <v>0.89458423852920532</v>
      </c>
      <c r="AB102" t="s">
        <v>226</v>
      </c>
      <c r="AC102" t="s">
        <v>226</v>
      </c>
      <c r="AD102" t="s">
        <v>226</v>
      </c>
    </row>
    <row r="103" spans="20:30">
      <c r="T103">
        <v>44</v>
      </c>
      <c r="U103" t="s">
        <v>270</v>
      </c>
      <c r="V103" s="194" t="s">
        <v>327</v>
      </c>
      <c r="W103" t="s">
        <v>321</v>
      </c>
      <c r="X103" t="s">
        <v>228</v>
      </c>
      <c r="Y103" s="229">
        <v>38.446334838867188</v>
      </c>
      <c r="Z103" s="229">
        <v>37.013545989990234</v>
      </c>
      <c r="AA103" s="229">
        <v>0.89458423852920532</v>
      </c>
      <c r="AB103" s="229">
        <v>1.7630237340927124</v>
      </c>
      <c r="AC103" s="229">
        <v>5.5959968566894531</v>
      </c>
      <c r="AD103" s="229">
        <v>3.2412090301513672</v>
      </c>
    </row>
    <row r="104" spans="20:30">
      <c r="AD104" t="s">
        <v>226</v>
      </c>
    </row>
  </sheetData>
  <mergeCells count="54">
    <mergeCell ref="G2:H2"/>
    <mergeCell ref="E17:E19"/>
    <mergeCell ref="R17:R19"/>
    <mergeCell ref="F18:G18"/>
    <mergeCell ref="H18:J18"/>
    <mergeCell ref="K18:M18"/>
    <mergeCell ref="N18:P18"/>
    <mergeCell ref="N21:P21"/>
    <mergeCell ref="E23:E25"/>
    <mergeCell ref="R23:R25"/>
    <mergeCell ref="F24:G24"/>
    <mergeCell ref="H24:J24"/>
    <mergeCell ref="K24:M24"/>
    <mergeCell ref="E20:E22"/>
    <mergeCell ref="Q20:Q22"/>
    <mergeCell ref="R20:R22"/>
    <mergeCell ref="F21:G21"/>
    <mergeCell ref="H21:J21"/>
    <mergeCell ref="K21:M21"/>
    <mergeCell ref="N24:P24"/>
    <mergeCell ref="E26:E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R38:R40"/>
    <mergeCell ref="F39:G39"/>
    <mergeCell ref="H39:J39"/>
    <mergeCell ref="K39:M39"/>
    <mergeCell ref="N33:P33"/>
    <mergeCell ref="R35:R37"/>
    <mergeCell ref="F36:G36"/>
    <mergeCell ref="H36:J36"/>
    <mergeCell ref="K36:M36"/>
    <mergeCell ref="N39:P39"/>
    <mergeCell ref="E42:F42"/>
    <mergeCell ref="G42:H42"/>
    <mergeCell ref="I42:J42"/>
    <mergeCell ref="N36:P36"/>
    <mergeCell ref="E38:E40"/>
    <mergeCell ref="E35:E37"/>
  </mergeCells>
  <conditionalFormatting sqref="A42:G53 I42:I53 R2:AH2 R15:AH15 U3:AH14 S5:S7 K42:U53 E4:F4 R4:R7 A32:U32 E27:H27 A31:P31 A30:H30 A34:U35 A33:H33 A37:U38 A40:U41 N18 K18 N21 K21 N24 K24 N27 K27 N30 K30 N33 K33 N36 K36 N39 K39 Q33:U33 Q36:U36 Q39:U39 E19:M19 E24:H24 E21:H21 E18:H18 E5:E15 A39:H39 A2:J2 R10:S14 A54:U1048576 E22:P22 A36:H36 A3:A4 E3:J3 A5:D27 A1:AH1 AI1:XFD15 A28:XFD29 Q18:XFD19 Q24:XFD24 Q27:XFD27 E25:XFD26 E23:XFD23 E16:XFD17 V32:XFD1048576 E20:XFD20 R21:XFD22 R30:XFD31">
    <cfRule type="cellIs" dxfId="21" priority="11" stopIfTrue="1" operator="equal">
      <formula>0</formula>
    </cfRule>
  </conditionalFormatting>
  <conditionalFormatting sqref="P5:Q5 P10">
    <cfRule type="cellIs" dxfId="20" priority="9" stopIfTrue="1" operator="equal">
      <formula>0</formula>
    </cfRule>
  </conditionalFormatting>
  <conditionalFormatting sqref="O4">
    <cfRule type="cellIs" dxfId="19" priority="6" stopIfTrue="1" operator="equal">
      <formula>0</formula>
    </cfRule>
  </conditionalFormatting>
  <conditionalFormatting sqref="O5 O14 P7:Q8 Q4 Q10 P12:Q14 Q6">
    <cfRule type="cellIs" dxfId="18" priority="8" stopIfTrue="1" operator="equal">
      <formula>0</formula>
    </cfRule>
  </conditionalFormatting>
  <conditionalFormatting sqref="P14:Q14">
    <cfRule type="cellIs" dxfId="17" priority="7" stopIfTrue="1" operator="equal">
      <formula>0</formula>
    </cfRule>
  </conditionalFormatting>
  <conditionalFormatting sqref="M5:N5 M11">
    <cfRule type="cellIs" dxfId="16" priority="5" stopIfTrue="1" operator="equal">
      <formula>0</formula>
    </cfRule>
  </conditionalFormatting>
  <conditionalFormatting sqref="L4">
    <cfRule type="cellIs" dxfId="15" priority="3" stopIfTrue="1" operator="equal">
      <formula>0</formula>
    </cfRule>
  </conditionalFormatting>
  <conditionalFormatting sqref="K5:L5 M7:N8 N4 K4 N11 M13:N14 N6">
    <cfRule type="cellIs" dxfId="14" priority="4" stopIfTrue="1" operator="equal">
      <formula>0</formula>
    </cfRule>
  </conditionalFormatting>
  <conditionalFormatting sqref="B3:D4">
    <cfRule type="cellIs" dxfId="13" priority="2" stopIfTrue="1" operator="equal">
      <formula>0</formula>
    </cfRule>
  </conditionalFormatting>
  <conditionalFormatting sqref="H5 G5:G11">
    <cfRule type="cellIs" dxfId="12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0634-9F55-AA40-8884-F16C61A542F1}">
  <dimension ref="A1:AG113"/>
  <sheetViews>
    <sheetView workbookViewId="0">
      <selection activeCell="T18" sqref="T18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8.33203125" style="6" customWidth="1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9.1640625" customWidth="1"/>
    <col min="24" max="27" width="8.83203125" customWidth="1"/>
    <col min="28" max="28" width="11.1640625" bestFit="1" customWidth="1"/>
    <col min="29" max="29" width="12.5" bestFit="1" customWidth="1"/>
    <col min="30" max="30" width="10.83203125" customWidth="1"/>
    <col min="31" max="31" width="8.83203125"/>
    <col min="32" max="32" width="7.1640625" style="9" customWidth="1"/>
    <col min="33" max="33" width="7.1640625" customWidth="1"/>
  </cols>
  <sheetData>
    <row r="1" spans="1:30" ht="2" customHeight="1" thickBot="1">
      <c r="U1" t="s">
        <v>181</v>
      </c>
      <c r="V1" t="s">
        <v>93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182</v>
      </c>
      <c r="V2" t="s">
        <v>183</v>
      </c>
    </row>
    <row r="3" spans="1:30" ht="16.25" customHeight="1" thickTop="1" thickBot="1">
      <c r="A3" s="15">
        <v>1</v>
      </c>
      <c r="B3" s="16">
        <v>1</v>
      </c>
      <c r="C3" s="16" t="s">
        <v>94</v>
      </c>
      <c r="D3" s="17">
        <v>44203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184</v>
      </c>
      <c r="V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 ht="16.25" customHeight="1">
      <c r="A4" s="15">
        <v>2</v>
      </c>
      <c r="B4" s="16">
        <v>1</v>
      </c>
      <c r="C4" s="16" t="s">
        <v>94</v>
      </c>
      <c r="D4" s="17">
        <v>44203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191</v>
      </c>
      <c r="V4" t="s">
        <v>192</v>
      </c>
      <c r="Y4" s="229">
        <v>0.1</v>
      </c>
      <c r="Z4" s="229">
        <v>38.792198181152344</v>
      </c>
      <c r="AA4" s="229">
        <v>0.9934999942779541</v>
      </c>
      <c r="AB4" s="229">
        <v>-3.2163000106811523</v>
      </c>
      <c r="AC4" s="229">
        <v>104.60501098632812</v>
      </c>
    </row>
    <row r="5" spans="1:30" ht="16.25" customHeight="1" thickBot="1">
      <c r="A5" s="15">
        <v>3</v>
      </c>
      <c r="B5" s="16">
        <v>1</v>
      </c>
      <c r="C5" s="16" t="s">
        <v>94</v>
      </c>
      <c r="D5" s="17">
        <v>44203</v>
      </c>
      <c r="F5" s="27"/>
      <c r="G5"/>
      <c r="H5" s="35" t="s">
        <v>23</v>
      </c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193</v>
      </c>
      <c r="V5" t="s">
        <v>194</v>
      </c>
    </row>
    <row r="6" spans="1:30" ht="16.25" customHeight="1">
      <c r="A6" s="15">
        <v>4</v>
      </c>
      <c r="B6" s="16">
        <v>1</v>
      </c>
      <c r="C6" s="16" t="s">
        <v>94</v>
      </c>
      <c r="D6" s="17">
        <v>44203</v>
      </c>
      <c r="F6" s="10"/>
      <c r="G6" s="39" t="s">
        <v>24</v>
      </c>
      <c r="H6" t="s">
        <v>134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195</v>
      </c>
    </row>
    <row r="7" spans="1:30" ht="16.25" customHeight="1">
      <c r="A7" s="15">
        <v>5</v>
      </c>
      <c r="B7" s="16">
        <v>2</v>
      </c>
      <c r="C7" s="16" t="s">
        <v>94</v>
      </c>
      <c r="D7" s="17">
        <v>44210</v>
      </c>
      <c r="F7" s="10"/>
      <c r="G7" s="45" t="s">
        <v>25</v>
      </c>
      <c r="H7" s="46">
        <v>44019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</row>
    <row r="8" spans="1:30" ht="16.25" customHeight="1">
      <c r="A8" s="15">
        <v>6</v>
      </c>
      <c r="B8" s="16">
        <v>2</v>
      </c>
      <c r="C8" s="16" t="s">
        <v>94</v>
      </c>
      <c r="D8" s="17">
        <v>44210</v>
      </c>
      <c r="E8" s="8"/>
      <c r="F8" s="10"/>
      <c r="G8" s="45" t="s">
        <v>26</v>
      </c>
      <c r="H8" s="46">
        <v>44019</v>
      </c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196</v>
      </c>
      <c r="V8" t="s">
        <v>197</v>
      </c>
      <c r="W8" t="s">
        <v>198</v>
      </c>
      <c r="X8" t="s">
        <v>199</v>
      </c>
      <c r="Y8" t="s">
        <v>200</v>
      </c>
      <c r="Z8" t="s">
        <v>201</v>
      </c>
      <c r="AA8" t="s">
        <v>202</v>
      </c>
      <c r="AB8" t="s">
        <v>203</v>
      </c>
      <c r="AC8" t="s">
        <v>204</v>
      </c>
      <c r="AD8" t="s">
        <v>205</v>
      </c>
    </row>
    <row r="9" spans="1:30" ht="16.25" customHeight="1">
      <c r="A9" s="15">
        <v>7</v>
      </c>
      <c r="B9" s="16">
        <v>2</v>
      </c>
      <c r="C9" s="16" t="s">
        <v>94</v>
      </c>
      <c r="D9" s="17">
        <v>44210</v>
      </c>
      <c r="E9" s="44"/>
      <c r="F9" s="10"/>
      <c r="G9" s="54" t="s">
        <v>27</v>
      </c>
      <c r="H9" s="46">
        <v>43963</v>
      </c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>
        <v>1</v>
      </c>
      <c r="V9" t="s">
        <v>206</v>
      </c>
      <c r="W9" t="s">
        <v>207</v>
      </c>
      <c r="X9" t="s">
        <v>208</v>
      </c>
      <c r="Y9" s="229">
        <v>22.52617073059082</v>
      </c>
      <c r="Z9" s="229">
        <v>22.517501831054688</v>
      </c>
      <c r="AA9" s="229">
        <v>1.2258326634764671E-2</v>
      </c>
      <c r="AB9" s="229">
        <v>100000</v>
      </c>
      <c r="AC9" s="229">
        <v>100000</v>
      </c>
    </row>
    <row r="10" spans="1:30" ht="16.25" customHeight="1">
      <c r="A10" s="15">
        <v>8</v>
      </c>
      <c r="B10" s="16">
        <v>2</v>
      </c>
      <c r="C10" s="16" t="s">
        <v>94</v>
      </c>
      <c r="D10" s="17">
        <v>44210</v>
      </c>
      <c r="E10" s="53"/>
      <c r="F10" s="10"/>
      <c r="G10" s="59" t="s">
        <v>30</v>
      </c>
      <c r="H10" s="60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>
        <v>2</v>
      </c>
      <c r="V10" t="s">
        <v>209</v>
      </c>
      <c r="W10" t="s">
        <v>207</v>
      </c>
      <c r="X10" t="s">
        <v>208</v>
      </c>
      <c r="Y10" s="229">
        <v>22.508834838867188</v>
      </c>
      <c r="Z10" s="229">
        <v>22.517501831054688</v>
      </c>
      <c r="AA10" s="229">
        <v>1.2258326634764671E-2</v>
      </c>
      <c r="AB10" s="229">
        <v>100000</v>
      </c>
      <c r="AC10" s="229">
        <v>100000</v>
      </c>
    </row>
    <row r="11" spans="1:30" ht="16.25" customHeight="1" thickBot="1">
      <c r="A11" s="15">
        <v>9</v>
      </c>
      <c r="B11" s="16">
        <v>3</v>
      </c>
      <c r="C11" s="16" t="s">
        <v>94</v>
      </c>
      <c r="D11" s="17">
        <v>44217</v>
      </c>
      <c r="E11" s="53"/>
      <c r="F11" s="10"/>
      <c r="G11" s="67" t="s">
        <v>31</v>
      </c>
      <c r="H11" s="46">
        <v>44426</v>
      </c>
      <c r="I11" s="9"/>
      <c r="J11" s="326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>
        <v>13</v>
      </c>
      <c r="V11" t="s">
        <v>210</v>
      </c>
      <c r="W11" t="s">
        <v>211</v>
      </c>
      <c r="X11" t="s">
        <v>208</v>
      </c>
      <c r="Y11" s="229">
        <v>25.886465072631836</v>
      </c>
      <c r="Z11" s="229">
        <v>25.879180908203125</v>
      </c>
      <c r="AA11" s="229">
        <v>1.0300015099346638E-2</v>
      </c>
      <c r="AB11" s="229">
        <v>10000</v>
      </c>
      <c r="AC11" s="229">
        <v>10000</v>
      </c>
    </row>
    <row r="12" spans="1:30" ht="16.25" customHeight="1">
      <c r="A12" s="15">
        <v>10</v>
      </c>
      <c r="B12" s="16">
        <v>3</v>
      </c>
      <c r="C12" s="16" t="s">
        <v>94</v>
      </c>
      <c r="D12" s="17">
        <v>44217</v>
      </c>
      <c r="E12" s="53"/>
      <c r="F12" s="10"/>
      <c r="G12" s="71" t="s">
        <v>33</v>
      </c>
      <c r="H12" s="72">
        <v>44426</v>
      </c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  <c r="U12">
        <v>14</v>
      </c>
      <c r="V12" t="s">
        <v>212</v>
      </c>
      <c r="W12" t="s">
        <v>211</v>
      </c>
      <c r="X12" t="s">
        <v>208</v>
      </c>
      <c r="Y12" s="229">
        <v>25.871898651123047</v>
      </c>
      <c r="Z12" s="229">
        <v>25.879180908203125</v>
      </c>
      <c r="AA12" s="229">
        <v>1.0300015099346638E-2</v>
      </c>
      <c r="AB12" s="229">
        <v>10000</v>
      </c>
      <c r="AC12" s="229">
        <v>10000</v>
      </c>
    </row>
    <row r="13" spans="1:30" ht="16.25" customHeight="1" thickBot="1">
      <c r="A13" s="15">
        <v>11</v>
      </c>
      <c r="B13" s="16">
        <v>3</v>
      </c>
      <c r="C13" s="16" t="s">
        <v>94</v>
      </c>
      <c r="D13" s="17">
        <v>44217</v>
      </c>
      <c r="E13" s="53"/>
      <c r="F13" s="9"/>
      <c r="G13" s="9"/>
      <c r="H13" s="327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U13">
        <v>25</v>
      </c>
      <c r="V13" t="s">
        <v>213</v>
      </c>
      <c r="W13" t="s">
        <v>214</v>
      </c>
      <c r="X13" t="s">
        <v>208</v>
      </c>
      <c r="Y13" s="229">
        <v>29.16697883605957</v>
      </c>
      <c r="Z13" s="229">
        <v>29.116621017456055</v>
      </c>
      <c r="AA13" s="229">
        <v>7.1216709911823273E-2</v>
      </c>
      <c r="AB13" s="229">
        <v>1000</v>
      </c>
      <c r="AC13" s="229">
        <v>1000</v>
      </c>
    </row>
    <row r="14" spans="1:30" ht="16.25" customHeight="1" thickBot="1">
      <c r="A14" s="15">
        <v>12</v>
      </c>
      <c r="B14" s="16">
        <v>3</v>
      </c>
      <c r="C14" s="16" t="s">
        <v>94</v>
      </c>
      <c r="D14" s="17">
        <v>44217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>
        <v>26</v>
      </c>
      <c r="V14" t="s">
        <v>215</v>
      </c>
      <c r="W14" t="s">
        <v>214</v>
      </c>
      <c r="X14" t="s">
        <v>208</v>
      </c>
      <c r="Y14" s="229">
        <v>29.066263198852539</v>
      </c>
      <c r="Z14" s="229">
        <v>29.116621017456055</v>
      </c>
      <c r="AA14" s="229">
        <v>7.1216709911823273E-2</v>
      </c>
      <c r="AB14" s="229">
        <v>1000</v>
      </c>
      <c r="AC14" s="229">
        <v>1000</v>
      </c>
    </row>
    <row r="15" spans="1:30" ht="16.25" customHeight="1">
      <c r="A15" s="15">
        <v>13</v>
      </c>
      <c r="B15" s="16">
        <v>4</v>
      </c>
      <c r="C15" s="16" t="s">
        <v>104</v>
      </c>
      <c r="D15" s="17">
        <v>44217</v>
      </c>
      <c r="E15" s="53"/>
      <c r="F15" s="9"/>
      <c r="G15" s="11"/>
      <c r="H15" s="9"/>
      <c r="I15" s="9"/>
      <c r="J15" s="9"/>
      <c r="K15" s="9"/>
      <c r="L15" s="9"/>
      <c r="U15">
        <v>37</v>
      </c>
      <c r="V15" t="s">
        <v>216</v>
      </c>
      <c r="W15" t="s">
        <v>217</v>
      </c>
      <c r="X15" t="s">
        <v>208</v>
      </c>
      <c r="Y15" s="229">
        <v>32.848712921142578</v>
      </c>
      <c r="Z15" s="229">
        <v>32.655250549316406</v>
      </c>
      <c r="AA15" s="229">
        <v>0.27359440922737122</v>
      </c>
      <c r="AB15" s="229">
        <v>100</v>
      </c>
      <c r="AC15" s="229">
        <v>100</v>
      </c>
    </row>
    <row r="16" spans="1:30" ht="15" customHeight="1" thickBot="1">
      <c r="A16" s="15">
        <v>14</v>
      </c>
      <c r="B16" s="16">
        <v>4</v>
      </c>
      <c r="C16" s="16" t="s">
        <v>104</v>
      </c>
      <c r="D16" s="17">
        <v>44217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38</v>
      </c>
      <c r="V16" t="s">
        <v>90</v>
      </c>
      <c r="W16" t="s">
        <v>217</v>
      </c>
      <c r="X16" t="s">
        <v>208</v>
      </c>
      <c r="Y16" s="229">
        <v>32.4617919921875</v>
      </c>
      <c r="Z16" s="229">
        <v>32.655250549316406</v>
      </c>
      <c r="AA16" s="229">
        <v>0.27359440922737122</v>
      </c>
      <c r="AB16" s="229">
        <v>100</v>
      </c>
      <c r="AC16" s="229">
        <v>100</v>
      </c>
    </row>
    <row r="17" spans="1:33" ht="15" customHeight="1" thickTop="1">
      <c r="A17" s="15">
        <v>15</v>
      </c>
      <c r="B17" s="16">
        <v>4</v>
      </c>
      <c r="C17" s="16" t="s">
        <v>104</v>
      </c>
      <c r="D17" s="17">
        <v>44217</v>
      </c>
      <c r="E17" s="452" t="s">
        <v>36</v>
      </c>
      <c r="F17" s="86"/>
      <c r="G17" s="87"/>
      <c r="H17" s="88"/>
      <c r="I17" s="89" t="str">
        <f>C3</f>
        <v>LG94</v>
      </c>
      <c r="J17" s="90"/>
      <c r="K17" s="91"/>
      <c r="L17" s="92" t="str">
        <f>C11</f>
        <v>LG94</v>
      </c>
      <c r="M17" s="93"/>
      <c r="N17" s="94"/>
      <c r="O17" s="89" t="str">
        <f>C19</f>
        <v>LG94</v>
      </c>
      <c r="P17" s="95"/>
      <c r="Q17" s="328"/>
      <c r="R17" s="452" t="s">
        <v>36</v>
      </c>
      <c r="S17" s="58"/>
      <c r="T17" s="58"/>
      <c r="U17">
        <v>49</v>
      </c>
      <c r="V17" t="s">
        <v>218</v>
      </c>
      <c r="W17" t="s">
        <v>219</v>
      </c>
      <c r="X17" t="s">
        <v>208</v>
      </c>
      <c r="Y17" s="229">
        <v>36.336727142333984</v>
      </c>
      <c r="Z17" s="229">
        <v>36.218296051025391</v>
      </c>
      <c r="AA17" s="229">
        <v>0.16748686134815216</v>
      </c>
      <c r="AB17" s="229">
        <v>10</v>
      </c>
      <c r="AC17" s="229">
        <v>10</v>
      </c>
      <c r="AF17" s="58"/>
      <c r="AG17" s="58"/>
    </row>
    <row r="18" spans="1:33" ht="15" customHeight="1">
      <c r="A18" s="15">
        <v>16</v>
      </c>
      <c r="B18" s="16">
        <v>4</v>
      </c>
      <c r="C18" s="16" t="s">
        <v>104</v>
      </c>
      <c r="D18" s="17">
        <v>44217</v>
      </c>
      <c r="E18" s="452"/>
      <c r="F18" s="454" t="s">
        <v>37</v>
      </c>
      <c r="G18" s="455"/>
      <c r="H18" s="456">
        <f>B3</f>
        <v>1</v>
      </c>
      <c r="I18" s="457"/>
      <c r="J18" s="458"/>
      <c r="K18" s="465">
        <f>B11</f>
        <v>3</v>
      </c>
      <c r="L18" s="466"/>
      <c r="M18" s="467"/>
      <c r="N18" s="456">
        <f>B19</f>
        <v>5</v>
      </c>
      <c r="O18" s="457"/>
      <c r="P18" s="458"/>
      <c r="Q18" s="329"/>
      <c r="R18" s="452"/>
      <c r="S18" s="58"/>
      <c r="T18" s="58"/>
      <c r="U18">
        <v>50</v>
      </c>
      <c r="V18" t="s">
        <v>220</v>
      </c>
      <c r="W18" t="s">
        <v>219</v>
      </c>
      <c r="X18" t="s">
        <v>208</v>
      </c>
      <c r="Y18" s="229">
        <v>36.099864959716797</v>
      </c>
      <c r="Z18" s="229">
        <v>36.218296051025391</v>
      </c>
      <c r="AA18" s="229">
        <v>0.16748686134815216</v>
      </c>
      <c r="AB18" s="229">
        <v>10</v>
      </c>
      <c r="AC18" s="229">
        <v>10</v>
      </c>
      <c r="AF18" s="58"/>
      <c r="AG18" s="58"/>
    </row>
    <row r="19" spans="1:33" ht="15" customHeight="1" thickBot="1">
      <c r="A19" s="15">
        <v>17</v>
      </c>
      <c r="B19" s="16">
        <v>5</v>
      </c>
      <c r="C19" s="16" t="s">
        <v>94</v>
      </c>
      <c r="D19" s="17">
        <v>44224</v>
      </c>
      <c r="E19" s="453"/>
      <c r="F19" s="99"/>
      <c r="G19" s="100"/>
      <c r="H19" s="101">
        <v>1</v>
      </c>
      <c r="I19" s="102">
        <f>D3</f>
        <v>44203</v>
      </c>
      <c r="J19" s="103"/>
      <c r="K19" s="104">
        <v>9</v>
      </c>
      <c r="L19" s="105">
        <f>D11</f>
        <v>44217</v>
      </c>
      <c r="M19" s="106"/>
      <c r="N19" s="107"/>
      <c r="O19" s="108">
        <f>D19</f>
        <v>44224</v>
      </c>
      <c r="P19" s="109"/>
      <c r="Q19" s="330">
        <f>C27</f>
        <v>0</v>
      </c>
      <c r="R19" s="453"/>
      <c r="S19" s="58"/>
      <c r="T19" s="58"/>
      <c r="U19">
        <v>61</v>
      </c>
      <c r="V19" t="s">
        <v>221</v>
      </c>
      <c r="W19" t="s">
        <v>222</v>
      </c>
      <c r="X19" t="s">
        <v>208</v>
      </c>
      <c r="Y19" s="229">
        <v>37.757999420166016</v>
      </c>
      <c r="Z19" s="229">
        <v>38.1209716796875</v>
      </c>
      <c r="AA19" s="229">
        <v>0.51331758499145508</v>
      </c>
      <c r="AB19" s="229">
        <v>1</v>
      </c>
      <c r="AC19" s="229">
        <v>1</v>
      </c>
      <c r="AF19" s="58"/>
      <c r="AG19" s="58"/>
    </row>
    <row r="20" spans="1:33" ht="15" customHeight="1">
      <c r="A20" s="15">
        <v>18</v>
      </c>
      <c r="B20" s="16">
        <v>5</v>
      </c>
      <c r="C20" s="16" t="s">
        <v>94</v>
      </c>
      <c r="D20" s="17">
        <v>44224</v>
      </c>
      <c r="E20" s="451" t="s">
        <v>39</v>
      </c>
      <c r="F20" s="110"/>
      <c r="G20" s="111"/>
      <c r="H20" s="112"/>
      <c r="I20" s="113" t="str">
        <f>C4</f>
        <v>LG94</v>
      </c>
      <c r="J20" s="114"/>
      <c r="K20" s="115"/>
      <c r="L20" s="116" t="str">
        <f>C12</f>
        <v>LG94</v>
      </c>
      <c r="M20" s="117"/>
      <c r="N20" s="118"/>
      <c r="O20" s="119" t="str">
        <f>C20</f>
        <v>LG94</v>
      </c>
      <c r="P20" s="120"/>
      <c r="Q20" s="462">
        <f>B27</f>
        <v>0</v>
      </c>
      <c r="R20" s="451" t="s">
        <v>39</v>
      </c>
      <c r="S20" s="58"/>
      <c r="T20" s="58"/>
      <c r="U20">
        <v>62</v>
      </c>
      <c r="V20" t="s">
        <v>223</v>
      </c>
      <c r="W20" t="s">
        <v>222</v>
      </c>
      <c r="X20" t="s">
        <v>208</v>
      </c>
      <c r="Y20" s="229">
        <v>38.483940124511719</v>
      </c>
      <c r="Z20" s="229">
        <v>38.1209716796875</v>
      </c>
      <c r="AA20" s="229">
        <v>0.51331758499145508</v>
      </c>
      <c r="AB20" s="229">
        <v>1</v>
      </c>
      <c r="AC20" s="229">
        <v>1</v>
      </c>
      <c r="AF20" s="58"/>
      <c r="AG20" s="58"/>
    </row>
    <row r="21" spans="1:33" ht="15" customHeight="1">
      <c r="A21" s="15">
        <v>19</v>
      </c>
      <c r="B21" s="16">
        <v>5</v>
      </c>
      <c r="C21" s="16" t="s">
        <v>94</v>
      </c>
      <c r="D21" s="17">
        <v>44224</v>
      </c>
      <c r="E21" s="452"/>
      <c r="F21" s="456" t="s">
        <v>40</v>
      </c>
      <c r="G21" s="458"/>
      <c r="H21" s="459">
        <f>B4</f>
        <v>1</v>
      </c>
      <c r="I21" s="460"/>
      <c r="J21" s="461"/>
      <c r="K21" s="456">
        <f>B12</f>
        <v>3</v>
      </c>
      <c r="L21" s="457"/>
      <c r="M21" s="458"/>
      <c r="N21" s="459">
        <f>B20</f>
        <v>5</v>
      </c>
      <c r="O21" s="460"/>
      <c r="P21" s="461"/>
      <c r="Q21" s="462"/>
      <c r="R21" s="452"/>
      <c r="S21" s="58"/>
      <c r="T21" s="58"/>
      <c r="U21">
        <v>85</v>
      </c>
      <c r="V21" t="s">
        <v>224</v>
      </c>
      <c r="W21" t="s">
        <v>46</v>
      </c>
      <c r="X21" t="s">
        <v>46</v>
      </c>
      <c r="Y21" t="s">
        <v>225</v>
      </c>
      <c r="Z21" t="s">
        <v>226</v>
      </c>
      <c r="AA21" t="s">
        <v>226</v>
      </c>
      <c r="AB21" t="s">
        <v>226</v>
      </c>
      <c r="AC21" t="s">
        <v>226</v>
      </c>
      <c r="AF21" s="58"/>
      <c r="AG21" s="58"/>
    </row>
    <row r="22" spans="1:33" ht="15" customHeight="1" thickBot="1">
      <c r="A22" s="15">
        <v>20</v>
      </c>
      <c r="B22" s="16">
        <v>5</v>
      </c>
      <c r="C22" s="16" t="s">
        <v>94</v>
      </c>
      <c r="D22" s="17">
        <v>44224</v>
      </c>
      <c r="E22" s="453"/>
      <c r="F22" s="121"/>
      <c r="G22" s="122"/>
      <c r="H22" s="123">
        <v>2</v>
      </c>
      <c r="I22" s="124">
        <f>D4</f>
        <v>44203</v>
      </c>
      <c r="J22" s="125"/>
      <c r="K22" s="126">
        <v>10</v>
      </c>
      <c r="L22" s="127">
        <f>D12</f>
        <v>44217</v>
      </c>
      <c r="M22" s="128"/>
      <c r="N22" s="129">
        <v>18</v>
      </c>
      <c r="O22" s="130">
        <f>D20</f>
        <v>44224</v>
      </c>
      <c r="P22" s="131"/>
      <c r="Q22" s="462"/>
      <c r="R22" s="453"/>
      <c r="S22" s="58"/>
      <c r="T22" s="58"/>
      <c r="U22">
        <v>84</v>
      </c>
      <c r="V22" t="s">
        <v>227</v>
      </c>
      <c r="W22" t="s">
        <v>38</v>
      </c>
      <c r="X22" t="s">
        <v>228</v>
      </c>
      <c r="Y22" t="s">
        <v>225</v>
      </c>
      <c r="Z22" t="s">
        <v>226</v>
      </c>
      <c r="AA22" t="s">
        <v>226</v>
      </c>
      <c r="AB22" t="s">
        <v>226</v>
      </c>
      <c r="AC22" t="s">
        <v>226</v>
      </c>
      <c r="AF22" s="58"/>
      <c r="AG22" s="58"/>
    </row>
    <row r="23" spans="1:33" ht="15" customHeight="1">
      <c r="A23" s="15">
        <v>21</v>
      </c>
      <c r="B23" s="16">
        <v>6</v>
      </c>
      <c r="C23" s="16" t="s">
        <v>104</v>
      </c>
      <c r="D23" s="17">
        <v>44224</v>
      </c>
      <c r="E23" s="451" t="s">
        <v>41</v>
      </c>
      <c r="F23" s="132"/>
      <c r="G23" s="133"/>
      <c r="H23" s="134"/>
      <c r="I23" s="47" t="str">
        <f>C5</f>
        <v>LG94</v>
      </c>
      <c r="J23" s="135"/>
      <c r="K23" s="136"/>
      <c r="L23" s="137" t="str">
        <f>C13</f>
        <v>LG94</v>
      </c>
      <c r="M23" s="138"/>
      <c r="N23" s="139"/>
      <c r="O23" s="140" t="str">
        <f>C21</f>
        <v>LG94</v>
      </c>
      <c r="P23" s="141"/>
      <c r="Q23" s="142">
        <f>D27</f>
        <v>0</v>
      </c>
      <c r="R23" s="452" t="s">
        <v>41</v>
      </c>
      <c r="S23" s="58"/>
      <c r="T23" s="58"/>
      <c r="U23">
        <v>96</v>
      </c>
      <c r="V23" t="s">
        <v>229</v>
      </c>
      <c r="W23" t="s">
        <v>38</v>
      </c>
      <c r="X23" t="s">
        <v>228</v>
      </c>
      <c r="Y23" t="s">
        <v>225</v>
      </c>
      <c r="Z23" t="s">
        <v>226</v>
      </c>
      <c r="AA23" t="s">
        <v>226</v>
      </c>
      <c r="AB23" t="s">
        <v>226</v>
      </c>
      <c r="AC23" t="s">
        <v>226</v>
      </c>
      <c r="AF23" s="58"/>
      <c r="AG23" s="58"/>
    </row>
    <row r="24" spans="1:33" ht="15" customHeight="1">
      <c r="A24" s="15">
        <v>22</v>
      </c>
      <c r="B24" s="16">
        <v>6</v>
      </c>
      <c r="C24" s="16" t="s">
        <v>104</v>
      </c>
      <c r="D24" s="17">
        <v>44224</v>
      </c>
      <c r="E24" s="452"/>
      <c r="F24" s="454" t="s">
        <v>42</v>
      </c>
      <c r="G24" s="455"/>
      <c r="H24" s="456">
        <f>B5</f>
        <v>1</v>
      </c>
      <c r="I24" s="457"/>
      <c r="J24" s="458"/>
      <c r="K24" s="459">
        <f>B13</f>
        <v>3</v>
      </c>
      <c r="L24" s="460"/>
      <c r="M24" s="461"/>
      <c r="N24" s="456">
        <f>B21</f>
        <v>5</v>
      </c>
      <c r="O24" s="457"/>
      <c r="P24" s="458"/>
      <c r="Q24" s="144"/>
      <c r="R24" s="452"/>
      <c r="S24" s="58"/>
      <c r="T24" s="58"/>
      <c r="U24">
        <v>73</v>
      </c>
      <c r="V24" t="s">
        <v>230</v>
      </c>
      <c r="W24" t="s">
        <v>135</v>
      </c>
      <c r="X24" t="s">
        <v>228</v>
      </c>
      <c r="Y24" t="s">
        <v>225</v>
      </c>
      <c r="Z24" t="s">
        <v>226</v>
      </c>
      <c r="AA24" t="s">
        <v>226</v>
      </c>
      <c r="AB24" t="s">
        <v>226</v>
      </c>
      <c r="AC24" t="s">
        <v>226</v>
      </c>
      <c r="AD24" t="s">
        <v>226</v>
      </c>
      <c r="AF24" s="58"/>
      <c r="AG24" s="58"/>
    </row>
    <row r="25" spans="1:33" ht="15" customHeight="1" thickBot="1">
      <c r="A25" s="15">
        <v>23</v>
      </c>
      <c r="B25" s="16">
        <v>6</v>
      </c>
      <c r="C25" s="16" t="s">
        <v>104</v>
      </c>
      <c r="D25" s="17">
        <v>44224</v>
      </c>
      <c r="E25" s="453"/>
      <c r="F25" s="145"/>
      <c r="G25" s="146"/>
      <c r="H25" s="147">
        <v>3</v>
      </c>
      <c r="I25" s="148">
        <f>D5</f>
        <v>44203</v>
      </c>
      <c r="J25" s="103"/>
      <c r="K25" s="104">
        <v>11</v>
      </c>
      <c r="L25" s="105">
        <f>D13</f>
        <v>44217</v>
      </c>
      <c r="M25" s="149"/>
      <c r="N25" s="150">
        <v>19</v>
      </c>
      <c r="O25" s="148">
        <f>D21</f>
        <v>44224</v>
      </c>
      <c r="P25" s="151"/>
      <c r="Q25" s="152"/>
      <c r="R25" s="453"/>
      <c r="S25" s="58"/>
      <c r="T25" s="58"/>
      <c r="U25">
        <v>74</v>
      </c>
      <c r="V25" t="s">
        <v>231</v>
      </c>
      <c r="W25" t="s">
        <v>135</v>
      </c>
      <c r="X25" t="s">
        <v>228</v>
      </c>
      <c r="Y25" t="s">
        <v>225</v>
      </c>
      <c r="Z25" t="s">
        <v>226</v>
      </c>
      <c r="AA25" t="s">
        <v>226</v>
      </c>
      <c r="AB25" t="s">
        <v>226</v>
      </c>
      <c r="AC25" t="s">
        <v>226</v>
      </c>
      <c r="AD25" t="s">
        <v>226</v>
      </c>
      <c r="AF25" s="58"/>
      <c r="AG25" s="58"/>
    </row>
    <row r="26" spans="1:33" ht="15" customHeight="1">
      <c r="A26" s="15">
        <v>24</v>
      </c>
      <c r="B26" s="16">
        <v>6</v>
      </c>
      <c r="C26" s="16" t="s">
        <v>104</v>
      </c>
      <c r="D26" s="17">
        <v>44224</v>
      </c>
      <c r="E26" s="475" t="s">
        <v>44</v>
      </c>
      <c r="F26" s="153"/>
      <c r="G26" s="122"/>
      <c r="H26" s="112"/>
      <c r="I26" s="113" t="str">
        <f>C6</f>
        <v>LG94</v>
      </c>
      <c r="J26" s="154"/>
      <c r="K26" s="115"/>
      <c r="L26" s="81" t="str">
        <f>C14</f>
        <v>LG94</v>
      </c>
      <c r="M26" s="117"/>
      <c r="N26" s="155"/>
      <c r="O26" s="113" t="str">
        <f>C22</f>
        <v>LG94</v>
      </c>
      <c r="P26" s="156"/>
      <c r="Q26" s="331"/>
      <c r="R26" s="452" t="s">
        <v>44</v>
      </c>
      <c r="S26" s="58"/>
      <c r="T26" s="58"/>
      <c r="AF26" s="58"/>
      <c r="AG26" s="58"/>
    </row>
    <row r="27" spans="1:33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1</v>
      </c>
      <c r="I27" s="460"/>
      <c r="J27" s="461"/>
      <c r="K27" s="456">
        <f>B14</f>
        <v>3</v>
      </c>
      <c r="L27" s="457"/>
      <c r="M27" s="458"/>
      <c r="N27" s="459">
        <f>B22</f>
        <v>5</v>
      </c>
      <c r="O27" s="460"/>
      <c r="P27" s="461"/>
      <c r="Q27" s="332"/>
      <c r="R27" s="452"/>
      <c r="S27" s="58"/>
      <c r="T27" s="58"/>
      <c r="U27">
        <v>3</v>
      </c>
      <c r="V27" t="s">
        <v>232</v>
      </c>
      <c r="W27" s="194" t="s">
        <v>233</v>
      </c>
      <c r="X27" t="s">
        <v>228</v>
      </c>
      <c r="Y27" t="s">
        <v>225</v>
      </c>
      <c r="Z27" t="s">
        <v>226</v>
      </c>
      <c r="AA27" t="s">
        <v>226</v>
      </c>
      <c r="AB27" t="s">
        <v>226</v>
      </c>
      <c r="AC27" t="s">
        <v>226</v>
      </c>
      <c r="AD27" t="s">
        <v>226</v>
      </c>
      <c r="AF27" s="58"/>
      <c r="AG27" s="58"/>
    </row>
    <row r="28" spans="1:33" ht="15" customHeight="1" thickBot="1">
      <c r="A28" s="157">
        <v>26</v>
      </c>
      <c r="B28" s="16"/>
      <c r="C28" s="16"/>
      <c r="D28" s="17"/>
      <c r="E28" s="477"/>
      <c r="F28" s="158"/>
      <c r="G28" s="159"/>
      <c r="H28" s="129">
        <v>4</v>
      </c>
      <c r="I28" s="160">
        <f>D6</f>
        <v>44203</v>
      </c>
      <c r="J28" s="161"/>
      <c r="K28" s="162">
        <v>12</v>
      </c>
      <c r="L28" s="127">
        <f>D14</f>
        <v>44217</v>
      </c>
      <c r="M28" s="163"/>
      <c r="N28" s="104">
        <v>20</v>
      </c>
      <c r="O28" s="160">
        <f>D22</f>
        <v>44224</v>
      </c>
      <c r="P28" s="131"/>
      <c r="Q28" s="333">
        <f>C28</f>
        <v>0</v>
      </c>
      <c r="R28" s="452"/>
      <c r="S28" s="58"/>
      <c r="T28" s="58"/>
      <c r="U28">
        <v>4</v>
      </c>
      <c r="V28" t="s">
        <v>234</v>
      </c>
      <c r="W28" s="194" t="s">
        <v>233</v>
      </c>
      <c r="X28" t="s">
        <v>228</v>
      </c>
      <c r="Y28" t="s">
        <v>225</v>
      </c>
      <c r="Z28" t="s">
        <v>226</v>
      </c>
      <c r="AA28" t="s">
        <v>226</v>
      </c>
      <c r="AB28" t="s">
        <v>226</v>
      </c>
      <c r="AC28" t="s">
        <v>226</v>
      </c>
      <c r="AD28" t="s">
        <v>226</v>
      </c>
      <c r="AF28" s="58"/>
      <c r="AG28" s="58"/>
    </row>
    <row r="29" spans="1:33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LG94</v>
      </c>
      <c r="J29" s="167"/>
      <c r="K29" s="168"/>
      <c r="L29" s="137" t="str">
        <f>C15</f>
        <v>LV43</v>
      </c>
      <c r="M29" s="138"/>
      <c r="N29" s="139"/>
      <c r="O29" s="140" t="str">
        <f>C23</f>
        <v>LV43</v>
      </c>
      <c r="P29" s="143"/>
      <c r="Q29" s="470">
        <f>B28</f>
        <v>0</v>
      </c>
      <c r="R29" s="471" t="s">
        <v>47</v>
      </c>
      <c r="S29" s="58"/>
      <c r="T29" s="58"/>
      <c r="U29">
        <v>5</v>
      </c>
      <c r="V29" t="s">
        <v>235</v>
      </c>
      <c r="W29" s="194" t="s">
        <v>233</v>
      </c>
      <c r="X29" t="s">
        <v>228</v>
      </c>
      <c r="Y29" t="s">
        <v>225</v>
      </c>
      <c r="Z29" t="s">
        <v>226</v>
      </c>
      <c r="AA29" t="s">
        <v>226</v>
      </c>
      <c r="AB29" t="s">
        <v>226</v>
      </c>
      <c r="AC29" t="s">
        <v>226</v>
      </c>
      <c r="AD29" t="s">
        <v>226</v>
      </c>
      <c r="AF29" s="58"/>
      <c r="AG29" s="58"/>
    </row>
    <row r="30" spans="1:33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2</v>
      </c>
      <c r="I30" s="473"/>
      <c r="J30" s="474"/>
      <c r="K30" s="459">
        <f>B15</f>
        <v>4</v>
      </c>
      <c r="L30" s="460"/>
      <c r="M30" s="461"/>
      <c r="N30" s="456">
        <f>B23</f>
        <v>6</v>
      </c>
      <c r="O30" s="457"/>
      <c r="P30" s="458"/>
      <c r="Q30" s="470"/>
      <c r="R30" s="452"/>
      <c r="S30" s="58"/>
      <c r="T30" s="58"/>
      <c r="U30">
        <v>15</v>
      </c>
      <c r="V30" t="s">
        <v>236</v>
      </c>
      <c r="W30" s="194" t="s">
        <v>233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  <c r="AF30" s="58"/>
      <c r="AG30" s="58"/>
    </row>
    <row r="31" spans="1:33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D7</f>
        <v>44210</v>
      </c>
      <c r="J31" s="169"/>
      <c r="K31" s="170">
        <v>13</v>
      </c>
      <c r="L31" s="105">
        <f>D15</f>
        <v>44217</v>
      </c>
      <c r="M31" s="106"/>
      <c r="N31" s="150">
        <v>21</v>
      </c>
      <c r="O31" s="148">
        <f>D23</f>
        <v>44224</v>
      </c>
      <c r="P31" s="109"/>
      <c r="Q31" s="470"/>
      <c r="R31" s="453"/>
      <c r="S31" s="58"/>
      <c r="T31" s="58"/>
      <c r="U31">
        <v>16</v>
      </c>
      <c r="V31" t="s">
        <v>237</v>
      </c>
      <c r="W31" s="194" t="s">
        <v>233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  <c r="AF31" s="58"/>
      <c r="AG31" s="58"/>
    </row>
    <row r="32" spans="1:33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LG94</v>
      </c>
      <c r="J32" s="172"/>
      <c r="K32" s="115"/>
      <c r="L32" s="81" t="str">
        <f>C16</f>
        <v>LV43</v>
      </c>
      <c r="M32" s="117"/>
      <c r="N32" s="118"/>
      <c r="O32" s="119" t="str">
        <f>C24</f>
        <v>LV43</v>
      </c>
      <c r="P32" s="173"/>
      <c r="Q32" s="174">
        <f>D28</f>
        <v>0</v>
      </c>
      <c r="R32" s="451" t="s">
        <v>49</v>
      </c>
      <c r="S32" s="58"/>
      <c r="T32" s="58"/>
      <c r="U32">
        <v>17</v>
      </c>
      <c r="V32" t="s">
        <v>238</v>
      </c>
      <c r="W32" s="194" t="s">
        <v>233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  <c r="AF32" s="58"/>
      <c r="AG32" s="58"/>
    </row>
    <row r="33" spans="1:33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2</v>
      </c>
      <c r="I33" s="460"/>
      <c r="J33" s="461"/>
      <c r="K33" s="456">
        <f>B16</f>
        <v>4</v>
      </c>
      <c r="L33" s="457"/>
      <c r="M33" s="458"/>
      <c r="N33" s="459">
        <f>B24</f>
        <v>6</v>
      </c>
      <c r="O33" s="460"/>
      <c r="P33" s="461"/>
      <c r="Q33" s="175"/>
      <c r="R33" s="452"/>
      <c r="S33" s="58"/>
      <c r="T33" s="58"/>
      <c r="U33">
        <v>27</v>
      </c>
      <c r="V33" t="s">
        <v>239</v>
      </c>
      <c r="W33" s="194" t="s">
        <v>233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  <c r="AF33" s="58"/>
      <c r="AG33" s="58"/>
    </row>
    <row r="34" spans="1:33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44210</v>
      </c>
      <c r="J34" s="125"/>
      <c r="K34" s="126">
        <v>14</v>
      </c>
      <c r="L34" s="127">
        <f>D16</f>
        <v>44217</v>
      </c>
      <c r="M34" s="178"/>
      <c r="N34" s="129">
        <v>22</v>
      </c>
      <c r="O34" s="130">
        <f>D24</f>
        <v>44224</v>
      </c>
      <c r="P34" s="179"/>
      <c r="Q34" s="180"/>
      <c r="R34" s="452"/>
      <c r="S34" s="58"/>
      <c r="T34" s="58"/>
      <c r="U34">
        <v>28</v>
      </c>
      <c r="V34" t="s">
        <v>240</v>
      </c>
      <c r="W34" s="194" t="s">
        <v>233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  <c r="AF34" s="58"/>
      <c r="AG34" s="58"/>
    </row>
    <row r="35" spans="1:33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LG94</v>
      </c>
      <c r="J35" s="183"/>
      <c r="K35" s="136"/>
      <c r="L35" s="137" t="str">
        <f>C17</f>
        <v>LV43</v>
      </c>
      <c r="M35" s="138"/>
      <c r="N35" s="139"/>
      <c r="O35" s="140" t="str">
        <f>C25</f>
        <v>LV43</v>
      </c>
      <c r="P35" s="143"/>
      <c r="Q35" s="184"/>
      <c r="R35" s="451" t="s">
        <v>51</v>
      </c>
      <c r="S35" s="58"/>
      <c r="T35" s="58"/>
      <c r="U35">
        <v>29</v>
      </c>
      <c r="V35" t="s">
        <v>241</v>
      </c>
      <c r="W35" s="194" t="s">
        <v>233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  <c r="AF35" s="58"/>
      <c r="AG35" s="58"/>
    </row>
    <row r="36" spans="1:33" ht="15" customHeight="1">
      <c r="A36" s="181"/>
      <c r="B36" s="182"/>
      <c r="C36" s="182"/>
      <c r="D36" s="182"/>
      <c r="E36" s="452"/>
      <c r="F36" s="456" t="s">
        <v>135</v>
      </c>
      <c r="G36" s="458"/>
      <c r="H36" s="456">
        <f>B9</f>
        <v>2</v>
      </c>
      <c r="I36" s="457"/>
      <c r="J36" s="458"/>
      <c r="K36" s="465">
        <f>B17</f>
        <v>4</v>
      </c>
      <c r="L36" s="466"/>
      <c r="M36" s="467"/>
      <c r="N36" s="456">
        <f>B25</f>
        <v>6</v>
      </c>
      <c r="O36" s="457"/>
      <c r="P36" s="458"/>
      <c r="Q36" s="185" t="s">
        <v>38</v>
      </c>
      <c r="R36" s="452"/>
      <c r="S36" s="58"/>
      <c r="T36" s="58"/>
      <c r="U36">
        <v>39</v>
      </c>
      <c r="V36" t="s">
        <v>242</v>
      </c>
      <c r="W36" s="194" t="s">
        <v>233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  <c r="AF36" s="58"/>
      <c r="AG36" s="58"/>
    </row>
    <row r="37" spans="1:33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44210</v>
      </c>
      <c r="J37" s="169"/>
      <c r="K37" s="170">
        <v>15</v>
      </c>
      <c r="L37" s="105">
        <f>D17</f>
        <v>44217</v>
      </c>
      <c r="M37" s="106"/>
      <c r="N37" s="187">
        <v>23</v>
      </c>
      <c r="O37" s="108">
        <f>D25</f>
        <v>44224</v>
      </c>
      <c r="P37" s="109"/>
      <c r="Q37" s="188"/>
      <c r="R37" s="453"/>
      <c r="S37" s="58"/>
      <c r="T37" s="58"/>
      <c r="U37">
        <v>40</v>
      </c>
      <c r="V37" t="s">
        <v>243</v>
      </c>
      <c r="W37" s="194" t="s">
        <v>233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  <c r="AF37" s="58"/>
      <c r="AG37" s="58"/>
    </row>
    <row r="38" spans="1:33" ht="15" customHeight="1" thickBot="1">
      <c r="A38" s="189"/>
      <c r="B38" s="190"/>
      <c r="C38" s="191"/>
      <c r="D38" s="182"/>
      <c r="E38" s="451" t="s">
        <v>52</v>
      </c>
      <c r="F38" s="334"/>
      <c r="G38" s="122"/>
      <c r="H38" s="112"/>
      <c r="I38" s="113" t="str">
        <f>C10</f>
        <v>LG94</v>
      </c>
      <c r="J38" s="114"/>
      <c r="K38" s="115"/>
      <c r="L38" s="81" t="str">
        <f>C18</f>
        <v>LV43</v>
      </c>
      <c r="M38" s="117"/>
      <c r="N38" s="118"/>
      <c r="O38" s="119" t="str">
        <f>C26</f>
        <v>LV43</v>
      </c>
      <c r="P38" s="173"/>
      <c r="Q38" s="192"/>
      <c r="R38" s="452" t="s">
        <v>52</v>
      </c>
      <c r="S38" s="58"/>
      <c r="T38" s="58"/>
      <c r="U38">
        <v>41</v>
      </c>
      <c r="V38" t="s">
        <v>244</v>
      </c>
      <c r="W38" s="194" t="s">
        <v>233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  <c r="AF38" s="58"/>
      <c r="AG38" s="58"/>
    </row>
    <row r="39" spans="1:33" ht="15" customHeight="1" thickTop="1">
      <c r="A39" s="193"/>
      <c r="B39" s="194"/>
      <c r="C39" s="195"/>
      <c r="D39" s="195"/>
      <c r="E39" s="452"/>
      <c r="F39" s="335" t="s">
        <v>46</v>
      </c>
      <c r="G39" s="111"/>
      <c r="H39" s="459">
        <f>B10</f>
        <v>2</v>
      </c>
      <c r="I39" s="460"/>
      <c r="J39" s="461"/>
      <c r="K39" s="456">
        <f>B18</f>
        <v>4</v>
      </c>
      <c r="L39" s="457"/>
      <c r="M39" s="458"/>
      <c r="N39" s="480">
        <f>B26</f>
        <v>6</v>
      </c>
      <c r="O39" s="481"/>
      <c r="P39" s="482"/>
      <c r="Q39" s="196" t="s">
        <v>43</v>
      </c>
      <c r="R39" s="452"/>
      <c r="S39" s="58"/>
      <c r="T39" s="58"/>
      <c r="U39">
        <v>51</v>
      </c>
      <c r="V39" t="s">
        <v>245</v>
      </c>
      <c r="W39" s="194" t="s">
        <v>246</v>
      </c>
      <c r="X39" t="s">
        <v>228</v>
      </c>
      <c r="Y39" s="229">
        <v>30.379064559936523</v>
      </c>
      <c r="Z39" s="229">
        <v>30.564702987670898</v>
      </c>
      <c r="AA39" s="229">
        <v>0.10780087113380432</v>
      </c>
      <c r="AB39" s="229">
        <v>412.8389892578125</v>
      </c>
      <c r="AC39" s="229">
        <v>362.43698120117188</v>
      </c>
      <c r="AD39" s="229">
        <v>27.454639434814453</v>
      </c>
      <c r="AF39" s="58"/>
      <c r="AG39" s="58"/>
    </row>
    <row r="40" spans="1:33" ht="15" customHeight="1" thickBot="1">
      <c r="A40" s="193"/>
      <c r="B40" s="194"/>
      <c r="C40" s="195"/>
      <c r="D40" s="195"/>
      <c r="E40" s="452"/>
      <c r="F40" s="336"/>
      <c r="G40" s="198"/>
      <c r="H40" s="199">
        <v>8</v>
      </c>
      <c r="I40" s="200">
        <f>D10</f>
        <v>44210</v>
      </c>
      <c r="J40" s="201"/>
      <c r="K40" s="202">
        <v>16</v>
      </c>
      <c r="L40" s="203">
        <f>D18</f>
        <v>44217</v>
      </c>
      <c r="M40" s="204"/>
      <c r="N40" s="205">
        <v>24</v>
      </c>
      <c r="O40" s="200">
        <f>D26</f>
        <v>44224</v>
      </c>
      <c r="P40" s="201"/>
      <c r="Q40" s="206"/>
      <c r="R40" s="452"/>
      <c r="S40" s="58"/>
      <c r="T40" s="58"/>
      <c r="U40">
        <v>52</v>
      </c>
      <c r="V40" t="s">
        <v>247</v>
      </c>
      <c r="W40" s="194" t="s">
        <v>246</v>
      </c>
      <c r="X40" t="s">
        <v>228</v>
      </c>
      <c r="Y40" s="229">
        <v>30.723533630371094</v>
      </c>
      <c r="Z40" s="229">
        <v>30.564702987670898</v>
      </c>
      <c r="AA40" s="229">
        <v>0.10780087113380432</v>
      </c>
      <c r="AB40" s="229">
        <v>322.61135864257812</v>
      </c>
      <c r="AC40" s="229">
        <v>362.43698120117188</v>
      </c>
      <c r="AD40" s="229">
        <v>27.454639434814453</v>
      </c>
      <c r="AF40" s="58"/>
      <c r="AG40" s="58"/>
    </row>
    <row r="41" spans="1:33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53</v>
      </c>
      <c r="V41" t="s">
        <v>248</v>
      </c>
      <c r="W41" s="194" t="s">
        <v>249</v>
      </c>
      <c r="X41" t="s">
        <v>228</v>
      </c>
      <c r="Y41" s="229">
        <v>30.788934707641602</v>
      </c>
      <c r="Z41" s="229">
        <v>30.564702987670898</v>
      </c>
      <c r="AA41" s="229">
        <v>0.10780087113380432</v>
      </c>
      <c r="AB41" s="229">
        <v>307.85443115234375</v>
      </c>
      <c r="AC41" s="229">
        <v>362.43698120117188</v>
      </c>
      <c r="AD41" s="229">
        <v>27.454639434814453</v>
      </c>
    </row>
    <row r="42" spans="1:33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63</v>
      </c>
      <c r="V42" t="s">
        <v>250</v>
      </c>
      <c r="W42" s="194" t="s">
        <v>249</v>
      </c>
      <c r="X42" t="s">
        <v>228</v>
      </c>
      <c r="Y42" s="229">
        <v>30.558649063110352</v>
      </c>
      <c r="Z42" s="229">
        <v>30.564702987670898</v>
      </c>
      <c r="AA42" s="229">
        <v>0.10780087113380432</v>
      </c>
      <c r="AB42" s="229">
        <v>363.03204345703125</v>
      </c>
      <c r="AC42" s="229">
        <v>362.43698120117188</v>
      </c>
      <c r="AD42" s="229">
        <v>27.454639434814453</v>
      </c>
    </row>
    <row r="43" spans="1:33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64</v>
      </c>
      <c r="V43" t="s">
        <v>251</v>
      </c>
      <c r="W43" s="194" t="s">
        <v>249</v>
      </c>
      <c r="X43" t="s">
        <v>228</v>
      </c>
      <c r="Y43" s="229">
        <v>30.576217651367188</v>
      </c>
      <c r="Z43" s="229">
        <v>30.564702987670898</v>
      </c>
      <c r="AA43" s="229">
        <v>0.10780087113380432</v>
      </c>
      <c r="AB43" s="229">
        <v>358.49456787109375</v>
      </c>
      <c r="AC43" s="229">
        <v>362.43698120117188</v>
      </c>
      <c r="AD43" s="229">
        <v>27.454639434814453</v>
      </c>
    </row>
    <row r="44" spans="1:33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65</v>
      </c>
      <c r="V44" t="s">
        <v>252</v>
      </c>
      <c r="W44" s="194" t="s">
        <v>249</v>
      </c>
      <c r="X44" t="s">
        <v>228</v>
      </c>
      <c r="Y44" s="229">
        <v>30.581972122192383</v>
      </c>
      <c r="Z44" s="229">
        <v>30.564702987670898</v>
      </c>
      <c r="AA44" s="229">
        <v>0.10780087113380432</v>
      </c>
      <c r="AB44" s="229">
        <v>357.02072143554688</v>
      </c>
      <c r="AC44" s="229">
        <v>362.43698120117188</v>
      </c>
      <c r="AD44" s="229">
        <v>27.454639434814453</v>
      </c>
    </row>
    <row r="45" spans="1:33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75</v>
      </c>
      <c r="V45" t="s">
        <v>253</v>
      </c>
      <c r="W45" s="194" t="s">
        <v>249</v>
      </c>
      <c r="X45" t="s">
        <v>228</v>
      </c>
      <c r="Y45" s="229">
        <v>30.536855697631836</v>
      </c>
      <c r="Z45" s="229">
        <v>30.564702987670898</v>
      </c>
      <c r="AA45" s="229">
        <v>0.10780087113380432</v>
      </c>
      <c r="AB45" s="229">
        <v>368.74050903320312</v>
      </c>
      <c r="AC45" s="229">
        <v>362.43698120117188</v>
      </c>
      <c r="AD45" s="229">
        <v>27.454639434814453</v>
      </c>
    </row>
    <row r="46" spans="1:33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76</v>
      </c>
      <c r="V46" t="s">
        <v>254</v>
      </c>
      <c r="W46" s="194" t="s">
        <v>249</v>
      </c>
      <c r="X46" t="s">
        <v>228</v>
      </c>
      <c r="Y46" s="229">
        <v>30.559930801391602</v>
      </c>
      <c r="Z46" s="229">
        <v>30.564702987670898</v>
      </c>
      <c r="AA46" s="229">
        <v>0.10780087113380432</v>
      </c>
      <c r="AB46" s="229">
        <v>362.69906616210938</v>
      </c>
      <c r="AC46" s="229">
        <v>362.43698120117188</v>
      </c>
      <c r="AD46" s="229">
        <v>27.454639434814453</v>
      </c>
    </row>
    <row r="47" spans="1:33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77</v>
      </c>
      <c r="V47" t="s">
        <v>255</v>
      </c>
      <c r="W47" s="194" t="s">
        <v>249</v>
      </c>
      <c r="X47" t="s">
        <v>228</v>
      </c>
      <c r="Y47" s="229">
        <v>30.522388458251953</v>
      </c>
      <c r="Z47" s="229">
        <v>30.564702987670898</v>
      </c>
      <c r="AA47" s="229">
        <v>0.10780087113380432</v>
      </c>
      <c r="AB47" s="229">
        <v>372.57949829101562</v>
      </c>
      <c r="AC47" s="229">
        <v>362.43698120117188</v>
      </c>
      <c r="AD47" s="229">
        <v>27.454639434814453</v>
      </c>
    </row>
    <row r="48" spans="1:33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87</v>
      </c>
      <c r="V48" t="s">
        <v>256</v>
      </c>
      <c r="W48" s="194" t="s">
        <v>249</v>
      </c>
      <c r="X48" t="s">
        <v>228</v>
      </c>
      <c r="Y48" s="229">
        <v>30.525932312011719</v>
      </c>
      <c r="Z48" s="229">
        <v>30.564702987670898</v>
      </c>
      <c r="AA48" s="229">
        <v>0.10780087113380432</v>
      </c>
      <c r="AB48" s="229">
        <v>371.63543701171875</v>
      </c>
      <c r="AC48" s="229">
        <v>362.43698120117188</v>
      </c>
      <c r="AD48" s="229">
        <v>27.454639434814453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88</v>
      </c>
      <c r="V49" t="s">
        <v>257</v>
      </c>
      <c r="W49" s="194" t="s">
        <v>249</v>
      </c>
      <c r="X49" t="s">
        <v>228</v>
      </c>
      <c r="Y49" s="229">
        <v>30.449682235717773</v>
      </c>
      <c r="Z49" s="229">
        <v>30.564702987670898</v>
      </c>
      <c r="AA49" s="229">
        <v>0.10780087113380432</v>
      </c>
      <c r="AB49" s="229">
        <v>392.48629760742188</v>
      </c>
      <c r="AC49" s="229">
        <v>362.43698120117188</v>
      </c>
      <c r="AD49" s="229">
        <v>27.454639434814453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89</v>
      </c>
      <c r="V50" t="s">
        <v>258</v>
      </c>
      <c r="W50" s="194" t="s">
        <v>249</v>
      </c>
      <c r="X50" t="s">
        <v>228</v>
      </c>
      <c r="Y50" s="229">
        <v>30.573274612426758</v>
      </c>
      <c r="Z50" s="229">
        <v>30.564702987670898</v>
      </c>
      <c r="AA50" s="229">
        <v>0.10780087113380432</v>
      </c>
      <c r="AB50" s="229">
        <v>359.25070190429688</v>
      </c>
      <c r="AC50" s="229">
        <v>362.43698120117188</v>
      </c>
      <c r="AD50" s="229">
        <v>27.454639434814453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6</v>
      </c>
      <c r="V51" t="s">
        <v>259</v>
      </c>
      <c r="W51" s="194" t="s">
        <v>260</v>
      </c>
      <c r="X51" t="s">
        <v>228</v>
      </c>
      <c r="Y51" t="s">
        <v>225</v>
      </c>
      <c r="Z51" s="229">
        <v>36.905632019042969</v>
      </c>
      <c r="AA51" s="229">
        <v>0.75923937559127808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7</v>
      </c>
      <c r="V52" t="s">
        <v>261</v>
      </c>
      <c r="W52" s="194" t="s">
        <v>260</v>
      </c>
      <c r="X52" t="s">
        <v>228</v>
      </c>
      <c r="Y52" t="s">
        <v>225</v>
      </c>
      <c r="Z52" s="229">
        <v>36.905632019042969</v>
      </c>
      <c r="AA52" s="229">
        <v>0.75923937559127808</v>
      </c>
      <c r="AB52" t="s">
        <v>226</v>
      </c>
      <c r="AC52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</v>
      </c>
      <c r="V53" t="s">
        <v>262</v>
      </c>
      <c r="W53" s="194" t="s">
        <v>260</v>
      </c>
      <c r="X53" t="s">
        <v>228</v>
      </c>
      <c r="Y53" t="s">
        <v>225</v>
      </c>
      <c r="Z53" s="229">
        <v>36.905632019042969</v>
      </c>
      <c r="AA53" s="229">
        <v>0.75923937559127808</v>
      </c>
      <c r="AB53" t="s">
        <v>226</v>
      </c>
      <c r="AC53" t="s">
        <v>226</v>
      </c>
      <c r="AD53" t="s">
        <v>226</v>
      </c>
    </row>
    <row r="54" spans="1:30">
      <c r="U54">
        <v>18</v>
      </c>
      <c r="V54" t="s">
        <v>263</v>
      </c>
      <c r="W54" s="194" t="s">
        <v>260</v>
      </c>
      <c r="X54" t="s">
        <v>228</v>
      </c>
      <c r="Y54" s="229">
        <v>36.368766784667969</v>
      </c>
      <c r="Z54" s="229">
        <v>36.905632019042969</v>
      </c>
      <c r="AA54" s="229">
        <v>0.75923937559127808</v>
      </c>
      <c r="AB54" s="229">
        <v>5.6687173843383789</v>
      </c>
      <c r="AC54" s="229">
        <v>4.1484203338623047</v>
      </c>
      <c r="AD54" s="229">
        <v>2.1500246524810791</v>
      </c>
    </row>
    <row r="55" spans="1:30">
      <c r="U55">
        <v>19</v>
      </c>
      <c r="V55" t="s">
        <v>264</v>
      </c>
      <c r="W55" s="194" t="s">
        <v>260</v>
      </c>
      <c r="X55" t="s">
        <v>228</v>
      </c>
      <c r="Y55" t="s">
        <v>225</v>
      </c>
      <c r="Z55" s="229">
        <v>36.905632019042969</v>
      </c>
      <c r="AA55" s="229">
        <v>0.75923937559127808</v>
      </c>
      <c r="AB55" t="s">
        <v>226</v>
      </c>
      <c r="AC55" t="s">
        <v>226</v>
      </c>
      <c r="AD55" t="s">
        <v>226</v>
      </c>
    </row>
    <row r="56" spans="1:30">
      <c r="U56">
        <v>20</v>
      </c>
      <c r="V56" t="s">
        <v>265</v>
      </c>
      <c r="W56" s="194" t="s">
        <v>260</v>
      </c>
      <c r="X56" t="s">
        <v>228</v>
      </c>
      <c r="Y56" t="s">
        <v>225</v>
      </c>
      <c r="Z56" s="229">
        <v>36.905632019042969</v>
      </c>
      <c r="AA56" s="229">
        <v>0.75923937559127808</v>
      </c>
      <c r="AB56" t="s">
        <v>226</v>
      </c>
      <c r="AC56" t="s">
        <v>226</v>
      </c>
      <c r="AD56" t="s">
        <v>226</v>
      </c>
    </row>
    <row r="57" spans="1:30">
      <c r="U57">
        <v>30</v>
      </c>
      <c r="V57" t="s">
        <v>266</v>
      </c>
      <c r="W57" s="194" t="s">
        <v>260</v>
      </c>
      <c r="X57" t="s">
        <v>228</v>
      </c>
      <c r="Y57" t="s">
        <v>225</v>
      </c>
      <c r="Z57" s="229">
        <v>36.905632019042969</v>
      </c>
      <c r="AA57" s="229">
        <v>0.75923937559127808</v>
      </c>
      <c r="AB57" t="s">
        <v>226</v>
      </c>
      <c r="AC57" t="s">
        <v>226</v>
      </c>
      <c r="AD57" t="s">
        <v>226</v>
      </c>
    </row>
    <row r="58" spans="1:30">
      <c r="U58">
        <v>31</v>
      </c>
      <c r="V58" t="s">
        <v>267</v>
      </c>
      <c r="W58" s="194" t="s">
        <v>260</v>
      </c>
      <c r="X58" t="s">
        <v>228</v>
      </c>
      <c r="Y58" t="s">
        <v>225</v>
      </c>
      <c r="Z58" s="229">
        <v>36.905632019042969</v>
      </c>
      <c r="AA58" s="229">
        <v>0.75923937559127808</v>
      </c>
      <c r="AB58" t="s">
        <v>226</v>
      </c>
      <c r="AC58" t="s">
        <v>226</v>
      </c>
      <c r="AD58" t="s">
        <v>226</v>
      </c>
    </row>
    <row r="59" spans="1:30">
      <c r="U59">
        <v>32</v>
      </c>
      <c r="V59" t="s">
        <v>268</v>
      </c>
      <c r="W59" s="194" t="s">
        <v>260</v>
      </c>
      <c r="X59" t="s">
        <v>228</v>
      </c>
      <c r="Y59" t="s">
        <v>225</v>
      </c>
      <c r="Z59" s="229">
        <v>36.905632019042969</v>
      </c>
      <c r="AA59" s="229">
        <v>0.75923937559127808</v>
      </c>
      <c r="AB59" t="s">
        <v>226</v>
      </c>
      <c r="AC59" t="s">
        <v>226</v>
      </c>
      <c r="AD59" t="s">
        <v>226</v>
      </c>
    </row>
    <row r="60" spans="1:30">
      <c r="U60">
        <v>42</v>
      </c>
      <c r="V60" t="s">
        <v>269</v>
      </c>
      <c r="W60" s="194" t="s">
        <v>260</v>
      </c>
      <c r="X60" t="s">
        <v>228</v>
      </c>
      <c r="Y60" t="s">
        <v>225</v>
      </c>
      <c r="Z60" s="229">
        <v>36.905632019042969</v>
      </c>
      <c r="AA60" s="229">
        <v>0.75923937559127808</v>
      </c>
      <c r="AB60" t="s">
        <v>226</v>
      </c>
      <c r="AC60" t="s">
        <v>226</v>
      </c>
      <c r="AD60" t="s">
        <v>226</v>
      </c>
    </row>
    <row r="61" spans="1:30">
      <c r="U61">
        <v>43</v>
      </c>
      <c r="V61" t="s">
        <v>91</v>
      </c>
      <c r="W61" s="194" t="s">
        <v>260</v>
      </c>
      <c r="X61" t="s">
        <v>228</v>
      </c>
      <c r="Y61" s="229">
        <v>37.442493438720703</v>
      </c>
      <c r="Z61" s="229">
        <v>36.905632019042969</v>
      </c>
      <c r="AA61" s="229">
        <v>0.75923937559127808</v>
      </c>
      <c r="AB61" s="229">
        <v>2.6281232833862305</v>
      </c>
      <c r="AC61" s="229">
        <v>4.1484203338623047</v>
      </c>
      <c r="AD61" s="229">
        <v>2.1500246524810791</v>
      </c>
    </row>
    <row r="62" spans="1:30">
      <c r="U62">
        <v>44</v>
      </c>
      <c r="V62" t="s">
        <v>270</v>
      </c>
      <c r="W62" s="194" t="s">
        <v>260</v>
      </c>
      <c r="X62" t="s">
        <v>228</v>
      </c>
      <c r="Y62" t="s">
        <v>225</v>
      </c>
      <c r="Z62" s="229">
        <v>36.905632019042969</v>
      </c>
      <c r="AA62" s="229">
        <v>0.75923937559127808</v>
      </c>
      <c r="AB62" t="s">
        <v>226</v>
      </c>
      <c r="AC62" t="s">
        <v>226</v>
      </c>
      <c r="AD62" t="s">
        <v>226</v>
      </c>
    </row>
    <row r="63" spans="1:30">
      <c r="U63">
        <v>9</v>
      </c>
      <c r="V63" t="s">
        <v>271</v>
      </c>
      <c r="W63" s="194" t="s">
        <v>272</v>
      </c>
      <c r="X63" t="s">
        <v>228</v>
      </c>
      <c r="Y63" t="s">
        <v>225</v>
      </c>
      <c r="Z63" s="229">
        <v>37.909683227539062</v>
      </c>
      <c r="AA63" s="229">
        <v>0.81321704387664795</v>
      </c>
      <c r="AB63" t="s">
        <v>226</v>
      </c>
      <c r="AC63" t="s">
        <v>226</v>
      </c>
      <c r="AD63" t="s">
        <v>226</v>
      </c>
    </row>
    <row r="64" spans="1:30">
      <c r="U64">
        <v>10</v>
      </c>
      <c r="V64" t="s">
        <v>273</v>
      </c>
      <c r="W64" s="194" t="s">
        <v>272</v>
      </c>
      <c r="X64" t="s">
        <v>228</v>
      </c>
      <c r="Y64" s="229">
        <v>38.484714508056641</v>
      </c>
      <c r="Z64" s="229">
        <v>37.909683227539062</v>
      </c>
      <c r="AA64" s="229">
        <v>0.81321704387664795</v>
      </c>
      <c r="AB64" s="229">
        <v>1.246241569519043</v>
      </c>
      <c r="AC64" s="229">
        <v>2.0426535606384277</v>
      </c>
      <c r="AD64" s="229">
        <v>1.1262966394424438</v>
      </c>
    </row>
    <row r="65" spans="2:30">
      <c r="U65">
        <v>11</v>
      </c>
      <c r="V65" t="s">
        <v>274</v>
      </c>
      <c r="W65" s="194" t="s">
        <v>272</v>
      </c>
      <c r="X65" t="s">
        <v>228</v>
      </c>
      <c r="Y65" t="s">
        <v>225</v>
      </c>
      <c r="Z65" s="229">
        <v>37.909683227539062</v>
      </c>
      <c r="AA65" s="229">
        <v>0.81321704387664795</v>
      </c>
      <c r="AB65" t="s">
        <v>226</v>
      </c>
      <c r="AC65" t="s">
        <v>226</v>
      </c>
      <c r="AD65" t="s">
        <v>226</v>
      </c>
    </row>
    <row r="66" spans="2:30">
      <c r="U66">
        <v>21</v>
      </c>
      <c r="V66" t="s">
        <v>275</v>
      </c>
      <c r="W66" s="194" t="s">
        <v>272</v>
      </c>
      <c r="X66" t="s">
        <v>228</v>
      </c>
      <c r="Y66" t="s">
        <v>225</v>
      </c>
      <c r="Z66" s="229">
        <v>37.909683227539062</v>
      </c>
      <c r="AA66" s="229">
        <v>0.81321704387664795</v>
      </c>
      <c r="AB66" t="s">
        <v>226</v>
      </c>
      <c r="AC66" t="s">
        <v>226</v>
      </c>
      <c r="AD66" t="s">
        <v>226</v>
      </c>
    </row>
    <row r="67" spans="2:30">
      <c r="U67">
        <v>22</v>
      </c>
      <c r="V67" t="s">
        <v>276</v>
      </c>
      <c r="W67" s="194" t="s">
        <v>272</v>
      </c>
      <c r="X67" t="s">
        <v>228</v>
      </c>
      <c r="Y67" t="s">
        <v>225</v>
      </c>
      <c r="Z67" s="229">
        <v>37.909683227539062</v>
      </c>
      <c r="AA67" s="229">
        <v>0.81321704387664795</v>
      </c>
      <c r="AB67" t="s">
        <v>226</v>
      </c>
      <c r="AC67" t="s">
        <v>226</v>
      </c>
      <c r="AD67" t="s">
        <v>226</v>
      </c>
    </row>
    <row r="68" spans="2:30">
      <c r="U68">
        <v>23</v>
      </c>
      <c r="V68" t="s">
        <v>277</v>
      </c>
      <c r="W68" s="194" t="s">
        <v>272</v>
      </c>
      <c r="X68" t="s">
        <v>228</v>
      </c>
      <c r="Y68" t="s">
        <v>225</v>
      </c>
      <c r="Z68" s="229">
        <v>37.909683227539062</v>
      </c>
      <c r="AA68" s="229">
        <v>0.81321704387664795</v>
      </c>
      <c r="AB68" t="s">
        <v>226</v>
      </c>
      <c r="AC68" t="s">
        <v>226</v>
      </c>
      <c r="AD68" t="s">
        <v>226</v>
      </c>
    </row>
    <row r="69" spans="2:30">
      <c r="U69">
        <v>33</v>
      </c>
      <c r="V69" t="s">
        <v>278</v>
      </c>
      <c r="W69" s="194" t="s">
        <v>272</v>
      </c>
      <c r="X69" t="s">
        <v>228</v>
      </c>
      <c r="Y69" t="s">
        <v>225</v>
      </c>
      <c r="Z69" s="229">
        <v>37.909683227539062</v>
      </c>
      <c r="AA69" s="229">
        <v>0.81321704387664795</v>
      </c>
      <c r="AB69" t="s">
        <v>226</v>
      </c>
      <c r="AC69" t="s">
        <v>226</v>
      </c>
      <c r="AD69" t="s">
        <v>226</v>
      </c>
    </row>
    <row r="70" spans="2:30">
      <c r="U70">
        <v>34</v>
      </c>
      <c r="V70" t="s">
        <v>279</v>
      </c>
      <c r="W70" s="194" t="s">
        <v>272</v>
      </c>
      <c r="X70" t="s">
        <v>228</v>
      </c>
      <c r="Y70" t="s">
        <v>225</v>
      </c>
      <c r="Z70" s="229">
        <v>37.909683227539062</v>
      </c>
      <c r="AA70" s="229">
        <v>0.81321704387664795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35</v>
      </c>
      <c r="V71" t="s">
        <v>280</v>
      </c>
      <c r="W71" s="194" t="s">
        <v>272</v>
      </c>
      <c r="X71" t="s">
        <v>228</v>
      </c>
      <c r="Y71" t="s">
        <v>225</v>
      </c>
      <c r="Z71" s="229">
        <v>37.909683227539062</v>
      </c>
      <c r="AA71" s="229">
        <v>0.81321704387664795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45</v>
      </c>
      <c r="V72" t="s">
        <v>281</v>
      </c>
      <c r="W72" s="194" t="s">
        <v>272</v>
      </c>
      <c r="X72" t="s">
        <v>228</v>
      </c>
      <c r="Y72" t="s">
        <v>225</v>
      </c>
      <c r="Z72" s="229">
        <v>37.909683227539062</v>
      </c>
      <c r="AA72" s="229">
        <v>0.81321704387664795</v>
      </c>
      <c r="AB72" t="s">
        <v>226</v>
      </c>
      <c r="AC72" t="s">
        <v>226</v>
      </c>
      <c r="AD72" t="s">
        <v>226</v>
      </c>
    </row>
    <row r="73" spans="2:30">
      <c r="U73">
        <v>46</v>
      </c>
      <c r="V73" t="s">
        <v>282</v>
      </c>
      <c r="W73" s="194" t="s">
        <v>272</v>
      </c>
      <c r="X73" t="s">
        <v>228</v>
      </c>
      <c r="Y73" s="229">
        <v>37.334651947021484</v>
      </c>
      <c r="Z73" s="229">
        <v>37.909683227539062</v>
      </c>
      <c r="AA73" s="229">
        <v>0.81321704387664795</v>
      </c>
      <c r="AB73" s="229">
        <v>2.8390655517578125</v>
      </c>
      <c r="AC73" s="229">
        <v>2.0426535606384277</v>
      </c>
      <c r="AD73" s="229">
        <v>1.1262966394424438</v>
      </c>
    </row>
    <row r="74" spans="2:30">
      <c r="U74">
        <v>47</v>
      </c>
      <c r="V74" t="s">
        <v>283</v>
      </c>
      <c r="W74" s="194" t="s">
        <v>272</v>
      </c>
      <c r="X74" t="s">
        <v>228</v>
      </c>
      <c r="Y74" t="s">
        <v>225</v>
      </c>
      <c r="Z74" s="229">
        <v>37.909683227539062</v>
      </c>
      <c r="AA74" s="229">
        <v>0.81321704387664795</v>
      </c>
      <c r="AB74" t="s">
        <v>226</v>
      </c>
      <c r="AC74" t="s">
        <v>226</v>
      </c>
      <c r="AD74" t="s">
        <v>226</v>
      </c>
    </row>
    <row r="75" spans="2:30">
      <c r="U75">
        <v>54</v>
      </c>
      <c r="V75" t="s">
        <v>284</v>
      </c>
      <c r="W75" s="194" t="s">
        <v>285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55</v>
      </c>
      <c r="V76" t="s">
        <v>286</v>
      </c>
      <c r="W76" s="194" t="s">
        <v>285</v>
      </c>
      <c r="X76" t="s">
        <v>228</v>
      </c>
      <c r="Y76" t="s">
        <v>225</v>
      </c>
      <c r="Z76" t="s">
        <v>226</v>
      </c>
      <c r="AA76" t="s">
        <v>226</v>
      </c>
      <c r="AB76" t="s">
        <v>226</v>
      </c>
      <c r="AC76" t="s">
        <v>226</v>
      </c>
      <c r="AD76" t="s">
        <v>226</v>
      </c>
    </row>
    <row r="77" spans="2:30">
      <c r="U77">
        <v>56</v>
      </c>
      <c r="V77" t="s">
        <v>287</v>
      </c>
      <c r="W77" s="194" t="s">
        <v>285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66</v>
      </c>
      <c r="V78" t="s">
        <v>288</v>
      </c>
      <c r="W78" s="194" t="s">
        <v>285</v>
      </c>
      <c r="X78" t="s">
        <v>228</v>
      </c>
      <c r="Y78" t="s">
        <v>225</v>
      </c>
      <c r="Z78" t="s">
        <v>226</v>
      </c>
      <c r="AA78" t="s">
        <v>226</v>
      </c>
      <c r="AB78" t="s">
        <v>226</v>
      </c>
      <c r="AC78" t="s">
        <v>226</v>
      </c>
      <c r="AD78" t="s">
        <v>226</v>
      </c>
    </row>
    <row r="79" spans="2:30">
      <c r="U79">
        <v>67</v>
      </c>
      <c r="V79" t="s">
        <v>289</v>
      </c>
      <c r="W79" s="194" t="s">
        <v>285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68</v>
      </c>
      <c r="V80" t="s">
        <v>290</v>
      </c>
      <c r="W80" s="194" t="s">
        <v>285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78</v>
      </c>
      <c r="V81" t="s">
        <v>291</v>
      </c>
      <c r="W81" s="194" t="s">
        <v>285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79</v>
      </c>
      <c r="V82" t="s">
        <v>292</v>
      </c>
      <c r="W82" s="194" t="s">
        <v>285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80</v>
      </c>
      <c r="V83" t="s">
        <v>293</v>
      </c>
      <c r="W83" s="194" t="s">
        <v>285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90</v>
      </c>
      <c r="V84" t="s">
        <v>294</v>
      </c>
      <c r="W84" s="194" t="s">
        <v>285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91</v>
      </c>
      <c r="V85" t="s">
        <v>295</v>
      </c>
      <c r="W85" s="194" t="s">
        <v>285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92</v>
      </c>
      <c r="V86" t="s">
        <v>296</v>
      </c>
      <c r="W86" s="194" t="s">
        <v>285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57</v>
      </c>
      <c r="V87" t="s">
        <v>297</v>
      </c>
      <c r="W87" s="194" t="s">
        <v>298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58</v>
      </c>
      <c r="V88" t="s">
        <v>299</v>
      </c>
      <c r="W88" s="194" t="s">
        <v>298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59</v>
      </c>
      <c r="V89" t="s">
        <v>300</v>
      </c>
      <c r="W89" s="194" t="s">
        <v>298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69</v>
      </c>
      <c r="V90" t="s">
        <v>301</v>
      </c>
      <c r="W90" s="194" t="s">
        <v>298</v>
      </c>
      <c r="X90" t="s">
        <v>228</v>
      </c>
      <c r="Y90" t="s">
        <v>225</v>
      </c>
      <c r="Z90" t="s">
        <v>226</v>
      </c>
      <c r="AA90" t="s">
        <v>226</v>
      </c>
      <c r="AB90" t="s">
        <v>226</v>
      </c>
      <c r="AC90" t="s">
        <v>226</v>
      </c>
      <c r="AD90" t="s">
        <v>226</v>
      </c>
    </row>
    <row r="91" spans="21:30">
      <c r="U91">
        <v>70</v>
      </c>
      <c r="V91" t="s">
        <v>302</v>
      </c>
      <c r="W91" s="194" t="s">
        <v>298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71</v>
      </c>
      <c r="V92" t="s">
        <v>303</v>
      </c>
      <c r="W92" s="194" t="s">
        <v>298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81</v>
      </c>
      <c r="V93" t="s">
        <v>304</v>
      </c>
      <c r="W93" s="194" t="s">
        <v>298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82</v>
      </c>
      <c r="V94" t="s">
        <v>305</v>
      </c>
      <c r="W94" s="194" t="s">
        <v>298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83</v>
      </c>
      <c r="V95" t="s">
        <v>306</v>
      </c>
      <c r="W95" s="194" t="s">
        <v>298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93</v>
      </c>
      <c r="V96" t="s">
        <v>307</v>
      </c>
      <c r="W96" s="194" t="s">
        <v>298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94</v>
      </c>
      <c r="V97" t="s">
        <v>308</v>
      </c>
      <c r="W97" s="194" t="s">
        <v>298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95</v>
      </c>
      <c r="V98" t="s">
        <v>309</v>
      </c>
      <c r="W98" s="194" t="s">
        <v>298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AD99" t="s">
        <v>226</v>
      </c>
    </row>
    <row r="100" spans="21:30">
      <c r="AD100" t="s">
        <v>226</v>
      </c>
    </row>
    <row r="101" spans="21:30">
      <c r="AD101" t="s">
        <v>226</v>
      </c>
    </row>
    <row r="102" spans="21:30">
      <c r="AD102" t="s">
        <v>226</v>
      </c>
    </row>
    <row r="103" spans="21:30">
      <c r="AD103" t="s">
        <v>226</v>
      </c>
    </row>
    <row r="104" spans="21:30">
      <c r="AD104" t="s">
        <v>226</v>
      </c>
    </row>
    <row r="105" spans="21:30">
      <c r="AD105" t="s">
        <v>226</v>
      </c>
    </row>
    <row r="106" spans="21:30">
      <c r="AD106" t="s">
        <v>226</v>
      </c>
    </row>
    <row r="107" spans="21:30">
      <c r="AD107" t="s">
        <v>226</v>
      </c>
    </row>
    <row r="108" spans="21:30">
      <c r="AD108" t="s">
        <v>226</v>
      </c>
    </row>
    <row r="109" spans="21:30">
      <c r="AD109" t="s">
        <v>226</v>
      </c>
    </row>
    <row r="110" spans="21:30">
      <c r="AD110" t="s">
        <v>226</v>
      </c>
    </row>
    <row r="111" spans="21:30">
      <c r="AD111" t="s">
        <v>226</v>
      </c>
    </row>
    <row r="112" spans="21:30">
      <c r="AD112" t="s">
        <v>226</v>
      </c>
    </row>
    <row r="113" spans="30:30">
      <c r="AD113" t="s">
        <v>226</v>
      </c>
    </row>
  </sheetData>
  <mergeCells count="53">
    <mergeCell ref="G2:H2"/>
    <mergeCell ref="E17:E19"/>
    <mergeCell ref="R17:R19"/>
    <mergeCell ref="F18:G18"/>
    <mergeCell ref="H18:J18"/>
    <mergeCell ref="K18:M18"/>
    <mergeCell ref="N18:P18"/>
    <mergeCell ref="N21:P21"/>
    <mergeCell ref="E23:E25"/>
    <mergeCell ref="R23:R25"/>
    <mergeCell ref="F24:G24"/>
    <mergeCell ref="H24:J24"/>
    <mergeCell ref="K24:M24"/>
    <mergeCell ref="E20:E22"/>
    <mergeCell ref="Q20:Q22"/>
    <mergeCell ref="R20:R22"/>
    <mergeCell ref="F21:G21"/>
    <mergeCell ref="H21:J21"/>
    <mergeCell ref="K21:M21"/>
    <mergeCell ref="N24:P24"/>
    <mergeCell ref="E26:E28"/>
    <mergeCell ref="R26:R28"/>
    <mergeCell ref="F27:G27"/>
    <mergeCell ref="H27:J27"/>
    <mergeCell ref="K27:M27"/>
    <mergeCell ref="N27:P27"/>
    <mergeCell ref="E29:E31"/>
    <mergeCell ref="Q29:Q31"/>
    <mergeCell ref="R29:R31"/>
    <mergeCell ref="F30:G30"/>
    <mergeCell ref="H30:J30"/>
    <mergeCell ref="K30:M30"/>
    <mergeCell ref="N30:P30"/>
    <mergeCell ref="E32:E34"/>
    <mergeCell ref="R32:R34"/>
    <mergeCell ref="F33:G33"/>
    <mergeCell ref="H33:J33"/>
    <mergeCell ref="K33:M33"/>
    <mergeCell ref="R38:R40"/>
    <mergeCell ref="H39:J39"/>
    <mergeCell ref="K39:M39"/>
    <mergeCell ref="N39:P39"/>
    <mergeCell ref="N33:P33"/>
    <mergeCell ref="R35:R37"/>
    <mergeCell ref="H36:J36"/>
    <mergeCell ref="K36:M36"/>
    <mergeCell ref="E42:F42"/>
    <mergeCell ref="G42:H42"/>
    <mergeCell ref="I42:J42"/>
    <mergeCell ref="N36:P36"/>
    <mergeCell ref="E38:E40"/>
    <mergeCell ref="E35:E37"/>
    <mergeCell ref="F36:G36"/>
  </mergeCells>
  <conditionalFormatting sqref="A42:G53 I42:I53 R2:AG2 R15:AG15 U3:AG14 S5:S7 K42:U53 R4:R7 A32:U32 E27:H27 A31:P31 A30:H30 A34:U35 A33:H33 A37:U38 A40:U41 N18 K18 N21 K21 N24 K24 N27 K27 N30 K30 N33 K33 N36 K36 N39 K39 Q33:U33 Q36:U36 Q39:U39 E19:M19 E24:H24 E21:H21 E18:H18 E5:E15 A39:H39 A2:J3 R10:S14 A54:U1048576 E22:P22 A36:H36 A27:A28 A4:F4 A5:A6 A7:D26 A1:AG1 AH1:XFD15 A29:XFD29 Q18:XFD19 Q24:XFD24 Q27:XFD27 E25:XFD26 E23:XFD23 E16:XFD17 V32:XFD1048576 E20:XFD20 R21:XFD22 R30:XFD31 E28:XFD28">
    <cfRule type="cellIs" dxfId="11" priority="13" stopIfTrue="1" operator="equal">
      <formula>0</formula>
    </cfRule>
  </conditionalFormatting>
  <conditionalFormatting sqref="P5:Q5 P10">
    <cfRule type="cellIs" dxfId="10" priority="11" stopIfTrue="1" operator="equal">
      <formula>0</formula>
    </cfRule>
  </conditionalFormatting>
  <conditionalFormatting sqref="O4">
    <cfRule type="cellIs" dxfId="9" priority="8" stopIfTrue="1" operator="equal">
      <formula>0</formula>
    </cfRule>
  </conditionalFormatting>
  <conditionalFormatting sqref="O5 O14 P7:Q8 Q4 Q10 P12:Q14 Q6">
    <cfRule type="cellIs" dxfId="8" priority="10" stopIfTrue="1" operator="equal">
      <formula>0</formula>
    </cfRule>
  </conditionalFormatting>
  <conditionalFormatting sqref="P14:Q14">
    <cfRule type="cellIs" dxfId="7" priority="9" stopIfTrue="1" operator="equal">
      <formula>0</formula>
    </cfRule>
  </conditionalFormatting>
  <conditionalFormatting sqref="M5:N5 M11">
    <cfRule type="cellIs" dxfId="6" priority="7" stopIfTrue="1" operator="equal">
      <formula>0</formula>
    </cfRule>
  </conditionalFormatting>
  <conditionalFormatting sqref="L4">
    <cfRule type="cellIs" dxfId="5" priority="5" stopIfTrue="1" operator="equal">
      <formula>0</formula>
    </cfRule>
  </conditionalFormatting>
  <conditionalFormatting sqref="K5:L5 M7:N8 N4 K4 N11 M13:N14 N6">
    <cfRule type="cellIs" dxfId="4" priority="6" stopIfTrue="1" operator="equal">
      <formula>0</formula>
    </cfRule>
  </conditionalFormatting>
  <conditionalFormatting sqref="B27:D28">
    <cfRule type="cellIs" dxfId="3" priority="4" stopIfTrue="1" operator="equal">
      <formula>0</formula>
    </cfRule>
  </conditionalFormatting>
  <conditionalFormatting sqref="B5:D6">
    <cfRule type="cellIs" dxfId="2" priority="3" stopIfTrue="1" operator="equal">
      <formula>0</formula>
    </cfRule>
  </conditionalFormatting>
  <conditionalFormatting sqref="B25:D26">
    <cfRule type="cellIs" dxfId="1" priority="2" stopIfTrue="1" operator="equal">
      <formula>0</formula>
    </cfRule>
  </conditionalFormatting>
  <conditionalFormatting sqref="H5 G5:G11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D53B-FDE8-A449-A748-A2B20283B45B}">
  <dimension ref="A1"/>
  <sheetViews>
    <sheetView workbookViewId="0"/>
  </sheetViews>
  <sheetFormatPr baseColWidth="10" defaultRowHeight="16"/>
  <sheetData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0156-3574-5041-892B-40229B259706}">
  <sheetPr codeName="Sheet2"/>
  <dimension ref="A2:K440"/>
  <sheetViews>
    <sheetView zoomScaleNormal="100" workbookViewId="0">
      <selection activeCell="D69" sqref="D69"/>
    </sheetView>
  </sheetViews>
  <sheetFormatPr baseColWidth="10" defaultRowHeight="16"/>
  <cols>
    <col min="1" max="1" width="5.83203125" customWidth="1"/>
    <col min="3" max="3" width="14.33203125" customWidth="1"/>
    <col min="4" max="4" width="13.6640625" bestFit="1" customWidth="1"/>
    <col min="5" max="5" width="13.5" style="6" customWidth="1"/>
    <col min="7" max="7" width="10.83203125" style="6"/>
    <col min="11" max="11" width="18.33203125" customWidth="1"/>
  </cols>
  <sheetData>
    <row r="2" spans="2:11" ht="63" customHeight="1">
      <c r="B2" s="3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3" t="s">
        <v>6</v>
      </c>
      <c r="I2" s="3" t="s">
        <v>7</v>
      </c>
      <c r="J2" s="325" t="s">
        <v>8</v>
      </c>
    </row>
    <row r="3" spans="2:11" s="214" customFormat="1" ht="20" customHeight="1">
      <c r="B3" s="292">
        <v>1</v>
      </c>
      <c r="C3" s="213" t="s">
        <v>94</v>
      </c>
      <c r="D3" s="213" t="s">
        <v>55</v>
      </c>
      <c r="E3" s="293">
        <v>44203</v>
      </c>
      <c r="F3" s="213">
        <v>200</v>
      </c>
      <c r="G3" s="213">
        <v>200</v>
      </c>
      <c r="H3" s="294">
        <v>100</v>
      </c>
      <c r="I3" s="295">
        <v>44424</v>
      </c>
      <c r="J3" s="295">
        <v>44461</v>
      </c>
    </row>
    <row r="4" spans="2:11" s="214" customFormat="1" ht="20" customHeight="1">
      <c r="B4" s="296">
        <v>2</v>
      </c>
      <c r="C4" s="297" t="s">
        <v>94</v>
      </c>
      <c r="D4" s="297" t="s">
        <v>126</v>
      </c>
      <c r="E4" s="298">
        <v>44210</v>
      </c>
      <c r="F4" s="297">
        <v>200</v>
      </c>
      <c r="G4" s="297">
        <v>200</v>
      </c>
      <c r="H4" s="297">
        <v>100</v>
      </c>
      <c r="I4" s="299">
        <v>44424</v>
      </c>
      <c r="J4" s="299">
        <v>44461</v>
      </c>
      <c r="K4" s="324" t="s">
        <v>133</v>
      </c>
    </row>
    <row r="5" spans="2:11" s="214" customFormat="1" ht="20" customHeight="1">
      <c r="B5" s="292">
        <v>3</v>
      </c>
      <c r="C5" s="213" t="s">
        <v>94</v>
      </c>
      <c r="D5" s="213" t="s">
        <v>55</v>
      </c>
      <c r="E5" s="293">
        <v>44217</v>
      </c>
      <c r="F5" s="300">
        <v>350</v>
      </c>
      <c r="G5" s="213">
        <v>200</v>
      </c>
      <c r="H5" s="213">
        <v>100</v>
      </c>
      <c r="I5" s="295">
        <v>44424</v>
      </c>
      <c r="J5" s="295">
        <v>44461</v>
      </c>
    </row>
    <row r="6" spans="2:11" s="214" customFormat="1" ht="20" customHeight="1">
      <c r="B6" s="292">
        <v>4</v>
      </c>
      <c r="C6" s="213" t="s">
        <v>104</v>
      </c>
      <c r="D6" s="213" t="s">
        <v>55</v>
      </c>
      <c r="E6" s="293">
        <v>44217</v>
      </c>
      <c r="F6" s="300">
        <v>350</v>
      </c>
      <c r="G6" s="213">
        <v>200</v>
      </c>
      <c r="H6" s="213">
        <v>100</v>
      </c>
      <c r="I6" s="295">
        <v>44424</v>
      </c>
      <c r="J6" s="295">
        <v>44461</v>
      </c>
    </row>
    <row r="7" spans="2:11" s="214" customFormat="1" ht="20" customHeight="1">
      <c r="B7" s="292">
        <v>5</v>
      </c>
      <c r="C7" s="213" t="s">
        <v>94</v>
      </c>
      <c r="D7" s="213" t="s">
        <v>55</v>
      </c>
      <c r="E7" s="293">
        <v>44224</v>
      </c>
      <c r="F7" s="213">
        <v>200</v>
      </c>
      <c r="G7" s="213">
        <v>200</v>
      </c>
      <c r="H7" s="213">
        <v>100</v>
      </c>
      <c r="I7" s="295">
        <v>44424</v>
      </c>
      <c r="J7" s="295">
        <v>44461</v>
      </c>
    </row>
    <row r="8" spans="2:11" s="214" customFormat="1" ht="20" customHeight="1">
      <c r="B8" s="292">
        <v>6</v>
      </c>
      <c r="C8" s="213" t="s">
        <v>104</v>
      </c>
      <c r="D8" s="213" t="s">
        <v>55</v>
      </c>
      <c r="E8" s="293">
        <v>44224</v>
      </c>
      <c r="F8" s="213">
        <v>200</v>
      </c>
      <c r="G8" s="213">
        <v>200</v>
      </c>
      <c r="H8" s="213">
        <v>100</v>
      </c>
      <c r="I8" s="295">
        <v>44424</v>
      </c>
      <c r="J8" s="295">
        <v>44461</v>
      </c>
    </row>
    <row r="9" spans="2:11" s="214" customFormat="1" ht="20" customHeight="1">
      <c r="B9" s="292">
        <v>7</v>
      </c>
      <c r="C9" s="213" t="s">
        <v>94</v>
      </c>
      <c r="D9" s="213" t="s">
        <v>55</v>
      </c>
      <c r="E9" s="293">
        <v>44231</v>
      </c>
      <c r="F9" s="213">
        <v>200</v>
      </c>
      <c r="G9" s="213">
        <v>200</v>
      </c>
      <c r="H9" s="213">
        <v>100</v>
      </c>
      <c r="I9" s="295">
        <v>44424</v>
      </c>
      <c r="J9" s="295">
        <v>44462</v>
      </c>
    </row>
    <row r="10" spans="2:11" s="214" customFormat="1" ht="20" customHeight="1">
      <c r="B10" s="292">
        <v>8</v>
      </c>
      <c r="C10" s="213" t="s">
        <v>104</v>
      </c>
      <c r="D10" s="213" t="s">
        <v>55</v>
      </c>
      <c r="E10" s="293">
        <v>44231</v>
      </c>
      <c r="F10" s="213">
        <v>200</v>
      </c>
      <c r="G10" s="213">
        <v>200</v>
      </c>
      <c r="H10" s="213">
        <v>100</v>
      </c>
      <c r="I10" s="295">
        <v>44424</v>
      </c>
      <c r="J10" s="295">
        <v>44462</v>
      </c>
    </row>
    <row r="11" spans="2:11" s="214" customFormat="1" ht="20" customHeight="1">
      <c r="B11" s="296">
        <v>9</v>
      </c>
      <c r="C11" s="297" t="s">
        <v>96</v>
      </c>
      <c r="D11" s="297" t="s">
        <v>126</v>
      </c>
      <c r="E11" s="298">
        <v>44231</v>
      </c>
      <c r="F11" s="297">
        <v>200</v>
      </c>
      <c r="G11" s="297">
        <v>200</v>
      </c>
      <c r="H11" s="297">
        <v>100</v>
      </c>
      <c r="I11" s="299">
        <v>44424</v>
      </c>
      <c r="J11" s="299">
        <v>44462</v>
      </c>
      <c r="K11" s="324" t="s">
        <v>133</v>
      </c>
    </row>
    <row r="12" spans="2:11" s="214" customFormat="1" ht="20" customHeight="1">
      <c r="B12" s="292">
        <v>10</v>
      </c>
      <c r="C12" s="213" t="s">
        <v>104</v>
      </c>
      <c r="D12" s="213" t="s">
        <v>55</v>
      </c>
      <c r="E12" s="293">
        <v>44238</v>
      </c>
      <c r="F12" s="213">
        <v>200</v>
      </c>
      <c r="G12" s="213">
        <v>200</v>
      </c>
      <c r="H12" s="213">
        <v>100</v>
      </c>
      <c r="I12" s="295">
        <v>44424</v>
      </c>
      <c r="J12" s="295">
        <v>44462</v>
      </c>
    </row>
    <row r="13" spans="2:11" s="214" customFormat="1" ht="20" customHeight="1">
      <c r="B13" s="292">
        <v>11</v>
      </c>
      <c r="C13" s="213" t="s">
        <v>109</v>
      </c>
      <c r="D13" s="213" t="s">
        <v>55</v>
      </c>
      <c r="E13" s="293">
        <v>44238</v>
      </c>
      <c r="F13" s="213">
        <v>200</v>
      </c>
      <c r="G13" s="213">
        <v>200</v>
      </c>
      <c r="H13" s="213">
        <v>100</v>
      </c>
      <c r="I13" s="295">
        <v>44424</v>
      </c>
      <c r="J13" s="295">
        <v>44462</v>
      </c>
    </row>
    <row r="14" spans="2:11" s="214" customFormat="1" ht="20" customHeight="1">
      <c r="B14" s="292">
        <v>12</v>
      </c>
      <c r="C14" s="213" t="s">
        <v>94</v>
      </c>
      <c r="D14" s="213" t="s">
        <v>55</v>
      </c>
      <c r="E14" s="293">
        <v>44245</v>
      </c>
      <c r="F14" s="300">
        <v>350</v>
      </c>
      <c r="G14" s="213">
        <v>200</v>
      </c>
      <c r="H14" s="213">
        <v>100</v>
      </c>
      <c r="I14" s="295">
        <v>44424</v>
      </c>
      <c r="J14" s="295">
        <v>44462</v>
      </c>
    </row>
    <row r="15" spans="2:11" s="214" customFormat="1" ht="20" customHeight="1" thickBot="1">
      <c r="B15" s="301">
        <v>13</v>
      </c>
      <c r="C15" s="215" t="s">
        <v>104</v>
      </c>
      <c r="D15" s="215" t="s">
        <v>55</v>
      </c>
      <c r="E15" s="302">
        <v>44245</v>
      </c>
      <c r="F15" s="215">
        <v>200</v>
      </c>
      <c r="G15" s="215">
        <v>200</v>
      </c>
      <c r="H15" s="215">
        <v>100</v>
      </c>
      <c r="I15" s="303">
        <v>44424</v>
      </c>
      <c r="J15" s="303">
        <v>44470</v>
      </c>
    </row>
    <row r="16" spans="2:11" s="214" customFormat="1" ht="20" customHeight="1">
      <c r="B16" s="292">
        <v>14</v>
      </c>
      <c r="C16" s="304" t="s">
        <v>94</v>
      </c>
      <c r="D16" s="213" t="s">
        <v>55</v>
      </c>
      <c r="E16" s="305">
        <v>44210</v>
      </c>
      <c r="F16" s="306" t="s">
        <v>127</v>
      </c>
      <c r="G16" s="307">
        <v>175</v>
      </c>
      <c r="H16" s="304">
        <v>100</v>
      </c>
      <c r="I16" s="308">
        <v>44468</v>
      </c>
      <c r="J16" s="217">
        <v>44470</v>
      </c>
    </row>
    <row r="17" spans="2:10" s="214" customFormat="1" ht="21">
      <c r="B17" s="292">
        <v>15</v>
      </c>
      <c r="C17" s="213" t="s">
        <v>96</v>
      </c>
      <c r="D17" s="213" t="s">
        <v>55</v>
      </c>
      <c r="E17" s="293">
        <v>44231</v>
      </c>
      <c r="F17" s="213">
        <v>200</v>
      </c>
      <c r="G17" s="213">
        <v>200</v>
      </c>
      <c r="H17" s="213">
        <v>100</v>
      </c>
      <c r="I17" s="308">
        <v>44468</v>
      </c>
      <c r="J17" s="217">
        <v>44470</v>
      </c>
    </row>
    <row r="18" spans="2:10" s="214" customFormat="1" ht="20" customHeight="1">
      <c r="B18" s="292">
        <v>16</v>
      </c>
      <c r="C18" s="304" t="s">
        <v>96</v>
      </c>
      <c r="D18" s="213" t="s">
        <v>55</v>
      </c>
      <c r="E18" s="305">
        <v>44245</v>
      </c>
      <c r="F18" s="306">
        <v>350</v>
      </c>
      <c r="G18" s="304">
        <v>200</v>
      </c>
      <c r="H18" s="304">
        <v>100</v>
      </c>
      <c r="I18" s="308">
        <v>44468</v>
      </c>
      <c r="J18" s="217">
        <v>44470</v>
      </c>
    </row>
    <row r="19" spans="2:10" s="214" customFormat="1" ht="20" customHeight="1">
      <c r="B19" s="292">
        <v>17</v>
      </c>
      <c r="C19" s="213" t="s">
        <v>109</v>
      </c>
      <c r="D19" s="213" t="s">
        <v>55</v>
      </c>
      <c r="E19" s="293">
        <v>44252</v>
      </c>
      <c r="F19" s="213">
        <v>200</v>
      </c>
      <c r="G19" s="213">
        <v>200</v>
      </c>
      <c r="H19" s="213">
        <v>100</v>
      </c>
      <c r="I19" s="308">
        <v>44468</v>
      </c>
      <c r="J19" s="217">
        <v>44470</v>
      </c>
    </row>
    <row r="20" spans="2:10" s="214" customFormat="1" ht="20" customHeight="1">
      <c r="B20" s="292">
        <v>18</v>
      </c>
      <c r="C20" s="213" t="s">
        <v>104</v>
      </c>
      <c r="D20" s="213" t="s">
        <v>55</v>
      </c>
      <c r="E20" s="293">
        <v>44252</v>
      </c>
      <c r="F20" s="213">
        <v>200</v>
      </c>
      <c r="G20" s="213">
        <v>200</v>
      </c>
      <c r="H20" s="213">
        <v>100</v>
      </c>
      <c r="I20" s="308">
        <v>44468</v>
      </c>
      <c r="J20" s="217">
        <v>44470</v>
      </c>
    </row>
    <row r="21" spans="2:10" s="214" customFormat="1" ht="20" customHeight="1">
      <c r="B21" s="292">
        <v>19</v>
      </c>
      <c r="C21" s="213" t="s">
        <v>96</v>
      </c>
      <c r="D21" s="213" t="s">
        <v>55</v>
      </c>
      <c r="E21" s="293">
        <v>44259</v>
      </c>
      <c r="F21" s="300">
        <v>350</v>
      </c>
      <c r="G21" s="213">
        <v>200</v>
      </c>
      <c r="H21" s="213">
        <v>100</v>
      </c>
      <c r="I21" s="308">
        <v>44468</v>
      </c>
      <c r="J21" s="217">
        <v>44470</v>
      </c>
    </row>
    <row r="22" spans="2:10" s="214" customFormat="1" ht="20" customHeight="1">
      <c r="B22" s="292">
        <v>20</v>
      </c>
      <c r="C22" s="213" t="s">
        <v>94</v>
      </c>
      <c r="D22" s="213" t="s">
        <v>55</v>
      </c>
      <c r="E22" s="293">
        <v>44266</v>
      </c>
      <c r="F22" s="213">
        <v>200</v>
      </c>
      <c r="G22" s="213">
        <v>200</v>
      </c>
      <c r="H22" s="213">
        <v>100</v>
      </c>
      <c r="I22" s="308">
        <v>44468</v>
      </c>
      <c r="J22" s="217">
        <v>44470</v>
      </c>
    </row>
    <row r="23" spans="2:10" s="214" customFormat="1" ht="20" customHeight="1">
      <c r="B23" s="292">
        <v>21</v>
      </c>
      <c r="C23" s="213" t="s">
        <v>104</v>
      </c>
      <c r="D23" s="213" t="s">
        <v>55</v>
      </c>
      <c r="E23" s="293">
        <v>44266</v>
      </c>
      <c r="F23" s="213">
        <v>200</v>
      </c>
      <c r="G23" s="213">
        <v>200</v>
      </c>
      <c r="H23" s="213">
        <v>100</v>
      </c>
      <c r="I23" s="308">
        <v>44468</v>
      </c>
      <c r="J23" s="217">
        <v>44470</v>
      </c>
    </row>
    <row r="24" spans="2:10" s="214" customFormat="1" ht="20" customHeight="1">
      <c r="B24" s="292">
        <v>22</v>
      </c>
      <c r="C24" s="213" t="s">
        <v>96</v>
      </c>
      <c r="D24" s="213" t="s">
        <v>55</v>
      </c>
      <c r="E24" s="293">
        <v>44273</v>
      </c>
      <c r="F24" s="213">
        <v>200</v>
      </c>
      <c r="G24" s="213">
        <v>200</v>
      </c>
      <c r="H24" s="213">
        <v>100</v>
      </c>
      <c r="I24" s="308">
        <v>44468</v>
      </c>
      <c r="J24" s="217">
        <v>44470</v>
      </c>
    </row>
    <row r="25" spans="2:10" s="214" customFormat="1" ht="20" customHeight="1">
      <c r="B25" s="292">
        <v>23</v>
      </c>
      <c r="C25" s="213" t="s">
        <v>104</v>
      </c>
      <c r="D25" s="213" t="s">
        <v>55</v>
      </c>
      <c r="E25" s="293">
        <v>44273</v>
      </c>
      <c r="F25" s="300">
        <v>400</v>
      </c>
      <c r="G25" s="213">
        <v>200</v>
      </c>
      <c r="H25" s="213">
        <v>100</v>
      </c>
      <c r="I25" s="308">
        <v>44468</v>
      </c>
      <c r="J25" s="217">
        <v>44470</v>
      </c>
    </row>
    <row r="26" spans="2:10" s="214" customFormat="1" ht="20" customHeight="1">
      <c r="B26" s="292">
        <v>24</v>
      </c>
      <c r="C26" s="213" t="s">
        <v>96</v>
      </c>
      <c r="D26" s="213" t="s">
        <v>55</v>
      </c>
      <c r="E26" s="293">
        <v>44280</v>
      </c>
      <c r="F26" s="213">
        <v>200</v>
      </c>
      <c r="G26" s="213">
        <v>200</v>
      </c>
      <c r="H26" s="213">
        <v>100</v>
      </c>
      <c r="I26" s="308">
        <v>44468</v>
      </c>
      <c r="J26" s="217">
        <v>44470</v>
      </c>
    </row>
    <row r="27" spans="2:10" s="214" customFormat="1" ht="20" customHeight="1">
      <c r="B27" s="292">
        <v>25</v>
      </c>
      <c r="C27" s="213" t="s">
        <v>94</v>
      </c>
      <c r="D27" s="213" t="s">
        <v>55</v>
      </c>
      <c r="E27" s="293">
        <v>44285</v>
      </c>
      <c r="F27" s="213">
        <v>200</v>
      </c>
      <c r="G27" s="213">
        <v>200</v>
      </c>
      <c r="H27" s="213">
        <v>100</v>
      </c>
      <c r="I27" s="308">
        <v>44468</v>
      </c>
      <c r="J27" s="217">
        <v>44470</v>
      </c>
    </row>
    <row r="28" spans="2:10" s="214" customFormat="1" ht="20" customHeight="1" thickBot="1">
      <c r="B28" s="301">
        <v>26</v>
      </c>
      <c r="C28" s="215" t="s">
        <v>104</v>
      </c>
      <c r="D28" s="215" t="s">
        <v>55</v>
      </c>
      <c r="E28" s="302">
        <v>44285</v>
      </c>
      <c r="F28" s="215">
        <v>200</v>
      </c>
      <c r="G28" s="215">
        <v>200</v>
      </c>
      <c r="H28" s="215">
        <v>100</v>
      </c>
      <c r="I28" s="309">
        <v>44468</v>
      </c>
      <c r="J28" s="220">
        <v>44470</v>
      </c>
    </row>
    <row r="29" spans="2:10" s="214" customFormat="1" ht="20" customHeight="1">
      <c r="B29" s="292">
        <v>27</v>
      </c>
      <c r="C29" s="213" t="s">
        <v>109</v>
      </c>
      <c r="D29" s="213" t="s">
        <v>55</v>
      </c>
      <c r="E29" s="310">
        <v>44287</v>
      </c>
      <c r="F29" s="213">
        <v>200</v>
      </c>
      <c r="G29" s="213">
        <v>200</v>
      </c>
      <c r="H29" s="213">
        <v>100</v>
      </c>
      <c r="I29" s="308">
        <v>44469</v>
      </c>
      <c r="J29" s="217">
        <v>44470</v>
      </c>
    </row>
    <row r="30" spans="2:10" s="214" customFormat="1" ht="20" customHeight="1" thickBot="1">
      <c r="B30" s="292">
        <v>28</v>
      </c>
      <c r="C30" s="215" t="s">
        <v>96</v>
      </c>
      <c r="D30" s="213" t="s">
        <v>55</v>
      </c>
      <c r="E30" s="311">
        <v>44287</v>
      </c>
      <c r="F30" s="215">
        <v>200</v>
      </c>
      <c r="G30" s="215">
        <v>200</v>
      </c>
      <c r="H30" s="215">
        <v>100</v>
      </c>
      <c r="I30" s="308">
        <v>44469</v>
      </c>
      <c r="J30" s="217">
        <v>44470</v>
      </c>
    </row>
    <row r="31" spans="2:10" s="214" customFormat="1" ht="21">
      <c r="B31" s="292">
        <v>29</v>
      </c>
      <c r="C31" s="304" t="s">
        <v>96</v>
      </c>
      <c r="D31" s="213" t="s">
        <v>55</v>
      </c>
      <c r="E31" s="312">
        <v>44294</v>
      </c>
      <c r="F31" s="306">
        <v>400</v>
      </c>
      <c r="G31" s="304">
        <v>200</v>
      </c>
      <c r="H31" s="304">
        <v>100</v>
      </c>
      <c r="I31" s="308">
        <v>44469</v>
      </c>
      <c r="J31" s="217">
        <v>44470</v>
      </c>
    </row>
    <row r="32" spans="2:10" s="214" customFormat="1" ht="20" customHeight="1">
      <c r="B32" s="292">
        <v>30</v>
      </c>
      <c r="C32" s="213" t="s">
        <v>117</v>
      </c>
      <c r="D32" s="213" t="s">
        <v>55</v>
      </c>
      <c r="E32" s="310">
        <v>44294</v>
      </c>
      <c r="F32" s="213">
        <v>200</v>
      </c>
      <c r="G32" s="213">
        <v>200</v>
      </c>
      <c r="H32" s="213">
        <v>100</v>
      </c>
      <c r="I32" s="308">
        <v>44469</v>
      </c>
      <c r="J32" s="217">
        <v>44470</v>
      </c>
    </row>
    <row r="33" spans="1:10" s="214" customFormat="1" ht="20" customHeight="1">
      <c r="B33" s="292">
        <v>31</v>
      </c>
      <c r="C33" s="213" t="s">
        <v>109</v>
      </c>
      <c r="D33" s="213" t="s">
        <v>55</v>
      </c>
      <c r="E33" s="310">
        <v>44300</v>
      </c>
      <c r="F33" s="213">
        <v>200</v>
      </c>
      <c r="G33" s="213">
        <v>200</v>
      </c>
      <c r="H33" s="213">
        <v>100</v>
      </c>
      <c r="I33" s="308">
        <v>44469</v>
      </c>
      <c r="J33" s="217">
        <v>44488</v>
      </c>
    </row>
    <row r="34" spans="1:10" s="214" customFormat="1" ht="20" customHeight="1">
      <c r="B34" s="292">
        <v>32</v>
      </c>
      <c r="C34" s="213" t="s">
        <v>96</v>
      </c>
      <c r="D34" s="213" t="s">
        <v>55</v>
      </c>
      <c r="E34" s="310">
        <v>44301</v>
      </c>
      <c r="F34" s="213">
        <v>200</v>
      </c>
      <c r="G34" s="213">
        <v>200</v>
      </c>
      <c r="H34" s="213">
        <v>100</v>
      </c>
      <c r="I34" s="308">
        <v>44469</v>
      </c>
      <c r="J34" s="217">
        <v>44488</v>
      </c>
    </row>
    <row r="35" spans="1:10" s="214" customFormat="1" ht="20" customHeight="1">
      <c r="B35" s="292">
        <v>33</v>
      </c>
      <c r="C35" s="213" t="s">
        <v>117</v>
      </c>
      <c r="D35" s="213" t="s">
        <v>55</v>
      </c>
      <c r="E35" s="310">
        <v>44301</v>
      </c>
      <c r="F35" s="213">
        <v>200</v>
      </c>
      <c r="G35" s="213">
        <v>200</v>
      </c>
      <c r="H35" s="213">
        <v>100</v>
      </c>
      <c r="I35" s="308">
        <v>44469</v>
      </c>
      <c r="J35" s="217">
        <v>44488</v>
      </c>
    </row>
    <row r="36" spans="1:10" s="214" customFormat="1" ht="20" customHeight="1">
      <c r="B36" s="292">
        <v>34</v>
      </c>
      <c r="C36" s="213" t="s">
        <v>96</v>
      </c>
      <c r="D36" s="213" t="s">
        <v>55</v>
      </c>
      <c r="E36" s="310">
        <v>44308</v>
      </c>
      <c r="F36" s="213">
        <v>200</v>
      </c>
      <c r="G36" s="213">
        <v>200</v>
      </c>
      <c r="H36" s="213">
        <v>100</v>
      </c>
      <c r="I36" s="308">
        <v>44469</v>
      </c>
      <c r="J36" s="217">
        <v>44488</v>
      </c>
    </row>
    <row r="37" spans="1:10" s="214" customFormat="1" ht="20" customHeight="1">
      <c r="B37" s="292">
        <v>35</v>
      </c>
      <c r="C37" s="213" t="s">
        <v>117</v>
      </c>
      <c r="D37" s="213" t="s">
        <v>55</v>
      </c>
      <c r="E37" s="310">
        <v>44308</v>
      </c>
      <c r="F37" s="213">
        <v>200</v>
      </c>
      <c r="G37" s="213">
        <v>200</v>
      </c>
      <c r="H37" s="213">
        <v>100</v>
      </c>
      <c r="I37" s="308">
        <v>44469</v>
      </c>
      <c r="J37" s="217">
        <v>44488</v>
      </c>
    </row>
    <row r="38" spans="1:10" s="214" customFormat="1" ht="20" customHeight="1">
      <c r="B38" s="292">
        <v>36</v>
      </c>
      <c r="C38" s="213" t="s">
        <v>96</v>
      </c>
      <c r="D38" s="213" t="s">
        <v>55</v>
      </c>
      <c r="E38" s="310">
        <v>44312</v>
      </c>
      <c r="F38" s="213">
        <v>200</v>
      </c>
      <c r="G38" s="213">
        <v>200</v>
      </c>
      <c r="H38" s="213">
        <v>100</v>
      </c>
      <c r="I38" s="308">
        <v>44469</v>
      </c>
      <c r="J38" s="217">
        <v>44488</v>
      </c>
    </row>
    <row r="39" spans="1:10" s="214" customFormat="1" ht="20" customHeight="1">
      <c r="B39" s="292">
        <v>37</v>
      </c>
      <c r="C39" s="213" t="s">
        <v>117</v>
      </c>
      <c r="D39" s="213" t="s">
        <v>55</v>
      </c>
      <c r="E39" s="310">
        <v>44322</v>
      </c>
      <c r="F39" s="213">
        <v>200</v>
      </c>
      <c r="G39" s="213">
        <v>200</v>
      </c>
      <c r="H39" s="213">
        <v>100</v>
      </c>
      <c r="I39" s="308">
        <v>44469</v>
      </c>
      <c r="J39" s="217">
        <v>44488</v>
      </c>
    </row>
    <row r="40" spans="1:10" ht="19" customHeight="1">
      <c r="A40" s="214"/>
      <c r="B40" s="292">
        <v>38</v>
      </c>
      <c r="C40" s="213" t="s">
        <v>117</v>
      </c>
      <c r="D40" s="213" t="s">
        <v>55</v>
      </c>
      <c r="E40" s="310">
        <v>44336</v>
      </c>
      <c r="F40" s="300">
        <v>400</v>
      </c>
      <c r="G40" s="213">
        <v>200</v>
      </c>
      <c r="H40" s="213">
        <v>100</v>
      </c>
      <c r="I40" s="308">
        <v>44469</v>
      </c>
      <c r="J40" s="217">
        <v>44488</v>
      </c>
    </row>
    <row r="41" spans="1:10" ht="19" customHeight="1">
      <c r="A41" s="214"/>
      <c r="B41" s="292">
        <v>39</v>
      </c>
      <c r="C41" s="213" t="s">
        <v>117</v>
      </c>
      <c r="D41" s="213" t="s">
        <v>55</v>
      </c>
      <c r="E41" s="310">
        <v>44343</v>
      </c>
      <c r="F41" s="300">
        <v>400</v>
      </c>
      <c r="G41" s="213">
        <v>200</v>
      </c>
      <c r="H41" s="213">
        <v>100</v>
      </c>
      <c r="I41" s="308">
        <v>44469</v>
      </c>
      <c r="J41" s="217">
        <v>44488</v>
      </c>
    </row>
    <row r="42" spans="1:10" ht="19" customHeight="1">
      <c r="A42" s="214"/>
      <c r="B42" s="292">
        <v>40</v>
      </c>
      <c r="C42" s="213" t="s">
        <v>117</v>
      </c>
      <c r="D42" s="213" t="s">
        <v>55</v>
      </c>
      <c r="E42" s="310">
        <v>44350</v>
      </c>
      <c r="F42" s="300" t="s">
        <v>128</v>
      </c>
      <c r="G42" s="213">
        <v>200</v>
      </c>
      <c r="H42" s="213">
        <v>100</v>
      </c>
      <c r="I42" s="308">
        <v>44469</v>
      </c>
      <c r="J42" s="217">
        <v>44488</v>
      </c>
    </row>
    <row r="43" spans="1:10" ht="19" customHeight="1" thickBot="1">
      <c r="A43" s="214"/>
      <c r="B43" s="301">
        <v>41</v>
      </c>
      <c r="C43" s="215" t="s">
        <v>117</v>
      </c>
      <c r="D43" s="215" t="s">
        <v>55</v>
      </c>
      <c r="E43" s="311">
        <v>44356</v>
      </c>
      <c r="F43" s="215">
        <v>200</v>
      </c>
      <c r="G43" s="215">
        <v>200</v>
      </c>
      <c r="H43" s="215">
        <v>100</v>
      </c>
      <c r="I43" s="309">
        <v>44469</v>
      </c>
      <c r="J43" s="220">
        <v>44488</v>
      </c>
    </row>
    <row r="44" spans="1:10" ht="19" customHeight="1">
      <c r="A44" s="214"/>
      <c r="B44" s="214">
        <v>67</v>
      </c>
      <c r="C44" s="213" t="s">
        <v>94</v>
      </c>
      <c r="D44" s="213" t="s">
        <v>126</v>
      </c>
      <c r="E44" s="293">
        <v>44181</v>
      </c>
      <c r="F44" s="213">
        <v>200</v>
      </c>
      <c r="G44" s="213">
        <v>200</v>
      </c>
      <c r="H44" s="213">
        <v>150</v>
      </c>
      <c r="I44" s="216">
        <v>44518</v>
      </c>
      <c r="J44" s="313">
        <v>44581</v>
      </c>
    </row>
    <row r="45" spans="1:10" ht="19" customHeight="1">
      <c r="B45" s="214">
        <v>68</v>
      </c>
      <c r="C45" s="213" t="s">
        <v>94</v>
      </c>
      <c r="D45" s="213" t="s">
        <v>126</v>
      </c>
      <c r="E45" s="293">
        <v>44203</v>
      </c>
      <c r="F45" s="213">
        <v>200</v>
      </c>
      <c r="G45" s="213">
        <v>200</v>
      </c>
      <c r="H45" s="213">
        <v>150</v>
      </c>
      <c r="I45" s="216">
        <v>44518</v>
      </c>
      <c r="J45" s="313">
        <v>44581</v>
      </c>
    </row>
    <row r="46" spans="1:10" ht="19" customHeight="1">
      <c r="B46" s="214">
        <v>69</v>
      </c>
      <c r="C46" s="213" t="s">
        <v>94</v>
      </c>
      <c r="D46" s="213" t="s">
        <v>126</v>
      </c>
      <c r="E46" s="293">
        <v>44204</v>
      </c>
      <c r="F46" s="213">
        <v>200</v>
      </c>
      <c r="G46" s="213">
        <v>200</v>
      </c>
      <c r="H46" s="213">
        <v>150</v>
      </c>
      <c r="I46" s="216">
        <v>44518</v>
      </c>
      <c r="J46" s="313">
        <v>44581</v>
      </c>
    </row>
    <row r="47" spans="1:10" ht="19" customHeight="1">
      <c r="B47" s="214">
        <v>70</v>
      </c>
      <c r="C47" s="213" t="s">
        <v>94</v>
      </c>
      <c r="D47" s="213" t="s">
        <v>126</v>
      </c>
      <c r="E47" s="293">
        <v>44207</v>
      </c>
      <c r="F47" s="213">
        <v>200</v>
      </c>
      <c r="G47" s="213">
        <v>200</v>
      </c>
      <c r="H47" s="213">
        <v>150</v>
      </c>
      <c r="I47" s="216">
        <v>44518</v>
      </c>
      <c r="J47" s="313">
        <v>44581</v>
      </c>
    </row>
    <row r="48" spans="1:10" ht="19" customHeight="1">
      <c r="B48" s="214">
        <v>72</v>
      </c>
      <c r="C48" s="213" t="s">
        <v>94</v>
      </c>
      <c r="D48" s="213" t="s">
        <v>126</v>
      </c>
      <c r="E48" s="293">
        <v>44217</v>
      </c>
      <c r="F48" s="213">
        <v>200</v>
      </c>
      <c r="G48" s="213">
        <v>200</v>
      </c>
      <c r="H48" s="213">
        <v>150</v>
      </c>
      <c r="I48" s="216">
        <v>44518</v>
      </c>
      <c r="J48" s="313">
        <v>44581</v>
      </c>
    </row>
    <row r="49" spans="2:10" ht="19" customHeight="1">
      <c r="B49" s="214">
        <v>73</v>
      </c>
      <c r="C49" s="213" t="s">
        <v>94</v>
      </c>
      <c r="D49" s="213" t="s">
        <v>126</v>
      </c>
      <c r="E49" s="293">
        <v>44224</v>
      </c>
      <c r="F49" s="213">
        <v>200</v>
      </c>
      <c r="G49" s="213">
        <v>200</v>
      </c>
      <c r="H49" s="213">
        <v>150</v>
      </c>
      <c r="I49" s="216">
        <v>44518</v>
      </c>
      <c r="J49" s="313">
        <v>44581</v>
      </c>
    </row>
    <row r="50" spans="2:10" ht="19" customHeight="1">
      <c r="B50" s="214">
        <v>74</v>
      </c>
      <c r="C50" s="213" t="s">
        <v>94</v>
      </c>
      <c r="D50" s="213" t="s">
        <v>126</v>
      </c>
      <c r="E50" s="293">
        <v>44231</v>
      </c>
      <c r="F50" s="213">
        <v>200</v>
      </c>
      <c r="G50" s="213">
        <v>200</v>
      </c>
      <c r="H50" s="213">
        <v>150</v>
      </c>
      <c r="I50" s="216">
        <v>44518</v>
      </c>
      <c r="J50" s="313">
        <v>44581</v>
      </c>
    </row>
    <row r="51" spans="2:10" ht="19" customHeight="1">
      <c r="B51" s="214">
        <v>75</v>
      </c>
      <c r="C51" s="213" t="s">
        <v>94</v>
      </c>
      <c r="D51" s="213" t="s">
        <v>126</v>
      </c>
      <c r="E51" s="293">
        <v>44238</v>
      </c>
      <c r="F51" s="213">
        <v>200</v>
      </c>
      <c r="G51" s="213">
        <v>200</v>
      </c>
      <c r="H51" s="213">
        <v>150</v>
      </c>
      <c r="I51" s="216">
        <v>44518</v>
      </c>
      <c r="J51" s="313">
        <v>44581</v>
      </c>
    </row>
    <row r="52" spans="2:10" ht="19" customHeight="1">
      <c r="B52" s="214">
        <v>76</v>
      </c>
      <c r="C52" s="213" t="s">
        <v>94</v>
      </c>
      <c r="D52" s="213" t="s">
        <v>126</v>
      </c>
      <c r="E52" s="293">
        <v>44245</v>
      </c>
      <c r="F52" s="213">
        <v>200</v>
      </c>
      <c r="G52" s="213">
        <v>200</v>
      </c>
      <c r="H52" s="213">
        <v>150</v>
      </c>
      <c r="I52" s="216">
        <v>44518</v>
      </c>
      <c r="J52" s="313">
        <v>44581</v>
      </c>
    </row>
    <row r="53" spans="2:10" ht="19" customHeight="1" thickBot="1">
      <c r="B53" s="284">
        <v>77</v>
      </c>
      <c r="C53" s="215" t="s">
        <v>94</v>
      </c>
      <c r="D53" s="215" t="s">
        <v>126</v>
      </c>
      <c r="E53" s="302">
        <v>44252</v>
      </c>
      <c r="F53" s="215">
        <v>200</v>
      </c>
      <c r="G53" s="215">
        <v>200</v>
      </c>
      <c r="H53" s="215">
        <v>150</v>
      </c>
      <c r="I53" s="218">
        <v>44518</v>
      </c>
      <c r="J53" s="314">
        <v>44581</v>
      </c>
    </row>
    <row r="54" spans="2:10" ht="19" customHeight="1">
      <c r="B54" s="316">
        <v>78</v>
      </c>
      <c r="C54" s="213" t="s">
        <v>94</v>
      </c>
      <c r="D54" s="213" t="s">
        <v>126</v>
      </c>
      <c r="E54" s="293">
        <v>44259</v>
      </c>
      <c r="F54" s="213">
        <v>200</v>
      </c>
      <c r="G54" s="213">
        <v>200</v>
      </c>
      <c r="H54" s="315">
        <v>150</v>
      </c>
      <c r="I54" s="216">
        <v>44573</v>
      </c>
      <c r="J54" s="313">
        <v>44581</v>
      </c>
    </row>
    <row r="55" spans="2:10" ht="19" customHeight="1">
      <c r="B55" s="316">
        <v>79</v>
      </c>
      <c r="C55" s="213" t="s">
        <v>94</v>
      </c>
      <c r="D55" s="213" t="s">
        <v>126</v>
      </c>
      <c r="E55" s="293">
        <v>44266</v>
      </c>
      <c r="F55" s="213">
        <v>200</v>
      </c>
      <c r="G55" s="213">
        <v>200</v>
      </c>
      <c r="H55" s="315">
        <v>150</v>
      </c>
      <c r="I55" s="216">
        <v>44573</v>
      </c>
      <c r="J55" s="313">
        <v>44581</v>
      </c>
    </row>
    <row r="56" spans="2:10" ht="19" customHeight="1">
      <c r="B56" s="316">
        <v>80</v>
      </c>
      <c r="C56" s="213" t="s">
        <v>94</v>
      </c>
      <c r="D56" s="213" t="s">
        <v>126</v>
      </c>
      <c r="E56" s="293">
        <v>44273</v>
      </c>
      <c r="F56" s="213">
        <v>200</v>
      </c>
      <c r="G56" s="213">
        <v>200</v>
      </c>
      <c r="H56" s="315">
        <v>150</v>
      </c>
      <c r="I56" s="216">
        <v>44573</v>
      </c>
      <c r="J56" s="313">
        <v>44581</v>
      </c>
    </row>
    <row r="57" spans="2:10" ht="19" customHeight="1">
      <c r="B57" s="316">
        <v>81</v>
      </c>
      <c r="C57" s="213" t="s">
        <v>94</v>
      </c>
      <c r="D57" s="213" t="s">
        <v>126</v>
      </c>
      <c r="E57" s="293">
        <v>44280</v>
      </c>
      <c r="F57" s="213">
        <v>200</v>
      </c>
      <c r="G57" s="213">
        <v>200</v>
      </c>
      <c r="H57" s="315">
        <v>150</v>
      </c>
      <c r="I57" s="216">
        <v>44573</v>
      </c>
      <c r="J57" s="313">
        <v>44581</v>
      </c>
    </row>
    <row r="58" spans="2:10" ht="19" customHeight="1">
      <c r="B58" s="316">
        <v>82</v>
      </c>
      <c r="C58" s="213" t="s">
        <v>94</v>
      </c>
      <c r="D58" s="213" t="s">
        <v>126</v>
      </c>
      <c r="E58" s="293">
        <v>44285</v>
      </c>
      <c r="F58" s="213">
        <v>200</v>
      </c>
      <c r="G58" s="213">
        <v>200</v>
      </c>
      <c r="H58" s="315">
        <v>150</v>
      </c>
      <c r="I58" s="216">
        <v>44573</v>
      </c>
      <c r="J58" s="313">
        <v>44581</v>
      </c>
    </row>
    <row r="59" spans="2:10" ht="19" customHeight="1">
      <c r="B59" s="316">
        <v>83</v>
      </c>
      <c r="C59" s="213" t="s">
        <v>94</v>
      </c>
      <c r="D59" s="213" t="s">
        <v>126</v>
      </c>
      <c r="E59" s="293">
        <v>44294</v>
      </c>
      <c r="F59" s="213">
        <v>200</v>
      </c>
      <c r="G59" s="213">
        <v>200</v>
      </c>
      <c r="H59" s="315">
        <v>150</v>
      </c>
      <c r="I59" s="216">
        <v>44573</v>
      </c>
      <c r="J59" s="313">
        <v>44581</v>
      </c>
    </row>
    <row r="60" spans="2:10" ht="19" customHeight="1">
      <c r="B60" s="316">
        <v>84</v>
      </c>
      <c r="C60" s="213" t="s">
        <v>94</v>
      </c>
      <c r="D60" s="213" t="s">
        <v>126</v>
      </c>
      <c r="E60" s="293">
        <v>44301</v>
      </c>
      <c r="F60" s="213">
        <v>200</v>
      </c>
      <c r="G60" s="213">
        <v>200</v>
      </c>
      <c r="H60" s="315">
        <v>150</v>
      </c>
      <c r="I60" s="216">
        <v>44573</v>
      </c>
      <c r="J60" s="313">
        <v>44581</v>
      </c>
    </row>
    <row r="61" spans="2:10" ht="19" customHeight="1">
      <c r="B61" s="316">
        <v>85</v>
      </c>
      <c r="C61" s="213" t="s">
        <v>103</v>
      </c>
      <c r="D61" s="213" t="s">
        <v>126</v>
      </c>
      <c r="E61" s="293">
        <v>44285</v>
      </c>
      <c r="F61" s="213">
        <v>200</v>
      </c>
      <c r="G61" s="213">
        <v>200</v>
      </c>
      <c r="H61" s="315">
        <v>150</v>
      </c>
      <c r="I61" s="216">
        <v>44573</v>
      </c>
      <c r="J61" s="313">
        <v>44581</v>
      </c>
    </row>
    <row r="62" spans="2:10" ht="19" customHeight="1">
      <c r="B62" s="316">
        <v>86</v>
      </c>
      <c r="C62" s="213" t="s">
        <v>102</v>
      </c>
      <c r="D62" s="213" t="s">
        <v>126</v>
      </c>
      <c r="E62" s="293">
        <v>44285</v>
      </c>
      <c r="F62" s="213">
        <v>200</v>
      </c>
      <c r="G62" s="213">
        <v>200</v>
      </c>
      <c r="H62" s="315">
        <v>150</v>
      </c>
      <c r="I62" s="216">
        <v>44573</v>
      </c>
      <c r="J62" s="313">
        <v>44581</v>
      </c>
    </row>
    <row r="63" spans="2:10" ht="19" customHeight="1">
      <c r="B63" s="316">
        <v>88</v>
      </c>
      <c r="C63" s="213" t="s">
        <v>104</v>
      </c>
      <c r="D63" s="213" t="s">
        <v>126</v>
      </c>
      <c r="E63" s="293">
        <v>44203</v>
      </c>
      <c r="F63" s="213">
        <v>200</v>
      </c>
      <c r="G63" s="213">
        <v>200</v>
      </c>
      <c r="H63" s="315">
        <v>150</v>
      </c>
      <c r="I63" s="216">
        <v>44573</v>
      </c>
      <c r="J63" s="313">
        <v>44581</v>
      </c>
    </row>
    <row r="64" spans="2:10" ht="19" customHeight="1">
      <c r="B64" s="316">
        <v>89</v>
      </c>
      <c r="C64" s="213" t="s">
        <v>104</v>
      </c>
      <c r="D64" s="213" t="s">
        <v>126</v>
      </c>
      <c r="E64" s="293">
        <v>44204</v>
      </c>
      <c r="F64" s="213">
        <v>200</v>
      </c>
      <c r="G64" s="213">
        <v>200</v>
      </c>
      <c r="H64" s="315">
        <v>150</v>
      </c>
      <c r="I64" s="216">
        <v>44573</v>
      </c>
      <c r="J64" s="313">
        <v>44581</v>
      </c>
    </row>
    <row r="65" spans="2:10" ht="19" customHeight="1">
      <c r="B65" s="316">
        <v>90</v>
      </c>
      <c r="C65" s="213" t="s">
        <v>104</v>
      </c>
      <c r="D65" s="213" t="s">
        <v>126</v>
      </c>
      <c r="E65" s="293">
        <v>44207</v>
      </c>
      <c r="F65" s="213">
        <v>200</v>
      </c>
      <c r="G65" s="213">
        <v>200</v>
      </c>
      <c r="H65" s="315">
        <v>150</v>
      </c>
      <c r="I65" s="216">
        <v>44573</v>
      </c>
      <c r="J65" s="313">
        <v>44581</v>
      </c>
    </row>
    <row r="66" spans="2:10" ht="19" customHeight="1" thickBot="1">
      <c r="B66" s="317">
        <v>91</v>
      </c>
      <c r="C66" s="215" t="s">
        <v>104</v>
      </c>
      <c r="D66" s="215" t="s">
        <v>126</v>
      </c>
      <c r="E66" s="302">
        <v>44210</v>
      </c>
      <c r="F66" s="215">
        <v>200</v>
      </c>
      <c r="G66" s="215">
        <v>200</v>
      </c>
      <c r="H66" s="318">
        <v>150</v>
      </c>
      <c r="I66" s="218">
        <v>44573</v>
      </c>
      <c r="J66" s="314">
        <v>44581</v>
      </c>
    </row>
    <row r="67" spans="2:10" ht="19" customHeight="1">
      <c r="B67" s="316">
        <v>92</v>
      </c>
      <c r="C67" s="213" t="s">
        <v>104</v>
      </c>
      <c r="D67" s="213" t="s">
        <v>126</v>
      </c>
      <c r="E67" s="293">
        <v>44217</v>
      </c>
      <c r="F67" s="213">
        <v>200</v>
      </c>
      <c r="G67" s="213">
        <v>200</v>
      </c>
      <c r="H67" s="315">
        <v>150</v>
      </c>
      <c r="I67" s="216">
        <v>44573</v>
      </c>
      <c r="J67" s="313">
        <v>44586</v>
      </c>
    </row>
    <row r="68" spans="2:10" ht="19" customHeight="1">
      <c r="B68" s="316">
        <v>93</v>
      </c>
      <c r="C68" s="213" t="s">
        <v>104</v>
      </c>
      <c r="D68" s="213" t="s">
        <v>126</v>
      </c>
      <c r="E68" s="293">
        <v>44224</v>
      </c>
      <c r="F68" s="213">
        <v>200</v>
      </c>
      <c r="G68" s="213">
        <v>200</v>
      </c>
      <c r="H68" s="315">
        <v>150</v>
      </c>
      <c r="I68" s="216">
        <v>44573</v>
      </c>
      <c r="J68" s="313">
        <v>44586</v>
      </c>
    </row>
    <row r="69" spans="2:10" ht="19" customHeight="1">
      <c r="B69" s="316">
        <v>94</v>
      </c>
      <c r="C69" s="213" t="s">
        <v>104</v>
      </c>
      <c r="D69" s="213" t="s">
        <v>126</v>
      </c>
      <c r="E69" s="293">
        <v>44231</v>
      </c>
      <c r="F69" s="213">
        <v>200</v>
      </c>
      <c r="G69" s="213">
        <v>200</v>
      </c>
      <c r="H69" s="315">
        <v>150</v>
      </c>
      <c r="I69" s="216">
        <v>44573</v>
      </c>
      <c r="J69" s="313">
        <v>44586</v>
      </c>
    </row>
    <row r="70" spans="2:10" ht="19" customHeight="1">
      <c r="B70" s="316">
        <v>95</v>
      </c>
      <c r="C70" s="213" t="s">
        <v>104</v>
      </c>
      <c r="D70" s="213" t="s">
        <v>126</v>
      </c>
      <c r="E70" s="293">
        <v>44238</v>
      </c>
      <c r="F70" s="213">
        <v>200</v>
      </c>
      <c r="G70" s="213">
        <v>200</v>
      </c>
      <c r="H70" s="315">
        <v>150</v>
      </c>
      <c r="I70" s="216">
        <v>44573</v>
      </c>
      <c r="J70" s="313">
        <v>44586</v>
      </c>
    </row>
    <row r="71" spans="2:10" ht="19" customHeight="1">
      <c r="B71" s="316">
        <v>96</v>
      </c>
      <c r="C71" s="213" t="s">
        <v>104</v>
      </c>
      <c r="D71" s="213" t="s">
        <v>126</v>
      </c>
      <c r="E71" s="293">
        <v>44245</v>
      </c>
      <c r="F71" s="213">
        <v>200</v>
      </c>
      <c r="G71" s="213">
        <v>200</v>
      </c>
      <c r="H71" s="315">
        <v>150</v>
      </c>
      <c r="I71" s="216">
        <v>44573</v>
      </c>
      <c r="J71" s="313">
        <v>44586</v>
      </c>
    </row>
    <row r="72" spans="2:10" ht="19" customHeight="1">
      <c r="B72" s="316">
        <v>97</v>
      </c>
      <c r="C72" s="213" t="s">
        <v>104</v>
      </c>
      <c r="D72" s="213" t="s">
        <v>126</v>
      </c>
      <c r="E72" s="293">
        <v>44252</v>
      </c>
      <c r="F72" s="213">
        <v>200</v>
      </c>
      <c r="G72" s="213">
        <v>200</v>
      </c>
      <c r="H72" s="315">
        <v>150</v>
      </c>
      <c r="I72" s="216">
        <v>44573</v>
      </c>
      <c r="J72" s="313">
        <v>44586</v>
      </c>
    </row>
    <row r="73" spans="2:10" ht="19" customHeight="1">
      <c r="B73" s="316">
        <v>98</v>
      </c>
      <c r="C73" s="213" t="s">
        <v>104</v>
      </c>
      <c r="D73" s="213" t="s">
        <v>126</v>
      </c>
      <c r="E73" s="293">
        <v>44259</v>
      </c>
      <c r="F73" s="213">
        <v>200</v>
      </c>
      <c r="G73" s="213">
        <v>200</v>
      </c>
      <c r="H73" s="315">
        <v>150</v>
      </c>
      <c r="I73" s="216">
        <v>44573</v>
      </c>
      <c r="J73" s="313">
        <v>44586</v>
      </c>
    </row>
    <row r="74" spans="2:10" ht="19" customHeight="1">
      <c r="B74" s="316">
        <v>99</v>
      </c>
      <c r="C74" s="213" t="s">
        <v>104</v>
      </c>
      <c r="D74" s="213" t="s">
        <v>126</v>
      </c>
      <c r="E74" s="293">
        <v>44266</v>
      </c>
      <c r="F74" s="213">
        <v>200</v>
      </c>
      <c r="G74" s="213">
        <v>200</v>
      </c>
      <c r="H74" s="315">
        <v>150</v>
      </c>
      <c r="I74" s="216">
        <v>44573</v>
      </c>
      <c r="J74" s="313">
        <v>44586</v>
      </c>
    </row>
    <row r="75" spans="2:10" ht="19" customHeight="1">
      <c r="B75" s="316">
        <v>100</v>
      </c>
      <c r="C75" s="213" t="s">
        <v>104</v>
      </c>
      <c r="D75" s="213" t="s">
        <v>126</v>
      </c>
      <c r="E75" s="293">
        <v>44273</v>
      </c>
      <c r="F75" s="213">
        <v>200</v>
      </c>
      <c r="G75" s="213">
        <v>200</v>
      </c>
      <c r="H75" s="315">
        <v>150</v>
      </c>
      <c r="I75" s="216">
        <v>44573</v>
      </c>
      <c r="J75" s="313">
        <v>44586</v>
      </c>
    </row>
    <row r="76" spans="2:10" ht="19" customHeight="1">
      <c r="B76" s="316">
        <v>101</v>
      </c>
      <c r="C76" s="213" t="s">
        <v>104</v>
      </c>
      <c r="D76" s="213" t="s">
        <v>126</v>
      </c>
      <c r="E76" s="293">
        <v>44280</v>
      </c>
      <c r="F76" s="213">
        <v>200</v>
      </c>
      <c r="G76" s="213">
        <v>200</v>
      </c>
      <c r="H76" s="315">
        <v>150</v>
      </c>
      <c r="I76" s="216">
        <v>44573</v>
      </c>
      <c r="J76" s="313">
        <v>44586</v>
      </c>
    </row>
    <row r="77" spans="2:10" ht="19" customHeight="1">
      <c r="B77" s="316">
        <v>102</v>
      </c>
      <c r="C77" s="213" t="s">
        <v>104</v>
      </c>
      <c r="D77" s="213" t="s">
        <v>126</v>
      </c>
      <c r="E77" s="293">
        <v>44286</v>
      </c>
      <c r="F77" s="213">
        <v>200</v>
      </c>
      <c r="G77" s="213">
        <v>200</v>
      </c>
      <c r="H77" s="315">
        <v>150</v>
      </c>
      <c r="I77" s="216">
        <v>44573</v>
      </c>
      <c r="J77" s="313">
        <v>44586</v>
      </c>
    </row>
    <row r="78" spans="2:10" ht="19" customHeight="1">
      <c r="B78" s="316">
        <v>103</v>
      </c>
      <c r="C78" s="213" t="s">
        <v>104</v>
      </c>
      <c r="D78" s="213" t="s">
        <v>126</v>
      </c>
      <c r="E78" s="293">
        <v>44294</v>
      </c>
      <c r="F78" s="213">
        <v>200</v>
      </c>
      <c r="G78" s="213">
        <v>200</v>
      </c>
      <c r="H78" s="315">
        <v>150</v>
      </c>
      <c r="I78" s="216">
        <v>44585</v>
      </c>
      <c r="J78" s="313">
        <v>44586</v>
      </c>
    </row>
    <row r="79" spans="2:10" ht="19" customHeight="1" thickBot="1">
      <c r="B79" s="317">
        <v>104</v>
      </c>
      <c r="C79" s="215" t="s">
        <v>104</v>
      </c>
      <c r="D79" s="215" t="s">
        <v>126</v>
      </c>
      <c r="E79" s="302">
        <v>44301</v>
      </c>
      <c r="F79" s="215">
        <v>200</v>
      </c>
      <c r="G79" s="215">
        <v>200</v>
      </c>
      <c r="H79" s="318">
        <v>150</v>
      </c>
      <c r="I79" s="218">
        <v>44585</v>
      </c>
      <c r="J79" s="314">
        <v>44586</v>
      </c>
    </row>
    <row r="80" spans="2:10" ht="19" customHeight="1">
      <c r="B80" s="316">
        <v>105</v>
      </c>
      <c r="C80" s="213" t="s">
        <v>108</v>
      </c>
      <c r="D80" s="213" t="s">
        <v>126</v>
      </c>
      <c r="E80" s="293">
        <v>44286</v>
      </c>
      <c r="F80" s="213">
        <v>200</v>
      </c>
      <c r="G80" s="213">
        <v>200</v>
      </c>
      <c r="H80" s="315">
        <v>150</v>
      </c>
      <c r="I80" s="216">
        <v>44585</v>
      </c>
      <c r="J80" s="313">
        <v>44586</v>
      </c>
    </row>
    <row r="81" spans="2:10" ht="19" customHeight="1">
      <c r="B81" s="316">
        <v>106</v>
      </c>
      <c r="C81" s="213" t="s">
        <v>107</v>
      </c>
      <c r="D81" s="213" t="s">
        <v>126</v>
      </c>
      <c r="E81" s="293">
        <v>44286</v>
      </c>
      <c r="F81" s="213">
        <v>200</v>
      </c>
      <c r="G81" s="213">
        <v>200</v>
      </c>
      <c r="H81" s="315">
        <v>150</v>
      </c>
      <c r="I81" s="216">
        <v>44585</v>
      </c>
      <c r="J81" s="313">
        <v>44586</v>
      </c>
    </row>
    <row r="82" spans="2:10" ht="19" customHeight="1">
      <c r="B82" s="316">
        <v>107</v>
      </c>
      <c r="C82" s="213" t="s">
        <v>109</v>
      </c>
      <c r="D82" s="213" t="s">
        <v>126</v>
      </c>
      <c r="E82" s="293">
        <v>44181</v>
      </c>
      <c r="F82" s="213">
        <v>200</v>
      </c>
      <c r="G82" s="213">
        <v>200</v>
      </c>
      <c r="H82" s="315">
        <v>150</v>
      </c>
      <c r="I82" s="216">
        <v>44585</v>
      </c>
      <c r="J82" s="313">
        <v>44586</v>
      </c>
    </row>
    <row r="83" spans="2:10" ht="19" customHeight="1">
      <c r="B83" s="316">
        <v>108</v>
      </c>
      <c r="C83" s="213" t="s">
        <v>109</v>
      </c>
      <c r="D83" s="213" t="s">
        <v>126</v>
      </c>
      <c r="E83" s="293">
        <v>44217</v>
      </c>
      <c r="F83" s="213">
        <v>200</v>
      </c>
      <c r="G83" s="213">
        <v>200</v>
      </c>
      <c r="H83" s="315">
        <v>150</v>
      </c>
      <c r="I83" s="216">
        <v>44585</v>
      </c>
      <c r="J83" s="313">
        <v>44586</v>
      </c>
    </row>
    <row r="84" spans="2:10" ht="19" customHeight="1">
      <c r="B84" s="316">
        <v>109</v>
      </c>
      <c r="C84" s="213" t="s">
        <v>109</v>
      </c>
      <c r="D84" s="213" t="s">
        <v>126</v>
      </c>
      <c r="E84" s="293">
        <v>44218</v>
      </c>
      <c r="F84" s="213">
        <v>200</v>
      </c>
      <c r="G84" s="213">
        <v>200</v>
      </c>
      <c r="H84" s="315">
        <v>150</v>
      </c>
      <c r="I84" s="216">
        <v>44585</v>
      </c>
      <c r="J84" s="313">
        <v>44586</v>
      </c>
    </row>
    <row r="85" spans="2:10" ht="19" customHeight="1">
      <c r="B85" s="316">
        <v>110</v>
      </c>
      <c r="C85" s="213" t="s">
        <v>109</v>
      </c>
      <c r="D85" s="213" t="s">
        <v>126</v>
      </c>
      <c r="E85" s="293">
        <v>44221</v>
      </c>
      <c r="F85" s="213">
        <v>200</v>
      </c>
      <c r="G85" s="213">
        <v>200</v>
      </c>
      <c r="H85" s="315">
        <v>150</v>
      </c>
      <c r="I85" s="216">
        <v>44585</v>
      </c>
      <c r="J85" s="313">
        <v>44586</v>
      </c>
    </row>
    <row r="86" spans="2:10" ht="19" customHeight="1">
      <c r="B86" s="316">
        <v>111</v>
      </c>
      <c r="C86" s="213" t="s">
        <v>109</v>
      </c>
      <c r="D86" s="213" t="s">
        <v>126</v>
      </c>
      <c r="E86" s="293">
        <v>44224</v>
      </c>
      <c r="F86" s="213">
        <v>200</v>
      </c>
      <c r="G86" s="213">
        <v>200</v>
      </c>
      <c r="H86" s="315">
        <v>150</v>
      </c>
      <c r="I86" s="216">
        <v>44585</v>
      </c>
      <c r="J86" s="313">
        <v>44586</v>
      </c>
    </row>
    <row r="87" spans="2:10" ht="19" customHeight="1">
      <c r="B87" s="316">
        <v>112</v>
      </c>
      <c r="C87" s="213" t="s">
        <v>109</v>
      </c>
      <c r="D87" s="213" t="s">
        <v>126</v>
      </c>
      <c r="E87" s="293">
        <v>44231</v>
      </c>
      <c r="F87" s="213">
        <v>200</v>
      </c>
      <c r="G87" s="213">
        <v>200</v>
      </c>
      <c r="H87" s="315">
        <v>150</v>
      </c>
      <c r="I87" s="216">
        <v>44585</v>
      </c>
      <c r="J87" s="313">
        <v>44586</v>
      </c>
    </row>
    <row r="88" spans="2:10" ht="19" customHeight="1">
      <c r="B88" s="316">
        <v>113</v>
      </c>
      <c r="C88" s="213" t="s">
        <v>109</v>
      </c>
      <c r="D88" s="213" t="s">
        <v>126</v>
      </c>
      <c r="E88" s="293">
        <v>44238</v>
      </c>
      <c r="F88" s="213">
        <v>200</v>
      </c>
      <c r="G88" s="213">
        <v>200</v>
      </c>
      <c r="H88" s="315">
        <v>150</v>
      </c>
      <c r="I88" s="216">
        <v>44585</v>
      </c>
      <c r="J88" s="313">
        <v>44586</v>
      </c>
    </row>
    <row r="89" spans="2:10" ht="19" customHeight="1">
      <c r="B89" s="316">
        <v>114</v>
      </c>
      <c r="C89" s="213" t="s">
        <v>109</v>
      </c>
      <c r="D89" s="213" t="s">
        <v>126</v>
      </c>
      <c r="E89" s="293">
        <v>44245</v>
      </c>
      <c r="F89" s="213">
        <v>200</v>
      </c>
      <c r="G89" s="213">
        <v>200</v>
      </c>
      <c r="H89" s="315">
        <v>150</v>
      </c>
      <c r="I89" s="216">
        <v>44585</v>
      </c>
      <c r="J89" s="313">
        <v>44586</v>
      </c>
    </row>
    <row r="90" spans="2:10" ht="19" customHeight="1">
      <c r="B90" s="316">
        <v>115</v>
      </c>
      <c r="C90" s="213" t="s">
        <v>109</v>
      </c>
      <c r="D90" s="213" t="s">
        <v>126</v>
      </c>
      <c r="E90" s="293">
        <v>44252</v>
      </c>
      <c r="F90" s="213">
        <v>200</v>
      </c>
      <c r="G90" s="213">
        <v>200</v>
      </c>
      <c r="H90" s="315">
        <v>150</v>
      </c>
      <c r="I90" s="216">
        <v>44585</v>
      </c>
      <c r="J90" s="313">
        <v>44586</v>
      </c>
    </row>
    <row r="91" spans="2:10" ht="19" customHeight="1">
      <c r="B91" s="316">
        <v>116</v>
      </c>
      <c r="C91" s="213" t="s">
        <v>109</v>
      </c>
      <c r="D91" s="213" t="s">
        <v>126</v>
      </c>
      <c r="E91" s="293">
        <v>44259</v>
      </c>
      <c r="F91" s="213">
        <v>200</v>
      </c>
      <c r="G91" s="213">
        <v>200</v>
      </c>
      <c r="H91" s="315">
        <v>150</v>
      </c>
      <c r="I91" s="216">
        <v>44585</v>
      </c>
      <c r="J91" s="313">
        <v>44586</v>
      </c>
    </row>
    <row r="92" spans="2:10" ht="19" customHeight="1" thickBot="1">
      <c r="B92" s="317">
        <v>117</v>
      </c>
      <c r="C92" s="215" t="s">
        <v>109</v>
      </c>
      <c r="D92" s="215" t="s">
        <v>126</v>
      </c>
      <c r="E92" s="302">
        <v>44266</v>
      </c>
      <c r="F92" s="215">
        <v>200</v>
      </c>
      <c r="G92" s="215">
        <v>200</v>
      </c>
      <c r="H92" s="318">
        <v>150</v>
      </c>
      <c r="I92" s="218">
        <v>44585</v>
      </c>
      <c r="J92" s="314">
        <v>44586</v>
      </c>
    </row>
    <row r="93" spans="2:10" ht="19" customHeight="1">
      <c r="B93" s="316">
        <v>118</v>
      </c>
      <c r="C93" s="213" t="s">
        <v>109</v>
      </c>
      <c r="D93" s="213" t="s">
        <v>126</v>
      </c>
      <c r="E93" s="293">
        <v>44273</v>
      </c>
      <c r="F93" s="213">
        <v>200</v>
      </c>
      <c r="G93" s="213">
        <v>200</v>
      </c>
      <c r="H93" s="315">
        <v>150</v>
      </c>
      <c r="I93" s="216">
        <v>44585</v>
      </c>
      <c r="J93" s="313">
        <v>44587</v>
      </c>
    </row>
    <row r="94" spans="2:10" ht="19" customHeight="1">
      <c r="B94" s="316">
        <v>119</v>
      </c>
      <c r="C94" s="213" t="s">
        <v>109</v>
      </c>
      <c r="D94" s="213" t="s">
        <v>126</v>
      </c>
      <c r="E94" s="293">
        <v>44280</v>
      </c>
      <c r="F94" s="213">
        <v>200</v>
      </c>
      <c r="G94" s="213">
        <v>200</v>
      </c>
      <c r="H94" s="315">
        <v>150</v>
      </c>
      <c r="I94" s="216">
        <v>44585</v>
      </c>
      <c r="J94" s="313">
        <v>44587</v>
      </c>
    </row>
    <row r="95" spans="2:10" ht="19" customHeight="1">
      <c r="B95" s="316">
        <v>120</v>
      </c>
      <c r="C95" s="213" t="s">
        <v>109</v>
      </c>
      <c r="D95" s="213" t="s">
        <v>126</v>
      </c>
      <c r="E95" s="293">
        <v>44287</v>
      </c>
      <c r="F95" s="213">
        <v>200</v>
      </c>
      <c r="G95" s="213">
        <v>200</v>
      </c>
      <c r="H95" s="315">
        <v>150</v>
      </c>
      <c r="I95" s="216">
        <v>44585</v>
      </c>
      <c r="J95" s="313">
        <v>44587</v>
      </c>
    </row>
    <row r="96" spans="2:10" ht="19" customHeight="1">
      <c r="B96" s="316">
        <v>121</v>
      </c>
      <c r="C96" s="213" t="s">
        <v>109</v>
      </c>
      <c r="D96" s="213" t="s">
        <v>126</v>
      </c>
      <c r="E96" s="293">
        <v>44294</v>
      </c>
      <c r="F96" s="213">
        <v>200</v>
      </c>
      <c r="G96" s="213">
        <v>200</v>
      </c>
      <c r="H96" s="315">
        <v>150</v>
      </c>
      <c r="I96" s="216">
        <v>44585</v>
      </c>
      <c r="J96" s="313">
        <v>44587</v>
      </c>
    </row>
    <row r="97" spans="2:10" ht="19" customHeight="1">
      <c r="B97" s="316">
        <v>122</v>
      </c>
      <c r="C97" s="213" t="s">
        <v>109</v>
      </c>
      <c r="D97" s="213" t="s">
        <v>126</v>
      </c>
      <c r="E97" s="293">
        <v>44300</v>
      </c>
      <c r="F97" s="213">
        <v>200</v>
      </c>
      <c r="G97" s="213">
        <v>200</v>
      </c>
      <c r="H97" s="315">
        <v>150</v>
      </c>
      <c r="I97" s="216">
        <v>44585</v>
      </c>
      <c r="J97" s="313">
        <v>44587</v>
      </c>
    </row>
    <row r="98" spans="2:10" ht="19" customHeight="1">
      <c r="B98" s="316">
        <v>123</v>
      </c>
      <c r="C98" s="213" t="s">
        <v>109</v>
      </c>
      <c r="D98" s="213" t="s">
        <v>126</v>
      </c>
      <c r="E98" s="293">
        <v>44308</v>
      </c>
      <c r="F98" s="213">
        <v>200</v>
      </c>
      <c r="G98" s="213">
        <v>200</v>
      </c>
      <c r="H98" s="315">
        <v>150</v>
      </c>
      <c r="I98" s="216">
        <v>44585</v>
      </c>
      <c r="J98" s="313">
        <v>44587</v>
      </c>
    </row>
    <row r="99" spans="2:10" ht="19" customHeight="1">
      <c r="B99" s="316">
        <v>124</v>
      </c>
      <c r="C99" s="213" t="s">
        <v>109</v>
      </c>
      <c r="D99" s="213" t="s">
        <v>126</v>
      </c>
      <c r="E99" s="293">
        <v>44315</v>
      </c>
      <c r="F99" s="213">
        <v>200</v>
      </c>
      <c r="G99" s="213">
        <v>200</v>
      </c>
      <c r="H99" s="315">
        <v>150</v>
      </c>
      <c r="I99" s="216">
        <v>44585</v>
      </c>
      <c r="J99" s="313">
        <v>44587</v>
      </c>
    </row>
    <row r="100" spans="2:10" ht="19" customHeight="1">
      <c r="B100" s="316">
        <v>125</v>
      </c>
      <c r="C100" s="213" t="s">
        <v>112</v>
      </c>
      <c r="D100" s="213" t="s">
        <v>126</v>
      </c>
      <c r="E100" s="293">
        <v>44300</v>
      </c>
      <c r="F100" s="213">
        <v>200</v>
      </c>
      <c r="G100" s="213">
        <v>200</v>
      </c>
      <c r="H100" s="315">
        <v>150</v>
      </c>
      <c r="I100" s="216">
        <v>44585</v>
      </c>
      <c r="J100" s="313">
        <v>44587</v>
      </c>
    </row>
    <row r="101" spans="2:10" ht="19" customHeight="1">
      <c r="B101" s="316">
        <v>126</v>
      </c>
      <c r="C101" s="213" t="s">
        <v>111</v>
      </c>
      <c r="D101" s="213" t="s">
        <v>126</v>
      </c>
      <c r="E101" s="293">
        <v>44300</v>
      </c>
      <c r="F101" s="213">
        <v>200</v>
      </c>
      <c r="G101" s="213">
        <v>200</v>
      </c>
      <c r="H101" s="315">
        <v>150</v>
      </c>
      <c r="I101" s="216">
        <v>44585</v>
      </c>
      <c r="J101" s="313">
        <v>44587</v>
      </c>
    </row>
    <row r="102" spans="2:10" ht="19" customHeight="1">
      <c r="B102" s="316">
        <v>127</v>
      </c>
      <c r="C102" s="213" t="s">
        <v>96</v>
      </c>
      <c r="D102" s="213" t="s">
        <v>126</v>
      </c>
      <c r="E102" s="293">
        <v>44231</v>
      </c>
      <c r="F102" s="213">
        <v>200</v>
      </c>
      <c r="G102" s="213">
        <v>200</v>
      </c>
      <c r="H102" s="315">
        <v>150</v>
      </c>
      <c r="I102" s="216">
        <v>44585</v>
      </c>
      <c r="J102" s="313">
        <v>44587</v>
      </c>
    </row>
    <row r="103" spans="2:10" ht="19" customHeight="1">
      <c r="B103" s="316">
        <v>128</v>
      </c>
      <c r="C103" s="213" t="s">
        <v>96</v>
      </c>
      <c r="D103" s="213" t="s">
        <v>126</v>
      </c>
      <c r="E103" s="293">
        <v>44232</v>
      </c>
      <c r="F103" s="213">
        <v>200</v>
      </c>
      <c r="G103" s="213">
        <v>200</v>
      </c>
      <c r="H103" s="315">
        <v>150</v>
      </c>
      <c r="I103" s="216">
        <v>44585</v>
      </c>
      <c r="J103" s="313">
        <v>44587</v>
      </c>
    </row>
    <row r="104" spans="2:10" ht="19" customHeight="1">
      <c r="B104" s="316">
        <v>129</v>
      </c>
      <c r="C104" s="213" t="s">
        <v>96</v>
      </c>
      <c r="D104" s="213" t="s">
        <v>126</v>
      </c>
      <c r="E104" s="293">
        <v>44235</v>
      </c>
      <c r="F104" s="213">
        <v>200</v>
      </c>
      <c r="G104" s="213">
        <v>200</v>
      </c>
      <c r="H104" s="315">
        <v>150</v>
      </c>
      <c r="I104" s="216">
        <v>44585</v>
      </c>
      <c r="J104" s="313">
        <v>44587</v>
      </c>
    </row>
    <row r="105" spans="2:10" ht="19" customHeight="1" thickBot="1">
      <c r="B105" s="317">
        <v>130</v>
      </c>
      <c r="C105" s="215" t="s">
        <v>96</v>
      </c>
      <c r="D105" s="215" t="s">
        <v>126</v>
      </c>
      <c r="E105" s="302">
        <v>44238</v>
      </c>
      <c r="F105" s="215">
        <v>200</v>
      </c>
      <c r="G105" s="215">
        <v>200</v>
      </c>
      <c r="H105" s="318">
        <v>150</v>
      </c>
      <c r="I105" s="218">
        <v>44585</v>
      </c>
      <c r="J105" s="314">
        <v>44587</v>
      </c>
    </row>
    <row r="106" spans="2:10" ht="19" customHeight="1">
      <c r="B106" s="316">
        <v>131</v>
      </c>
      <c r="C106" s="213" t="s">
        <v>96</v>
      </c>
      <c r="D106" s="213" t="s">
        <v>126</v>
      </c>
      <c r="E106" s="293">
        <v>44245</v>
      </c>
      <c r="F106" s="213">
        <v>200</v>
      </c>
      <c r="G106" s="213">
        <v>200</v>
      </c>
      <c r="H106" s="315">
        <v>150</v>
      </c>
      <c r="I106" s="216">
        <v>44585</v>
      </c>
      <c r="J106" s="313">
        <v>44587</v>
      </c>
    </row>
    <row r="107" spans="2:10" ht="19" customHeight="1">
      <c r="B107" s="316">
        <v>132</v>
      </c>
      <c r="C107" s="213" t="s">
        <v>96</v>
      </c>
      <c r="D107" s="213" t="s">
        <v>126</v>
      </c>
      <c r="E107" s="293">
        <v>44252</v>
      </c>
      <c r="F107" s="213">
        <v>200</v>
      </c>
      <c r="G107" s="213">
        <v>200</v>
      </c>
      <c r="H107" s="315">
        <v>150</v>
      </c>
      <c r="I107" s="216">
        <v>44585</v>
      </c>
      <c r="J107" s="313">
        <v>44587</v>
      </c>
    </row>
    <row r="108" spans="2:10" ht="19" customHeight="1">
      <c r="B108" s="316">
        <v>133</v>
      </c>
      <c r="C108" s="213" t="s">
        <v>96</v>
      </c>
      <c r="D108" s="213" t="s">
        <v>126</v>
      </c>
      <c r="E108" s="293">
        <v>44259</v>
      </c>
      <c r="F108" s="213">
        <v>200</v>
      </c>
      <c r="G108" s="213">
        <v>200</v>
      </c>
      <c r="H108" s="315">
        <v>150</v>
      </c>
      <c r="I108" s="216">
        <v>44585</v>
      </c>
      <c r="J108" s="313">
        <v>44587</v>
      </c>
    </row>
    <row r="109" spans="2:10" ht="19" customHeight="1">
      <c r="B109" s="316">
        <v>134</v>
      </c>
      <c r="C109" s="213" t="s">
        <v>96</v>
      </c>
      <c r="D109" s="213" t="s">
        <v>126</v>
      </c>
      <c r="E109" s="293">
        <v>44266</v>
      </c>
      <c r="F109" s="213">
        <v>200</v>
      </c>
      <c r="G109" s="213">
        <v>200</v>
      </c>
      <c r="H109" s="315">
        <v>150</v>
      </c>
      <c r="I109" s="216">
        <v>44585</v>
      </c>
      <c r="J109" s="313">
        <v>44587</v>
      </c>
    </row>
    <row r="110" spans="2:10" ht="19" customHeight="1">
      <c r="B110" s="316">
        <v>135</v>
      </c>
      <c r="C110" s="213" t="s">
        <v>96</v>
      </c>
      <c r="D110" s="213" t="s">
        <v>126</v>
      </c>
      <c r="E110" s="293">
        <v>44273</v>
      </c>
      <c r="F110" s="213">
        <v>200</v>
      </c>
      <c r="G110" s="213">
        <v>200</v>
      </c>
      <c r="H110" s="315">
        <v>150</v>
      </c>
      <c r="I110" s="216">
        <v>44585</v>
      </c>
      <c r="J110" s="313">
        <v>44587</v>
      </c>
    </row>
    <row r="111" spans="2:10" ht="19" customHeight="1">
      <c r="B111" s="316">
        <v>136</v>
      </c>
      <c r="C111" s="213" t="s">
        <v>96</v>
      </c>
      <c r="D111" s="213" t="s">
        <v>126</v>
      </c>
      <c r="E111" s="293">
        <v>44280</v>
      </c>
      <c r="F111" s="213">
        <v>200</v>
      </c>
      <c r="G111" s="213">
        <v>200</v>
      </c>
      <c r="H111" s="315">
        <v>150</v>
      </c>
      <c r="I111" s="216">
        <v>44585</v>
      </c>
      <c r="J111" s="313">
        <v>44587</v>
      </c>
    </row>
    <row r="112" spans="2:10" ht="19" customHeight="1">
      <c r="B112" s="316">
        <v>137</v>
      </c>
      <c r="C112" s="213" t="s">
        <v>96</v>
      </c>
      <c r="D112" s="213" t="s">
        <v>126</v>
      </c>
      <c r="E112" s="293">
        <v>44287</v>
      </c>
      <c r="F112" s="213">
        <v>200</v>
      </c>
      <c r="G112" s="213">
        <v>200</v>
      </c>
      <c r="H112" s="315">
        <v>150</v>
      </c>
      <c r="I112" s="216">
        <v>44585</v>
      </c>
      <c r="J112" s="313">
        <v>44587</v>
      </c>
    </row>
    <row r="113" spans="2:10" ht="19" customHeight="1">
      <c r="B113" s="316">
        <v>138</v>
      </c>
      <c r="C113" s="213" t="s">
        <v>96</v>
      </c>
      <c r="D113" s="213" t="s">
        <v>126</v>
      </c>
      <c r="E113" s="293">
        <v>44294</v>
      </c>
      <c r="F113" s="213">
        <v>200</v>
      </c>
      <c r="G113" s="213">
        <v>200</v>
      </c>
      <c r="H113" s="315">
        <v>150</v>
      </c>
      <c r="I113" s="216">
        <v>44585</v>
      </c>
      <c r="J113" s="313">
        <v>44587</v>
      </c>
    </row>
    <row r="114" spans="2:10" ht="19" customHeight="1">
      <c r="B114" s="316">
        <v>139</v>
      </c>
      <c r="C114" s="213" t="s">
        <v>96</v>
      </c>
      <c r="D114" s="213" t="s">
        <v>126</v>
      </c>
      <c r="E114" s="293">
        <v>44301</v>
      </c>
      <c r="F114" s="213">
        <v>200</v>
      </c>
      <c r="G114" s="213">
        <v>200</v>
      </c>
      <c r="H114" s="315">
        <v>150</v>
      </c>
      <c r="I114" s="216">
        <v>44585</v>
      </c>
      <c r="J114" s="313">
        <v>44587</v>
      </c>
    </row>
    <row r="115" spans="2:10" ht="19" customHeight="1">
      <c r="B115" s="316">
        <v>140</v>
      </c>
      <c r="C115" s="213" t="s">
        <v>96</v>
      </c>
      <c r="D115" s="213" t="s">
        <v>126</v>
      </c>
      <c r="E115" s="293">
        <v>44308</v>
      </c>
      <c r="F115" s="213">
        <v>200</v>
      </c>
      <c r="G115" s="213">
        <v>200</v>
      </c>
      <c r="H115" s="315">
        <v>150</v>
      </c>
      <c r="I115" s="216">
        <v>44585</v>
      </c>
      <c r="J115" s="313">
        <v>44587</v>
      </c>
    </row>
    <row r="116" spans="2:10" ht="19" customHeight="1">
      <c r="B116" s="316">
        <v>141</v>
      </c>
      <c r="C116" s="213" t="s">
        <v>96</v>
      </c>
      <c r="D116" s="213" t="s">
        <v>126</v>
      </c>
      <c r="E116" s="293">
        <v>44312</v>
      </c>
      <c r="F116" s="213">
        <v>200</v>
      </c>
      <c r="G116" s="213">
        <v>200</v>
      </c>
      <c r="H116" s="315">
        <v>150</v>
      </c>
      <c r="I116" s="216">
        <v>44585</v>
      </c>
      <c r="J116" s="313">
        <v>44587</v>
      </c>
    </row>
    <row r="117" spans="2:10" ht="19" customHeight="1">
      <c r="B117" s="316">
        <v>142</v>
      </c>
      <c r="C117" s="213" t="s">
        <v>96</v>
      </c>
      <c r="D117" s="213" t="s">
        <v>126</v>
      </c>
      <c r="E117" s="293">
        <v>44322</v>
      </c>
      <c r="F117" s="213">
        <v>200</v>
      </c>
      <c r="G117" s="213">
        <v>200</v>
      </c>
      <c r="H117" s="315">
        <v>150</v>
      </c>
      <c r="I117" s="216">
        <v>44585</v>
      </c>
      <c r="J117" s="313">
        <v>44587</v>
      </c>
    </row>
    <row r="118" spans="2:10" ht="19" customHeight="1" thickBot="1">
      <c r="B118" s="317">
        <v>143</v>
      </c>
      <c r="C118" s="215" t="s">
        <v>96</v>
      </c>
      <c r="D118" s="215" t="s">
        <v>126</v>
      </c>
      <c r="E118" s="302">
        <v>44329</v>
      </c>
      <c r="F118" s="215">
        <v>200</v>
      </c>
      <c r="G118" s="215">
        <v>200</v>
      </c>
      <c r="H118" s="318">
        <v>150</v>
      </c>
      <c r="I118" s="218">
        <v>44585</v>
      </c>
      <c r="J118" s="314">
        <v>44587</v>
      </c>
    </row>
    <row r="119" spans="2:10" ht="19" customHeight="1">
      <c r="B119" s="316">
        <v>144</v>
      </c>
      <c r="C119" s="213" t="s">
        <v>116</v>
      </c>
      <c r="D119" s="213" t="s">
        <v>126</v>
      </c>
      <c r="E119" s="293">
        <v>44312</v>
      </c>
      <c r="F119" s="213">
        <v>200</v>
      </c>
      <c r="G119" s="213">
        <v>200</v>
      </c>
      <c r="H119" s="315">
        <v>150</v>
      </c>
      <c r="I119" s="216">
        <v>44585</v>
      </c>
      <c r="J119" s="313">
        <v>44587</v>
      </c>
    </row>
    <row r="120" spans="2:10" ht="19" customHeight="1">
      <c r="B120" s="316">
        <v>145</v>
      </c>
      <c r="C120" s="213" t="s">
        <v>115</v>
      </c>
      <c r="D120" s="213" t="s">
        <v>126</v>
      </c>
      <c r="E120" s="293">
        <v>44312</v>
      </c>
      <c r="F120" s="213">
        <v>200</v>
      </c>
      <c r="G120" s="213">
        <v>200</v>
      </c>
      <c r="H120" s="315">
        <v>150</v>
      </c>
      <c r="I120" s="216">
        <v>44585</v>
      </c>
      <c r="J120" s="313">
        <v>44587</v>
      </c>
    </row>
    <row r="121" spans="2:10" ht="19" customHeight="1">
      <c r="B121" s="316">
        <v>147</v>
      </c>
      <c r="C121" s="213" t="s">
        <v>117</v>
      </c>
      <c r="D121" s="213" t="s">
        <v>126</v>
      </c>
      <c r="E121" s="293">
        <v>44273</v>
      </c>
      <c r="F121" s="213">
        <v>200</v>
      </c>
      <c r="G121" s="213">
        <v>200</v>
      </c>
      <c r="H121" s="315">
        <v>150</v>
      </c>
      <c r="I121" s="216">
        <v>44585</v>
      </c>
      <c r="J121" s="313">
        <v>44587</v>
      </c>
    </row>
    <row r="122" spans="2:10" ht="19" customHeight="1">
      <c r="B122" s="316">
        <v>148</v>
      </c>
      <c r="C122" s="213" t="s">
        <v>117</v>
      </c>
      <c r="D122" s="213" t="s">
        <v>126</v>
      </c>
      <c r="E122" s="293">
        <v>44274</v>
      </c>
      <c r="F122" s="213">
        <v>200</v>
      </c>
      <c r="G122" s="213">
        <v>200</v>
      </c>
      <c r="H122" s="315">
        <v>150</v>
      </c>
      <c r="I122" s="216">
        <v>44585</v>
      </c>
      <c r="J122" s="313">
        <v>44587</v>
      </c>
    </row>
    <row r="123" spans="2:10" ht="19" customHeight="1">
      <c r="B123" s="316">
        <v>149</v>
      </c>
      <c r="C123" s="213" t="s">
        <v>117</v>
      </c>
      <c r="D123" s="213" t="s">
        <v>126</v>
      </c>
      <c r="E123" s="293">
        <v>44277</v>
      </c>
      <c r="F123" s="213">
        <v>200</v>
      </c>
      <c r="G123" s="213">
        <v>200</v>
      </c>
      <c r="H123" s="315">
        <v>150</v>
      </c>
      <c r="I123" s="216">
        <v>44585</v>
      </c>
      <c r="J123" s="313">
        <v>44587</v>
      </c>
    </row>
    <row r="124" spans="2:10" ht="19" customHeight="1">
      <c r="B124" s="316">
        <v>150</v>
      </c>
      <c r="C124" s="213" t="s">
        <v>117</v>
      </c>
      <c r="D124" s="213" t="s">
        <v>126</v>
      </c>
      <c r="E124" s="293">
        <v>44280</v>
      </c>
      <c r="F124" s="213">
        <v>200</v>
      </c>
      <c r="G124" s="213">
        <v>200</v>
      </c>
      <c r="H124" s="315">
        <v>150</v>
      </c>
      <c r="I124" s="216">
        <v>44585</v>
      </c>
      <c r="J124" s="313">
        <v>44587</v>
      </c>
    </row>
    <row r="125" spans="2:10" ht="19" customHeight="1">
      <c r="B125" s="316">
        <v>151</v>
      </c>
      <c r="C125" s="213" t="s">
        <v>117</v>
      </c>
      <c r="D125" s="213" t="s">
        <v>126</v>
      </c>
      <c r="E125" s="293">
        <v>44287</v>
      </c>
      <c r="F125" s="213">
        <v>200</v>
      </c>
      <c r="G125" s="213">
        <v>200</v>
      </c>
      <c r="H125" s="315">
        <v>150</v>
      </c>
      <c r="I125" s="216">
        <v>44585</v>
      </c>
      <c r="J125" s="313">
        <v>44587</v>
      </c>
    </row>
    <row r="126" spans="2:10" ht="19" customHeight="1">
      <c r="B126" s="316">
        <v>152</v>
      </c>
      <c r="C126" s="213" t="s">
        <v>117</v>
      </c>
      <c r="D126" s="213" t="s">
        <v>126</v>
      </c>
      <c r="E126" s="293">
        <v>44294</v>
      </c>
      <c r="F126" s="213">
        <v>200</v>
      </c>
      <c r="G126" s="213">
        <v>200</v>
      </c>
      <c r="H126" s="315">
        <v>150</v>
      </c>
      <c r="I126" s="216">
        <v>44586</v>
      </c>
      <c r="J126" s="313">
        <v>44587</v>
      </c>
    </row>
    <row r="127" spans="2:10" ht="19" customHeight="1">
      <c r="B127" s="316">
        <v>153</v>
      </c>
      <c r="C127" s="213" t="s">
        <v>117</v>
      </c>
      <c r="D127" s="213" t="s">
        <v>126</v>
      </c>
      <c r="E127" s="293">
        <v>44301</v>
      </c>
      <c r="F127" s="213">
        <v>200</v>
      </c>
      <c r="G127" s="213">
        <v>200</v>
      </c>
      <c r="H127" s="315">
        <v>150</v>
      </c>
      <c r="I127" s="216">
        <v>44586</v>
      </c>
      <c r="J127" s="313">
        <v>44587</v>
      </c>
    </row>
    <row r="128" spans="2:10" ht="19" customHeight="1">
      <c r="B128" s="316">
        <v>154</v>
      </c>
      <c r="C128" s="213" t="s">
        <v>117</v>
      </c>
      <c r="D128" s="213" t="s">
        <v>126</v>
      </c>
      <c r="E128" s="293">
        <v>44308</v>
      </c>
      <c r="F128" s="213">
        <v>200</v>
      </c>
      <c r="G128" s="213">
        <v>200</v>
      </c>
      <c r="H128" s="315">
        <v>150</v>
      </c>
      <c r="I128" s="216">
        <v>44586</v>
      </c>
      <c r="J128" s="313">
        <v>44587</v>
      </c>
    </row>
    <row r="129" spans="2:10" ht="19" customHeight="1">
      <c r="B129" s="316">
        <v>155</v>
      </c>
      <c r="C129" s="213" t="s">
        <v>117</v>
      </c>
      <c r="D129" s="213" t="s">
        <v>126</v>
      </c>
      <c r="E129" s="293">
        <v>44315</v>
      </c>
      <c r="F129" s="213">
        <v>200</v>
      </c>
      <c r="G129" s="213">
        <v>200</v>
      </c>
      <c r="H129" s="315">
        <v>150</v>
      </c>
      <c r="I129" s="216">
        <v>44586</v>
      </c>
      <c r="J129" s="313">
        <v>44587</v>
      </c>
    </row>
    <row r="130" spans="2:10" ht="19" customHeight="1">
      <c r="B130" s="316">
        <v>156</v>
      </c>
      <c r="C130" s="213" t="s">
        <v>117</v>
      </c>
      <c r="D130" s="213" t="s">
        <v>126</v>
      </c>
      <c r="E130" s="293">
        <v>44322</v>
      </c>
      <c r="F130" s="213">
        <v>200</v>
      </c>
      <c r="G130" s="213">
        <v>200</v>
      </c>
      <c r="H130" s="315">
        <v>150</v>
      </c>
      <c r="I130" s="216">
        <v>44586</v>
      </c>
      <c r="J130" s="313">
        <v>44587</v>
      </c>
    </row>
    <row r="131" spans="2:10" ht="19" customHeight="1" thickBot="1">
      <c r="B131" s="317">
        <v>157</v>
      </c>
      <c r="C131" s="215" t="s">
        <v>117</v>
      </c>
      <c r="D131" s="215" t="s">
        <v>126</v>
      </c>
      <c r="E131" s="302">
        <v>44329</v>
      </c>
      <c r="F131" s="215">
        <v>200</v>
      </c>
      <c r="G131" s="215">
        <v>200</v>
      </c>
      <c r="H131" s="318">
        <v>150</v>
      </c>
      <c r="I131" s="218">
        <v>44586</v>
      </c>
      <c r="J131" s="314">
        <v>44587</v>
      </c>
    </row>
    <row r="132" spans="2:10" ht="19" customHeight="1">
      <c r="B132" s="316">
        <v>158</v>
      </c>
      <c r="C132" s="213" t="s">
        <v>117</v>
      </c>
      <c r="D132" s="213" t="s">
        <v>126</v>
      </c>
      <c r="E132" s="293">
        <v>44336</v>
      </c>
      <c r="F132" s="213">
        <v>200</v>
      </c>
      <c r="G132" s="213">
        <v>200</v>
      </c>
      <c r="H132" s="315">
        <v>150</v>
      </c>
      <c r="I132" s="216">
        <v>44586</v>
      </c>
      <c r="J132" s="313">
        <v>44588</v>
      </c>
    </row>
    <row r="133" spans="2:10" ht="19" customHeight="1">
      <c r="B133" s="316">
        <v>159</v>
      </c>
      <c r="C133" s="213" t="s">
        <v>117</v>
      </c>
      <c r="D133" s="213" t="s">
        <v>126</v>
      </c>
      <c r="E133" s="293">
        <v>44343</v>
      </c>
      <c r="F133" s="213">
        <v>200</v>
      </c>
      <c r="G133" s="213">
        <v>200</v>
      </c>
      <c r="H133" s="315">
        <v>150</v>
      </c>
      <c r="I133" s="216">
        <v>44586</v>
      </c>
      <c r="J133" s="313">
        <v>44588</v>
      </c>
    </row>
    <row r="134" spans="2:10" ht="19" customHeight="1">
      <c r="B134" s="316">
        <v>160</v>
      </c>
      <c r="C134" s="213" t="s">
        <v>117</v>
      </c>
      <c r="D134" s="213" t="s">
        <v>126</v>
      </c>
      <c r="E134" s="293">
        <v>44350</v>
      </c>
      <c r="F134" s="213">
        <v>200</v>
      </c>
      <c r="G134" s="213">
        <v>200</v>
      </c>
      <c r="H134" s="315">
        <v>150</v>
      </c>
      <c r="I134" s="216">
        <v>44586</v>
      </c>
      <c r="J134" s="313">
        <v>44588</v>
      </c>
    </row>
    <row r="135" spans="2:10" ht="19" customHeight="1">
      <c r="B135" s="316">
        <v>161</v>
      </c>
      <c r="C135" s="213" t="s">
        <v>117</v>
      </c>
      <c r="D135" s="213" t="s">
        <v>126</v>
      </c>
      <c r="E135" s="293">
        <v>44356</v>
      </c>
      <c r="F135" s="213">
        <v>200</v>
      </c>
      <c r="G135" s="213">
        <v>200</v>
      </c>
      <c r="H135" s="315">
        <v>150</v>
      </c>
      <c r="I135" s="216">
        <v>44586</v>
      </c>
      <c r="J135" s="313">
        <v>44588</v>
      </c>
    </row>
    <row r="136" spans="2:10" ht="19" customHeight="1">
      <c r="B136" s="316">
        <v>162</v>
      </c>
      <c r="C136" s="213" t="s">
        <v>117</v>
      </c>
      <c r="D136" s="213" t="s">
        <v>126</v>
      </c>
      <c r="E136" s="293">
        <v>44364</v>
      </c>
      <c r="F136" s="213">
        <v>200</v>
      </c>
      <c r="G136" s="213">
        <v>200</v>
      </c>
      <c r="H136" s="315">
        <v>150</v>
      </c>
      <c r="I136" s="216">
        <v>44586</v>
      </c>
      <c r="J136" s="313">
        <v>44588</v>
      </c>
    </row>
    <row r="137" spans="2:10" ht="19" customHeight="1">
      <c r="B137" s="316">
        <v>163</v>
      </c>
      <c r="C137" s="213" t="s">
        <v>117</v>
      </c>
      <c r="D137" s="213" t="s">
        <v>126</v>
      </c>
      <c r="E137" s="293">
        <v>44371</v>
      </c>
      <c r="F137" s="213">
        <v>200</v>
      </c>
      <c r="G137" s="213">
        <v>200</v>
      </c>
      <c r="H137" s="315">
        <v>150</v>
      </c>
      <c r="I137" s="216">
        <v>44586</v>
      </c>
      <c r="J137" s="313">
        <v>44588</v>
      </c>
    </row>
    <row r="138" spans="2:10" ht="19" customHeight="1">
      <c r="B138" s="316">
        <v>164</v>
      </c>
      <c r="C138" s="213" t="s">
        <v>120</v>
      </c>
      <c r="D138" s="213" t="s">
        <v>126</v>
      </c>
      <c r="E138" s="293">
        <v>44356</v>
      </c>
      <c r="F138" s="213">
        <v>200</v>
      </c>
      <c r="G138" s="213">
        <v>200</v>
      </c>
      <c r="H138" s="315">
        <v>150</v>
      </c>
      <c r="I138" s="216">
        <v>44586</v>
      </c>
      <c r="J138" s="313">
        <v>44588</v>
      </c>
    </row>
    <row r="139" spans="2:10" ht="19" customHeight="1" thickBot="1">
      <c r="B139" s="317">
        <v>165</v>
      </c>
      <c r="C139" s="215" t="s">
        <v>119</v>
      </c>
      <c r="D139" s="215" t="s">
        <v>126</v>
      </c>
      <c r="E139" s="302">
        <v>44356</v>
      </c>
      <c r="F139" s="321">
        <v>400</v>
      </c>
      <c r="G139" s="215">
        <v>200</v>
      </c>
      <c r="H139" s="318">
        <v>150</v>
      </c>
      <c r="I139" s="218">
        <v>44586</v>
      </c>
      <c r="J139" s="314">
        <v>44588</v>
      </c>
    </row>
    <row r="140" spans="2:10" ht="19" customHeight="1">
      <c r="B140" s="316"/>
      <c r="C140" s="1" t="s">
        <v>1</v>
      </c>
      <c r="D140" s="1"/>
      <c r="E140" s="1" t="s">
        <v>3</v>
      </c>
      <c r="F140" s="1" t="s">
        <v>4</v>
      </c>
      <c r="G140" s="2" t="s">
        <v>5</v>
      </c>
      <c r="H140" s="3" t="s">
        <v>6</v>
      </c>
      <c r="I140" s="3" t="s">
        <v>7</v>
      </c>
      <c r="J140" s="5" t="s">
        <v>8</v>
      </c>
    </row>
    <row r="141" spans="2:10" ht="19" customHeight="1">
      <c r="B141" s="316">
        <v>185</v>
      </c>
      <c r="C141" s="213" t="s">
        <v>143</v>
      </c>
      <c r="D141" s="213" t="s">
        <v>126</v>
      </c>
      <c r="E141" s="293">
        <v>44567</v>
      </c>
      <c r="F141" s="213">
        <v>200</v>
      </c>
      <c r="G141" s="213">
        <v>200</v>
      </c>
      <c r="H141" s="213">
        <v>150</v>
      </c>
      <c r="I141" s="216">
        <v>44762</v>
      </c>
      <c r="J141" s="216">
        <v>44785</v>
      </c>
    </row>
    <row r="142" spans="2:10" ht="19" customHeight="1">
      <c r="B142" s="316">
        <v>186</v>
      </c>
      <c r="C142" s="213" t="s">
        <v>143</v>
      </c>
      <c r="D142" s="213" t="s">
        <v>126</v>
      </c>
      <c r="E142" s="293">
        <v>44568</v>
      </c>
      <c r="F142" s="213">
        <v>200</v>
      </c>
      <c r="G142" s="213">
        <v>200</v>
      </c>
      <c r="H142" s="213">
        <v>150</v>
      </c>
      <c r="I142" s="216">
        <v>44762</v>
      </c>
      <c r="J142" s="216">
        <v>44785</v>
      </c>
    </row>
    <row r="143" spans="2:10" ht="19" customHeight="1">
      <c r="B143" s="316">
        <v>187</v>
      </c>
      <c r="C143" s="213" t="s">
        <v>143</v>
      </c>
      <c r="D143" s="213" t="s">
        <v>126</v>
      </c>
      <c r="E143" s="293">
        <v>44571</v>
      </c>
      <c r="F143" s="213">
        <v>200</v>
      </c>
      <c r="G143" s="213">
        <v>200</v>
      </c>
      <c r="H143" s="213">
        <v>150</v>
      </c>
      <c r="I143" s="216">
        <v>44762</v>
      </c>
      <c r="J143" s="216">
        <v>44785</v>
      </c>
    </row>
    <row r="144" spans="2:10" ht="19" customHeight="1">
      <c r="B144" s="316">
        <v>188</v>
      </c>
      <c r="C144" s="213" t="s">
        <v>143</v>
      </c>
      <c r="D144" s="213" t="s">
        <v>126</v>
      </c>
      <c r="E144" s="293">
        <v>44574</v>
      </c>
      <c r="F144" s="213">
        <v>200</v>
      </c>
      <c r="G144" s="213">
        <v>200</v>
      </c>
      <c r="H144" s="213">
        <v>150</v>
      </c>
      <c r="I144" s="216">
        <v>44762</v>
      </c>
      <c r="J144" s="216">
        <v>44785</v>
      </c>
    </row>
    <row r="145" spans="2:10" ht="19" customHeight="1">
      <c r="B145" s="316">
        <v>189</v>
      </c>
      <c r="C145" s="213" t="s">
        <v>143</v>
      </c>
      <c r="D145" s="213" t="s">
        <v>126</v>
      </c>
      <c r="E145" s="293">
        <v>44581</v>
      </c>
      <c r="F145" s="213">
        <v>200</v>
      </c>
      <c r="G145" s="213">
        <v>200</v>
      </c>
      <c r="H145" s="213">
        <v>150</v>
      </c>
      <c r="I145" s="216">
        <v>44762</v>
      </c>
      <c r="J145" s="216">
        <v>44785</v>
      </c>
    </row>
    <row r="146" spans="2:10" ht="19" customHeight="1">
      <c r="B146" s="316">
        <v>190</v>
      </c>
      <c r="C146" s="213" t="s">
        <v>143</v>
      </c>
      <c r="D146" s="213" t="s">
        <v>126</v>
      </c>
      <c r="E146" s="293">
        <v>44588</v>
      </c>
      <c r="F146" s="213">
        <v>200</v>
      </c>
      <c r="G146" s="213">
        <v>200</v>
      </c>
      <c r="H146" s="213">
        <v>150</v>
      </c>
      <c r="I146" s="216">
        <v>44762</v>
      </c>
      <c r="J146" s="216">
        <v>44785</v>
      </c>
    </row>
    <row r="147" spans="2:10" ht="19" customHeight="1">
      <c r="B147" s="316">
        <v>191</v>
      </c>
      <c r="C147" s="213" t="s">
        <v>143</v>
      </c>
      <c r="D147" s="213" t="s">
        <v>126</v>
      </c>
      <c r="E147" s="293">
        <v>44595</v>
      </c>
      <c r="F147" s="213">
        <v>200</v>
      </c>
      <c r="G147" s="213">
        <v>200</v>
      </c>
      <c r="H147" s="213">
        <v>150</v>
      </c>
      <c r="I147" s="216">
        <v>44763</v>
      </c>
      <c r="J147" s="216">
        <v>44785</v>
      </c>
    </row>
    <row r="148" spans="2:10" ht="19" customHeight="1">
      <c r="B148" s="316">
        <v>192</v>
      </c>
      <c r="C148" s="213" t="s">
        <v>143</v>
      </c>
      <c r="D148" s="213" t="s">
        <v>126</v>
      </c>
      <c r="E148" s="293">
        <v>44602</v>
      </c>
      <c r="F148" s="213">
        <v>200</v>
      </c>
      <c r="G148" s="213">
        <v>200</v>
      </c>
      <c r="H148" s="213">
        <v>150</v>
      </c>
      <c r="I148" s="216">
        <v>44763</v>
      </c>
      <c r="J148" s="216">
        <v>44785</v>
      </c>
    </row>
    <row r="149" spans="2:10" ht="19" customHeight="1">
      <c r="B149" s="316">
        <v>193</v>
      </c>
      <c r="C149" s="213" t="s">
        <v>143</v>
      </c>
      <c r="D149" s="213" t="s">
        <v>126</v>
      </c>
      <c r="E149" s="293">
        <v>44609</v>
      </c>
      <c r="F149" s="213">
        <v>200</v>
      </c>
      <c r="G149" s="213">
        <v>200</v>
      </c>
      <c r="H149" s="213">
        <v>150</v>
      </c>
      <c r="I149" s="216">
        <v>44763</v>
      </c>
      <c r="J149" s="216">
        <v>44785</v>
      </c>
    </row>
    <row r="150" spans="2:10" ht="19" customHeight="1">
      <c r="B150" s="316">
        <v>194</v>
      </c>
      <c r="C150" s="213" t="s">
        <v>143</v>
      </c>
      <c r="D150" s="213" t="s">
        <v>126</v>
      </c>
      <c r="E150" s="293">
        <v>44616</v>
      </c>
      <c r="F150" s="213">
        <v>200</v>
      </c>
      <c r="G150" s="213">
        <v>200</v>
      </c>
      <c r="H150" s="213">
        <v>150</v>
      </c>
      <c r="I150" s="216">
        <v>44763</v>
      </c>
      <c r="J150" s="216">
        <v>44785</v>
      </c>
    </row>
    <row r="151" spans="2:10" ht="19" customHeight="1">
      <c r="B151" s="316">
        <v>195</v>
      </c>
      <c r="C151" s="213" t="s">
        <v>143</v>
      </c>
      <c r="D151" s="213" t="s">
        <v>126</v>
      </c>
      <c r="E151" s="293">
        <v>44623</v>
      </c>
      <c r="F151" s="213">
        <v>200</v>
      </c>
      <c r="G151" s="213">
        <v>200</v>
      </c>
      <c r="H151" s="213">
        <v>150</v>
      </c>
      <c r="I151" s="216">
        <v>44763</v>
      </c>
      <c r="J151" s="216">
        <v>44785</v>
      </c>
    </row>
    <row r="152" spans="2:10" ht="19" customHeight="1" thickBot="1">
      <c r="B152" s="317">
        <v>196</v>
      </c>
      <c r="C152" s="215" t="s">
        <v>143</v>
      </c>
      <c r="D152" s="215" t="s">
        <v>126</v>
      </c>
      <c r="E152" s="302">
        <v>44631</v>
      </c>
      <c r="F152" s="215">
        <v>200</v>
      </c>
      <c r="G152" s="215">
        <v>200</v>
      </c>
      <c r="H152" s="215">
        <v>150</v>
      </c>
      <c r="I152" s="218">
        <v>44763</v>
      </c>
      <c r="J152" s="216">
        <v>44785</v>
      </c>
    </row>
    <row r="153" spans="2:10" ht="19" customHeight="1">
      <c r="B153" s="316">
        <v>197</v>
      </c>
      <c r="C153" s="304" t="s">
        <v>143</v>
      </c>
      <c r="D153" s="304" t="s">
        <v>126</v>
      </c>
      <c r="E153" s="305">
        <v>44637</v>
      </c>
      <c r="F153" s="304">
        <v>200</v>
      </c>
      <c r="G153" s="304">
        <v>200</v>
      </c>
      <c r="H153" s="304">
        <v>150</v>
      </c>
      <c r="I153" s="217">
        <v>44763</v>
      </c>
      <c r="J153" s="216">
        <v>44785</v>
      </c>
    </row>
    <row r="154" spans="2:10" ht="19" customHeight="1">
      <c r="B154" s="316">
        <v>198</v>
      </c>
      <c r="C154" s="213" t="s">
        <v>143</v>
      </c>
      <c r="D154" s="213" t="s">
        <v>126</v>
      </c>
      <c r="E154" s="293">
        <v>44644</v>
      </c>
      <c r="F154" s="213">
        <v>200</v>
      </c>
      <c r="G154" s="213">
        <v>200</v>
      </c>
      <c r="H154" s="213">
        <v>150</v>
      </c>
      <c r="I154" s="216">
        <v>44763</v>
      </c>
      <c r="J154" s="216">
        <v>44785</v>
      </c>
    </row>
    <row r="155" spans="2:10" ht="19" customHeight="1">
      <c r="B155" s="316">
        <v>199</v>
      </c>
      <c r="C155" s="213" t="s">
        <v>143</v>
      </c>
      <c r="D155" s="213" t="s">
        <v>126</v>
      </c>
      <c r="E155" s="293">
        <v>44651</v>
      </c>
      <c r="F155" s="213">
        <v>200</v>
      </c>
      <c r="G155" s="213">
        <v>200</v>
      </c>
      <c r="H155" s="213">
        <v>150</v>
      </c>
      <c r="I155" s="216">
        <v>44763</v>
      </c>
      <c r="J155" s="216">
        <v>44785</v>
      </c>
    </row>
    <row r="156" spans="2:10" ht="19" customHeight="1">
      <c r="B156" s="316">
        <v>200</v>
      </c>
      <c r="C156" s="213" t="s">
        <v>143</v>
      </c>
      <c r="D156" s="213" t="s">
        <v>126</v>
      </c>
      <c r="E156" s="293">
        <v>44655</v>
      </c>
      <c r="F156" s="213">
        <v>200</v>
      </c>
      <c r="G156" s="213">
        <v>200</v>
      </c>
      <c r="H156" s="213">
        <v>150</v>
      </c>
      <c r="I156" s="216">
        <v>44763</v>
      </c>
      <c r="J156" s="216">
        <v>44785</v>
      </c>
    </row>
    <row r="157" spans="2:10" ht="19" customHeight="1">
      <c r="B157" s="316">
        <v>201</v>
      </c>
      <c r="C157" s="213" t="s">
        <v>143</v>
      </c>
      <c r="D157" s="213" t="s">
        <v>126</v>
      </c>
      <c r="E157" s="293">
        <v>44665</v>
      </c>
      <c r="F157" s="213">
        <v>200</v>
      </c>
      <c r="G157" s="213">
        <v>200</v>
      </c>
      <c r="H157" s="213">
        <v>150</v>
      </c>
      <c r="I157" s="216">
        <v>44763</v>
      </c>
      <c r="J157" s="216">
        <v>44785</v>
      </c>
    </row>
    <row r="158" spans="2:10" ht="19" customHeight="1">
      <c r="B158" s="316">
        <v>202</v>
      </c>
      <c r="C158" s="213" t="s">
        <v>143</v>
      </c>
      <c r="D158" s="213" t="s">
        <v>126</v>
      </c>
      <c r="E158" s="293">
        <v>44672</v>
      </c>
      <c r="F158" s="213">
        <v>200</v>
      </c>
      <c r="G158" s="213">
        <v>200</v>
      </c>
      <c r="H158" s="213">
        <v>150</v>
      </c>
      <c r="I158" s="216">
        <v>44763</v>
      </c>
      <c r="J158" s="216">
        <v>44785</v>
      </c>
    </row>
    <row r="159" spans="2:10" ht="19" customHeight="1">
      <c r="B159" s="316">
        <v>203</v>
      </c>
      <c r="C159" s="213" t="s">
        <v>144</v>
      </c>
      <c r="D159" s="213" t="s">
        <v>126</v>
      </c>
      <c r="E159" s="293">
        <v>44567</v>
      </c>
      <c r="F159" s="213">
        <v>200</v>
      </c>
      <c r="G159" s="213">
        <v>200</v>
      </c>
      <c r="H159" s="213">
        <v>150</v>
      </c>
      <c r="I159" s="216">
        <v>44767</v>
      </c>
      <c r="J159" s="216">
        <v>44785</v>
      </c>
    </row>
    <row r="160" spans="2:10" ht="19" customHeight="1">
      <c r="B160" s="316">
        <v>204</v>
      </c>
      <c r="C160" s="213" t="s">
        <v>144</v>
      </c>
      <c r="D160" s="213" t="s">
        <v>126</v>
      </c>
      <c r="E160" s="293">
        <v>44568</v>
      </c>
      <c r="F160" s="213">
        <v>200</v>
      </c>
      <c r="G160" s="213">
        <v>200</v>
      </c>
      <c r="H160" s="213">
        <v>150</v>
      </c>
      <c r="I160" s="216">
        <v>44767</v>
      </c>
      <c r="J160" s="216">
        <v>44785</v>
      </c>
    </row>
    <row r="161" spans="2:10" ht="19" customHeight="1">
      <c r="B161" s="316">
        <v>205</v>
      </c>
      <c r="C161" s="213" t="s">
        <v>144</v>
      </c>
      <c r="D161" s="213" t="s">
        <v>126</v>
      </c>
      <c r="E161" s="293">
        <v>44571</v>
      </c>
      <c r="F161" s="213">
        <v>200</v>
      </c>
      <c r="G161" s="213">
        <v>200</v>
      </c>
      <c r="H161" s="213">
        <v>150</v>
      </c>
      <c r="I161" s="216">
        <v>44767</v>
      </c>
      <c r="J161" s="216">
        <v>44785</v>
      </c>
    </row>
    <row r="162" spans="2:10" ht="19" customHeight="1">
      <c r="B162" s="316">
        <v>206</v>
      </c>
      <c r="C162" s="213" t="s">
        <v>144</v>
      </c>
      <c r="D162" s="213" t="s">
        <v>126</v>
      </c>
      <c r="E162" s="293">
        <v>44574</v>
      </c>
      <c r="F162" s="213">
        <v>200</v>
      </c>
      <c r="G162" s="213">
        <v>200</v>
      </c>
      <c r="H162" s="213">
        <v>150</v>
      </c>
      <c r="I162" s="216">
        <v>44767</v>
      </c>
      <c r="J162" s="216">
        <v>44785</v>
      </c>
    </row>
    <row r="163" spans="2:10" ht="19" customHeight="1">
      <c r="B163" s="316">
        <v>207</v>
      </c>
      <c r="C163" s="213" t="s">
        <v>144</v>
      </c>
      <c r="D163" s="213" t="s">
        <v>126</v>
      </c>
      <c r="E163" s="293">
        <v>44581</v>
      </c>
      <c r="F163" s="213">
        <v>200</v>
      </c>
      <c r="G163" s="213">
        <v>200</v>
      </c>
      <c r="H163" s="213">
        <v>150</v>
      </c>
      <c r="I163" s="216">
        <v>44767</v>
      </c>
      <c r="J163" s="216">
        <v>44785</v>
      </c>
    </row>
    <row r="164" spans="2:10" ht="19" customHeight="1" thickBot="1">
      <c r="B164" s="317">
        <v>208</v>
      </c>
      <c r="C164" s="215" t="s">
        <v>144</v>
      </c>
      <c r="D164" s="215" t="s">
        <v>126</v>
      </c>
      <c r="E164" s="302">
        <v>44588</v>
      </c>
      <c r="F164" s="215">
        <v>200</v>
      </c>
      <c r="G164" s="215">
        <v>200</v>
      </c>
      <c r="H164" s="215">
        <v>150</v>
      </c>
      <c r="I164" s="218">
        <v>44767</v>
      </c>
      <c r="J164" s="216">
        <v>44785</v>
      </c>
    </row>
    <row r="165" spans="2:10" ht="19" customHeight="1">
      <c r="B165" s="316">
        <v>209</v>
      </c>
      <c r="C165" s="304" t="s">
        <v>144</v>
      </c>
      <c r="D165" s="304" t="s">
        <v>126</v>
      </c>
      <c r="E165" s="305">
        <v>44595</v>
      </c>
      <c r="F165" s="304">
        <v>200</v>
      </c>
      <c r="G165" s="304">
        <v>200</v>
      </c>
      <c r="H165" s="304">
        <v>150</v>
      </c>
      <c r="I165" s="217">
        <v>44767</v>
      </c>
      <c r="J165" s="217">
        <v>44789</v>
      </c>
    </row>
    <row r="166" spans="2:10" ht="19" customHeight="1">
      <c r="B166" s="316">
        <v>210</v>
      </c>
      <c r="C166" s="213" t="s">
        <v>144</v>
      </c>
      <c r="D166" s="213" t="s">
        <v>126</v>
      </c>
      <c r="E166" s="293">
        <v>44602</v>
      </c>
      <c r="F166" s="213">
        <v>200</v>
      </c>
      <c r="G166" s="213">
        <v>200</v>
      </c>
      <c r="H166" s="213">
        <v>150</v>
      </c>
      <c r="I166" s="216">
        <v>44767</v>
      </c>
      <c r="J166" s="217">
        <v>44789</v>
      </c>
    </row>
    <row r="167" spans="2:10" ht="19" customHeight="1">
      <c r="B167" s="316">
        <v>211</v>
      </c>
      <c r="C167" s="213" t="s">
        <v>144</v>
      </c>
      <c r="D167" s="213" t="s">
        <v>126</v>
      </c>
      <c r="E167" s="293">
        <v>44609</v>
      </c>
      <c r="F167" s="213">
        <v>200</v>
      </c>
      <c r="G167" s="213">
        <v>200</v>
      </c>
      <c r="H167" s="213">
        <v>150</v>
      </c>
      <c r="I167" s="216">
        <v>44767</v>
      </c>
      <c r="J167" s="217">
        <v>44789</v>
      </c>
    </row>
    <row r="168" spans="2:10" ht="19" customHeight="1">
      <c r="B168" s="316">
        <v>212</v>
      </c>
      <c r="C168" s="213" t="s">
        <v>144</v>
      </c>
      <c r="D168" s="213" t="s">
        <v>126</v>
      </c>
      <c r="E168" s="293">
        <v>44616</v>
      </c>
      <c r="F168" s="213">
        <v>200</v>
      </c>
      <c r="G168" s="213">
        <v>200</v>
      </c>
      <c r="H168" s="213">
        <v>150</v>
      </c>
      <c r="I168" s="216">
        <v>44767</v>
      </c>
      <c r="J168" s="217">
        <v>44789</v>
      </c>
    </row>
    <row r="169" spans="2:10" ht="19" customHeight="1">
      <c r="B169" s="316">
        <v>213</v>
      </c>
      <c r="C169" s="213" t="s">
        <v>144</v>
      </c>
      <c r="D169" s="213" t="s">
        <v>126</v>
      </c>
      <c r="E169" s="293">
        <v>44623</v>
      </c>
      <c r="F169" s="213">
        <v>200</v>
      </c>
      <c r="G169" s="213">
        <v>200</v>
      </c>
      <c r="H169" s="213">
        <v>150</v>
      </c>
      <c r="I169" s="216">
        <v>44767</v>
      </c>
      <c r="J169" s="217">
        <v>44789</v>
      </c>
    </row>
    <row r="170" spans="2:10" ht="19" customHeight="1">
      <c r="B170" s="316">
        <v>214</v>
      </c>
      <c r="C170" s="213" t="s">
        <v>144</v>
      </c>
      <c r="D170" s="213" t="s">
        <v>126</v>
      </c>
      <c r="E170" s="293">
        <v>44631</v>
      </c>
      <c r="F170" s="213">
        <v>200</v>
      </c>
      <c r="G170" s="213">
        <v>200</v>
      </c>
      <c r="H170" s="213">
        <v>150</v>
      </c>
      <c r="I170" s="216">
        <v>44767</v>
      </c>
      <c r="J170" s="217">
        <v>44789</v>
      </c>
    </row>
    <row r="171" spans="2:10" ht="19" customHeight="1">
      <c r="B171" s="316">
        <v>215</v>
      </c>
      <c r="C171" s="213" t="s">
        <v>144</v>
      </c>
      <c r="D171" s="213" t="s">
        <v>126</v>
      </c>
      <c r="E171" s="293">
        <v>44637</v>
      </c>
      <c r="F171" s="213">
        <v>200</v>
      </c>
      <c r="G171" s="213">
        <v>200</v>
      </c>
      <c r="H171" s="213">
        <v>150</v>
      </c>
      <c r="I171" s="216">
        <v>44767</v>
      </c>
      <c r="J171" s="217">
        <v>44789</v>
      </c>
    </row>
    <row r="172" spans="2:10" ht="19" customHeight="1">
      <c r="B172" s="316">
        <v>216</v>
      </c>
      <c r="C172" s="213" t="s">
        <v>144</v>
      </c>
      <c r="D172" s="213" t="s">
        <v>126</v>
      </c>
      <c r="E172" s="293">
        <v>44644</v>
      </c>
      <c r="F172" s="213">
        <v>200</v>
      </c>
      <c r="G172" s="213">
        <v>200</v>
      </c>
      <c r="H172" s="213">
        <v>150</v>
      </c>
      <c r="I172" s="216">
        <v>44767</v>
      </c>
      <c r="J172" s="217">
        <v>44789</v>
      </c>
    </row>
    <row r="173" spans="2:10" ht="19" customHeight="1">
      <c r="B173" s="316">
        <v>217</v>
      </c>
      <c r="C173" s="213" t="s">
        <v>144</v>
      </c>
      <c r="D173" s="213" t="s">
        <v>126</v>
      </c>
      <c r="E173" s="293">
        <v>44651</v>
      </c>
      <c r="F173" s="213">
        <v>200</v>
      </c>
      <c r="G173" s="213">
        <v>200</v>
      </c>
      <c r="H173" s="213">
        <v>150</v>
      </c>
      <c r="I173" s="216">
        <v>44767</v>
      </c>
      <c r="J173" s="217">
        <v>44789</v>
      </c>
    </row>
    <row r="174" spans="2:10" ht="19" customHeight="1">
      <c r="B174" s="316">
        <v>218</v>
      </c>
      <c r="C174" s="213" t="s">
        <v>144</v>
      </c>
      <c r="D174" s="213" t="s">
        <v>126</v>
      </c>
      <c r="E174" s="293">
        <v>44656</v>
      </c>
      <c r="F174" s="213">
        <v>200</v>
      </c>
      <c r="G174" s="213">
        <v>200</v>
      </c>
      <c r="H174" s="213">
        <v>150</v>
      </c>
      <c r="I174" s="216">
        <v>44767</v>
      </c>
      <c r="J174" s="217">
        <v>44789</v>
      </c>
    </row>
    <row r="175" spans="2:10" ht="19" customHeight="1">
      <c r="B175" s="316">
        <v>219</v>
      </c>
      <c r="C175" s="213" t="s">
        <v>144</v>
      </c>
      <c r="D175" s="213" t="s">
        <v>126</v>
      </c>
      <c r="E175" s="293">
        <v>44665</v>
      </c>
      <c r="F175" s="213">
        <v>200</v>
      </c>
      <c r="G175" s="213">
        <v>200</v>
      </c>
      <c r="H175" s="213">
        <v>150</v>
      </c>
      <c r="I175" s="216">
        <v>44767</v>
      </c>
      <c r="J175" s="217">
        <v>44789</v>
      </c>
    </row>
    <row r="176" spans="2:10" ht="19" customHeight="1" thickBot="1">
      <c r="B176" s="317">
        <v>220</v>
      </c>
      <c r="C176" s="215" t="s">
        <v>144</v>
      </c>
      <c r="D176" s="215" t="s">
        <v>126</v>
      </c>
      <c r="E176" s="302">
        <v>44672</v>
      </c>
      <c r="F176" s="215">
        <v>200</v>
      </c>
      <c r="G176" s="215">
        <v>200</v>
      </c>
      <c r="H176" s="215">
        <v>150</v>
      </c>
      <c r="I176" s="218">
        <v>44767</v>
      </c>
      <c r="J176" s="217">
        <v>44789</v>
      </c>
    </row>
    <row r="177" spans="2:10" ht="19" customHeight="1">
      <c r="B177" s="316">
        <v>221</v>
      </c>
      <c r="C177" s="304" t="s">
        <v>145</v>
      </c>
      <c r="D177" s="304" t="s">
        <v>126</v>
      </c>
      <c r="E177" s="305">
        <v>44567</v>
      </c>
      <c r="F177" s="304">
        <v>200</v>
      </c>
      <c r="G177" s="304">
        <v>200</v>
      </c>
      <c r="H177" s="304">
        <v>150</v>
      </c>
      <c r="I177" s="217">
        <v>44767</v>
      </c>
      <c r="J177" s="217">
        <v>44789</v>
      </c>
    </row>
    <row r="178" spans="2:10" ht="19" customHeight="1">
      <c r="B178" s="316">
        <v>222</v>
      </c>
      <c r="C178" s="213" t="s">
        <v>145</v>
      </c>
      <c r="D178" s="213" t="s">
        <v>126</v>
      </c>
      <c r="E178" s="293">
        <v>44568</v>
      </c>
      <c r="F178" s="213">
        <v>200</v>
      </c>
      <c r="G178" s="213">
        <v>200</v>
      </c>
      <c r="H178" s="213">
        <v>150</v>
      </c>
      <c r="I178" s="216">
        <v>44767</v>
      </c>
      <c r="J178" s="217">
        <v>44789</v>
      </c>
    </row>
    <row r="179" spans="2:10" ht="19" customHeight="1">
      <c r="B179" s="316">
        <v>223</v>
      </c>
      <c r="C179" s="213" t="s">
        <v>145</v>
      </c>
      <c r="D179" s="213" t="s">
        <v>126</v>
      </c>
      <c r="E179" s="293">
        <v>44571</v>
      </c>
      <c r="F179" s="213">
        <v>200</v>
      </c>
      <c r="G179" s="213">
        <v>200</v>
      </c>
      <c r="H179" s="213">
        <v>150</v>
      </c>
      <c r="I179" s="216">
        <v>44767</v>
      </c>
      <c r="J179" s="217">
        <v>44789</v>
      </c>
    </row>
    <row r="180" spans="2:10" ht="19" customHeight="1">
      <c r="B180" s="316">
        <v>224</v>
      </c>
      <c r="C180" s="213" t="s">
        <v>145</v>
      </c>
      <c r="D180" s="213" t="s">
        <v>126</v>
      </c>
      <c r="E180" s="293">
        <v>44574</v>
      </c>
      <c r="F180" s="213">
        <v>200</v>
      </c>
      <c r="G180" s="213">
        <v>200</v>
      </c>
      <c r="H180" s="213">
        <v>150</v>
      </c>
      <c r="I180" s="216">
        <v>44767</v>
      </c>
      <c r="J180" s="217">
        <v>44789</v>
      </c>
    </row>
    <row r="181" spans="2:10" ht="19" customHeight="1">
      <c r="B181" s="316">
        <v>225</v>
      </c>
      <c r="C181" s="213" t="s">
        <v>145</v>
      </c>
      <c r="D181" s="213" t="s">
        <v>126</v>
      </c>
      <c r="E181" s="293">
        <v>44581</v>
      </c>
      <c r="F181" s="213">
        <v>200</v>
      </c>
      <c r="G181" s="213">
        <v>200</v>
      </c>
      <c r="H181" s="213">
        <v>150</v>
      </c>
      <c r="I181" s="216">
        <v>44767</v>
      </c>
      <c r="J181" s="217">
        <v>44789</v>
      </c>
    </row>
    <row r="182" spans="2:10" ht="19" customHeight="1">
      <c r="B182" s="316">
        <v>226</v>
      </c>
      <c r="C182" s="213" t="s">
        <v>145</v>
      </c>
      <c r="D182" s="213" t="s">
        <v>126</v>
      </c>
      <c r="E182" s="293">
        <v>44588</v>
      </c>
      <c r="F182" s="213">
        <v>200</v>
      </c>
      <c r="G182" s="213">
        <v>200</v>
      </c>
      <c r="H182" s="213">
        <v>150</v>
      </c>
      <c r="I182" s="216">
        <v>44767</v>
      </c>
      <c r="J182" s="217">
        <v>44789</v>
      </c>
    </row>
    <row r="183" spans="2:10" ht="19" customHeight="1">
      <c r="B183" s="316">
        <v>227</v>
      </c>
      <c r="C183" s="213" t="s">
        <v>145</v>
      </c>
      <c r="D183" s="213" t="s">
        <v>126</v>
      </c>
      <c r="E183" s="293">
        <v>44595</v>
      </c>
      <c r="F183" s="213">
        <v>200</v>
      </c>
      <c r="G183" s="213">
        <v>200</v>
      </c>
      <c r="H183" s="213">
        <v>150</v>
      </c>
      <c r="I183" s="216">
        <v>44767</v>
      </c>
      <c r="J183" s="217">
        <v>44789</v>
      </c>
    </row>
    <row r="184" spans="2:10" ht="19" customHeight="1">
      <c r="B184" s="316">
        <v>228</v>
      </c>
      <c r="C184" s="213" t="s">
        <v>145</v>
      </c>
      <c r="D184" s="213" t="s">
        <v>126</v>
      </c>
      <c r="E184" s="293">
        <v>44602</v>
      </c>
      <c r="F184" s="213">
        <v>200</v>
      </c>
      <c r="G184" s="213">
        <v>200</v>
      </c>
      <c r="H184" s="213">
        <v>150</v>
      </c>
      <c r="I184" s="216">
        <v>44767</v>
      </c>
      <c r="J184" s="217">
        <v>44789</v>
      </c>
    </row>
    <row r="185" spans="2:10" ht="19" customHeight="1">
      <c r="B185" s="316">
        <v>229</v>
      </c>
      <c r="C185" s="213" t="s">
        <v>145</v>
      </c>
      <c r="D185" s="213" t="s">
        <v>126</v>
      </c>
      <c r="E185" s="293">
        <v>44609</v>
      </c>
      <c r="F185" s="213">
        <v>200</v>
      </c>
      <c r="G185" s="213">
        <v>200</v>
      </c>
      <c r="H185" s="213">
        <v>150</v>
      </c>
      <c r="I185" s="216">
        <v>44767</v>
      </c>
      <c r="J185" s="217">
        <v>44789</v>
      </c>
    </row>
    <row r="186" spans="2:10" ht="19" customHeight="1">
      <c r="B186" s="316">
        <v>230</v>
      </c>
      <c r="C186" s="213" t="s">
        <v>145</v>
      </c>
      <c r="D186" s="213" t="s">
        <v>126</v>
      </c>
      <c r="E186" s="293">
        <v>44616</v>
      </c>
      <c r="F186" s="213">
        <v>200</v>
      </c>
      <c r="G186" s="213">
        <v>200</v>
      </c>
      <c r="H186" s="213">
        <v>150</v>
      </c>
      <c r="I186" s="216">
        <v>44767</v>
      </c>
      <c r="J186" s="217">
        <v>44789</v>
      </c>
    </row>
    <row r="187" spans="2:10" ht="19" customHeight="1">
      <c r="B187" s="316">
        <v>231</v>
      </c>
      <c r="C187" s="213" t="s">
        <v>145</v>
      </c>
      <c r="D187" s="213" t="s">
        <v>126</v>
      </c>
      <c r="E187" s="293">
        <v>44623</v>
      </c>
      <c r="F187" s="213">
        <v>200</v>
      </c>
      <c r="G187" s="213">
        <v>200</v>
      </c>
      <c r="H187" s="213">
        <v>150</v>
      </c>
      <c r="I187" s="216">
        <v>44767</v>
      </c>
      <c r="J187" s="217">
        <v>44789</v>
      </c>
    </row>
    <row r="188" spans="2:10" ht="19" customHeight="1" thickBot="1">
      <c r="B188" s="317">
        <v>232</v>
      </c>
      <c r="C188" s="215" t="s">
        <v>145</v>
      </c>
      <c r="D188" s="215" t="s">
        <v>126</v>
      </c>
      <c r="E188" s="302">
        <v>44631</v>
      </c>
      <c r="F188" s="215">
        <v>200</v>
      </c>
      <c r="G188" s="215">
        <v>200</v>
      </c>
      <c r="H188" s="215">
        <v>150</v>
      </c>
      <c r="I188" s="218">
        <v>44767</v>
      </c>
      <c r="J188" s="217">
        <v>44789</v>
      </c>
    </row>
    <row r="189" spans="2:10" ht="19" customHeight="1">
      <c r="B189" s="316">
        <v>233</v>
      </c>
      <c r="C189" s="304" t="s">
        <v>145</v>
      </c>
      <c r="D189" s="304" t="s">
        <v>126</v>
      </c>
      <c r="E189" s="305">
        <v>44637</v>
      </c>
      <c r="F189" s="304">
        <v>200</v>
      </c>
      <c r="G189" s="304">
        <v>200</v>
      </c>
      <c r="H189" s="304">
        <v>150</v>
      </c>
      <c r="I189" s="217">
        <v>44767</v>
      </c>
      <c r="J189" s="217">
        <v>44789</v>
      </c>
    </row>
    <row r="190" spans="2:10" ht="19" customHeight="1">
      <c r="B190" s="316">
        <v>234</v>
      </c>
      <c r="C190" s="213" t="s">
        <v>145</v>
      </c>
      <c r="D190" s="213" t="s">
        <v>126</v>
      </c>
      <c r="E190" s="293">
        <v>44644</v>
      </c>
      <c r="F190" s="213">
        <v>200</v>
      </c>
      <c r="G190" s="213">
        <v>200</v>
      </c>
      <c r="H190" s="213">
        <v>150</v>
      </c>
      <c r="I190" s="216">
        <v>44767</v>
      </c>
      <c r="J190" s="217">
        <v>44789</v>
      </c>
    </row>
    <row r="191" spans="2:10" ht="19" customHeight="1">
      <c r="B191" s="316">
        <v>235</v>
      </c>
      <c r="C191" s="213" t="s">
        <v>145</v>
      </c>
      <c r="D191" s="213" t="s">
        <v>126</v>
      </c>
      <c r="E191" s="293">
        <v>44651</v>
      </c>
      <c r="F191" s="213">
        <v>200</v>
      </c>
      <c r="G191" s="213">
        <v>200</v>
      </c>
      <c r="H191" s="213">
        <v>150</v>
      </c>
      <c r="I191" s="216">
        <v>44767</v>
      </c>
      <c r="J191" s="217">
        <v>44789</v>
      </c>
    </row>
    <row r="192" spans="2:10" ht="19" customHeight="1">
      <c r="B192" s="316">
        <v>236</v>
      </c>
      <c r="C192" s="213" t="s">
        <v>145</v>
      </c>
      <c r="D192" s="213" t="s">
        <v>126</v>
      </c>
      <c r="E192" s="293">
        <v>44652</v>
      </c>
      <c r="F192" s="213">
        <v>200</v>
      </c>
      <c r="G192" s="213">
        <v>200</v>
      </c>
      <c r="H192" s="213">
        <v>150</v>
      </c>
      <c r="I192" s="216">
        <v>44767</v>
      </c>
      <c r="J192" s="217">
        <v>44789</v>
      </c>
    </row>
    <row r="193" spans="2:10" ht="19" customHeight="1">
      <c r="B193" s="316">
        <v>237</v>
      </c>
      <c r="C193" s="213" t="s">
        <v>145</v>
      </c>
      <c r="D193" s="213" t="s">
        <v>126</v>
      </c>
      <c r="E193" s="293">
        <v>44665</v>
      </c>
      <c r="F193" s="213">
        <v>200</v>
      </c>
      <c r="G193" s="213">
        <v>200</v>
      </c>
      <c r="H193" s="213">
        <v>150</v>
      </c>
      <c r="I193" s="216">
        <v>44767</v>
      </c>
      <c r="J193" s="217">
        <v>44789</v>
      </c>
    </row>
    <row r="194" spans="2:10" ht="19" customHeight="1">
      <c r="B194" s="316">
        <v>238</v>
      </c>
      <c r="C194" s="213" t="s">
        <v>145</v>
      </c>
      <c r="D194" s="213" t="s">
        <v>126</v>
      </c>
      <c r="E194" s="293">
        <v>44672</v>
      </c>
      <c r="F194" s="213">
        <v>200</v>
      </c>
      <c r="G194" s="213">
        <v>200</v>
      </c>
      <c r="H194" s="213">
        <v>150</v>
      </c>
      <c r="I194" s="216">
        <v>44767</v>
      </c>
      <c r="J194" s="217">
        <v>44789</v>
      </c>
    </row>
    <row r="195" spans="2:10" ht="19" customHeight="1">
      <c r="B195" s="316">
        <v>239</v>
      </c>
      <c r="C195" s="213" t="s">
        <v>147</v>
      </c>
      <c r="D195" s="213" t="s">
        <v>126</v>
      </c>
      <c r="E195" s="293">
        <v>44595</v>
      </c>
      <c r="F195" s="213">
        <v>200</v>
      </c>
      <c r="G195" s="213">
        <v>200</v>
      </c>
      <c r="H195" s="213">
        <v>150</v>
      </c>
      <c r="I195" s="216">
        <v>44768</v>
      </c>
      <c r="J195" s="217">
        <v>44789</v>
      </c>
    </row>
    <row r="196" spans="2:10" ht="19" customHeight="1">
      <c r="B196" s="316">
        <v>240</v>
      </c>
      <c r="C196" s="213" t="s">
        <v>147</v>
      </c>
      <c r="D196" s="213" t="s">
        <v>126</v>
      </c>
      <c r="E196" s="293">
        <v>44596</v>
      </c>
      <c r="F196" s="213">
        <v>200</v>
      </c>
      <c r="G196" s="213">
        <v>200</v>
      </c>
      <c r="H196" s="213">
        <v>150</v>
      </c>
      <c r="I196" s="216">
        <v>44768</v>
      </c>
      <c r="J196" s="217">
        <v>44789</v>
      </c>
    </row>
    <row r="197" spans="2:10" ht="19" customHeight="1">
      <c r="B197" s="316">
        <v>241</v>
      </c>
      <c r="C197" s="213" t="s">
        <v>147</v>
      </c>
      <c r="D197" s="213" t="s">
        <v>126</v>
      </c>
      <c r="E197" s="293">
        <v>44599</v>
      </c>
      <c r="F197" s="213">
        <v>200</v>
      </c>
      <c r="G197" s="213">
        <v>200</v>
      </c>
      <c r="H197" s="213">
        <v>150</v>
      </c>
      <c r="I197" s="216">
        <v>44768</v>
      </c>
      <c r="J197" s="217">
        <v>44789</v>
      </c>
    </row>
    <row r="198" spans="2:10" ht="19" customHeight="1">
      <c r="B198" s="316">
        <v>242</v>
      </c>
      <c r="C198" s="213" t="s">
        <v>147</v>
      </c>
      <c r="D198" s="213" t="s">
        <v>126</v>
      </c>
      <c r="E198" s="293">
        <v>44602</v>
      </c>
      <c r="F198" s="213">
        <v>200</v>
      </c>
      <c r="G198" s="213">
        <v>200</v>
      </c>
      <c r="H198" s="213">
        <v>150</v>
      </c>
      <c r="I198" s="216">
        <v>44768</v>
      </c>
      <c r="J198" s="217">
        <v>44789</v>
      </c>
    </row>
    <row r="199" spans="2:10" ht="19" customHeight="1">
      <c r="B199" s="316">
        <v>243</v>
      </c>
      <c r="C199" s="213" t="s">
        <v>147</v>
      </c>
      <c r="D199" s="213" t="s">
        <v>126</v>
      </c>
      <c r="E199" s="293">
        <v>44609</v>
      </c>
      <c r="F199" s="213">
        <v>200</v>
      </c>
      <c r="G199" s="213">
        <v>200</v>
      </c>
      <c r="H199" s="213">
        <v>150</v>
      </c>
      <c r="I199" s="216">
        <v>44768</v>
      </c>
      <c r="J199" s="217">
        <v>44789</v>
      </c>
    </row>
    <row r="200" spans="2:10" ht="19" customHeight="1" thickBot="1">
      <c r="B200" s="317">
        <v>244</v>
      </c>
      <c r="C200" s="215" t="s">
        <v>147</v>
      </c>
      <c r="D200" s="215" t="s">
        <v>126</v>
      </c>
      <c r="E200" s="302">
        <v>44616</v>
      </c>
      <c r="F200" s="215">
        <v>200</v>
      </c>
      <c r="G200" s="215">
        <v>200</v>
      </c>
      <c r="H200" s="215">
        <v>150</v>
      </c>
      <c r="I200" s="218">
        <v>44768</v>
      </c>
      <c r="J200" s="217">
        <v>44789</v>
      </c>
    </row>
    <row r="201" spans="2:10" ht="19" customHeight="1">
      <c r="B201" s="316">
        <v>245</v>
      </c>
      <c r="C201" s="304" t="s">
        <v>147</v>
      </c>
      <c r="D201" s="304" t="s">
        <v>126</v>
      </c>
      <c r="E201" s="305">
        <v>44623</v>
      </c>
      <c r="F201" s="304">
        <v>200</v>
      </c>
      <c r="G201" s="304">
        <v>200</v>
      </c>
      <c r="H201" s="304">
        <v>150</v>
      </c>
      <c r="I201" s="217">
        <v>44768</v>
      </c>
      <c r="J201" s="217">
        <v>44789</v>
      </c>
    </row>
    <row r="202" spans="2:10" ht="19" customHeight="1">
      <c r="B202" s="316">
        <v>246</v>
      </c>
      <c r="C202" s="213" t="s">
        <v>147</v>
      </c>
      <c r="D202" s="213" t="s">
        <v>126</v>
      </c>
      <c r="E202" s="293">
        <v>44631</v>
      </c>
      <c r="F202" s="213">
        <v>200</v>
      </c>
      <c r="G202" s="213">
        <v>200</v>
      </c>
      <c r="H202" s="213">
        <v>150</v>
      </c>
      <c r="I202" s="216">
        <v>44768</v>
      </c>
      <c r="J202" s="217">
        <v>44789</v>
      </c>
    </row>
    <row r="203" spans="2:10" ht="19" customHeight="1">
      <c r="B203" s="316">
        <v>247</v>
      </c>
      <c r="C203" s="213" t="s">
        <v>147</v>
      </c>
      <c r="D203" s="213" t="s">
        <v>126</v>
      </c>
      <c r="E203" s="293">
        <v>44637</v>
      </c>
      <c r="F203" s="213">
        <v>200</v>
      </c>
      <c r="G203" s="213">
        <v>200</v>
      </c>
      <c r="H203" s="213">
        <v>150</v>
      </c>
      <c r="I203" s="216">
        <v>44768</v>
      </c>
      <c r="J203" s="217">
        <v>44789</v>
      </c>
    </row>
    <row r="204" spans="2:10" ht="19" customHeight="1">
      <c r="B204" s="316">
        <v>248</v>
      </c>
      <c r="C204" s="213" t="s">
        <v>147</v>
      </c>
      <c r="D204" s="213" t="s">
        <v>126</v>
      </c>
      <c r="E204" s="293">
        <v>44644</v>
      </c>
      <c r="F204" s="213">
        <v>200</v>
      </c>
      <c r="G204" s="213">
        <v>200</v>
      </c>
      <c r="H204" s="213">
        <v>150</v>
      </c>
      <c r="I204" s="216">
        <v>44768</v>
      </c>
      <c r="J204" s="217">
        <v>44789</v>
      </c>
    </row>
    <row r="205" spans="2:10" ht="19" customHeight="1">
      <c r="B205" s="316">
        <v>249</v>
      </c>
      <c r="C205" s="213" t="s">
        <v>147</v>
      </c>
      <c r="D205" s="213" t="s">
        <v>126</v>
      </c>
      <c r="E205" s="293">
        <v>44651</v>
      </c>
      <c r="F205" s="213">
        <v>200</v>
      </c>
      <c r="G205" s="213">
        <v>200</v>
      </c>
      <c r="H205" s="213">
        <v>150</v>
      </c>
      <c r="I205" s="216">
        <v>44768</v>
      </c>
      <c r="J205" s="217">
        <v>44789</v>
      </c>
    </row>
    <row r="206" spans="2:10" ht="19" customHeight="1">
      <c r="B206" s="316">
        <v>250</v>
      </c>
      <c r="C206" s="213" t="s">
        <v>147</v>
      </c>
      <c r="D206" s="213" t="s">
        <v>126</v>
      </c>
      <c r="E206" s="293">
        <v>44657</v>
      </c>
      <c r="F206" s="213">
        <v>200</v>
      </c>
      <c r="G206" s="213">
        <v>200</v>
      </c>
      <c r="H206" s="213">
        <v>150</v>
      </c>
      <c r="I206" s="216">
        <v>44768</v>
      </c>
      <c r="J206" s="217">
        <v>44789</v>
      </c>
    </row>
    <row r="207" spans="2:10" ht="19" customHeight="1">
      <c r="B207" s="316">
        <v>251</v>
      </c>
      <c r="C207" s="213" t="s">
        <v>147</v>
      </c>
      <c r="D207" s="213" t="s">
        <v>126</v>
      </c>
      <c r="E207" s="293">
        <v>44665</v>
      </c>
      <c r="F207" s="213">
        <v>200</v>
      </c>
      <c r="G207" s="213">
        <v>200</v>
      </c>
      <c r="H207" s="213">
        <v>150</v>
      </c>
      <c r="I207" s="216">
        <v>44768</v>
      </c>
      <c r="J207" s="217">
        <v>44789</v>
      </c>
    </row>
    <row r="208" spans="2:10" ht="19" customHeight="1">
      <c r="B208" s="316">
        <v>252</v>
      </c>
      <c r="C208" s="213" t="s">
        <v>147</v>
      </c>
      <c r="D208" s="213" t="s">
        <v>126</v>
      </c>
      <c r="E208" s="293">
        <v>44672</v>
      </c>
      <c r="F208" s="213">
        <v>200</v>
      </c>
      <c r="G208" s="213">
        <v>200</v>
      </c>
      <c r="H208" s="213">
        <v>150</v>
      </c>
      <c r="I208" s="216">
        <v>44768</v>
      </c>
      <c r="J208" s="217">
        <v>44789</v>
      </c>
    </row>
    <row r="209" spans="2:10" ht="19" customHeight="1">
      <c r="B209" s="316">
        <v>253</v>
      </c>
      <c r="C209" s="213" t="s">
        <v>147</v>
      </c>
      <c r="D209" s="213" t="s">
        <v>126</v>
      </c>
      <c r="E209" s="293">
        <v>44677</v>
      </c>
      <c r="F209" s="213">
        <v>200</v>
      </c>
      <c r="G209" s="213">
        <v>200</v>
      </c>
      <c r="H209" s="213">
        <v>150</v>
      </c>
      <c r="I209" s="216">
        <v>44768</v>
      </c>
      <c r="J209" s="217">
        <v>44789</v>
      </c>
    </row>
    <row r="210" spans="2:10" ht="19" customHeight="1">
      <c r="B210" s="316">
        <v>254</v>
      </c>
      <c r="C210" s="213" t="s">
        <v>147</v>
      </c>
      <c r="D210" s="213" t="s">
        <v>126</v>
      </c>
      <c r="E210" s="293">
        <v>44686</v>
      </c>
      <c r="F210" s="213">
        <v>200</v>
      </c>
      <c r="G210" s="213">
        <v>200</v>
      </c>
      <c r="H210" s="213">
        <v>150</v>
      </c>
      <c r="I210" s="216">
        <v>44768</v>
      </c>
      <c r="J210" s="217">
        <v>44789</v>
      </c>
    </row>
    <row r="211" spans="2:10" ht="19" customHeight="1">
      <c r="B211" s="316">
        <v>255</v>
      </c>
      <c r="C211" s="213" t="s">
        <v>147</v>
      </c>
      <c r="D211" s="213" t="s">
        <v>126</v>
      </c>
      <c r="E211" s="293">
        <v>44693</v>
      </c>
      <c r="F211" s="213">
        <v>200</v>
      </c>
      <c r="G211" s="213">
        <v>200</v>
      </c>
      <c r="H211" s="213">
        <v>150</v>
      </c>
      <c r="I211" s="216">
        <v>44768</v>
      </c>
      <c r="J211" s="217">
        <v>44789</v>
      </c>
    </row>
    <row r="212" spans="2:10" ht="19" customHeight="1" thickBot="1">
      <c r="B212" s="317">
        <v>256</v>
      </c>
      <c r="C212" s="215" t="s">
        <v>146</v>
      </c>
      <c r="D212" s="215" t="s">
        <v>126</v>
      </c>
      <c r="E212" s="302">
        <v>44595</v>
      </c>
      <c r="F212" s="215">
        <v>200</v>
      </c>
      <c r="G212" s="215">
        <v>200</v>
      </c>
      <c r="H212" s="215">
        <v>150</v>
      </c>
      <c r="I212" s="218">
        <v>44768</v>
      </c>
      <c r="J212" s="218">
        <v>44789</v>
      </c>
    </row>
    <row r="213" spans="2:10" ht="19" customHeight="1">
      <c r="B213" s="316">
        <v>257</v>
      </c>
      <c r="C213" s="304" t="s">
        <v>146</v>
      </c>
      <c r="D213" s="304" t="s">
        <v>126</v>
      </c>
      <c r="E213" s="305">
        <v>44596</v>
      </c>
      <c r="F213" s="304">
        <v>200</v>
      </c>
      <c r="G213" s="304">
        <v>200</v>
      </c>
      <c r="H213" s="304">
        <v>150</v>
      </c>
      <c r="I213" s="217">
        <v>44768</v>
      </c>
      <c r="J213" s="217">
        <v>44790</v>
      </c>
    </row>
    <row r="214" spans="2:10" ht="19" customHeight="1">
      <c r="B214" s="316">
        <v>258</v>
      </c>
      <c r="C214" s="213" t="s">
        <v>146</v>
      </c>
      <c r="D214" s="213" t="s">
        <v>126</v>
      </c>
      <c r="E214" s="293">
        <v>44599</v>
      </c>
      <c r="F214" s="213">
        <v>200</v>
      </c>
      <c r="G214" s="213">
        <v>200</v>
      </c>
      <c r="H214" s="213">
        <v>150</v>
      </c>
      <c r="I214" s="216">
        <v>44768</v>
      </c>
      <c r="J214" s="217">
        <v>44790</v>
      </c>
    </row>
    <row r="215" spans="2:10" ht="19" customHeight="1">
      <c r="B215" s="316">
        <v>259</v>
      </c>
      <c r="C215" s="213" t="s">
        <v>146</v>
      </c>
      <c r="D215" s="213" t="s">
        <v>126</v>
      </c>
      <c r="E215" s="293">
        <v>44602</v>
      </c>
      <c r="F215" s="213">
        <v>200</v>
      </c>
      <c r="G215" s="213">
        <v>200</v>
      </c>
      <c r="H215" s="213">
        <v>150</v>
      </c>
      <c r="I215" s="216">
        <v>44768</v>
      </c>
      <c r="J215" s="217">
        <v>44790</v>
      </c>
    </row>
    <row r="216" spans="2:10" ht="19" customHeight="1">
      <c r="B216" s="316">
        <v>260</v>
      </c>
      <c r="C216" s="213" t="s">
        <v>146</v>
      </c>
      <c r="D216" s="213" t="s">
        <v>126</v>
      </c>
      <c r="E216" s="293">
        <v>44609</v>
      </c>
      <c r="F216" s="213">
        <v>200</v>
      </c>
      <c r="G216" s="213">
        <v>200</v>
      </c>
      <c r="H216" s="213">
        <v>150</v>
      </c>
      <c r="I216" s="216">
        <v>44768</v>
      </c>
      <c r="J216" s="217">
        <v>44790</v>
      </c>
    </row>
    <row r="217" spans="2:10" ht="19" customHeight="1">
      <c r="B217" s="316">
        <v>261</v>
      </c>
      <c r="C217" s="213" t="s">
        <v>146</v>
      </c>
      <c r="D217" s="213" t="s">
        <v>126</v>
      </c>
      <c r="E217" s="293">
        <v>44616</v>
      </c>
      <c r="F217" s="213">
        <v>200</v>
      </c>
      <c r="G217" s="213">
        <v>200</v>
      </c>
      <c r="H217" s="213">
        <v>150</v>
      </c>
      <c r="I217" s="216">
        <v>44768</v>
      </c>
      <c r="J217" s="217">
        <v>44790</v>
      </c>
    </row>
    <row r="218" spans="2:10" ht="19" customHeight="1">
      <c r="B218" s="316">
        <v>262</v>
      </c>
      <c r="C218" s="213" t="s">
        <v>146</v>
      </c>
      <c r="D218" s="213" t="s">
        <v>126</v>
      </c>
      <c r="E218" s="293">
        <v>44623</v>
      </c>
      <c r="F218" s="213">
        <v>200</v>
      </c>
      <c r="G218" s="213">
        <v>200</v>
      </c>
      <c r="H218" s="213">
        <v>150</v>
      </c>
      <c r="I218" s="216">
        <v>44768</v>
      </c>
      <c r="J218" s="217">
        <v>44790</v>
      </c>
    </row>
    <row r="219" spans="2:10" ht="19" customHeight="1">
      <c r="B219" s="316">
        <v>263</v>
      </c>
      <c r="C219" s="213" t="s">
        <v>146</v>
      </c>
      <c r="D219" s="213" t="s">
        <v>126</v>
      </c>
      <c r="E219" s="293">
        <v>44631</v>
      </c>
      <c r="F219" s="213">
        <v>200</v>
      </c>
      <c r="G219" s="213">
        <v>200</v>
      </c>
      <c r="H219" s="213">
        <v>150</v>
      </c>
      <c r="I219" s="216">
        <v>44768</v>
      </c>
      <c r="J219" s="217">
        <v>44790</v>
      </c>
    </row>
    <row r="220" spans="2:10" ht="19" customHeight="1">
      <c r="B220" s="316">
        <v>264</v>
      </c>
      <c r="C220" s="213" t="s">
        <v>146</v>
      </c>
      <c r="D220" s="213" t="s">
        <v>126</v>
      </c>
      <c r="E220" s="293">
        <v>44637</v>
      </c>
      <c r="F220" s="213">
        <v>200</v>
      </c>
      <c r="G220" s="213">
        <v>200</v>
      </c>
      <c r="H220" s="213">
        <v>150</v>
      </c>
      <c r="I220" s="216">
        <v>44768</v>
      </c>
      <c r="J220" s="217">
        <v>44790</v>
      </c>
    </row>
    <row r="221" spans="2:10" ht="19" customHeight="1">
      <c r="B221" s="316">
        <v>265</v>
      </c>
      <c r="C221" s="213" t="s">
        <v>146</v>
      </c>
      <c r="D221" s="213" t="s">
        <v>126</v>
      </c>
      <c r="E221" s="293">
        <v>44644</v>
      </c>
      <c r="F221" s="213">
        <v>200</v>
      </c>
      <c r="G221" s="213">
        <v>200</v>
      </c>
      <c r="H221" s="213">
        <v>150</v>
      </c>
      <c r="I221" s="216">
        <v>44768</v>
      </c>
      <c r="J221" s="217">
        <v>44790</v>
      </c>
    </row>
    <row r="222" spans="2:10" ht="19" customHeight="1">
      <c r="B222" s="316">
        <v>266</v>
      </c>
      <c r="C222" s="213" t="s">
        <v>146</v>
      </c>
      <c r="D222" s="213" t="s">
        <v>126</v>
      </c>
      <c r="E222" s="293">
        <v>44651</v>
      </c>
      <c r="F222" s="213">
        <v>200</v>
      </c>
      <c r="G222" s="213">
        <v>200</v>
      </c>
      <c r="H222" s="213">
        <v>150</v>
      </c>
      <c r="I222" s="216">
        <v>44768</v>
      </c>
      <c r="J222" s="217">
        <v>44790</v>
      </c>
    </row>
    <row r="223" spans="2:10" ht="19" customHeight="1">
      <c r="B223" s="316">
        <v>267</v>
      </c>
      <c r="C223" s="213" t="s">
        <v>146</v>
      </c>
      <c r="D223" s="213" t="s">
        <v>126</v>
      </c>
      <c r="E223" s="293">
        <v>44657</v>
      </c>
      <c r="F223" s="213">
        <v>200</v>
      </c>
      <c r="G223" s="213">
        <v>200</v>
      </c>
      <c r="H223" s="213">
        <v>150</v>
      </c>
      <c r="I223" s="216">
        <v>44768</v>
      </c>
      <c r="J223" s="217">
        <v>44790</v>
      </c>
    </row>
    <row r="224" spans="2:10" ht="19" customHeight="1" thickBot="1">
      <c r="B224" s="317">
        <v>268</v>
      </c>
      <c r="C224" s="215" t="s">
        <v>146</v>
      </c>
      <c r="D224" s="215" t="s">
        <v>126</v>
      </c>
      <c r="E224" s="302">
        <v>44665</v>
      </c>
      <c r="F224" s="215">
        <v>200</v>
      </c>
      <c r="G224" s="215">
        <v>200</v>
      </c>
      <c r="H224" s="215">
        <v>150</v>
      </c>
      <c r="I224" s="218">
        <v>44768</v>
      </c>
      <c r="J224" s="217">
        <v>44790</v>
      </c>
    </row>
    <row r="225" spans="2:10" ht="19" customHeight="1">
      <c r="B225" s="316">
        <v>269</v>
      </c>
      <c r="C225" s="304" t="s">
        <v>146</v>
      </c>
      <c r="D225" s="304" t="s">
        <v>126</v>
      </c>
      <c r="E225" s="305">
        <v>44672</v>
      </c>
      <c r="F225" s="304">
        <v>200</v>
      </c>
      <c r="G225" s="304">
        <v>200</v>
      </c>
      <c r="H225" s="304">
        <v>150</v>
      </c>
      <c r="I225" s="217">
        <v>44768</v>
      </c>
      <c r="J225" s="217">
        <v>44790</v>
      </c>
    </row>
    <row r="226" spans="2:10" ht="19" customHeight="1">
      <c r="B226" s="316">
        <v>270</v>
      </c>
      <c r="C226" s="213" t="s">
        <v>146</v>
      </c>
      <c r="D226" s="213" t="s">
        <v>126</v>
      </c>
      <c r="E226" s="293">
        <v>44678</v>
      </c>
      <c r="F226" s="213">
        <v>200</v>
      </c>
      <c r="G226" s="213">
        <v>200</v>
      </c>
      <c r="H226" s="213">
        <v>150</v>
      </c>
      <c r="I226" s="216">
        <v>44768</v>
      </c>
      <c r="J226" s="217">
        <v>44790</v>
      </c>
    </row>
    <row r="227" spans="2:10" ht="19" customHeight="1">
      <c r="B227" s="316">
        <v>271</v>
      </c>
      <c r="C227" s="213" t="s">
        <v>146</v>
      </c>
      <c r="D227" s="213" t="s">
        <v>126</v>
      </c>
      <c r="E227" s="293">
        <v>44686</v>
      </c>
      <c r="F227" s="213">
        <v>200</v>
      </c>
      <c r="G227" s="213">
        <v>200</v>
      </c>
      <c r="H227" s="213">
        <v>150</v>
      </c>
      <c r="I227" s="216">
        <v>44768</v>
      </c>
      <c r="J227" s="217">
        <v>44790</v>
      </c>
    </row>
    <row r="228" spans="2:10" ht="19" customHeight="1">
      <c r="B228" s="316">
        <v>272</v>
      </c>
      <c r="C228" s="213" t="s">
        <v>146</v>
      </c>
      <c r="D228" s="213" t="s">
        <v>126</v>
      </c>
      <c r="E228" s="293">
        <v>44693</v>
      </c>
      <c r="F228" s="213">
        <v>200</v>
      </c>
      <c r="G228" s="213">
        <v>200</v>
      </c>
      <c r="H228" s="213">
        <v>150</v>
      </c>
      <c r="I228" s="216">
        <v>44768</v>
      </c>
      <c r="J228" s="217">
        <v>44790</v>
      </c>
    </row>
    <row r="229" spans="2:10" ht="19" customHeight="1">
      <c r="B229" s="316"/>
      <c r="C229" s="1" t="s">
        <v>1</v>
      </c>
      <c r="D229" s="1"/>
      <c r="E229" s="1" t="s">
        <v>3</v>
      </c>
      <c r="F229" s="1" t="s">
        <v>4</v>
      </c>
      <c r="G229" s="2" t="s">
        <v>5</v>
      </c>
      <c r="H229" s="3" t="s">
        <v>6</v>
      </c>
      <c r="I229" s="322" t="s">
        <v>7</v>
      </c>
      <c r="J229" s="323" t="s">
        <v>8</v>
      </c>
    </row>
    <row r="230" spans="2:10" ht="19" customHeight="1">
      <c r="B230" s="316">
        <v>273</v>
      </c>
      <c r="C230" s="213" t="s">
        <v>148</v>
      </c>
      <c r="D230" s="213" t="s">
        <v>126</v>
      </c>
      <c r="E230" s="293">
        <v>44623</v>
      </c>
      <c r="F230" s="213">
        <v>200</v>
      </c>
      <c r="G230" s="213">
        <v>200</v>
      </c>
      <c r="H230" s="213">
        <v>150</v>
      </c>
      <c r="I230" s="216">
        <v>44768</v>
      </c>
      <c r="J230" s="217">
        <v>44790</v>
      </c>
    </row>
    <row r="231" spans="2:10" ht="19" customHeight="1">
      <c r="B231" s="316">
        <v>274</v>
      </c>
      <c r="C231" s="213" t="s">
        <v>148</v>
      </c>
      <c r="D231" s="213" t="s">
        <v>126</v>
      </c>
      <c r="E231" s="293">
        <v>44624</v>
      </c>
      <c r="F231" s="213">
        <v>200</v>
      </c>
      <c r="G231" s="213">
        <v>200</v>
      </c>
      <c r="H231" s="213">
        <v>150</v>
      </c>
      <c r="I231" s="216">
        <v>44768</v>
      </c>
      <c r="J231" s="217">
        <v>44790</v>
      </c>
    </row>
    <row r="232" spans="2:10" ht="19" customHeight="1">
      <c r="B232" s="316">
        <v>275</v>
      </c>
      <c r="C232" s="213" t="s">
        <v>148</v>
      </c>
      <c r="D232" s="213" t="s">
        <v>126</v>
      </c>
      <c r="E232" s="293">
        <v>44627</v>
      </c>
      <c r="F232" s="213">
        <v>200</v>
      </c>
      <c r="G232" s="213">
        <v>200</v>
      </c>
      <c r="H232" s="213">
        <v>150</v>
      </c>
      <c r="I232" s="216">
        <v>44768</v>
      </c>
      <c r="J232" s="217">
        <v>44790</v>
      </c>
    </row>
    <row r="233" spans="2:10" ht="19" customHeight="1">
      <c r="B233" s="316">
        <v>276</v>
      </c>
      <c r="C233" s="213" t="s">
        <v>148</v>
      </c>
      <c r="D233" s="213" t="s">
        <v>126</v>
      </c>
      <c r="E233" s="293">
        <v>44631</v>
      </c>
      <c r="F233" s="213">
        <v>200</v>
      </c>
      <c r="G233" s="213">
        <v>200</v>
      </c>
      <c r="H233" s="213">
        <v>150</v>
      </c>
      <c r="I233" s="216">
        <v>44768</v>
      </c>
      <c r="J233" s="217">
        <v>44790</v>
      </c>
    </row>
    <row r="234" spans="2:10" ht="19" customHeight="1">
      <c r="B234" s="316">
        <v>277</v>
      </c>
      <c r="C234" s="213" t="s">
        <v>148</v>
      </c>
      <c r="D234" s="213" t="s">
        <v>126</v>
      </c>
      <c r="E234" s="293">
        <v>44637</v>
      </c>
      <c r="F234" s="213">
        <v>200</v>
      </c>
      <c r="G234" s="213">
        <v>200</v>
      </c>
      <c r="H234" s="213">
        <v>150</v>
      </c>
      <c r="I234" s="216">
        <v>44768</v>
      </c>
      <c r="J234" s="217">
        <v>44790</v>
      </c>
    </row>
    <row r="235" spans="2:10" ht="19" customHeight="1">
      <c r="B235" s="316">
        <v>278</v>
      </c>
      <c r="C235" s="213" t="s">
        <v>148</v>
      </c>
      <c r="D235" s="213" t="s">
        <v>126</v>
      </c>
      <c r="E235" s="293">
        <v>44644</v>
      </c>
      <c r="F235" s="213">
        <v>200</v>
      </c>
      <c r="G235" s="213">
        <v>200</v>
      </c>
      <c r="H235" s="213">
        <v>150</v>
      </c>
      <c r="I235" s="216">
        <v>44768</v>
      </c>
      <c r="J235" s="217">
        <v>44790</v>
      </c>
    </row>
    <row r="236" spans="2:10" ht="19" customHeight="1">
      <c r="B236" s="316">
        <v>279</v>
      </c>
      <c r="C236" s="213" t="s">
        <v>148</v>
      </c>
      <c r="D236" s="213" t="s">
        <v>126</v>
      </c>
      <c r="E236" s="293">
        <v>44651</v>
      </c>
      <c r="F236" s="213">
        <v>200</v>
      </c>
      <c r="G236" s="213">
        <v>200</v>
      </c>
      <c r="H236" s="213">
        <v>150</v>
      </c>
      <c r="I236" s="216">
        <v>44768</v>
      </c>
      <c r="J236" s="217">
        <v>44790</v>
      </c>
    </row>
    <row r="237" spans="2:10" ht="19" customHeight="1" thickBot="1">
      <c r="B237" s="317">
        <v>280</v>
      </c>
      <c r="C237" s="215" t="s">
        <v>148</v>
      </c>
      <c r="D237" s="215" t="s">
        <v>126</v>
      </c>
      <c r="E237" s="302">
        <v>44657</v>
      </c>
      <c r="F237" s="215">
        <v>200</v>
      </c>
      <c r="G237" s="215">
        <v>200</v>
      </c>
      <c r="H237" s="215">
        <v>150</v>
      </c>
      <c r="I237" s="218">
        <v>44768</v>
      </c>
      <c r="J237" s="217">
        <v>44790</v>
      </c>
    </row>
    <row r="238" spans="2:10" ht="19" customHeight="1">
      <c r="B238" s="316">
        <v>281</v>
      </c>
      <c r="C238" s="304" t="s">
        <v>148</v>
      </c>
      <c r="D238" s="304" t="s">
        <v>126</v>
      </c>
      <c r="E238" s="305">
        <v>44665</v>
      </c>
      <c r="F238" s="304">
        <v>200</v>
      </c>
      <c r="G238" s="304">
        <v>200</v>
      </c>
      <c r="H238" s="304">
        <v>150</v>
      </c>
      <c r="I238" s="217">
        <v>44768</v>
      </c>
      <c r="J238" s="217">
        <v>44797</v>
      </c>
    </row>
    <row r="239" spans="2:10" ht="19" customHeight="1">
      <c r="B239" s="316">
        <v>282</v>
      </c>
      <c r="C239" s="213" t="s">
        <v>148</v>
      </c>
      <c r="D239" s="213" t="s">
        <v>126</v>
      </c>
      <c r="E239" s="293">
        <v>44672</v>
      </c>
      <c r="F239" s="213">
        <v>200</v>
      </c>
      <c r="G239" s="213">
        <v>200</v>
      </c>
      <c r="H239" s="213">
        <v>150</v>
      </c>
      <c r="I239" s="216">
        <v>44768</v>
      </c>
      <c r="J239" s="217">
        <v>44797</v>
      </c>
    </row>
    <row r="240" spans="2:10" ht="19" customHeight="1">
      <c r="B240" s="316">
        <v>283</v>
      </c>
      <c r="C240" s="213" t="s">
        <v>148</v>
      </c>
      <c r="D240" s="213" t="s">
        <v>126</v>
      </c>
      <c r="E240" s="293">
        <v>44679</v>
      </c>
      <c r="F240" s="213">
        <v>200</v>
      </c>
      <c r="G240" s="213">
        <v>200</v>
      </c>
      <c r="H240" s="213">
        <v>150</v>
      </c>
      <c r="I240" s="216">
        <v>44768</v>
      </c>
      <c r="J240" s="217">
        <v>44797</v>
      </c>
    </row>
    <row r="241" spans="2:10" ht="19" customHeight="1">
      <c r="B241" s="316">
        <v>284</v>
      </c>
      <c r="C241" s="213" t="s">
        <v>148</v>
      </c>
      <c r="D241" s="213" t="s">
        <v>126</v>
      </c>
      <c r="E241" s="293">
        <v>44686</v>
      </c>
      <c r="F241" s="213">
        <v>200</v>
      </c>
      <c r="G241" s="213">
        <v>200</v>
      </c>
      <c r="H241" s="213">
        <v>150</v>
      </c>
      <c r="I241" s="216">
        <v>44768</v>
      </c>
      <c r="J241" s="217">
        <v>44797</v>
      </c>
    </row>
    <row r="242" spans="2:10" ht="19" customHeight="1">
      <c r="B242" s="316">
        <v>285</v>
      </c>
      <c r="C242" s="213" t="s">
        <v>148</v>
      </c>
      <c r="D242" s="213" t="s">
        <v>126</v>
      </c>
      <c r="E242" s="293">
        <v>44693</v>
      </c>
      <c r="F242" s="213">
        <v>200</v>
      </c>
      <c r="G242" s="213">
        <v>200</v>
      </c>
      <c r="H242" s="213">
        <v>150</v>
      </c>
      <c r="I242" s="216">
        <v>44768</v>
      </c>
      <c r="J242" s="217">
        <v>44797</v>
      </c>
    </row>
    <row r="243" spans="2:10" ht="19" customHeight="1">
      <c r="B243" s="316">
        <v>286</v>
      </c>
      <c r="C243" s="213" t="s">
        <v>148</v>
      </c>
      <c r="D243" s="213" t="s">
        <v>126</v>
      </c>
      <c r="E243" s="293">
        <v>44700</v>
      </c>
      <c r="F243" s="213">
        <v>200</v>
      </c>
      <c r="G243" s="213">
        <v>200</v>
      </c>
      <c r="H243" s="213">
        <v>150</v>
      </c>
      <c r="I243" s="216">
        <v>44768</v>
      </c>
      <c r="J243" s="217">
        <v>44797</v>
      </c>
    </row>
    <row r="244" spans="2:10" ht="19" customHeight="1">
      <c r="B244" s="316">
        <v>287</v>
      </c>
      <c r="C244" s="213" t="s">
        <v>148</v>
      </c>
      <c r="D244" s="213" t="s">
        <v>126</v>
      </c>
      <c r="E244" s="293">
        <v>44705</v>
      </c>
      <c r="F244" s="213">
        <v>200</v>
      </c>
      <c r="G244" s="213">
        <v>200</v>
      </c>
      <c r="H244" s="213">
        <v>150</v>
      </c>
      <c r="I244" s="216">
        <v>44768</v>
      </c>
      <c r="J244" s="217">
        <v>44797</v>
      </c>
    </row>
    <row r="245" spans="2:10" ht="19" customHeight="1">
      <c r="B245" s="316">
        <v>288</v>
      </c>
      <c r="C245" s="213" t="s">
        <v>148</v>
      </c>
      <c r="D245" s="213" t="s">
        <v>126</v>
      </c>
      <c r="E245" s="293">
        <v>44714</v>
      </c>
      <c r="F245" s="213">
        <v>200</v>
      </c>
      <c r="G245" s="213">
        <v>200</v>
      </c>
      <c r="H245" s="213">
        <v>150</v>
      </c>
      <c r="I245" s="216">
        <v>44768</v>
      </c>
      <c r="J245" s="217">
        <v>44797</v>
      </c>
    </row>
    <row r="246" spans="2:10" ht="19" customHeight="1" thickBot="1">
      <c r="B246" s="317">
        <v>289</v>
      </c>
      <c r="C246" s="215" t="s">
        <v>148</v>
      </c>
      <c r="D246" s="215" t="s">
        <v>126</v>
      </c>
      <c r="E246" s="302">
        <v>44721</v>
      </c>
      <c r="F246" s="215">
        <v>200</v>
      </c>
      <c r="G246" s="215">
        <v>200</v>
      </c>
      <c r="H246" s="215">
        <v>150</v>
      </c>
      <c r="I246" s="218">
        <v>44768</v>
      </c>
      <c r="J246" s="217">
        <v>44797</v>
      </c>
    </row>
    <row r="247" spans="2:10" ht="19" customHeight="1">
      <c r="B247" s="316"/>
      <c r="C247" s="1" t="s">
        <v>1</v>
      </c>
      <c r="D247" s="1"/>
      <c r="E247" s="1" t="s">
        <v>3</v>
      </c>
      <c r="F247" s="1" t="s">
        <v>4</v>
      </c>
      <c r="G247" s="2" t="s">
        <v>5</v>
      </c>
      <c r="H247" s="3" t="s">
        <v>6</v>
      </c>
      <c r="I247" s="3" t="s">
        <v>7</v>
      </c>
      <c r="J247" s="5" t="s">
        <v>8</v>
      </c>
    </row>
    <row r="248" spans="2:10" ht="19" customHeight="1">
      <c r="B248" s="316">
        <v>290</v>
      </c>
      <c r="C248" s="213" t="s">
        <v>143</v>
      </c>
      <c r="D248" s="213" t="s">
        <v>55</v>
      </c>
      <c r="E248" s="293">
        <v>44567</v>
      </c>
      <c r="F248" s="213">
        <v>200</v>
      </c>
      <c r="G248" s="213">
        <v>200</v>
      </c>
      <c r="H248" s="300">
        <v>150</v>
      </c>
      <c r="I248" s="216">
        <v>44770</v>
      </c>
      <c r="J248" s="216">
        <v>44799</v>
      </c>
    </row>
    <row r="249" spans="2:10" ht="19" customHeight="1">
      <c r="B249" s="316">
        <v>291</v>
      </c>
      <c r="C249" s="213" t="s">
        <v>143</v>
      </c>
      <c r="D249" s="213" t="s">
        <v>55</v>
      </c>
      <c r="E249" s="293">
        <v>44574</v>
      </c>
      <c r="F249" s="213">
        <v>200</v>
      </c>
      <c r="G249" s="213">
        <v>200</v>
      </c>
      <c r="H249" s="300">
        <v>150</v>
      </c>
      <c r="I249" s="216">
        <v>44770</v>
      </c>
      <c r="J249" s="216">
        <v>44799</v>
      </c>
    </row>
    <row r="250" spans="2:10" ht="19" customHeight="1">
      <c r="B250" s="316">
        <v>292</v>
      </c>
      <c r="C250" s="213" t="s">
        <v>143</v>
      </c>
      <c r="D250" s="213" t="s">
        <v>55</v>
      </c>
      <c r="E250" s="293">
        <v>44581</v>
      </c>
      <c r="F250" s="213">
        <v>200</v>
      </c>
      <c r="G250" s="213">
        <v>200</v>
      </c>
      <c r="H250" s="300">
        <v>150</v>
      </c>
      <c r="I250" s="216">
        <v>44770</v>
      </c>
      <c r="J250" s="216">
        <v>44799</v>
      </c>
    </row>
    <row r="251" spans="2:10" ht="19" customHeight="1">
      <c r="B251" s="316">
        <v>293</v>
      </c>
      <c r="C251" s="213" t="s">
        <v>143</v>
      </c>
      <c r="D251" s="213" t="s">
        <v>55</v>
      </c>
      <c r="E251" s="293">
        <v>44588</v>
      </c>
      <c r="F251" s="213">
        <v>200</v>
      </c>
      <c r="G251" s="213">
        <v>200</v>
      </c>
      <c r="H251" s="300">
        <v>150</v>
      </c>
      <c r="I251" s="216">
        <v>44770</v>
      </c>
      <c r="J251" s="216">
        <v>44799</v>
      </c>
    </row>
    <row r="252" spans="2:10" ht="19" customHeight="1">
      <c r="B252" s="316">
        <v>294</v>
      </c>
      <c r="C252" s="213" t="s">
        <v>143</v>
      </c>
      <c r="D252" s="213" t="s">
        <v>55</v>
      </c>
      <c r="E252" s="293">
        <v>44595</v>
      </c>
      <c r="F252" s="213">
        <v>200</v>
      </c>
      <c r="G252" s="213">
        <v>200</v>
      </c>
      <c r="H252" s="300">
        <v>150</v>
      </c>
      <c r="I252" s="216">
        <v>44770</v>
      </c>
      <c r="J252" s="216">
        <v>44799</v>
      </c>
    </row>
    <row r="253" spans="2:10" ht="19" customHeight="1" thickBot="1">
      <c r="B253" s="317">
        <v>295</v>
      </c>
      <c r="C253" s="215" t="s">
        <v>143</v>
      </c>
      <c r="D253" s="215" t="s">
        <v>55</v>
      </c>
      <c r="E253" s="302">
        <v>44602</v>
      </c>
      <c r="F253" s="215">
        <v>200</v>
      </c>
      <c r="G253" s="215">
        <v>200</v>
      </c>
      <c r="H253" s="321">
        <v>150</v>
      </c>
      <c r="I253" s="218">
        <v>44770</v>
      </c>
      <c r="J253" s="216">
        <v>44799</v>
      </c>
    </row>
    <row r="254" spans="2:10" ht="19" customHeight="1">
      <c r="B254" s="316">
        <v>296</v>
      </c>
      <c r="C254" s="304" t="s">
        <v>143</v>
      </c>
      <c r="D254" s="304" t="s">
        <v>55</v>
      </c>
      <c r="E254" s="305">
        <v>44609</v>
      </c>
      <c r="F254" s="304">
        <v>200</v>
      </c>
      <c r="G254" s="304">
        <v>200</v>
      </c>
      <c r="H254" s="306">
        <v>150</v>
      </c>
      <c r="I254" s="217">
        <v>44770</v>
      </c>
      <c r="J254" s="216">
        <v>44799</v>
      </c>
    </row>
    <row r="255" spans="2:10" ht="19" customHeight="1">
      <c r="B255" s="316">
        <v>297</v>
      </c>
      <c r="C255" s="213" t="s">
        <v>143</v>
      </c>
      <c r="D255" s="213" t="s">
        <v>55</v>
      </c>
      <c r="E255" s="293">
        <v>44616</v>
      </c>
      <c r="F255" s="213">
        <v>200</v>
      </c>
      <c r="G255" s="213">
        <v>200</v>
      </c>
      <c r="H255" s="300">
        <v>150</v>
      </c>
      <c r="I255" s="216">
        <v>44770</v>
      </c>
      <c r="J255" s="216">
        <v>44799</v>
      </c>
    </row>
    <row r="256" spans="2:10" ht="19" customHeight="1">
      <c r="B256" s="316">
        <v>298</v>
      </c>
      <c r="C256" s="213" t="s">
        <v>143</v>
      </c>
      <c r="D256" s="213" t="s">
        <v>55</v>
      </c>
      <c r="E256" s="293">
        <v>44623</v>
      </c>
      <c r="F256" s="213">
        <v>200</v>
      </c>
      <c r="G256" s="213">
        <v>200</v>
      </c>
      <c r="H256" s="300">
        <v>150</v>
      </c>
      <c r="I256" s="216">
        <v>44770</v>
      </c>
      <c r="J256" s="216">
        <v>44799</v>
      </c>
    </row>
    <row r="257" spans="2:10" ht="19" customHeight="1">
      <c r="B257" s="316">
        <v>299</v>
      </c>
      <c r="C257" s="213" t="s">
        <v>143</v>
      </c>
      <c r="D257" s="213" t="s">
        <v>55</v>
      </c>
      <c r="E257" s="293">
        <v>44631</v>
      </c>
      <c r="F257" s="213">
        <v>200</v>
      </c>
      <c r="G257" s="213">
        <v>200</v>
      </c>
      <c r="H257" s="300">
        <v>150</v>
      </c>
      <c r="I257" s="216">
        <v>44770</v>
      </c>
      <c r="J257" s="216">
        <v>44799</v>
      </c>
    </row>
    <row r="258" spans="2:10" ht="19" customHeight="1">
      <c r="B258" s="316">
        <v>300</v>
      </c>
      <c r="C258" s="213" t="s">
        <v>143</v>
      </c>
      <c r="D258" s="213" t="s">
        <v>55</v>
      </c>
      <c r="E258" s="293">
        <v>44655</v>
      </c>
      <c r="F258" s="213">
        <v>200</v>
      </c>
      <c r="G258" s="213">
        <v>200</v>
      </c>
      <c r="H258" s="300">
        <v>150</v>
      </c>
      <c r="I258" s="216">
        <v>44770</v>
      </c>
      <c r="J258" s="216">
        <v>44799</v>
      </c>
    </row>
    <row r="259" spans="2:10" ht="19" customHeight="1" thickBot="1">
      <c r="B259" s="317">
        <v>301</v>
      </c>
      <c r="C259" s="215" t="s">
        <v>144</v>
      </c>
      <c r="D259" s="215" t="s">
        <v>55</v>
      </c>
      <c r="E259" s="302">
        <v>44574</v>
      </c>
      <c r="F259" s="215">
        <v>200</v>
      </c>
      <c r="G259" s="215">
        <v>200</v>
      </c>
      <c r="H259" s="321">
        <v>150</v>
      </c>
      <c r="I259" s="218">
        <v>44770</v>
      </c>
      <c r="J259" s="216">
        <v>44799</v>
      </c>
    </row>
    <row r="260" spans="2:10" ht="19" customHeight="1">
      <c r="B260" s="316">
        <v>302</v>
      </c>
      <c r="C260" s="304" t="s">
        <v>144</v>
      </c>
      <c r="D260" s="304" t="s">
        <v>55</v>
      </c>
      <c r="E260" s="305">
        <v>44581</v>
      </c>
      <c r="F260" s="304">
        <v>200</v>
      </c>
      <c r="G260" s="304">
        <v>200</v>
      </c>
      <c r="H260" s="306">
        <v>150</v>
      </c>
      <c r="I260" s="217">
        <v>44770</v>
      </c>
      <c r="J260" s="217">
        <v>44802</v>
      </c>
    </row>
    <row r="261" spans="2:10" ht="19" customHeight="1">
      <c r="B261" s="316">
        <v>303</v>
      </c>
      <c r="C261" s="213" t="s">
        <v>144</v>
      </c>
      <c r="D261" s="213" t="s">
        <v>55</v>
      </c>
      <c r="E261" s="293">
        <v>44588</v>
      </c>
      <c r="F261" s="213">
        <v>200</v>
      </c>
      <c r="G261" s="213">
        <v>200</v>
      </c>
      <c r="H261" s="300">
        <v>150</v>
      </c>
      <c r="I261" s="216">
        <v>44770</v>
      </c>
      <c r="J261" s="217">
        <v>44802</v>
      </c>
    </row>
    <row r="262" spans="2:10" ht="19" customHeight="1">
      <c r="B262" s="316">
        <v>304</v>
      </c>
      <c r="C262" s="213" t="s">
        <v>144</v>
      </c>
      <c r="D262" s="213" t="s">
        <v>55</v>
      </c>
      <c r="E262" s="293">
        <v>44595</v>
      </c>
      <c r="F262" s="213">
        <v>200</v>
      </c>
      <c r="G262" s="213">
        <v>200</v>
      </c>
      <c r="H262" s="300">
        <v>150</v>
      </c>
      <c r="I262" s="216">
        <v>44770</v>
      </c>
      <c r="J262" s="217">
        <v>44802</v>
      </c>
    </row>
    <row r="263" spans="2:10" ht="19" customHeight="1">
      <c r="B263" s="316">
        <v>305</v>
      </c>
      <c r="C263" s="213" t="s">
        <v>144</v>
      </c>
      <c r="D263" s="213" t="s">
        <v>55</v>
      </c>
      <c r="E263" s="293">
        <v>44602</v>
      </c>
      <c r="F263" s="213">
        <v>200</v>
      </c>
      <c r="G263" s="213">
        <v>200</v>
      </c>
      <c r="H263" s="300">
        <v>150</v>
      </c>
      <c r="I263" s="216">
        <v>44770</v>
      </c>
      <c r="J263" s="217">
        <v>44802</v>
      </c>
    </row>
    <row r="264" spans="2:10" ht="19" customHeight="1">
      <c r="B264" s="316">
        <v>306</v>
      </c>
      <c r="C264" s="213" t="s">
        <v>144</v>
      </c>
      <c r="D264" s="213" t="s">
        <v>55</v>
      </c>
      <c r="E264" s="293">
        <v>44609</v>
      </c>
      <c r="F264" s="213">
        <v>200</v>
      </c>
      <c r="G264" s="213">
        <v>200</v>
      </c>
      <c r="H264" s="300">
        <v>150</v>
      </c>
      <c r="I264" s="216">
        <v>44770</v>
      </c>
      <c r="J264" s="217">
        <v>44802</v>
      </c>
    </row>
    <row r="265" spans="2:10" ht="19" customHeight="1" thickBot="1">
      <c r="B265" s="317">
        <v>307</v>
      </c>
      <c r="C265" s="215" t="s">
        <v>144</v>
      </c>
      <c r="D265" s="215" t="s">
        <v>55</v>
      </c>
      <c r="E265" s="302">
        <v>44616</v>
      </c>
      <c r="F265" s="215">
        <v>200</v>
      </c>
      <c r="G265" s="215">
        <v>200</v>
      </c>
      <c r="H265" s="321">
        <v>150</v>
      </c>
      <c r="I265" s="218">
        <v>44770</v>
      </c>
      <c r="J265" s="217">
        <v>44802</v>
      </c>
    </row>
    <row r="266" spans="2:10" ht="19" customHeight="1">
      <c r="B266" s="316">
        <v>308</v>
      </c>
      <c r="C266" s="304" t="s">
        <v>144</v>
      </c>
      <c r="D266" s="304" t="s">
        <v>55</v>
      </c>
      <c r="E266" s="305">
        <v>44623</v>
      </c>
      <c r="F266" s="304">
        <v>200</v>
      </c>
      <c r="G266" s="304">
        <v>200</v>
      </c>
      <c r="H266" s="306">
        <v>150</v>
      </c>
      <c r="I266" s="217">
        <v>44770</v>
      </c>
      <c r="J266" s="217">
        <v>44802</v>
      </c>
    </row>
    <row r="267" spans="2:10" ht="19" customHeight="1">
      <c r="B267" s="316">
        <v>309</v>
      </c>
      <c r="C267" s="213" t="s">
        <v>144</v>
      </c>
      <c r="D267" s="213" t="s">
        <v>55</v>
      </c>
      <c r="E267" s="293">
        <v>44631</v>
      </c>
      <c r="F267" s="213">
        <v>200</v>
      </c>
      <c r="G267" s="213">
        <v>200</v>
      </c>
      <c r="H267" s="300">
        <v>150</v>
      </c>
      <c r="I267" s="216">
        <v>44770</v>
      </c>
      <c r="J267" s="217">
        <v>44802</v>
      </c>
    </row>
    <row r="268" spans="2:10" ht="19" customHeight="1">
      <c r="B268" s="316">
        <v>310</v>
      </c>
      <c r="C268" s="213" t="s">
        <v>144</v>
      </c>
      <c r="D268" s="213" t="s">
        <v>55</v>
      </c>
      <c r="E268" s="293">
        <v>44644</v>
      </c>
      <c r="F268" s="213">
        <v>200</v>
      </c>
      <c r="G268" s="213">
        <v>200</v>
      </c>
      <c r="H268" s="300">
        <v>150</v>
      </c>
      <c r="I268" s="216">
        <v>44770</v>
      </c>
      <c r="J268" s="217">
        <v>44802</v>
      </c>
    </row>
    <row r="269" spans="2:10" ht="19" customHeight="1">
      <c r="B269" s="316">
        <v>311</v>
      </c>
      <c r="C269" s="213" t="s">
        <v>144</v>
      </c>
      <c r="D269" s="213" t="s">
        <v>55</v>
      </c>
      <c r="E269" s="293">
        <v>44651</v>
      </c>
      <c r="F269" s="213">
        <v>200</v>
      </c>
      <c r="G269" s="213">
        <v>200</v>
      </c>
      <c r="H269" s="300">
        <v>150</v>
      </c>
      <c r="I269" s="216">
        <v>44770</v>
      </c>
      <c r="J269" s="217">
        <v>44802</v>
      </c>
    </row>
    <row r="270" spans="2:10" ht="19" customHeight="1">
      <c r="B270" s="316">
        <v>312</v>
      </c>
      <c r="C270" s="213" t="s">
        <v>144</v>
      </c>
      <c r="D270" s="213" t="s">
        <v>55</v>
      </c>
      <c r="E270" s="293">
        <v>44656</v>
      </c>
      <c r="F270" s="213">
        <v>200</v>
      </c>
      <c r="G270" s="213">
        <v>200</v>
      </c>
      <c r="H270" s="300">
        <v>150</v>
      </c>
      <c r="I270" s="216">
        <v>44770</v>
      </c>
      <c r="J270" s="217">
        <v>44802</v>
      </c>
    </row>
    <row r="271" spans="2:10" ht="19" customHeight="1" thickBot="1">
      <c r="B271" s="317">
        <v>313</v>
      </c>
      <c r="C271" s="215" t="s">
        <v>145</v>
      </c>
      <c r="D271" s="215" t="s">
        <v>55</v>
      </c>
      <c r="E271" s="302">
        <v>44574</v>
      </c>
      <c r="F271" s="215">
        <v>200</v>
      </c>
      <c r="G271" s="215">
        <v>200</v>
      </c>
      <c r="H271" s="321">
        <v>150</v>
      </c>
      <c r="I271" s="218">
        <v>44775</v>
      </c>
      <c r="J271" s="217">
        <v>44802</v>
      </c>
    </row>
    <row r="272" spans="2:10" ht="19" customHeight="1">
      <c r="B272" s="316">
        <v>314</v>
      </c>
      <c r="C272" s="304" t="s">
        <v>145</v>
      </c>
      <c r="D272" s="304" t="s">
        <v>55</v>
      </c>
      <c r="E272" s="305">
        <v>44588</v>
      </c>
      <c r="F272" s="304">
        <v>200</v>
      </c>
      <c r="G272" s="304">
        <v>200</v>
      </c>
      <c r="H272" s="306">
        <v>150</v>
      </c>
      <c r="I272" s="217">
        <v>44775</v>
      </c>
      <c r="J272" s="217">
        <v>44806</v>
      </c>
    </row>
    <row r="273" spans="2:10" ht="19" customHeight="1">
      <c r="B273" s="316">
        <v>315</v>
      </c>
      <c r="C273" s="213" t="s">
        <v>145</v>
      </c>
      <c r="D273" s="213" t="s">
        <v>55</v>
      </c>
      <c r="E273" s="293">
        <v>44595</v>
      </c>
      <c r="F273" s="213">
        <v>200</v>
      </c>
      <c r="G273" s="213">
        <v>200</v>
      </c>
      <c r="H273" s="300">
        <v>150</v>
      </c>
      <c r="I273" s="216">
        <v>44775</v>
      </c>
      <c r="J273" s="217">
        <v>44806</v>
      </c>
    </row>
    <row r="274" spans="2:10" ht="19" customHeight="1">
      <c r="B274" s="316">
        <v>316</v>
      </c>
      <c r="C274" s="213" t="s">
        <v>145</v>
      </c>
      <c r="D274" s="213" t="s">
        <v>55</v>
      </c>
      <c r="E274" s="293">
        <v>44609</v>
      </c>
      <c r="F274" s="213">
        <v>200</v>
      </c>
      <c r="G274" s="213">
        <v>200</v>
      </c>
      <c r="H274" s="300">
        <v>150</v>
      </c>
      <c r="I274" s="216">
        <v>44775</v>
      </c>
      <c r="J274" s="217">
        <v>44806</v>
      </c>
    </row>
    <row r="275" spans="2:10" ht="19" customHeight="1">
      <c r="B275" s="316">
        <v>317</v>
      </c>
      <c r="C275" s="213" t="s">
        <v>145</v>
      </c>
      <c r="D275" s="213" t="s">
        <v>55</v>
      </c>
      <c r="E275" s="293">
        <v>44616</v>
      </c>
      <c r="F275" s="213">
        <v>200</v>
      </c>
      <c r="G275" s="213">
        <v>200</v>
      </c>
      <c r="H275" s="300">
        <v>150</v>
      </c>
      <c r="I275" s="216">
        <v>44775</v>
      </c>
      <c r="J275" s="217">
        <v>44806</v>
      </c>
    </row>
    <row r="276" spans="2:10" ht="19" customHeight="1">
      <c r="B276" s="316">
        <v>318</v>
      </c>
      <c r="C276" s="213" t="s">
        <v>145</v>
      </c>
      <c r="D276" s="213" t="s">
        <v>55</v>
      </c>
      <c r="E276" s="293">
        <v>44623</v>
      </c>
      <c r="F276" s="213">
        <v>200</v>
      </c>
      <c r="G276" s="213">
        <v>200</v>
      </c>
      <c r="H276" s="300">
        <v>150</v>
      </c>
      <c r="I276" s="216">
        <v>44775</v>
      </c>
      <c r="J276" s="217">
        <v>44806</v>
      </c>
    </row>
    <row r="277" spans="2:10" ht="19" customHeight="1" thickBot="1">
      <c r="B277" s="317">
        <v>319</v>
      </c>
      <c r="C277" s="215" t="s">
        <v>145</v>
      </c>
      <c r="D277" s="215" t="s">
        <v>55</v>
      </c>
      <c r="E277" s="302">
        <v>44631</v>
      </c>
      <c r="F277" s="215">
        <v>200</v>
      </c>
      <c r="G277" s="215">
        <v>200</v>
      </c>
      <c r="H277" s="321">
        <v>150</v>
      </c>
      <c r="I277" s="218">
        <v>44775</v>
      </c>
      <c r="J277" s="217">
        <v>44806</v>
      </c>
    </row>
    <row r="278" spans="2:10" ht="19" customHeight="1">
      <c r="B278" s="316">
        <v>320</v>
      </c>
      <c r="C278" s="304" t="s">
        <v>145</v>
      </c>
      <c r="D278" s="304" t="s">
        <v>55</v>
      </c>
      <c r="E278" s="305">
        <v>44644</v>
      </c>
      <c r="F278" s="304">
        <v>200</v>
      </c>
      <c r="G278" s="304">
        <v>200</v>
      </c>
      <c r="H278" s="306">
        <v>150</v>
      </c>
      <c r="I278" s="217">
        <v>44775</v>
      </c>
      <c r="J278" s="217">
        <v>44806</v>
      </c>
    </row>
    <row r="279" spans="2:10" ht="19" customHeight="1">
      <c r="B279" s="316">
        <v>321</v>
      </c>
      <c r="C279" s="213" t="s">
        <v>145</v>
      </c>
      <c r="D279" s="213" t="s">
        <v>55</v>
      </c>
      <c r="E279" s="293">
        <v>44652</v>
      </c>
      <c r="F279" s="213">
        <v>200</v>
      </c>
      <c r="G279" s="213">
        <v>200</v>
      </c>
      <c r="H279" s="300">
        <v>150</v>
      </c>
      <c r="I279" s="216">
        <v>44775</v>
      </c>
      <c r="J279" s="217">
        <v>44806</v>
      </c>
    </row>
    <row r="280" spans="2:10" ht="19" customHeight="1">
      <c r="B280" s="316">
        <v>322</v>
      </c>
      <c r="C280" s="213" t="s">
        <v>147</v>
      </c>
      <c r="D280" s="213" t="s">
        <v>55</v>
      </c>
      <c r="E280" s="293">
        <v>44595</v>
      </c>
      <c r="F280" s="213">
        <v>200</v>
      </c>
      <c r="G280" s="213">
        <v>200</v>
      </c>
      <c r="H280" s="300">
        <v>150</v>
      </c>
      <c r="I280" s="216">
        <v>44775</v>
      </c>
      <c r="J280" s="217">
        <v>44806</v>
      </c>
    </row>
    <row r="281" spans="2:10" ht="19" customHeight="1">
      <c r="B281" s="316">
        <v>323</v>
      </c>
      <c r="C281" s="213" t="s">
        <v>147</v>
      </c>
      <c r="D281" s="213" t="s">
        <v>55</v>
      </c>
      <c r="E281" s="293">
        <v>44602</v>
      </c>
      <c r="F281" s="213">
        <v>200</v>
      </c>
      <c r="G281" s="213">
        <v>200</v>
      </c>
      <c r="H281" s="300">
        <v>150</v>
      </c>
      <c r="I281" s="216">
        <v>44775</v>
      </c>
      <c r="J281" s="217">
        <v>44806</v>
      </c>
    </row>
    <row r="282" spans="2:10" ht="19" customHeight="1" thickBot="1">
      <c r="B282" s="317">
        <v>324</v>
      </c>
      <c r="C282" s="215" t="s">
        <v>147</v>
      </c>
      <c r="D282" s="215" t="s">
        <v>55</v>
      </c>
      <c r="E282" s="302">
        <v>44609</v>
      </c>
      <c r="F282" s="215">
        <v>200</v>
      </c>
      <c r="G282" s="215">
        <v>200</v>
      </c>
      <c r="H282" s="300">
        <v>150</v>
      </c>
      <c r="I282" s="218">
        <v>44775</v>
      </c>
      <c r="J282" s="220">
        <v>44806</v>
      </c>
    </row>
    <row r="283" spans="2:10" ht="19" customHeight="1">
      <c r="B283" s="370">
        <v>325</v>
      </c>
      <c r="C283" s="304" t="s">
        <v>147</v>
      </c>
      <c r="D283" s="304" t="s">
        <v>55</v>
      </c>
      <c r="E283" s="305">
        <v>44616</v>
      </c>
      <c r="F283" s="304">
        <v>200</v>
      </c>
      <c r="G283" s="304">
        <v>200</v>
      </c>
      <c r="H283" s="306">
        <v>150</v>
      </c>
      <c r="I283" s="217">
        <v>44775</v>
      </c>
      <c r="J283" s="217">
        <v>44806</v>
      </c>
    </row>
    <row r="284" spans="2:10" ht="19" customHeight="1">
      <c r="B284" s="316">
        <v>326</v>
      </c>
      <c r="C284" s="304" t="s">
        <v>147</v>
      </c>
      <c r="D284" s="304" t="s">
        <v>55</v>
      </c>
      <c r="E284" s="305">
        <v>44623</v>
      </c>
      <c r="F284" s="304">
        <v>200</v>
      </c>
      <c r="G284" s="304">
        <v>200</v>
      </c>
      <c r="H284" s="300">
        <v>150</v>
      </c>
      <c r="I284" s="217">
        <v>44775</v>
      </c>
      <c r="J284" s="217">
        <v>44806</v>
      </c>
    </row>
    <row r="285" spans="2:10" ht="19" customHeight="1">
      <c r="B285" s="316">
        <v>327</v>
      </c>
      <c r="C285" s="213" t="s">
        <v>147</v>
      </c>
      <c r="D285" s="213" t="s">
        <v>55</v>
      </c>
      <c r="E285" s="293">
        <v>44631</v>
      </c>
      <c r="F285" s="213">
        <v>200</v>
      </c>
      <c r="G285" s="213">
        <v>200</v>
      </c>
      <c r="H285" s="300">
        <v>150</v>
      </c>
      <c r="I285" s="216">
        <v>44775</v>
      </c>
      <c r="J285" s="217">
        <v>44806</v>
      </c>
    </row>
    <row r="286" spans="2:10" ht="19" customHeight="1">
      <c r="B286" s="316">
        <v>328</v>
      </c>
      <c r="C286" s="213" t="s">
        <v>147</v>
      </c>
      <c r="D286" s="213" t="s">
        <v>55</v>
      </c>
      <c r="E286" s="293">
        <v>44637</v>
      </c>
      <c r="F286" s="213">
        <v>200</v>
      </c>
      <c r="G286" s="213">
        <v>200</v>
      </c>
      <c r="H286" s="300">
        <v>150</v>
      </c>
      <c r="I286" s="216">
        <v>44775</v>
      </c>
      <c r="J286" s="217">
        <v>44806</v>
      </c>
    </row>
    <row r="287" spans="2:10" ht="19" customHeight="1">
      <c r="B287" s="316">
        <v>329</v>
      </c>
      <c r="C287" s="213" t="s">
        <v>147</v>
      </c>
      <c r="D287" s="213" t="s">
        <v>55</v>
      </c>
      <c r="E287" s="293">
        <v>44644</v>
      </c>
      <c r="F287" s="213">
        <v>200</v>
      </c>
      <c r="G287" s="213">
        <v>200</v>
      </c>
      <c r="H287" s="300">
        <v>150</v>
      </c>
      <c r="I287" s="216">
        <v>44775</v>
      </c>
      <c r="J287" s="217">
        <v>44806</v>
      </c>
    </row>
    <row r="288" spans="2:10" ht="19" customHeight="1" thickBot="1">
      <c r="B288" s="317">
        <v>330</v>
      </c>
      <c r="C288" s="215" t="s">
        <v>147</v>
      </c>
      <c r="D288" s="215" t="s">
        <v>55</v>
      </c>
      <c r="E288" s="302">
        <v>44657</v>
      </c>
      <c r="F288" s="215">
        <v>200</v>
      </c>
      <c r="G288" s="215">
        <v>200</v>
      </c>
      <c r="H288" s="321">
        <v>150</v>
      </c>
      <c r="I288" s="218">
        <v>44775</v>
      </c>
      <c r="J288" s="220">
        <v>44806</v>
      </c>
    </row>
    <row r="289" spans="2:10" ht="19" customHeight="1">
      <c r="B289" s="371">
        <v>331</v>
      </c>
      <c r="C289" s="346" t="s">
        <v>147</v>
      </c>
      <c r="D289" s="346" t="s">
        <v>55</v>
      </c>
      <c r="E289" s="347">
        <v>44665</v>
      </c>
      <c r="F289" s="346">
        <v>200</v>
      </c>
      <c r="G289" s="346">
        <v>200</v>
      </c>
      <c r="H289" s="306">
        <v>150</v>
      </c>
      <c r="I289" s="219">
        <v>44775</v>
      </c>
      <c r="J289" s="219">
        <v>44811</v>
      </c>
    </row>
    <row r="290" spans="2:10" ht="19" customHeight="1">
      <c r="B290" s="316">
        <v>332</v>
      </c>
      <c r="C290" s="304" t="s">
        <v>147</v>
      </c>
      <c r="D290" s="304" t="s">
        <v>55</v>
      </c>
      <c r="E290" s="305">
        <v>44672</v>
      </c>
      <c r="F290" s="304">
        <v>200</v>
      </c>
      <c r="G290" s="304">
        <v>200</v>
      </c>
      <c r="H290" s="300">
        <v>150</v>
      </c>
      <c r="I290" s="217">
        <v>44775</v>
      </c>
      <c r="J290" s="217">
        <v>44811</v>
      </c>
    </row>
    <row r="291" spans="2:10" ht="19" customHeight="1">
      <c r="B291" s="316">
        <v>333</v>
      </c>
      <c r="C291" s="213" t="s">
        <v>147</v>
      </c>
      <c r="D291" s="213" t="s">
        <v>55</v>
      </c>
      <c r="E291" s="293">
        <v>44677</v>
      </c>
      <c r="F291" s="213">
        <v>200</v>
      </c>
      <c r="G291" s="213">
        <v>200</v>
      </c>
      <c r="H291" s="300">
        <v>150</v>
      </c>
      <c r="I291" s="216">
        <v>44775</v>
      </c>
      <c r="J291" s="217">
        <v>44811</v>
      </c>
    </row>
    <row r="292" spans="2:10" ht="19" customHeight="1">
      <c r="B292" s="316">
        <v>334</v>
      </c>
      <c r="C292" s="213" t="s">
        <v>146</v>
      </c>
      <c r="D292" s="213" t="s">
        <v>55</v>
      </c>
      <c r="E292" s="293">
        <v>44595</v>
      </c>
      <c r="F292" s="213">
        <v>200</v>
      </c>
      <c r="G292" s="213">
        <v>200</v>
      </c>
      <c r="H292" s="300">
        <v>150</v>
      </c>
      <c r="I292" s="216">
        <v>44775</v>
      </c>
      <c r="J292" s="217">
        <v>44811</v>
      </c>
    </row>
    <row r="293" spans="2:10" ht="19" customHeight="1">
      <c r="B293" s="316">
        <v>335</v>
      </c>
      <c r="C293" s="213" t="s">
        <v>146</v>
      </c>
      <c r="D293" s="213" t="s">
        <v>55</v>
      </c>
      <c r="E293" s="293">
        <v>44609</v>
      </c>
      <c r="F293" s="213">
        <v>200</v>
      </c>
      <c r="G293" s="213">
        <v>200</v>
      </c>
      <c r="H293" s="300">
        <v>150</v>
      </c>
      <c r="I293" s="216">
        <v>44775</v>
      </c>
      <c r="J293" s="217">
        <v>44811</v>
      </c>
    </row>
    <row r="294" spans="2:10" ht="19" customHeight="1" thickBot="1">
      <c r="B294" s="317">
        <v>336</v>
      </c>
      <c r="C294" s="215" t="s">
        <v>146</v>
      </c>
      <c r="D294" s="215" t="s">
        <v>55</v>
      </c>
      <c r="E294" s="302">
        <v>44616</v>
      </c>
      <c r="F294" s="215">
        <v>200</v>
      </c>
      <c r="G294" s="215">
        <v>200</v>
      </c>
      <c r="H294" s="321">
        <v>150</v>
      </c>
      <c r="I294" s="218">
        <v>44775</v>
      </c>
      <c r="J294" s="217">
        <v>44811</v>
      </c>
    </row>
    <row r="295" spans="2:10" ht="19" customHeight="1">
      <c r="B295" s="370">
        <v>337</v>
      </c>
      <c r="C295" s="304" t="s">
        <v>146</v>
      </c>
      <c r="D295" s="304" t="s">
        <v>55</v>
      </c>
      <c r="E295" s="305">
        <v>44623</v>
      </c>
      <c r="F295" s="304">
        <v>200</v>
      </c>
      <c r="G295" s="304">
        <v>200</v>
      </c>
      <c r="H295" s="306">
        <v>150</v>
      </c>
      <c r="I295" s="217">
        <v>44775</v>
      </c>
      <c r="J295" s="217">
        <v>44811</v>
      </c>
    </row>
    <row r="296" spans="2:10" ht="19" customHeight="1">
      <c r="B296" s="316">
        <v>338</v>
      </c>
      <c r="C296" s="304" t="s">
        <v>146</v>
      </c>
      <c r="D296" s="304" t="s">
        <v>55</v>
      </c>
      <c r="E296" s="305">
        <v>44631</v>
      </c>
      <c r="F296" s="304">
        <v>200</v>
      </c>
      <c r="G296" s="304">
        <v>200</v>
      </c>
      <c r="H296" s="300">
        <v>150</v>
      </c>
      <c r="I296" s="217">
        <v>44775</v>
      </c>
      <c r="J296" s="217">
        <v>44811</v>
      </c>
    </row>
    <row r="297" spans="2:10" ht="19" customHeight="1">
      <c r="B297" s="316">
        <v>339</v>
      </c>
      <c r="C297" s="213" t="s">
        <v>146</v>
      </c>
      <c r="D297" s="213" t="s">
        <v>55</v>
      </c>
      <c r="E297" s="293">
        <v>44637</v>
      </c>
      <c r="F297" s="213">
        <v>200</v>
      </c>
      <c r="G297" s="213">
        <v>200</v>
      </c>
      <c r="H297" s="300">
        <v>150</v>
      </c>
      <c r="I297" s="216">
        <v>44775</v>
      </c>
      <c r="J297" s="217">
        <v>44811</v>
      </c>
    </row>
    <row r="298" spans="2:10" ht="19" customHeight="1">
      <c r="B298" s="316">
        <v>340</v>
      </c>
      <c r="C298" s="213" t="s">
        <v>146</v>
      </c>
      <c r="D298" s="213" t="s">
        <v>55</v>
      </c>
      <c r="E298" s="293">
        <v>44644</v>
      </c>
      <c r="F298" s="213">
        <v>200</v>
      </c>
      <c r="G298" s="213">
        <v>200</v>
      </c>
      <c r="H298" s="300">
        <v>150</v>
      </c>
      <c r="I298" s="216">
        <v>44775</v>
      </c>
      <c r="J298" s="217">
        <v>44811</v>
      </c>
    </row>
    <row r="299" spans="2:10" ht="19" customHeight="1">
      <c r="B299" s="316">
        <v>341</v>
      </c>
      <c r="C299" s="213" t="s">
        <v>146</v>
      </c>
      <c r="D299" s="213" t="s">
        <v>55</v>
      </c>
      <c r="E299" s="293">
        <v>44651</v>
      </c>
      <c r="F299" s="213">
        <v>200</v>
      </c>
      <c r="G299" s="213">
        <v>200</v>
      </c>
      <c r="H299" s="300">
        <v>150</v>
      </c>
      <c r="I299" s="216">
        <v>44775</v>
      </c>
      <c r="J299" s="217">
        <v>44811</v>
      </c>
    </row>
    <row r="300" spans="2:10" ht="19" customHeight="1" thickBot="1">
      <c r="B300" s="317">
        <v>342</v>
      </c>
      <c r="C300" s="215" t="s">
        <v>146</v>
      </c>
      <c r="D300" s="215" t="s">
        <v>55</v>
      </c>
      <c r="E300" s="302">
        <v>44657</v>
      </c>
      <c r="F300" s="215">
        <v>200</v>
      </c>
      <c r="G300" s="215">
        <v>200</v>
      </c>
      <c r="H300" s="321">
        <v>150</v>
      </c>
      <c r="I300" s="218">
        <v>44775</v>
      </c>
      <c r="J300" s="217">
        <v>44811</v>
      </c>
    </row>
    <row r="301" spans="2:10" ht="19" customHeight="1">
      <c r="B301" s="370">
        <v>343</v>
      </c>
      <c r="C301" s="304" t="s">
        <v>146</v>
      </c>
      <c r="D301" s="304" t="s">
        <v>55</v>
      </c>
      <c r="E301" s="305">
        <v>44665</v>
      </c>
      <c r="F301" s="304">
        <v>200</v>
      </c>
      <c r="G301" s="304">
        <v>200</v>
      </c>
      <c r="H301" s="306">
        <v>150</v>
      </c>
      <c r="I301" s="217">
        <v>44775</v>
      </c>
      <c r="J301" s="217">
        <v>44811</v>
      </c>
    </row>
    <row r="302" spans="2:10" ht="19" customHeight="1">
      <c r="B302" s="316">
        <v>344</v>
      </c>
      <c r="C302" s="304" t="s">
        <v>146</v>
      </c>
      <c r="D302" s="304" t="s">
        <v>55</v>
      </c>
      <c r="E302" s="305">
        <v>44672</v>
      </c>
      <c r="F302" s="304">
        <v>200</v>
      </c>
      <c r="G302" s="304">
        <v>200</v>
      </c>
      <c r="H302" s="300">
        <v>150</v>
      </c>
      <c r="I302" s="217">
        <v>44775</v>
      </c>
      <c r="J302" s="217">
        <v>44811</v>
      </c>
    </row>
    <row r="303" spans="2:10" ht="19" customHeight="1">
      <c r="B303" s="316">
        <v>345</v>
      </c>
      <c r="C303" s="213" t="s">
        <v>146</v>
      </c>
      <c r="D303" s="213" t="s">
        <v>55</v>
      </c>
      <c r="E303" s="293">
        <v>44678</v>
      </c>
      <c r="F303" s="213">
        <v>200</v>
      </c>
      <c r="G303" s="213">
        <v>200</v>
      </c>
      <c r="H303" s="300">
        <v>150</v>
      </c>
      <c r="I303" s="216">
        <v>44775</v>
      </c>
      <c r="J303" s="217">
        <v>44811</v>
      </c>
    </row>
    <row r="304" spans="2:10" ht="19" customHeight="1">
      <c r="B304" s="316">
        <v>346</v>
      </c>
      <c r="C304" s="213" t="s">
        <v>148</v>
      </c>
      <c r="D304" s="213" t="s">
        <v>55</v>
      </c>
      <c r="E304" s="293">
        <v>44623</v>
      </c>
      <c r="F304" s="213">
        <v>200</v>
      </c>
      <c r="G304" s="213">
        <v>200</v>
      </c>
      <c r="H304" s="300">
        <v>150</v>
      </c>
      <c r="I304" s="216">
        <v>44775</v>
      </c>
      <c r="J304" s="217">
        <v>44811</v>
      </c>
    </row>
    <row r="305" spans="2:10" ht="19" customHeight="1">
      <c r="B305" s="316">
        <v>347</v>
      </c>
      <c r="C305" s="213" t="s">
        <v>148</v>
      </c>
      <c r="D305" s="213" t="s">
        <v>55</v>
      </c>
      <c r="E305" s="293">
        <v>44631</v>
      </c>
      <c r="F305" s="213">
        <v>200</v>
      </c>
      <c r="G305" s="213">
        <v>200</v>
      </c>
      <c r="H305" s="300">
        <v>150</v>
      </c>
      <c r="I305" s="216">
        <v>44775</v>
      </c>
      <c r="J305" s="217">
        <v>44811</v>
      </c>
    </row>
    <row r="306" spans="2:10" ht="19" customHeight="1" thickBot="1">
      <c r="B306" s="317">
        <v>348</v>
      </c>
      <c r="C306" s="215" t="s">
        <v>148</v>
      </c>
      <c r="D306" s="215" t="s">
        <v>55</v>
      </c>
      <c r="E306" s="302">
        <v>44637</v>
      </c>
      <c r="F306" s="215">
        <v>200</v>
      </c>
      <c r="G306" s="215">
        <v>200</v>
      </c>
      <c r="H306" s="321">
        <v>150</v>
      </c>
      <c r="I306" s="218">
        <v>44775</v>
      </c>
      <c r="J306" s="218">
        <v>44811</v>
      </c>
    </row>
    <row r="307" spans="2:10" ht="19" customHeight="1">
      <c r="B307" s="370">
        <v>349</v>
      </c>
      <c r="C307" s="304" t="s">
        <v>148</v>
      </c>
      <c r="D307" s="304" t="s">
        <v>55</v>
      </c>
      <c r="E307" s="305">
        <v>44644</v>
      </c>
      <c r="F307" s="304">
        <v>200</v>
      </c>
      <c r="G307" s="304">
        <v>200</v>
      </c>
      <c r="H307" s="306">
        <v>150</v>
      </c>
      <c r="I307" s="217">
        <v>44775</v>
      </c>
      <c r="J307" s="217">
        <v>44817</v>
      </c>
    </row>
    <row r="308" spans="2:10" ht="19" customHeight="1">
      <c r="B308" s="316">
        <v>350</v>
      </c>
      <c r="C308" s="304" t="s">
        <v>148</v>
      </c>
      <c r="D308" s="304" t="s">
        <v>55</v>
      </c>
      <c r="E308" s="305">
        <v>44651</v>
      </c>
      <c r="F308" s="304">
        <v>200</v>
      </c>
      <c r="G308" s="304">
        <v>200</v>
      </c>
      <c r="H308" s="306">
        <v>150</v>
      </c>
      <c r="I308" s="217">
        <v>44775</v>
      </c>
      <c r="J308" s="217">
        <v>44817</v>
      </c>
    </row>
    <row r="309" spans="2:10" ht="19" customHeight="1">
      <c r="B309" s="316">
        <v>351</v>
      </c>
      <c r="C309" s="213" t="s">
        <v>148</v>
      </c>
      <c r="D309" s="213" t="s">
        <v>55</v>
      </c>
      <c r="E309" s="293">
        <v>44657</v>
      </c>
      <c r="F309" s="213">
        <v>200</v>
      </c>
      <c r="G309" s="213">
        <v>200</v>
      </c>
      <c r="H309" s="306">
        <v>150</v>
      </c>
      <c r="I309" s="216">
        <v>44775</v>
      </c>
      <c r="J309" s="217">
        <v>44817</v>
      </c>
    </row>
    <row r="310" spans="2:10" ht="19" customHeight="1">
      <c r="B310" s="316">
        <v>352</v>
      </c>
      <c r="C310" s="213" t="s">
        <v>148</v>
      </c>
      <c r="D310" s="213" t="s">
        <v>55</v>
      </c>
      <c r="E310" s="293">
        <v>44665</v>
      </c>
      <c r="F310" s="213">
        <v>200</v>
      </c>
      <c r="G310" s="213">
        <v>200</v>
      </c>
      <c r="H310" s="306">
        <v>150</v>
      </c>
      <c r="I310" s="216">
        <v>44775</v>
      </c>
      <c r="J310" s="217">
        <v>44817</v>
      </c>
    </row>
    <row r="311" spans="2:10" ht="19" customHeight="1">
      <c r="B311" s="316">
        <v>353</v>
      </c>
      <c r="C311" s="213" t="s">
        <v>148</v>
      </c>
      <c r="D311" s="213" t="s">
        <v>55</v>
      </c>
      <c r="E311" s="293">
        <v>44672</v>
      </c>
      <c r="F311" s="213">
        <v>200</v>
      </c>
      <c r="G311" s="213">
        <v>200</v>
      </c>
      <c r="H311" s="306">
        <v>150</v>
      </c>
      <c r="I311" s="216">
        <v>44775</v>
      </c>
      <c r="J311" s="217">
        <v>44817</v>
      </c>
    </row>
    <row r="312" spans="2:10" ht="19" customHeight="1" thickBot="1">
      <c r="B312" s="317">
        <v>354</v>
      </c>
      <c r="C312" s="215" t="s">
        <v>148</v>
      </c>
      <c r="D312" s="215" t="s">
        <v>55</v>
      </c>
      <c r="E312" s="302">
        <v>44679</v>
      </c>
      <c r="F312" s="215">
        <v>200</v>
      </c>
      <c r="G312" s="215">
        <v>200</v>
      </c>
      <c r="H312" s="321">
        <v>150</v>
      </c>
      <c r="I312" s="218">
        <v>44775</v>
      </c>
      <c r="J312" s="217">
        <v>44817</v>
      </c>
    </row>
    <row r="313" spans="2:10" ht="19" customHeight="1">
      <c r="B313" s="370">
        <v>355</v>
      </c>
      <c r="C313" s="304" t="s">
        <v>148</v>
      </c>
      <c r="D313" s="304" t="s">
        <v>55</v>
      </c>
      <c r="E313" s="305">
        <v>44686</v>
      </c>
      <c r="F313" s="304">
        <v>200</v>
      </c>
      <c r="G313" s="304">
        <v>200</v>
      </c>
      <c r="H313" s="306">
        <v>150</v>
      </c>
      <c r="I313" s="217">
        <v>44775</v>
      </c>
      <c r="J313" s="217">
        <v>44817</v>
      </c>
    </row>
    <row r="314" spans="2:10" ht="19" customHeight="1">
      <c r="B314" s="316">
        <v>356</v>
      </c>
      <c r="C314" s="304" t="s">
        <v>148</v>
      </c>
      <c r="D314" s="304" t="s">
        <v>55</v>
      </c>
      <c r="E314" s="305">
        <v>44693</v>
      </c>
      <c r="F314" s="304">
        <v>200</v>
      </c>
      <c r="G314" s="304">
        <v>200</v>
      </c>
      <c r="H314" s="306">
        <v>150</v>
      </c>
      <c r="I314" s="217">
        <v>44775</v>
      </c>
      <c r="J314" s="217">
        <v>44817</v>
      </c>
    </row>
    <row r="315" spans="2:10" ht="19" customHeight="1">
      <c r="B315" s="316">
        <v>357</v>
      </c>
      <c r="C315" s="213" t="s">
        <v>148</v>
      </c>
      <c r="D315" s="213" t="s">
        <v>55</v>
      </c>
      <c r="E315" s="293">
        <v>44700</v>
      </c>
      <c r="F315" s="213">
        <v>200</v>
      </c>
      <c r="G315" s="213">
        <v>200</v>
      </c>
      <c r="H315" s="306">
        <v>150</v>
      </c>
      <c r="I315" s="216">
        <v>44775</v>
      </c>
      <c r="J315" s="217">
        <v>44817</v>
      </c>
    </row>
    <row r="316" spans="2:10" ht="19" customHeight="1" thickBot="1">
      <c r="B316" s="317">
        <v>358</v>
      </c>
      <c r="C316" s="215" t="s">
        <v>148</v>
      </c>
      <c r="D316" s="215" t="s">
        <v>55</v>
      </c>
      <c r="E316" s="302">
        <v>44705</v>
      </c>
      <c r="F316" s="215">
        <v>200</v>
      </c>
      <c r="G316" s="215">
        <v>200</v>
      </c>
      <c r="H316" s="306">
        <v>150</v>
      </c>
      <c r="I316" s="218">
        <v>44775</v>
      </c>
      <c r="J316" s="218">
        <v>44817</v>
      </c>
    </row>
    <row r="317" spans="2:10" ht="38" customHeight="1">
      <c r="B317" s="316"/>
      <c r="C317" s="1" t="s">
        <v>1</v>
      </c>
      <c r="D317" s="1" t="s">
        <v>77</v>
      </c>
      <c r="E317" s="1" t="s">
        <v>3</v>
      </c>
      <c r="F317" s="1" t="s">
        <v>4</v>
      </c>
      <c r="G317" s="2" t="s">
        <v>5</v>
      </c>
      <c r="H317" s="3" t="s">
        <v>6</v>
      </c>
      <c r="I317" s="3" t="s">
        <v>7</v>
      </c>
      <c r="J317" s="5" t="s">
        <v>8</v>
      </c>
    </row>
    <row r="318" spans="2:10" ht="19" customHeight="1">
      <c r="B318" s="316">
        <v>431</v>
      </c>
      <c r="C318" s="377" t="s">
        <v>98</v>
      </c>
      <c r="D318" s="377" t="s">
        <v>55</v>
      </c>
      <c r="E318" s="378">
        <v>43922</v>
      </c>
      <c r="F318" s="377">
        <v>200</v>
      </c>
      <c r="G318" s="319">
        <v>200</v>
      </c>
      <c r="H318" s="377">
        <v>100</v>
      </c>
      <c r="I318" s="378">
        <v>44833</v>
      </c>
      <c r="J318" s="386">
        <v>44840</v>
      </c>
    </row>
    <row r="319" spans="2:10" ht="19" customHeight="1">
      <c r="B319" s="316">
        <v>432</v>
      </c>
      <c r="C319" s="377" t="s">
        <v>98</v>
      </c>
      <c r="D319" s="377" t="s">
        <v>55</v>
      </c>
      <c r="E319" s="378">
        <v>43943</v>
      </c>
      <c r="F319" s="377">
        <v>200</v>
      </c>
      <c r="G319" s="319">
        <v>200</v>
      </c>
      <c r="H319" s="377">
        <v>100</v>
      </c>
      <c r="I319" s="378">
        <v>44833</v>
      </c>
      <c r="J319" s="386">
        <v>44840</v>
      </c>
    </row>
    <row r="320" spans="2:10" ht="19" customHeight="1">
      <c r="B320" s="316">
        <v>433</v>
      </c>
      <c r="C320" s="377" t="s">
        <v>98</v>
      </c>
      <c r="D320" s="377" t="s">
        <v>55</v>
      </c>
      <c r="E320" s="378">
        <v>43957</v>
      </c>
      <c r="F320" s="379">
        <v>1000</v>
      </c>
      <c r="G320" s="319" t="s">
        <v>710</v>
      </c>
      <c r="H320" s="377">
        <v>500</v>
      </c>
      <c r="I320" s="378">
        <v>44833</v>
      </c>
      <c r="J320" s="386">
        <v>44840</v>
      </c>
    </row>
    <row r="321" spans="2:10" ht="19" customHeight="1">
      <c r="B321" s="316">
        <v>434</v>
      </c>
      <c r="C321" s="377" t="s">
        <v>94</v>
      </c>
      <c r="D321" s="377" t="s">
        <v>55</v>
      </c>
      <c r="E321" s="378">
        <v>44224</v>
      </c>
      <c r="F321" s="377">
        <v>200</v>
      </c>
      <c r="G321" s="319">
        <v>200</v>
      </c>
      <c r="H321" s="377">
        <v>100</v>
      </c>
      <c r="I321" s="378">
        <v>44833</v>
      </c>
      <c r="J321" s="386">
        <v>44840</v>
      </c>
    </row>
    <row r="322" spans="2:10" ht="19" customHeight="1">
      <c r="B322" s="316">
        <v>435</v>
      </c>
      <c r="C322" s="213" t="s">
        <v>143</v>
      </c>
      <c r="D322" s="213" t="s">
        <v>55</v>
      </c>
      <c r="E322" s="293">
        <v>44567</v>
      </c>
      <c r="F322" s="377">
        <v>200</v>
      </c>
      <c r="G322" s="319">
        <v>200</v>
      </c>
      <c r="H322" s="377">
        <v>100</v>
      </c>
      <c r="I322" s="378">
        <v>44833</v>
      </c>
      <c r="J322" s="386">
        <v>44840</v>
      </c>
    </row>
    <row r="323" spans="2:10" ht="19" customHeight="1" thickBot="1">
      <c r="B323" s="316">
        <v>436</v>
      </c>
      <c r="C323" s="215" t="s">
        <v>143</v>
      </c>
      <c r="D323" s="215" t="s">
        <v>55</v>
      </c>
      <c r="E323" s="302">
        <v>44574</v>
      </c>
      <c r="F323" s="383">
        <v>200</v>
      </c>
      <c r="G323" s="320">
        <v>200</v>
      </c>
      <c r="H323" s="383">
        <v>100</v>
      </c>
      <c r="I323" s="384">
        <v>44833</v>
      </c>
      <c r="J323" s="387">
        <v>44840</v>
      </c>
    </row>
    <row r="324" spans="2:10" ht="19" customHeight="1">
      <c r="B324" s="316">
        <v>437</v>
      </c>
      <c r="C324" s="304" t="s">
        <v>143</v>
      </c>
      <c r="D324" s="304" t="s">
        <v>55</v>
      </c>
      <c r="E324" s="305">
        <v>44581</v>
      </c>
      <c r="F324" s="380">
        <v>200</v>
      </c>
      <c r="G324" s="381">
        <v>200</v>
      </c>
      <c r="H324" s="380">
        <v>100</v>
      </c>
      <c r="I324" s="382">
        <v>44833</v>
      </c>
      <c r="J324" s="388">
        <v>44846</v>
      </c>
    </row>
    <row r="325" spans="2:10" ht="19" customHeight="1">
      <c r="B325" s="316">
        <v>438</v>
      </c>
      <c r="C325" s="213" t="s">
        <v>143</v>
      </c>
      <c r="D325" s="213" t="s">
        <v>55</v>
      </c>
      <c r="E325" s="293">
        <v>44588</v>
      </c>
      <c r="F325" s="377">
        <v>200</v>
      </c>
      <c r="G325" s="319">
        <v>200</v>
      </c>
      <c r="H325" s="377">
        <v>100</v>
      </c>
      <c r="I325" s="378">
        <v>44833</v>
      </c>
      <c r="J325" s="388">
        <v>44846</v>
      </c>
    </row>
    <row r="326" spans="2:10" ht="19" customHeight="1">
      <c r="B326" s="316">
        <v>439</v>
      </c>
      <c r="C326" s="213" t="s">
        <v>143</v>
      </c>
      <c r="D326" s="213" t="s">
        <v>55</v>
      </c>
      <c r="E326" s="293">
        <v>44595</v>
      </c>
      <c r="F326" s="379">
        <v>400</v>
      </c>
      <c r="G326" s="319">
        <v>200</v>
      </c>
      <c r="H326" s="377">
        <v>100</v>
      </c>
      <c r="I326" s="378">
        <v>44833</v>
      </c>
      <c r="J326" s="388">
        <v>44846</v>
      </c>
    </row>
    <row r="327" spans="2:10" ht="19" customHeight="1">
      <c r="B327" s="316">
        <v>440</v>
      </c>
      <c r="C327" s="213" t="s">
        <v>143</v>
      </c>
      <c r="D327" s="213" t="s">
        <v>55</v>
      </c>
      <c r="E327" s="293">
        <v>44602</v>
      </c>
      <c r="F327" s="377">
        <v>200</v>
      </c>
      <c r="G327" s="319">
        <v>200</v>
      </c>
      <c r="H327" s="377">
        <v>100</v>
      </c>
      <c r="I327" s="378">
        <v>44833</v>
      </c>
      <c r="J327" s="388">
        <v>44846</v>
      </c>
    </row>
    <row r="328" spans="2:10" ht="19" customHeight="1">
      <c r="B328" s="316">
        <v>441</v>
      </c>
      <c r="C328" s="304" t="s">
        <v>143</v>
      </c>
      <c r="D328" s="304" t="s">
        <v>55</v>
      </c>
      <c r="E328" s="305">
        <v>44609</v>
      </c>
      <c r="F328" s="377">
        <v>200</v>
      </c>
      <c r="G328" s="319">
        <v>200</v>
      </c>
      <c r="H328" s="377">
        <v>100</v>
      </c>
      <c r="I328" s="378">
        <v>44833</v>
      </c>
      <c r="J328" s="388">
        <v>44846</v>
      </c>
    </row>
    <row r="329" spans="2:10" ht="19" customHeight="1" thickBot="1">
      <c r="B329" s="316">
        <v>442</v>
      </c>
      <c r="C329" s="215" t="s">
        <v>143</v>
      </c>
      <c r="D329" s="215" t="s">
        <v>55</v>
      </c>
      <c r="E329" s="302">
        <v>44616</v>
      </c>
      <c r="F329" s="385">
        <v>400</v>
      </c>
      <c r="G329" s="320">
        <v>200</v>
      </c>
      <c r="H329" s="383">
        <v>100</v>
      </c>
      <c r="I329" s="384">
        <v>44833</v>
      </c>
      <c r="J329" s="387">
        <v>44846</v>
      </c>
    </row>
    <row r="330" spans="2:10" ht="19" customHeight="1">
      <c r="B330" s="316">
        <v>443</v>
      </c>
      <c r="C330" s="304" t="s">
        <v>143</v>
      </c>
      <c r="D330" s="304" t="s">
        <v>55</v>
      </c>
      <c r="E330" s="305">
        <v>44623</v>
      </c>
      <c r="F330" s="380">
        <v>200</v>
      </c>
      <c r="G330" s="381">
        <v>200</v>
      </c>
      <c r="H330" s="380">
        <v>100</v>
      </c>
      <c r="I330" s="382">
        <v>44833</v>
      </c>
      <c r="J330" s="388">
        <v>44846</v>
      </c>
    </row>
    <row r="331" spans="2:10" ht="19" customHeight="1">
      <c r="B331" s="316">
        <v>444</v>
      </c>
      <c r="C331" s="213" t="s">
        <v>143</v>
      </c>
      <c r="D331" s="213" t="s">
        <v>55</v>
      </c>
      <c r="E331" s="293">
        <v>44631</v>
      </c>
      <c r="F331" s="377">
        <v>200</v>
      </c>
      <c r="G331" s="319">
        <v>200</v>
      </c>
      <c r="H331" s="377">
        <v>100</v>
      </c>
      <c r="I331" s="378">
        <v>44833</v>
      </c>
      <c r="J331" s="388">
        <v>44846</v>
      </c>
    </row>
    <row r="332" spans="2:10" ht="19" customHeight="1">
      <c r="B332" s="316">
        <v>445</v>
      </c>
      <c r="C332" s="213" t="s">
        <v>143</v>
      </c>
      <c r="D332" s="213" t="s">
        <v>55</v>
      </c>
      <c r="E332" s="293">
        <v>44655</v>
      </c>
      <c r="F332" s="377">
        <v>200</v>
      </c>
      <c r="G332" s="319">
        <v>200</v>
      </c>
      <c r="H332" s="377">
        <v>100</v>
      </c>
      <c r="I332" s="378">
        <v>44833</v>
      </c>
      <c r="J332" s="388">
        <v>44846</v>
      </c>
    </row>
    <row r="333" spans="2:10" ht="19" customHeight="1">
      <c r="B333" s="316">
        <v>446</v>
      </c>
      <c r="C333" s="213" t="s">
        <v>145</v>
      </c>
      <c r="D333" s="213" t="s">
        <v>55</v>
      </c>
      <c r="E333" s="293">
        <v>44574</v>
      </c>
      <c r="F333" s="377">
        <v>200</v>
      </c>
      <c r="G333" s="319">
        <v>200</v>
      </c>
      <c r="H333" s="377">
        <v>100</v>
      </c>
      <c r="I333" s="378">
        <v>44833</v>
      </c>
      <c r="J333" s="388">
        <v>44846</v>
      </c>
    </row>
    <row r="334" spans="2:10" ht="19" customHeight="1">
      <c r="B334" s="316">
        <v>447</v>
      </c>
      <c r="C334" s="213" t="s">
        <v>145</v>
      </c>
      <c r="D334" s="213" t="s">
        <v>55</v>
      </c>
      <c r="E334" s="293">
        <v>44588</v>
      </c>
      <c r="F334" s="377">
        <v>200</v>
      </c>
      <c r="G334" s="319">
        <v>200</v>
      </c>
      <c r="H334" s="377">
        <v>100</v>
      </c>
      <c r="I334" s="378">
        <v>44833</v>
      </c>
      <c r="J334" s="388">
        <v>44846</v>
      </c>
    </row>
    <row r="335" spans="2:10" ht="19" customHeight="1" thickBot="1">
      <c r="B335" s="316">
        <v>448</v>
      </c>
      <c r="C335" s="215" t="s">
        <v>145</v>
      </c>
      <c r="D335" s="215" t="s">
        <v>55</v>
      </c>
      <c r="E335" s="302">
        <v>44595</v>
      </c>
      <c r="F335" s="383">
        <v>200</v>
      </c>
      <c r="G335" s="320">
        <v>200</v>
      </c>
      <c r="H335" s="383">
        <v>100</v>
      </c>
      <c r="I335" s="384">
        <v>44833</v>
      </c>
      <c r="J335" s="387">
        <v>44846</v>
      </c>
    </row>
    <row r="336" spans="2:10" ht="19" customHeight="1">
      <c r="B336" s="316">
        <v>449</v>
      </c>
      <c r="C336" s="304" t="s">
        <v>145</v>
      </c>
      <c r="D336" s="304" t="s">
        <v>55</v>
      </c>
      <c r="E336" s="305">
        <v>44609</v>
      </c>
      <c r="F336" s="380">
        <v>200</v>
      </c>
      <c r="G336" s="381">
        <v>200</v>
      </c>
      <c r="H336" s="380">
        <v>100</v>
      </c>
      <c r="I336" s="382">
        <v>44833</v>
      </c>
      <c r="J336" s="388">
        <v>44846</v>
      </c>
    </row>
    <row r="337" spans="2:10" ht="19" customHeight="1">
      <c r="B337" s="316">
        <v>450</v>
      </c>
      <c r="C337" s="213" t="s">
        <v>145</v>
      </c>
      <c r="D337" s="213" t="s">
        <v>55</v>
      </c>
      <c r="E337" s="293">
        <v>44616</v>
      </c>
      <c r="F337" s="377">
        <v>200</v>
      </c>
      <c r="G337" s="319">
        <v>200</v>
      </c>
      <c r="H337" s="377">
        <v>100</v>
      </c>
      <c r="I337" s="378">
        <v>44833</v>
      </c>
      <c r="J337" s="388">
        <v>44846</v>
      </c>
    </row>
    <row r="338" spans="2:10" ht="19" customHeight="1">
      <c r="B338" s="316">
        <v>451</v>
      </c>
      <c r="C338" s="213" t="s">
        <v>145</v>
      </c>
      <c r="D338" s="213" t="s">
        <v>55</v>
      </c>
      <c r="E338" s="293">
        <v>44623</v>
      </c>
      <c r="F338" s="379">
        <v>400</v>
      </c>
      <c r="G338" s="319">
        <v>200</v>
      </c>
      <c r="H338" s="377">
        <v>100</v>
      </c>
      <c r="I338" s="378">
        <v>44833</v>
      </c>
      <c r="J338" s="388">
        <v>44846</v>
      </c>
    </row>
    <row r="339" spans="2:10" ht="19" customHeight="1">
      <c r="B339" s="316">
        <v>452</v>
      </c>
      <c r="C339" s="213" t="s">
        <v>145</v>
      </c>
      <c r="D339" s="213" t="s">
        <v>55</v>
      </c>
      <c r="E339" s="293">
        <v>44631</v>
      </c>
      <c r="F339" s="377">
        <v>200</v>
      </c>
      <c r="G339" s="319">
        <v>200</v>
      </c>
      <c r="H339" s="377">
        <v>100</v>
      </c>
      <c r="I339" s="378">
        <v>44833</v>
      </c>
      <c r="J339" s="388">
        <v>44846</v>
      </c>
    </row>
    <row r="340" spans="2:10" ht="19" customHeight="1">
      <c r="B340" s="316">
        <v>453</v>
      </c>
      <c r="C340" s="213" t="s">
        <v>145</v>
      </c>
      <c r="D340" s="213" t="s">
        <v>55</v>
      </c>
      <c r="E340" s="293">
        <v>44644</v>
      </c>
      <c r="F340" s="379">
        <v>400</v>
      </c>
      <c r="G340" s="319">
        <v>200</v>
      </c>
      <c r="H340" s="377">
        <v>100</v>
      </c>
      <c r="I340" s="378">
        <v>44833</v>
      </c>
      <c r="J340" s="388">
        <v>44846</v>
      </c>
    </row>
    <row r="341" spans="2:10" ht="19" customHeight="1" thickBot="1">
      <c r="B341" s="316">
        <v>454</v>
      </c>
      <c r="C341" s="215" t="s">
        <v>145</v>
      </c>
      <c r="D341" s="215" t="s">
        <v>55</v>
      </c>
      <c r="E341" s="302">
        <v>44652</v>
      </c>
      <c r="F341" s="383">
        <v>200</v>
      </c>
      <c r="G341" s="320">
        <v>200</v>
      </c>
      <c r="H341" s="383">
        <v>100</v>
      </c>
      <c r="I341" s="384">
        <v>44833</v>
      </c>
      <c r="J341" s="387">
        <v>44846</v>
      </c>
    </row>
    <row r="342" spans="2:10" ht="19" customHeight="1">
      <c r="B342" s="316">
        <v>455</v>
      </c>
      <c r="C342" s="304" t="s">
        <v>146</v>
      </c>
      <c r="D342" s="304" t="s">
        <v>55</v>
      </c>
      <c r="E342" s="305">
        <v>44595</v>
      </c>
      <c r="F342" s="380">
        <v>200</v>
      </c>
      <c r="G342" s="381">
        <v>200</v>
      </c>
      <c r="H342" s="380">
        <v>100</v>
      </c>
      <c r="I342" s="382">
        <v>44833</v>
      </c>
      <c r="J342" s="388">
        <v>44847</v>
      </c>
    </row>
    <row r="343" spans="2:10" ht="19" customHeight="1">
      <c r="B343" s="316">
        <v>456</v>
      </c>
      <c r="C343" s="213" t="s">
        <v>146</v>
      </c>
      <c r="D343" s="213" t="s">
        <v>55</v>
      </c>
      <c r="E343" s="293">
        <v>44609</v>
      </c>
      <c r="F343" s="377">
        <v>200</v>
      </c>
      <c r="G343" s="319">
        <v>200</v>
      </c>
      <c r="H343" s="377">
        <v>100</v>
      </c>
      <c r="I343" s="378">
        <v>44833</v>
      </c>
      <c r="J343" s="388">
        <v>44847</v>
      </c>
    </row>
    <row r="344" spans="2:10" ht="19" customHeight="1">
      <c r="B344" s="316">
        <v>457</v>
      </c>
      <c r="C344" s="213" t="s">
        <v>146</v>
      </c>
      <c r="D344" s="213" t="s">
        <v>55</v>
      </c>
      <c r="E344" s="293">
        <v>44616</v>
      </c>
      <c r="F344" s="377">
        <v>200</v>
      </c>
      <c r="G344" s="319">
        <v>200</v>
      </c>
      <c r="H344" s="377">
        <v>100</v>
      </c>
      <c r="I344" s="378">
        <v>44833</v>
      </c>
      <c r="J344" s="388">
        <v>44847</v>
      </c>
    </row>
    <row r="345" spans="2:10" ht="19" customHeight="1">
      <c r="B345" s="316">
        <v>458</v>
      </c>
      <c r="C345" s="213" t="s">
        <v>146</v>
      </c>
      <c r="D345" s="213" t="s">
        <v>55</v>
      </c>
      <c r="E345" s="293">
        <v>44623</v>
      </c>
      <c r="F345" s="377">
        <v>200</v>
      </c>
      <c r="G345" s="319">
        <v>200</v>
      </c>
      <c r="H345" s="377">
        <v>100</v>
      </c>
      <c r="I345" s="378">
        <v>44833</v>
      </c>
      <c r="J345" s="388">
        <v>44847</v>
      </c>
    </row>
    <row r="346" spans="2:10" ht="19" customHeight="1">
      <c r="B346" s="316">
        <v>459</v>
      </c>
      <c r="C346" s="213" t="s">
        <v>146</v>
      </c>
      <c r="D346" s="213" t="s">
        <v>55</v>
      </c>
      <c r="E346" s="293">
        <v>44631</v>
      </c>
      <c r="F346" s="377">
        <v>200</v>
      </c>
      <c r="G346" s="319">
        <v>200</v>
      </c>
      <c r="H346" s="377">
        <v>100</v>
      </c>
      <c r="I346" s="378">
        <v>44833</v>
      </c>
      <c r="J346" s="388">
        <v>44847</v>
      </c>
    </row>
    <row r="347" spans="2:10" ht="19" customHeight="1" thickBot="1">
      <c r="B347" s="316">
        <v>460</v>
      </c>
      <c r="C347" s="215" t="s">
        <v>146</v>
      </c>
      <c r="D347" s="215" t="s">
        <v>55</v>
      </c>
      <c r="E347" s="302">
        <v>44637</v>
      </c>
      <c r="F347" s="385">
        <v>400</v>
      </c>
      <c r="G347" s="320">
        <v>200</v>
      </c>
      <c r="H347" s="383">
        <v>100</v>
      </c>
      <c r="I347" s="384">
        <v>44833</v>
      </c>
      <c r="J347" s="387">
        <v>44847</v>
      </c>
    </row>
    <row r="348" spans="2:10" ht="19" customHeight="1">
      <c r="B348" s="316">
        <v>461</v>
      </c>
      <c r="C348" s="304" t="s">
        <v>146</v>
      </c>
      <c r="D348" s="304" t="s">
        <v>55</v>
      </c>
      <c r="E348" s="305">
        <v>44644</v>
      </c>
      <c r="F348" s="380">
        <v>200</v>
      </c>
      <c r="G348" s="381">
        <v>200</v>
      </c>
      <c r="H348" s="380">
        <v>100</v>
      </c>
      <c r="I348" s="382">
        <v>44833</v>
      </c>
      <c r="J348" s="388">
        <v>44847</v>
      </c>
    </row>
    <row r="349" spans="2:10" ht="19" customHeight="1">
      <c r="B349" s="316">
        <v>462</v>
      </c>
      <c r="C349" s="213" t="s">
        <v>146</v>
      </c>
      <c r="D349" s="213" t="s">
        <v>55</v>
      </c>
      <c r="E349" s="293">
        <v>44651</v>
      </c>
      <c r="F349" s="379">
        <v>400</v>
      </c>
      <c r="G349" s="319">
        <v>200</v>
      </c>
      <c r="H349" s="377">
        <v>100</v>
      </c>
      <c r="I349" s="378">
        <v>44833</v>
      </c>
      <c r="J349" s="388">
        <v>44847</v>
      </c>
    </row>
    <row r="350" spans="2:10" ht="19" customHeight="1">
      <c r="B350" s="316">
        <v>463</v>
      </c>
      <c r="C350" s="213" t="s">
        <v>146</v>
      </c>
      <c r="D350" s="213" t="s">
        <v>55</v>
      </c>
      <c r="E350" s="293">
        <v>44657</v>
      </c>
      <c r="F350" s="377">
        <v>200</v>
      </c>
      <c r="G350" s="319">
        <v>200</v>
      </c>
      <c r="H350" s="377">
        <v>100</v>
      </c>
      <c r="I350" s="378">
        <v>44833</v>
      </c>
      <c r="J350" s="388">
        <v>44847</v>
      </c>
    </row>
    <row r="351" spans="2:10" ht="19" customHeight="1">
      <c r="B351" s="316">
        <v>464</v>
      </c>
      <c r="C351" s="213" t="s">
        <v>146</v>
      </c>
      <c r="D351" s="213" t="s">
        <v>55</v>
      </c>
      <c r="E351" s="293">
        <v>44665</v>
      </c>
      <c r="F351" s="377">
        <v>200</v>
      </c>
      <c r="G351" s="319">
        <v>200</v>
      </c>
      <c r="H351" s="377">
        <v>100</v>
      </c>
      <c r="I351" s="378">
        <v>44833</v>
      </c>
      <c r="J351" s="388">
        <v>44847</v>
      </c>
    </row>
    <row r="352" spans="2:10" ht="19" customHeight="1">
      <c r="B352" s="316">
        <v>465</v>
      </c>
      <c r="C352" s="213" t="s">
        <v>146</v>
      </c>
      <c r="D352" s="213" t="s">
        <v>55</v>
      </c>
      <c r="E352" s="293">
        <v>44672</v>
      </c>
      <c r="F352" s="377">
        <v>200</v>
      </c>
      <c r="G352" s="319">
        <v>200</v>
      </c>
      <c r="H352" s="377">
        <v>100</v>
      </c>
      <c r="I352" s="378">
        <v>44833</v>
      </c>
      <c r="J352" s="388">
        <v>44847</v>
      </c>
    </row>
    <row r="353" spans="2:10" ht="19" customHeight="1" thickBot="1">
      <c r="B353" s="316">
        <v>466</v>
      </c>
      <c r="C353" s="215" t="s">
        <v>146</v>
      </c>
      <c r="D353" s="215" t="s">
        <v>55</v>
      </c>
      <c r="E353" s="302">
        <v>44678</v>
      </c>
      <c r="F353" s="383">
        <v>200</v>
      </c>
      <c r="G353" s="320">
        <v>200</v>
      </c>
      <c r="H353" s="383">
        <v>100</v>
      </c>
      <c r="I353" s="384">
        <v>44833</v>
      </c>
      <c r="J353" s="387">
        <v>44847</v>
      </c>
    </row>
    <row r="354" spans="2:10" ht="19" customHeight="1">
      <c r="B354" s="316"/>
      <c r="C354" s="1" t="s">
        <v>1</v>
      </c>
      <c r="D354" s="1"/>
      <c r="E354" s="1" t="s">
        <v>3</v>
      </c>
      <c r="F354" s="1" t="s">
        <v>4</v>
      </c>
      <c r="G354" s="2" t="s">
        <v>5</v>
      </c>
      <c r="H354" s="3" t="s">
        <v>6</v>
      </c>
      <c r="I354" s="322" t="s">
        <v>7</v>
      </c>
      <c r="J354" s="323" t="s">
        <v>8</v>
      </c>
    </row>
    <row r="355" spans="2:10" ht="19" customHeight="1">
      <c r="B355" s="316"/>
      <c r="C355" s="213"/>
      <c r="D355" s="213"/>
      <c r="E355" s="293"/>
      <c r="F355" s="213"/>
      <c r="G355" s="213"/>
      <c r="H355" s="213"/>
      <c r="I355" s="216"/>
      <c r="J355" s="7"/>
    </row>
    <row r="356" spans="2:10" ht="19" customHeight="1">
      <c r="B356" s="316"/>
      <c r="C356" s="213"/>
      <c r="D356" s="213"/>
      <c r="E356" s="293"/>
      <c r="F356" s="213"/>
      <c r="G356" s="213"/>
      <c r="H356" s="213"/>
      <c r="I356" s="216"/>
      <c r="J356" s="7"/>
    </row>
    <row r="357" spans="2:10" ht="19" customHeight="1">
      <c r="B357" s="316"/>
      <c r="C357" s="213"/>
      <c r="D357" s="213"/>
      <c r="E357" s="293"/>
      <c r="F357" s="213"/>
      <c r="G357" s="213"/>
      <c r="H357" s="213"/>
      <c r="I357" s="216"/>
      <c r="J357" s="7"/>
    </row>
    <row r="358" spans="2:10" ht="19" customHeight="1">
      <c r="B358" s="316"/>
      <c r="C358" s="213"/>
      <c r="D358" s="213"/>
      <c r="E358" s="293"/>
      <c r="F358" s="213"/>
      <c r="G358" s="213"/>
      <c r="H358" s="213"/>
      <c r="I358" s="216"/>
      <c r="J358" s="7"/>
    </row>
    <row r="359" spans="2:10" ht="19" customHeight="1">
      <c r="B359" s="316"/>
      <c r="C359" s="213"/>
      <c r="D359" s="213"/>
      <c r="E359" s="293"/>
      <c r="F359" s="213"/>
      <c r="G359" s="213"/>
      <c r="H359" s="213"/>
      <c r="I359" s="216"/>
      <c r="J359" s="7"/>
    </row>
    <row r="360" spans="2:10" ht="19" customHeight="1">
      <c r="B360" s="316"/>
      <c r="C360" s="213"/>
      <c r="D360" s="213"/>
      <c r="E360" s="293"/>
      <c r="F360" s="213"/>
      <c r="G360" s="213"/>
      <c r="H360" s="213"/>
      <c r="I360" s="216"/>
      <c r="J360" s="7"/>
    </row>
    <row r="361" spans="2:10" ht="19" customHeight="1">
      <c r="B361" s="316"/>
      <c r="C361" s="213"/>
      <c r="D361" s="213"/>
      <c r="E361" s="293"/>
      <c r="F361" s="213"/>
      <c r="G361" s="213"/>
      <c r="H361" s="213"/>
      <c r="I361" s="216"/>
      <c r="J361" s="7"/>
    </row>
    <row r="362" spans="2:10" ht="19" customHeight="1">
      <c r="B362" s="316"/>
      <c r="C362" s="213"/>
      <c r="D362" s="213"/>
      <c r="E362" s="293"/>
      <c r="F362" s="213"/>
      <c r="G362" s="213"/>
      <c r="H362" s="213"/>
      <c r="I362" s="216"/>
      <c r="J362" s="7"/>
    </row>
    <row r="363" spans="2:10" ht="19" customHeight="1">
      <c r="B363" s="316"/>
      <c r="C363" s="213"/>
      <c r="D363" s="213"/>
      <c r="E363" s="293"/>
      <c r="F363" s="213"/>
      <c r="G363" s="213"/>
      <c r="H363" s="213"/>
      <c r="I363" s="216"/>
      <c r="J363" s="7"/>
    </row>
    <row r="364" spans="2:10" ht="19" customHeight="1">
      <c r="B364" s="316"/>
      <c r="C364" s="213"/>
      <c r="D364" s="213"/>
      <c r="E364" s="293"/>
      <c r="F364" s="213"/>
      <c r="G364" s="213"/>
      <c r="H364" s="213"/>
      <c r="I364" s="216"/>
      <c r="J364" s="7"/>
    </row>
    <row r="365" spans="2:10" ht="19" customHeight="1">
      <c r="B365" s="316"/>
      <c r="C365" s="213"/>
      <c r="D365" s="213"/>
      <c r="E365" s="293"/>
      <c r="F365" s="213"/>
      <c r="G365" s="213"/>
      <c r="H365" s="213"/>
      <c r="I365" s="216"/>
      <c r="J365" s="7"/>
    </row>
    <row r="366" spans="2:10" ht="19" customHeight="1">
      <c r="B366" s="316"/>
      <c r="C366" s="213"/>
      <c r="D366" s="213"/>
      <c r="E366" s="293"/>
      <c r="F366" s="213"/>
      <c r="G366" s="213"/>
      <c r="H366" s="213"/>
      <c r="I366" s="216"/>
      <c r="J366" s="7"/>
    </row>
    <row r="367" spans="2:10" ht="19" customHeight="1">
      <c r="B367" s="316"/>
      <c r="C367" s="213"/>
      <c r="D367" s="213"/>
      <c r="E367" s="293"/>
      <c r="F367" s="213"/>
      <c r="G367" s="213"/>
      <c r="H367" s="213"/>
      <c r="I367" s="216"/>
      <c r="J367" s="7"/>
    </row>
    <row r="368" spans="2:10" ht="19" customHeight="1">
      <c r="B368" s="316"/>
      <c r="C368" s="213"/>
      <c r="D368" s="213"/>
      <c r="E368" s="293"/>
      <c r="F368" s="213"/>
      <c r="G368" s="213"/>
      <c r="H368" s="213"/>
      <c r="I368" s="216"/>
      <c r="J368" s="7"/>
    </row>
    <row r="369" spans="2:10" ht="19" customHeight="1">
      <c r="B369" s="316"/>
      <c r="C369" s="213"/>
      <c r="D369" s="213"/>
      <c r="E369" s="293"/>
      <c r="F369" s="213"/>
      <c r="G369" s="213"/>
      <c r="H369" s="213"/>
      <c r="I369" s="216"/>
      <c r="J369" s="7"/>
    </row>
    <row r="370" spans="2:10" ht="19" customHeight="1">
      <c r="B370" s="316"/>
      <c r="C370" s="213"/>
      <c r="D370" s="213"/>
      <c r="E370" s="293"/>
      <c r="F370" s="213"/>
      <c r="G370" s="213"/>
      <c r="H370" s="213"/>
      <c r="I370" s="216"/>
      <c r="J370" s="7"/>
    </row>
    <row r="371" spans="2:10" ht="19" customHeight="1">
      <c r="B371" s="316"/>
      <c r="C371" s="213"/>
      <c r="D371" s="213"/>
      <c r="E371" s="293"/>
      <c r="F371" s="213"/>
      <c r="G371" s="213"/>
      <c r="H371" s="213"/>
      <c r="I371" s="216"/>
      <c r="J371" s="7"/>
    </row>
    <row r="372" spans="2:10" ht="19" customHeight="1">
      <c r="B372" s="316"/>
      <c r="C372" s="213"/>
      <c r="D372" s="213"/>
      <c r="E372" s="293"/>
      <c r="F372" s="213"/>
      <c r="G372" s="213"/>
      <c r="H372" s="213"/>
      <c r="I372" s="216"/>
      <c r="J372" s="7"/>
    </row>
    <row r="373" spans="2:10" ht="19" customHeight="1">
      <c r="B373" s="316"/>
      <c r="C373" s="213"/>
      <c r="D373" s="213"/>
      <c r="E373" s="293"/>
      <c r="F373" s="213"/>
      <c r="G373" s="213"/>
      <c r="H373" s="213"/>
      <c r="I373" s="216"/>
      <c r="J373" s="7"/>
    </row>
    <row r="374" spans="2:10" ht="19" customHeight="1">
      <c r="B374" s="316"/>
      <c r="C374" s="213"/>
      <c r="D374" s="213"/>
      <c r="E374" s="293"/>
      <c r="F374" s="213"/>
      <c r="G374" s="213"/>
      <c r="H374" s="213"/>
      <c r="I374" s="216"/>
      <c r="J374" s="7"/>
    </row>
    <row r="375" spans="2:10" ht="19" customHeight="1">
      <c r="B375" s="316"/>
      <c r="C375" s="213"/>
      <c r="D375" s="213"/>
      <c r="E375" s="293"/>
      <c r="F375" s="213"/>
      <c r="G375" s="213"/>
      <c r="H375" s="213"/>
      <c r="I375" s="216"/>
      <c r="J375" s="7"/>
    </row>
    <row r="376" spans="2:10" ht="19" customHeight="1">
      <c r="B376" s="316"/>
      <c r="C376" s="213"/>
      <c r="D376" s="213"/>
      <c r="E376" s="293"/>
      <c r="F376" s="213"/>
      <c r="G376" s="213"/>
      <c r="H376" s="213"/>
      <c r="I376" s="216"/>
      <c r="J376" s="7"/>
    </row>
    <row r="377" spans="2:10" ht="19" customHeight="1">
      <c r="B377" s="316"/>
      <c r="C377" s="213"/>
      <c r="D377" s="213"/>
      <c r="E377" s="293"/>
      <c r="F377" s="213"/>
      <c r="G377" s="213"/>
      <c r="H377" s="213"/>
      <c r="I377" s="216"/>
      <c r="J377" s="7"/>
    </row>
    <row r="378" spans="2:10" ht="19" customHeight="1">
      <c r="B378" s="316"/>
      <c r="C378" s="213"/>
      <c r="D378" s="213"/>
      <c r="E378" s="293"/>
      <c r="F378" s="213"/>
      <c r="G378" s="213"/>
      <c r="H378" s="213"/>
      <c r="I378" s="216"/>
      <c r="J378" s="7"/>
    </row>
    <row r="379" spans="2:10" ht="19" customHeight="1">
      <c r="B379" s="316"/>
      <c r="C379" s="213"/>
      <c r="D379" s="213"/>
      <c r="E379" s="293"/>
      <c r="F379" s="213"/>
      <c r="G379" s="213"/>
      <c r="H379" s="213"/>
      <c r="I379" s="216"/>
      <c r="J379" s="7"/>
    </row>
    <row r="380" spans="2:10" ht="19" customHeight="1">
      <c r="B380" s="316"/>
      <c r="C380" s="213"/>
      <c r="D380" s="213"/>
      <c r="E380" s="293"/>
      <c r="F380" s="213"/>
      <c r="G380" s="213"/>
      <c r="H380" s="213"/>
      <c r="I380" s="216"/>
      <c r="J380" s="7"/>
    </row>
    <row r="381" spans="2:10" ht="19" customHeight="1">
      <c r="B381" s="316"/>
      <c r="C381" s="213"/>
      <c r="D381" s="213"/>
      <c r="E381" s="293"/>
      <c r="F381" s="213"/>
      <c r="G381" s="213"/>
      <c r="H381" s="213"/>
      <c r="I381" s="216"/>
      <c r="J381" s="7"/>
    </row>
    <row r="382" spans="2:10" ht="19" customHeight="1">
      <c r="B382" s="316"/>
      <c r="C382" s="213"/>
      <c r="D382" s="213"/>
      <c r="E382" s="293"/>
      <c r="F382" s="213"/>
      <c r="G382" s="213"/>
      <c r="H382" s="213"/>
      <c r="I382" s="216"/>
      <c r="J382" s="7"/>
    </row>
    <row r="383" spans="2:10" ht="19" customHeight="1">
      <c r="B383" s="316"/>
      <c r="C383" s="213"/>
      <c r="D383" s="213"/>
      <c r="E383" s="293"/>
      <c r="F383" s="213"/>
      <c r="G383" s="213"/>
      <c r="H383" s="213"/>
      <c r="I383" s="216"/>
      <c r="J383" s="7"/>
    </row>
    <row r="384" spans="2:10" ht="19" customHeight="1">
      <c r="B384" s="316"/>
      <c r="C384" s="213"/>
      <c r="D384" s="213"/>
      <c r="E384" s="293"/>
      <c r="F384" s="213"/>
      <c r="G384" s="213"/>
      <c r="H384" s="213"/>
      <c r="I384" s="216"/>
      <c r="J384" s="7"/>
    </row>
    <row r="385" spans="2:10" ht="19" customHeight="1">
      <c r="B385" s="316"/>
      <c r="C385" s="213"/>
      <c r="D385" s="213"/>
      <c r="E385" s="293"/>
      <c r="F385" s="213"/>
      <c r="G385" s="213"/>
      <c r="H385" s="213"/>
      <c r="I385" s="216"/>
      <c r="J385" s="7"/>
    </row>
    <row r="386" spans="2:10" ht="19" customHeight="1"/>
    <row r="387" spans="2:10" ht="19" customHeight="1"/>
    <row r="388" spans="2:10" ht="19" customHeight="1"/>
    <row r="389" spans="2:10" ht="19" customHeight="1"/>
    <row r="390" spans="2:10" ht="19" customHeight="1"/>
    <row r="391" spans="2:10" ht="19" customHeight="1"/>
    <row r="392" spans="2:10" ht="19" customHeight="1"/>
    <row r="393" spans="2:10" ht="19" customHeight="1"/>
    <row r="394" spans="2:10" ht="19" customHeight="1"/>
    <row r="395" spans="2:10" ht="19" customHeight="1"/>
    <row r="396" spans="2:10" ht="19" customHeight="1"/>
    <row r="397" spans="2:10" ht="19" customHeight="1"/>
    <row r="398" spans="2:10" ht="19" customHeight="1"/>
    <row r="399" spans="2:10" ht="19" customHeight="1"/>
    <row r="400" spans="2:10" ht="19" customHeight="1"/>
    <row r="401" ht="19" customHeight="1"/>
    <row r="402" ht="19" customHeight="1"/>
    <row r="403" ht="19" customHeight="1"/>
    <row r="404" ht="19" customHeight="1"/>
    <row r="405" ht="19" customHeight="1"/>
    <row r="406" ht="19" customHeight="1"/>
    <row r="407" ht="19" customHeight="1"/>
    <row r="408" ht="19" customHeight="1"/>
    <row r="409" ht="19" customHeight="1"/>
    <row r="410" ht="19" customHeight="1"/>
    <row r="411" ht="19" customHeight="1"/>
    <row r="412" ht="19" customHeight="1"/>
    <row r="413" ht="19" customHeight="1"/>
    <row r="414" ht="19" customHeight="1"/>
    <row r="415" ht="19" customHeight="1"/>
    <row r="416" ht="19" customHeight="1"/>
    <row r="417" ht="19" customHeight="1"/>
    <row r="418" ht="19" customHeight="1"/>
    <row r="419" ht="19" customHeight="1"/>
    <row r="420" ht="19" customHeight="1"/>
    <row r="421" ht="19" customHeight="1"/>
    <row r="422" ht="19" customHeight="1"/>
    <row r="423" ht="19" customHeight="1"/>
    <row r="424" ht="19" customHeight="1"/>
    <row r="425" ht="19" customHeight="1"/>
    <row r="426" ht="19" customHeight="1"/>
    <row r="427" ht="19" customHeight="1"/>
    <row r="428" ht="19" customHeight="1"/>
    <row r="429" ht="19" customHeight="1"/>
    <row r="430" ht="19" customHeight="1"/>
    <row r="431" ht="19" customHeight="1"/>
    <row r="432" ht="19" customHeight="1"/>
    <row r="433" ht="19" customHeight="1"/>
    <row r="434" ht="19" customHeight="1"/>
    <row r="435" ht="19" customHeight="1"/>
    <row r="436" ht="19" customHeight="1"/>
    <row r="437" ht="19" customHeight="1"/>
    <row r="438" ht="19" customHeight="1"/>
    <row r="439" ht="19" customHeight="1"/>
    <row r="440" ht="19" customHeight="1"/>
  </sheetData>
  <phoneticPr fontId="54" type="noConversion"/>
  <pageMargins left="0.7" right="0.7" top="0.75" bottom="0.75" header="0.3" footer="0.3"/>
  <pageSetup scale="85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8554-56B1-D047-A212-1D17FB6D6FB0}">
  <sheetPr codeName="Sheet15"/>
  <dimension ref="A1:AH72"/>
  <sheetViews>
    <sheetView topLeftCell="A2" workbookViewId="0">
      <selection activeCell="A2" sqref="A1:XFD1048576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 bestFit="1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1" width="7.1640625" style="9" customWidth="1"/>
    <col min="22" max="22" width="7.1640625" style="10" customWidth="1"/>
    <col min="23" max="23" width="7.1640625" style="11" customWidth="1"/>
    <col min="24" max="32" width="7.1640625" style="9" customWidth="1"/>
    <col min="33" max="34" width="7.1640625" customWidth="1"/>
  </cols>
  <sheetData>
    <row r="1" spans="1:23" ht="2" customHeight="1" thickBot="1"/>
    <row r="2" spans="1:23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0</v>
      </c>
      <c r="G2" s="449" t="s">
        <v>14</v>
      </c>
      <c r="H2" s="450"/>
      <c r="L2" s="14" t="s">
        <v>15</v>
      </c>
      <c r="M2" s="14"/>
      <c r="N2" s="14"/>
    </row>
    <row r="3" spans="1:23" ht="16.25" customHeight="1" thickTop="1" thickBot="1">
      <c r="A3" s="15">
        <v>1</v>
      </c>
      <c r="B3" s="16"/>
      <c r="C3" s="16"/>
      <c r="D3" s="17"/>
      <c r="F3" s="18" t="s">
        <v>16</v>
      </c>
      <c r="G3" s="19" t="s">
        <v>17</v>
      </c>
      <c r="H3" s="9"/>
      <c r="I3" s="9"/>
      <c r="J3" s="9"/>
      <c r="K3" t="s">
        <v>18</v>
      </c>
    </row>
    <row r="4" spans="1:23" ht="16.25" customHeight="1">
      <c r="A4" s="15">
        <v>2</v>
      </c>
      <c r="B4" s="16"/>
      <c r="C4" s="16"/>
      <c r="D4" s="17"/>
      <c r="E4" s="22"/>
      <c r="F4" s="9"/>
      <c r="G4" s="9"/>
      <c r="H4" s="9"/>
      <c r="I4" s="9"/>
      <c r="J4" s="9"/>
      <c r="K4" s="23">
        <f>(F2*3)+22</f>
        <v>22</v>
      </c>
      <c r="L4" s="24" t="s">
        <v>19</v>
      </c>
      <c r="M4" s="24"/>
      <c r="N4" s="25"/>
      <c r="O4" s="20"/>
      <c r="P4" s="20"/>
      <c r="Q4" s="21"/>
      <c r="R4" s="9"/>
      <c r="S4" s="9"/>
    </row>
    <row r="5" spans="1:23" ht="16.25" customHeight="1" thickBot="1">
      <c r="A5" s="15">
        <v>3</v>
      </c>
      <c r="B5" s="16"/>
      <c r="C5" s="16"/>
      <c r="D5" s="17"/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</row>
    <row r="6" spans="1:23" ht="16.25" customHeight="1">
      <c r="A6" s="15">
        <v>4</v>
      </c>
      <c r="B6" s="16"/>
      <c r="C6" s="16"/>
      <c r="D6" s="17"/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275</v>
      </c>
      <c r="O6" s="10"/>
      <c r="P6" s="37"/>
      <c r="Q6" s="33"/>
      <c r="R6" s="9"/>
      <c r="S6" s="9"/>
    </row>
    <row r="7" spans="1:23" ht="16.25" customHeight="1">
      <c r="A7" s="15">
        <v>5</v>
      </c>
      <c r="B7" s="16"/>
      <c r="C7" s="16"/>
      <c r="D7" s="17"/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8.25</v>
      </c>
      <c r="O7" s="41"/>
      <c r="P7" s="42"/>
      <c r="Q7" s="34"/>
      <c r="R7" s="9"/>
      <c r="S7" s="9"/>
    </row>
    <row r="8" spans="1:23" ht="16.25" customHeight="1">
      <c r="A8" s="15">
        <v>6</v>
      </c>
      <c r="B8" s="16"/>
      <c r="C8" s="16"/>
      <c r="D8" s="17"/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8.25</v>
      </c>
      <c r="O8" s="41"/>
      <c r="P8" s="42"/>
      <c r="Q8" s="34"/>
      <c r="R8" s="4"/>
      <c r="S8" s="4"/>
    </row>
    <row r="9" spans="1:23" ht="16.25" customHeight="1">
      <c r="A9" s="15">
        <v>7</v>
      </c>
      <c r="B9" s="16"/>
      <c r="C9" s="16"/>
      <c r="D9" s="17"/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5.5</v>
      </c>
      <c r="O9" s="49"/>
      <c r="P9" s="50"/>
      <c r="Q9" s="52"/>
      <c r="R9" s="4"/>
      <c r="S9" s="4"/>
      <c r="W9" s="10"/>
    </row>
    <row r="10" spans="1:23" ht="16.25" customHeight="1">
      <c r="A10" s="15">
        <v>8</v>
      </c>
      <c r="B10" s="16"/>
      <c r="C10" s="16"/>
      <c r="D10" s="17"/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11</v>
      </c>
      <c r="O10" s="58"/>
      <c r="P10" s="42"/>
      <c r="Q10" s="34"/>
      <c r="R10" s="9"/>
      <c r="S10" s="9"/>
      <c r="W10" s="10"/>
    </row>
    <row r="11" spans="1:23" ht="16.25" customHeight="1" thickBot="1">
      <c r="A11" s="15">
        <v>9</v>
      </c>
      <c r="B11" s="16"/>
      <c r="C11" s="16"/>
      <c r="D11" s="17"/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132</v>
      </c>
      <c r="O11" s="10"/>
      <c r="P11" s="64"/>
      <c r="Q11" s="65"/>
      <c r="R11" s="66"/>
      <c r="S11" s="9"/>
      <c r="W11" s="10"/>
    </row>
    <row r="12" spans="1:23" ht="16.25" customHeight="1">
      <c r="A12" s="15">
        <v>10</v>
      </c>
      <c r="B12" s="16"/>
      <c r="C12" s="16"/>
      <c r="D12" s="17"/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  <c r="W12" s="10"/>
    </row>
    <row r="13" spans="1:23" ht="16.25" customHeight="1" thickBot="1">
      <c r="A13" s="15">
        <v>11</v>
      </c>
      <c r="B13" s="16"/>
      <c r="C13" s="16"/>
      <c r="D13" s="17"/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  <c r="W13" s="10"/>
    </row>
    <row r="14" spans="1:23" ht="16.25" customHeight="1" thickBot="1">
      <c r="A14" s="15">
        <v>12</v>
      </c>
      <c r="B14" s="16"/>
      <c r="C14" s="16"/>
      <c r="D14" s="17"/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W14" s="10"/>
    </row>
    <row r="15" spans="1:23" ht="16.25" customHeight="1">
      <c r="A15" s="15">
        <v>13</v>
      </c>
      <c r="B15" s="16"/>
      <c r="C15" s="16"/>
      <c r="D15" s="17"/>
      <c r="E15" s="53"/>
      <c r="F15" s="9"/>
      <c r="G15" s="11"/>
      <c r="H15" s="9"/>
      <c r="I15" s="9"/>
      <c r="J15" s="9"/>
      <c r="K15" s="9"/>
      <c r="L15" s="9"/>
      <c r="W15" s="10"/>
    </row>
    <row r="16" spans="1:23" ht="15" customHeight="1" thickBot="1">
      <c r="A16" s="15">
        <v>14</v>
      </c>
      <c r="B16" s="16"/>
      <c r="C16" s="16"/>
      <c r="D16" s="17"/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W16" s="10"/>
    </row>
    <row r="17" spans="1:34" ht="15" customHeight="1" thickTop="1">
      <c r="A17" s="15">
        <v>15</v>
      </c>
      <c r="B17" s="16"/>
      <c r="C17" s="16"/>
      <c r="D17" s="17"/>
      <c r="E17" s="452" t="s">
        <v>36</v>
      </c>
      <c r="F17" s="86"/>
      <c r="G17" s="87"/>
      <c r="H17" s="88"/>
      <c r="I17" s="89">
        <f>C3</f>
        <v>0</v>
      </c>
      <c r="J17" s="90"/>
      <c r="K17" s="91"/>
      <c r="L17" s="92">
        <f>C11</f>
        <v>0</v>
      </c>
      <c r="M17" s="93"/>
      <c r="N17" s="94"/>
      <c r="O17" s="89">
        <f>C19</f>
        <v>0</v>
      </c>
      <c r="P17" s="95"/>
      <c r="Q17" s="463">
        <f>C27</f>
        <v>0</v>
      </c>
      <c r="R17" s="452" t="s">
        <v>36</v>
      </c>
      <c r="S17" s="58"/>
      <c r="T17" s="58"/>
      <c r="U17" s="58"/>
      <c r="V17" s="96"/>
      <c r="W17" s="97"/>
      <c r="X17" s="98"/>
      <c r="Y17" s="98"/>
      <c r="Z17" s="98"/>
      <c r="AA17" s="98"/>
      <c r="AB17" s="98"/>
      <c r="AC17" s="98"/>
      <c r="AD17" s="58"/>
      <c r="AE17" s="58"/>
      <c r="AF17" s="58"/>
      <c r="AG17" s="58"/>
      <c r="AH17" s="58"/>
    </row>
    <row r="18" spans="1:34" ht="15" customHeight="1">
      <c r="A18" s="15">
        <v>16</v>
      </c>
      <c r="B18" s="16"/>
      <c r="C18" s="16"/>
      <c r="D18" s="17"/>
      <c r="E18" s="452"/>
      <c r="F18" s="454" t="s">
        <v>37</v>
      </c>
      <c r="G18" s="455"/>
      <c r="H18" s="456">
        <f>B3</f>
        <v>0</v>
      </c>
      <c r="I18" s="457"/>
      <c r="J18" s="458"/>
      <c r="K18" s="465">
        <f>B11</f>
        <v>0</v>
      </c>
      <c r="L18" s="466"/>
      <c r="M18" s="467"/>
      <c r="N18" s="456">
        <f>B19</f>
        <v>0</v>
      </c>
      <c r="O18" s="457"/>
      <c r="P18" s="458"/>
      <c r="Q18" s="464"/>
      <c r="R18" s="452"/>
      <c r="S18" s="58"/>
      <c r="T18" s="58"/>
      <c r="U18" s="58"/>
      <c r="V18" s="96"/>
      <c r="W18" s="97"/>
      <c r="X18" s="98"/>
      <c r="Y18" s="98"/>
      <c r="Z18" s="98"/>
      <c r="AA18" s="98"/>
      <c r="AB18" s="98"/>
      <c r="AC18" s="98"/>
      <c r="AD18" s="58"/>
      <c r="AE18" s="58"/>
      <c r="AF18" s="58"/>
      <c r="AG18" s="58"/>
      <c r="AH18" s="58"/>
    </row>
    <row r="19" spans="1:34" ht="15" customHeight="1" thickBot="1">
      <c r="A19" s="15">
        <v>17</v>
      </c>
      <c r="B19" s="16"/>
      <c r="C19" s="16"/>
      <c r="D19" s="17"/>
      <c r="E19" s="453"/>
      <c r="F19" s="99"/>
      <c r="G19" s="100"/>
      <c r="H19" s="101">
        <v>1</v>
      </c>
      <c r="I19" s="102">
        <f>D3</f>
        <v>0</v>
      </c>
      <c r="J19" s="103"/>
      <c r="K19" s="104">
        <v>9</v>
      </c>
      <c r="L19" s="105">
        <f>D11</f>
        <v>0</v>
      </c>
      <c r="M19" s="106"/>
      <c r="N19" s="107"/>
      <c r="O19" s="108">
        <f>D19</f>
        <v>0</v>
      </c>
      <c r="P19" s="109"/>
      <c r="Q19" s="464"/>
      <c r="R19" s="453"/>
      <c r="S19" s="58"/>
      <c r="T19" s="58"/>
      <c r="U19" s="58"/>
      <c r="V19" s="96"/>
      <c r="W19" s="97"/>
      <c r="X19" s="98"/>
      <c r="Y19" s="98"/>
      <c r="Z19" s="98"/>
      <c r="AA19" s="98"/>
      <c r="AB19" s="98"/>
      <c r="AC19" s="98"/>
      <c r="AD19" s="58"/>
      <c r="AE19" s="58"/>
      <c r="AF19" s="58"/>
      <c r="AG19" s="58"/>
      <c r="AH19" s="58"/>
    </row>
    <row r="20" spans="1:34" ht="15" customHeight="1">
      <c r="A20" s="15">
        <v>18</v>
      </c>
      <c r="B20" s="16"/>
      <c r="C20" s="16"/>
      <c r="D20" s="17"/>
      <c r="E20" s="451" t="s">
        <v>39</v>
      </c>
      <c r="F20" s="110"/>
      <c r="G20" s="111"/>
      <c r="H20" s="112"/>
      <c r="I20" s="113">
        <f>C4</f>
        <v>0</v>
      </c>
      <c r="J20" s="114"/>
      <c r="K20" s="115"/>
      <c r="L20" s="116">
        <f>C12</f>
        <v>0</v>
      </c>
      <c r="M20" s="117"/>
      <c r="N20" s="118"/>
      <c r="O20" s="119">
        <f>C20</f>
        <v>0</v>
      </c>
      <c r="P20" s="120"/>
      <c r="Q20" s="462">
        <f>B27</f>
        <v>0</v>
      </c>
      <c r="R20" s="451" t="s">
        <v>39</v>
      </c>
      <c r="S20" s="58"/>
      <c r="T20" s="58"/>
      <c r="U20" s="58"/>
      <c r="V20" s="96"/>
      <c r="W20" s="97"/>
      <c r="X20" s="98"/>
      <c r="Y20" s="98"/>
      <c r="Z20" s="98"/>
      <c r="AA20" s="98"/>
      <c r="AB20" s="98"/>
      <c r="AC20" s="98"/>
      <c r="AD20" s="58"/>
      <c r="AE20" s="58"/>
      <c r="AF20" s="58"/>
      <c r="AG20" s="58"/>
      <c r="AH20" s="58"/>
    </row>
    <row r="21" spans="1:34" ht="15" customHeight="1">
      <c r="A21" s="15">
        <v>19</v>
      </c>
      <c r="B21" s="16"/>
      <c r="C21" s="16"/>
      <c r="D21" s="17"/>
      <c r="E21" s="452"/>
      <c r="F21" s="456" t="s">
        <v>40</v>
      </c>
      <c r="G21" s="458"/>
      <c r="H21" s="459">
        <f>B4</f>
        <v>0</v>
      </c>
      <c r="I21" s="460"/>
      <c r="J21" s="461"/>
      <c r="K21" s="456">
        <f>B12</f>
        <v>0</v>
      </c>
      <c r="L21" s="457"/>
      <c r="M21" s="458"/>
      <c r="N21" s="459">
        <f>B20</f>
        <v>0</v>
      </c>
      <c r="O21" s="460"/>
      <c r="P21" s="461"/>
      <c r="Q21" s="462"/>
      <c r="R21" s="452"/>
      <c r="S21" s="58"/>
      <c r="T21" s="58"/>
      <c r="U21" s="58"/>
      <c r="V21" s="96"/>
      <c r="W21" s="97"/>
      <c r="X21" s="98"/>
      <c r="Y21" s="98"/>
      <c r="Z21" s="98"/>
      <c r="AA21" s="98"/>
      <c r="AB21" s="98"/>
      <c r="AC21" s="98"/>
      <c r="AD21" s="58"/>
      <c r="AE21" s="58"/>
      <c r="AF21" s="58"/>
      <c r="AG21" s="58"/>
      <c r="AH21" s="58"/>
    </row>
    <row r="22" spans="1:34" ht="15" customHeight="1" thickBot="1">
      <c r="A22" s="15">
        <v>20</v>
      </c>
      <c r="B22" s="16"/>
      <c r="C22" s="16"/>
      <c r="D22" s="17"/>
      <c r="E22" s="453"/>
      <c r="F22" s="121"/>
      <c r="G22" s="122"/>
      <c r="H22" s="123">
        <v>2</v>
      </c>
      <c r="I22" s="124">
        <f>D4</f>
        <v>0</v>
      </c>
      <c r="J22" s="125"/>
      <c r="K22" s="126">
        <v>10</v>
      </c>
      <c r="L22" s="127">
        <f>D12</f>
        <v>0</v>
      </c>
      <c r="M22" s="128"/>
      <c r="N22" s="129">
        <v>18</v>
      </c>
      <c r="O22" s="130">
        <f>D20</f>
        <v>0</v>
      </c>
      <c r="P22" s="131"/>
      <c r="Q22" s="462"/>
      <c r="R22" s="453"/>
      <c r="S22" s="58"/>
      <c r="T22" s="58"/>
      <c r="U22" s="58"/>
      <c r="V22" s="96"/>
      <c r="W22" s="97"/>
      <c r="X22" s="98"/>
      <c r="Y22" s="98"/>
      <c r="Z22" s="98"/>
      <c r="AA22" s="98"/>
      <c r="AB22" s="98"/>
      <c r="AC22" s="98"/>
      <c r="AD22" s="58"/>
      <c r="AE22" s="58"/>
      <c r="AF22" s="58"/>
      <c r="AG22" s="58"/>
      <c r="AH22" s="58"/>
    </row>
    <row r="23" spans="1:34" ht="15" customHeight="1">
      <c r="A23" s="15">
        <v>21</v>
      </c>
      <c r="B23" s="16"/>
      <c r="C23" s="16"/>
      <c r="D23" s="17"/>
      <c r="E23" s="451" t="s">
        <v>41</v>
      </c>
      <c r="F23" s="132"/>
      <c r="G23" s="133"/>
      <c r="H23" s="134"/>
      <c r="I23" s="47">
        <f>C5</f>
        <v>0</v>
      </c>
      <c r="J23" s="135"/>
      <c r="K23" s="136"/>
      <c r="L23" s="137">
        <f>C13</f>
        <v>0</v>
      </c>
      <c r="M23" s="138"/>
      <c r="N23" s="139"/>
      <c r="O23" s="140">
        <f>C21</f>
        <v>0</v>
      </c>
      <c r="P23" s="141"/>
      <c r="Q23" s="142">
        <f>D27</f>
        <v>0</v>
      </c>
      <c r="R23" s="452" t="s">
        <v>41</v>
      </c>
      <c r="S23" s="58"/>
      <c r="T23" s="58"/>
      <c r="U23" s="58"/>
      <c r="V23" s="96"/>
      <c r="W23" s="97"/>
      <c r="X23" s="98"/>
      <c r="Y23" s="98"/>
      <c r="Z23" s="98"/>
      <c r="AA23" s="98"/>
      <c r="AB23" s="98"/>
      <c r="AC23" s="98"/>
      <c r="AD23" s="58"/>
      <c r="AE23" s="58"/>
      <c r="AF23" s="58"/>
      <c r="AG23" s="58"/>
      <c r="AH23" s="58"/>
    </row>
    <row r="24" spans="1:34" ht="15" customHeight="1">
      <c r="A24" s="15">
        <v>22</v>
      </c>
      <c r="B24" s="16"/>
      <c r="C24" s="16"/>
      <c r="D24" s="17"/>
      <c r="E24" s="452"/>
      <c r="F24" s="454" t="s">
        <v>42</v>
      </c>
      <c r="G24" s="455"/>
      <c r="H24" s="456">
        <f>B5</f>
        <v>0</v>
      </c>
      <c r="I24" s="457"/>
      <c r="J24" s="458"/>
      <c r="K24" s="459">
        <f>B13</f>
        <v>0</v>
      </c>
      <c r="L24" s="460"/>
      <c r="M24" s="461"/>
      <c r="N24" s="456">
        <f>B21</f>
        <v>0</v>
      </c>
      <c r="O24" s="457"/>
      <c r="P24" s="458"/>
      <c r="Q24" s="144"/>
      <c r="R24" s="452"/>
      <c r="S24" s="58"/>
      <c r="T24" s="58"/>
      <c r="U24" s="58"/>
      <c r="V24" s="96"/>
      <c r="W24" s="97"/>
      <c r="X24" s="98"/>
      <c r="Y24" s="98"/>
      <c r="Z24" s="98"/>
      <c r="AA24" s="98"/>
      <c r="AB24" s="98"/>
      <c r="AC24" s="98"/>
      <c r="AD24" s="58"/>
      <c r="AE24" s="58"/>
      <c r="AF24" s="58"/>
      <c r="AG24" s="58"/>
      <c r="AH24" s="58"/>
    </row>
    <row r="25" spans="1:34" ht="15" customHeight="1" thickBot="1">
      <c r="A25" s="15">
        <v>23</v>
      </c>
      <c r="B25" s="16"/>
      <c r="C25" s="16"/>
      <c r="D25" s="17"/>
      <c r="E25" s="453"/>
      <c r="F25" s="145"/>
      <c r="G25" s="146"/>
      <c r="H25" s="147">
        <v>3</v>
      </c>
      <c r="I25" s="148">
        <f>D5</f>
        <v>0</v>
      </c>
      <c r="J25" s="103"/>
      <c r="K25" s="104">
        <v>11</v>
      </c>
      <c r="L25" s="105">
        <f>D13</f>
        <v>0</v>
      </c>
      <c r="M25" s="149"/>
      <c r="N25" s="150">
        <v>19</v>
      </c>
      <c r="O25" s="148">
        <f>D21</f>
        <v>0</v>
      </c>
      <c r="P25" s="151"/>
      <c r="Q25" s="152"/>
      <c r="R25" s="453"/>
      <c r="S25" s="58"/>
      <c r="T25" s="58"/>
      <c r="U25" s="58"/>
      <c r="V25" s="96"/>
      <c r="W25" s="97"/>
      <c r="X25" s="98"/>
      <c r="Y25" s="98"/>
      <c r="Z25" s="98"/>
      <c r="AA25" s="98"/>
      <c r="AB25" s="98"/>
      <c r="AC25" s="98"/>
      <c r="AD25" s="58"/>
      <c r="AE25" s="58"/>
      <c r="AF25" s="58"/>
      <c r="AG25" s="58"/>
      <c r="AH25" s="58"/>
    </row>
    <row r="26" spans="1:34" ht="15" customHeight="1">
      <c r="A26" s="15">
        <v>24</v>
      </c>
      <c r="B26" s="16"/>
      <c r="C26" s="16"/>
      <c r="D26" s="17"/>
      <c r="E26" s="475" t="s">
        <v>44</v>
      </c>
      <c r="F26" s="153"/>
      <c r="G26" s="122"/>
      <c r="H26" s="112"/>
      <c r="I26" s="113">
        <f>C6</f>
        <v>0</v>
      </c>
      <c r="J26" s="154"/>
      <c r="K26" s="115"/>
      <c r="L26" s="81">
        <f>C14</f>
        <v>0</v>
      </c>
      <c r="M26" s="117"/>
      <c r="N26" s="155"/>
      <c r="O26" s="113">
        <f>C22</f>
        <v>0</v>
      </c>
      <c r="P26" s="156"/>
      <c r="Q26" s="468">
        <f>C28</f>
        <v>0</v>
      </c>
      <c r="R26" s="452" t="s">
        <v>44</v>
      </c>
      <c r="S26" s="58"/>
      <c r="T26" s="58"/>
      <c r="U26" s="58"/>
      <c r="V26" s="96"/>
      <c r="W26" s="97"/>
      <c r="X26" s="98"/>
      <c r="Y26" s="98"/>
      <c r="Z26" s="98"/>
      <c r="AA26" s="98"/>
      <c r="AB26" s="98"/>
      <c r="AC26" s="98"/>
      <c r="AD26" s="58"/>
      <c r="AE26" s="58"/>
      <c r="AF26" s="58"/>
      <c r="AG26" s="58"/>
      <c r="AH26" s="58"/>
    </row>
    <row r="27" spans="1:34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0</v>
      </c>
      <c r="I27" s="460"/>
      <c r="J27" s="461"/>
      <c r="K27" s="456">
        <f>B14</f>
        <v>0</v>
      </c>
      <c r="L27" s="457"/>
      <c r="M27" s="458"/>
      <c r="N27" s="459">
        <f>B22</f>
        <v>0</v>
      </c>
      <c r="O27" s="460"/>
      <c r="P27" s="461"/>
      <c r="Q27" s="469"/>
      <c r="R27" s="452"/>
      <c r="S27" s="58"/>
      <c r="T27" s="58"/>
      <c r="U27" s="58"/>
      <c r="V27" s="96"/>
      <c r="W27" s="97"/>
      <c r="X27" s="98"/>
      <c r="Y27" s="98"/>
      <c r="Z27" s="98"/>
      <c r="AA27" s="98"/>
      <c r="AB27" s="98"/>
      <c r="AC27" s="98"/>
      <c r="AD27" s="58"/>
      <c r="AE27" s="58"/>
      <c r="AF27" s="58"/>
      <c r="AG27" s="58"/>
      <c r="AH27" s="58"/>
    </row>
    <row r="28" spans="1:34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0</v>
      </c>
      <c r="J28" s="161"/>
      <c r="K28" s="162">
        <v>12</v>
      </c>
      <c r="L28" s="127">
        <f>D14</f>
        <v>0</v>
      </c>
      <c r="M28" s="163"/>
      <c r="N28" s="104">
        <v>20</v>
      </c>
      <c r="O28" s="160">
        <f>D22</f>
        <v>0</v>
      </c>
      <c r="P28" s="131"/>
      <c r="Q28" s="469"/>
      <c r="R28" s="452"/>
      <c r="S28" s="58"/>
      <c r="T28" s="58"/>
      <c r="U28" s="58"/>
      <c r="V28" s="96"/>
      <c r="W28" s="97"/>
      <c r="X28" s="98"/>
      <c r="Y28" s="98"/>
      <c r="Z28" s="98"/>
      <c r="AA28" s="98"/>
      <c r="AB28" s="98"/>
      <c r="AC28" s="98"/>
      <c r="AD28" s="58"/>
      <c r="AE28" s="58"/>
      <c r="AF28" s="58"/>
      <c r="AG28" s="58"/>
      <c r="AH28" s="58"/>
    </row>
    <row r="29" spans="1:34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>
        <f>C7</f>
        <v>0</v>
      </c>
      <c r="J29" s="167"/>
      <c r="K29" s="168"/>
      <c r="L29" s="137">
        <f>C15</f>
        <v>0</v>
      </c>
      <c r="M29" s="138"/>
      <c r="N29" s="139"/>
      <c r="O29" s="140">
        <f>C23</f>
        <v>0</v>
      </c>
      <c r="P29" s="143"/>
      <c r="Q29" s="470">
        <f>B28</f>
        <v>0</v>
      </c>
      <c r="R29" s="471" t="s">
        <v>47</v>
      </c>
      <c r="S29" s="58"/>
      <c r="T29" s="58"/>
      <c r="U29" s="58"/>
      <c r="V29" s="96"/>
      <c r="W29" s="97"/>
      <c r="X29" s="97"/>
      <c r="Y29" s="98"/>
      <c r="Z29" s="98"/>
      <c r="AA29" s="98"/>
      <c r="AB29" s="98"/>
      <c r="AC29" s="98"/>
      <c r="AD29" s="58"/>
      <c r="AE29" s="58"/>
      <c r="AF29" s="58"/>
      <c r="AG29" s="58"/>
      <c r="AH29" s="58"/>
    </row>
    <row r="30" spans="1:34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0</v>
      </c>
      <c r="I30" s="473"/>
      <c r="J30" s="474"/>
      <c r="K30" s="459">
        <f>B15</f>
        <v>0</v>
      </c>
      <c r="L30" s="460"/>
      <c r="M30" s="461"/>
      <c r="N30" s="456">
        <f>B23</f>
        <v>0</v>
      </c>
      <c r="O30" s="457"/>
      <c r="P30" s="458"/>
      <c r="Q30" s="470"/>
      <c r="R30" s="452"/>
      <c r="S30" s="58"/>
      <c r="T30" s="58"/>
      <c r="U30" s="58"/>
      <c r="V30" s="96"/>
      <c r="W30" s="97"/>
      <c r="X30" s="97"/>
      <c r="Y30" s="98"/>
      <c r="Z30" s="98"/>
      <c r="AA30" s="98"/>
      <c r="AB30" s="98"/>
      <c r="AC30" s="98"/>
      <c r="AD30" s="58"/>
      <c r="AE30" s="58"/>
      <c r="AF30" s="58"/>
      <c r="AG30" s="58"/>
      <c r="AH30" s="58"/>
    </row>
    <row r="31" spans="1:34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0</v>
      </c>
      <c r="J31" s="169"/>
      <c r="K31" s="170">
        <v>13</v>
      </c>
      <c r="L31" s="105">
        <f>D15</f>
        <v>0</v>
      </c>
      <c r="M31" s="106"/>
      <c r="N31" s="150">
        <v>21</v>
      </c>
      <c r="O31" s="148">
        <f>D23</f>
        <v>0</v>
      </c>
      <c r="P31" s="109"/>
      <c r="Q31" s="470"/>
      <c r="R31" s="453"/>
      <c r="S31" s="58"/>
      <c r="T31" s="58"/>
      <c r="U31" s="58"/>
      <c r="V31" s="96"/>
      <c r="W31" s="97"/>
      <c r="X31" s="98"/>
      <c r="Y31" s="98"/>
      <c r="Z31" s="98"/>
      <c r="AA31" s="98"/>
      <c r="AB31" s="98"/>
      <c r="AC31" s="98"/>
      <c r="AD31" s="58"/>
      <c r="AE31" s="58"/>
      <c r="AF31" s="58"/>
      <c r="AG31" s="58"/>
      <c r="AH31" s="58"/>
    </row>
    <row r="32" spans="1:34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>
        <f>C8</f>
        <v>0</v>
      </c>
      <c r="J32" s="172"/>
      <c r="K32" s="115"/>
      <c r="L32" s="81">
        <f>C16</f>
        <v>0</v>
      </c>
      <c r="M32" s="117"/>
      <c r="N32" s="118"/>
      <c r="O32" s="119">
        <f>C24</f>
        <v>0</v>
      </c>
      <c r="P32" s="173"/>
      <c r="Q32" s="174">
        <f>D28</f>
        <v>0</v>
      </c>
      <c r="R32" s="451" t="s">
        <v>49</v>
      </c>
      <c r="S32" s="58"/>
      <c r="T32" s="58"/>
      <c r="U32" s="58"/>
      <c r="V32" s="96"/>
      <c r="W32" s="97"/>
      <c r="X32" s="98"/>
      <c r="Y32" s="98"/>
      <c r="Z32" s="98"/>
      <c r="AA32" s="98"/>
      <c r="AB32" s="98"/>
      <c r="AC32" s="98"/>
      <c r="AD32" s="58"/>
      <c r="AE32" s="58"/>
      <c r="AF32" s="58"/>
      <c r="AG32" s="58"/>
      <c r="AH32" s="58"/>
    </row>
    <row r="33" spans="1:34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0</v>
      </c>
      <c r="I33" s="460"/>
      <c r="J33" s="461"/>
      <c r="K33" s="456">
        <f>B16</f>
        <v>0</v>
      </c>
      <c r="L33" s="457"/>
      <c r="M33" s="458"/>
      <c r="N33" s="459">
        <f>B24</f>
        <v>0</v>
      </c>
      <c r="O33" s="460"/>
      <c r="P33" s="461"/>
      <c r="Q33" s="175"/>
      <c r="R33" s="452"/>
      <c r="S33" s="58"/>
      <c r="T33" s="58"/>
      <c r="U33" s="58"/>
      <c r="V33" s="96"/>
      <c r="W33" s="97"/>
      <c r="X33" s="98"/>
      <c r="Y33" s="98"/>
      <c r="Z33" s="98"/>
      <c r="AA33" s="98"/>
      <c r="AB33" s="98"/>
      <c r="AC33" s="98"/>
      <c r="AD33" s="58"/>
      <c r="AE33" s="58"/>
      <c r="AF33" s="58"/>
      <c r="AG33" s="58"/>
      <c r="AH33" s="58"/>
    </row>
    <row r="34" spans="1:34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0</v>
      </c>
      <c r="J34" s="125"/>
      <c r="K34" s="126">
        <v>14</v>
      </c>
      <c r="L34" s="127">
        <f>D16</f>
        <v>0</v>
      </c>
      <c r="M34" s="178"/>
      <c r="N34" s="129">
        <v>22</v>
      </c>
      <c r="O34" s="130">
        <f>D24</f>
        <v>0</v>
      </c>
      <c r="P34" s="179"/>
      <c r="Q34" s="180"/>
      <c r="R34" s="452"/>
      <c r="S34" s="58"/>
      <c r="T34" s="58"/>
      <c r="U34" s="58"/>
      <c r="V34" s="96"/>
      <c r="W34" s="97"/>
      <c r="X34" s="98"/>
      <c r="Y34" s="98"/>
      <c r="Z34" s="98"/>
      <c r="AA34" s="98"/>
      <c r="AB34" s="98"/>
      <c r="AC34" s="98"/>
      <c r="AD34" s="58"/>
      <c r="AE34" s="58"/>
      <c r="AF34" s="58"/>
      <c r="AG34" s="58"/>
      <c r="AH34" s="58"/>
    </row>
    <row r="35" spans="1:34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>
        <f>C9</f>
        <v>0</v>
      </c>
      <c r="J35" s="183"/>
      <c r="K35" s="136"/>
      <c r="L35" s="137">
        <f>C17</f>
        <v>0</v>
      </c>
      <c r="M35" s="138"/>
      <c r="N35" s="139"/>
      <c r="O35" s="140">
        <f>C25</f>
        <v>0</v>
      </c>
      <c r="P35" s="143"/>
      <c r="Q35" s="184"/>
      <c r="R35" s="451" t="s">
        <v>51</v>
      </c>
      <c r="S35" s="58"/>
      <c r="T35" s="58"/>
      <c r="U35" s="58"/>
      <c r="V35" s="96"/>
      <c r="W35" s="97"/>
      <c r="X35" s="98"/>
      <c r="Y35" s="98"/>
      <c r="Z35" s="98"/>
      <c r="AA35" s="98"/>
      <c r="AB35" s="98"/>
      <c r="AC35" s="98"/>
      <c r="AD35" s="58"/>
      <c r="AE35" s="58"/>
      <c r="AF35" s="58"/>
      <c r="AG35" s="58"/>
      <c r="AH35" s="58"/>
    </row>
    <row r="36" spans="1:34" ht="15" customHeight="1">
      <c r="A36" s="181"/>
      <c r="B36" s="182"/>
      <c r="C36" s="182"/>
      <c r="D36" s="182"/>
      <c r="E36" s="452"/>
      <c r="F36" s="456"/>
      <c r="G36" s="458"/>
      <c r="H36" s="456">
        <f>B9</f>
        <v>0</v>
      </c>
      <c r="I36" s="457"/>
      <c r="J36" s="458"/>
      <c r="K36" s="465">
        <f>B17</f>
        <v>0</v>
      </c>
      <c r="L36" s="466"/>
      <c r="M36" s="467"/>
      <c r="N36" s="456">
        <f>B25</f>
        <v>0</v>
      </c>
      <c r="O36" s="457"/>
      <c r="P36" s="458"/>
      <c r="Q36" s="185" t="s">
        <v>38</v>
      </c>
      <c r="R36" s="452"/>
      <c r="S36" s="58"/>
      <c r="T36" s="58"/>
      <c r="U36" s="58"/>
      <c r="V36" s="96"/>
      <c r="W36" s="97"/>
      <c r="X36" s="98"/>
      <c r="Y36" s="98"/>
      <c r="Z36" s="98"/>
      <c r="AA36" s="98"/>
      <c r="AB36" s="98"/>
      <c r="AC36" s="98"/>
      <c r="AD36" s="58"/>
      <c r="AE36" s="58"/>
      <c r="AF36" s="58"/>
      <c r="AG36" s="58"/>
      <c r="AH36" s="58"/>
    </row>
    <row r="37" spans="1:34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0</v>
      </c>
      <c r="J37" s="169"/>
      <c r="K37" s="170">
        <v>15</v>
      </c>
      <c r="L37" s="105">
        <f>D17</f>
        <v>0</v>
      </c>
      <c r="M37" s="106"/>
      <c r="N37" s="187">
        <v>23</v>
      </c>
      <c r="O37" s="108">
        <f>D25</f>
        <v>0</v>
      </c>
      <c r="P37" s="109"/>
      <c r="Q37" s="188"/>
      <c r="R37" s="453"/>
      <c r="S37" s="58"/>
      <c r="T37" s="58"/>
      <c r="U37" s="58"/>
      <c r="V37" s="96"/>
      <c r="W37" s="97"/>
      <c r="X37" s="97"/>
      <c r="Y37" s="98"/>
      <c r="Z37" s="98"/>
      <c r="AA37" s="98"/>
      <c r="AB37" s="98"/>
      <c r="AC37" s="98"/>
      <c r="AD37" s="58"/>
      <c r="AE37" s="58"/>
      <c r="AF37" s="58"/>
      <c r="AG37" s="58"/>
      <c r="AH37" s="58"/>
    </row>
    <row r="38" spans="1:34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>
        <f>C10</f>
        <v>0</v>
      </c>
      <c r="J38" s="114"/>
      <c r="K38" s="115"/>
      <c r="L38" s="81">
        <f>C18</f>
        <v>0</v>
      </c>
      <c r="M38" s="117"/>
      <c r="N38" s="118"/>
      <c r="O38" s="119">
        <f>C26</f>
        <v>0</v>
      </c>
      <c r="P38" s="173"/>
      <c r="Q38" s="192"/>
      <c r="R38" s="452" t="s">
        <v>52</v>
      </c>
      <c r="S38" s="58"/>
      <c r="T38" s="58"/>
      <c r="U38" s="58"/>
      <c r="V38" s="96"/>
      <c r="W38" s="97"/>
      <c r="X38" s="98"/>
      <c r="Y38" s="98"/>
      <c r="Z38" s="98"/>
      <c r="AA38" s="98"/>
      <c r="AB38" s="98"/>
      <c r="AC38" s="98"/>
      <c r="AD38" s="58"/>
      <c r="AE38" s="58"/>
      <c r="AF38" s="58"/>
      <c r="AG38" s="58"/>
      <c r="AH38" s="58"/>
    </row>
    <row r="39" spans="1:34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0</v>
      </c>
      <c r="I39" s="460"/>
      <c r="J39" s="461"/>
      <c r="K39" s="456">
        <f>B18</f>
        <v>0</v>
      </c>
      <c r="L39" s="457"/>
      <c r="M39" s="458"/>
      <c r="N39" s="480">
        <f>B26</f>
        <v>0</v>
      </c>
      <c r="O39" s="481"/>
      <c r="P39" s="482"/>
      <c r="Q39" s="196" t="s">
        <v>38</v>
      </c>
      <c r="R39" s="452"/>
      <c r="S39" s="58"/>
      <c r="T39" s="58"/>
      <c r="U39" s="58"/>
      <c r="V39" s="96"/>
      <c r="W39" s="97"/>
      <c r="X39" s="98"/>
      <c r="Y39" s="98"/>
      <c r="Z39" s="98"/>
      <c r="AA39" s="98"/>
      <c r="AB39" s="98"/>
      <c r="AC39" s="98"/>
      <c r="AE39" s="58"/>
      <c r="AF39" s="58"/>
      <c r="AG39" s="58"/>
      <c r="AH39" s="58"/>
    </row>
    <row r="40" spans="1:34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0</v>
      </c>
      <c r="J40" s="201"/>
      <c r="K40" s="202">
        <v>16</v>
      </c>
      <c r="L40" s="203">
        <f>D18</f>
        <v>0</v>
      </c>
      <c r="M40" s="204"/>
      <c r="N40" s="205">
        <v>24</v>
      </c>
      <c r="O40" s="200">
        <f>D26</f>
        <v>0</v>
      </c>
      <c r="P40" s="201"/>
      <c r="Q40" s="206"/>
      <c r="R40" s="452"/>
      <c r="S40" s="58"/>
      <c r="T40" s="58"/>
      <c r="U40" s="58"/>
      <c r="V40" s="96"/>
      <c r="W40" s="97"/>
      <c r="X40" s="97"/>
      <c r="Y40" s="98"/>
      <c r="Z40" s="98"/>
      <c r="AA40" s="98"/>
      <c r="AB40" s="98"/>
      <c r="AC40" s="98"/>
      <c r="AE40" s="58"/>
      <c r="AF40" s="58"/>
      <c r="AG40" s="58"/>
      <c r="AH40" s="58"/>
    </row>
    <row r="41" spans="1:34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V41" s="96"/>
      <c r="W41" s="97"/>
      <c r="X41" s="97"/>
      <c r="Y41" s="98"/>
      <c r="Z41" s="98"/>
      <c r="AA41" s="98"/>
      <c r="AB41" s="98"/>
    </row>
    <row r="42" spans="1:34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V42" s="96"/>
      <c r="W42" s="97"/>
      <c r="X42" s="97"/>
      <c r="Y42" s="98"/>
      <c r="Z42" s="98"/>
      <c r="AA42" s="98"/>
      <c r="AB42" s="98"/>
    </row>
    <row r="43" spans="1:34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V43" s="96"/>
      <c r="W43" s="97"/>
      <c r="X43" s="97"/>
      <c r="Y43" s="98"/>
      <c r="Z43" s="98"/>
      <c r="AA43" s="98"/>
      <c r="AB43" s="98"/>
    </row>
    <row r="44" spans="1:34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V44" s="96"/>
      <c r="W44" s="97"/>
      <c r="X44" s="98"/>
      <c r="Y44" s="98"/>
      <c r="Z44" s="98"/>
      <c r="AA44" s="98"/>
      <c r="AB44" s="98"/>
    </row>
    <row r="45" spans="1:34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V45" s="96"/>
      <c r="W45" s="97"/>
      <c r="X45" s="98"/>
      <c r="Y45" s="98"/>
      <c r="Z45" s="98"/>
      <c r="AA45" s="98"/>
      <c r="AB45" s="98"/>
    </row>
    <row r="46" spans="1:34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V46" s="96"/>
      <c r="W46" s="97"/>
      <c r="X46" s="98"/>
      <c r="Y46" s="98"/>
      <c r="Z46" s="98"/>
      <c r="AA46" s="98"/>
      <c r="AB46" s="98"/>
    </row>
    <row r="47" spans="1:34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</row>
    <row r="48" spans="1:34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</row>
    <row r="49" spans="1:1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</row>
    <row r="50" spans="1:1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</row>
    <row r="51" spans="1:1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</row>
    <row r="52" spans="1:1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</row>
    <row r="53" spans="1:1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</row>
    <row r="71" spans="2:7">
      <c r="B71"/>
      <c r="C71"/>
      <c r="D71"/>
      <c r="G71"/>
    </row>
    <row r="72" spans="2:7">
      <c r="B72"/>
      <c r="C72"/>
      <c r="D72"/>
      <c r="G72"/>
    </row>
  </sheetData>
  <mergeCells count="56"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  <mergeCell ref="E32:E34"/>
    <mergeCell ref="R32:R34"/>
    <mergeCell ref="F33:G33"/>
    <mergeCell ref="H33:J33"/>
    <mergeCell ref="K33:M33"/>
    <mergeCell ref="N33:P33"/>
    <mergeCell ref="E35:E37"/>
    <mergeCell ref="R35:R37"/>
    <mergeCell ref="F36:G36"/>
    <mergeCell ref="H36:J36"/>
    <mergeCell ref="K36:M36"/>
    <mergeCell ref="N36:P36"/>
    <mergeCell ref="Q26:Q28"/>
    <mergeCell ref="E29:E31"/>
    <mergeCell ref="Q29:Q31"/>
    <mergeCell ref="R29:R31"/>
    <mergeCell ref="F30:G30"/>
    <mergeCell ref="H30:J30"/>
    <mergeCell ref="K30:M30"/>
    <mergeCell ref="N30:P30"/>
    <mergeCell ref="R26:R28"/>
    <mergeCell ref="E26:E28"/>
    <mergeCell ref="F27:G27"/>
    <mergeCell ref="H27:J27"/>
    <mergeCell ref="H18:J18"/>
    <mergeCell ref="K18:M18"/>
    <mergeCell ref="N18:P18"/>
    <mergeCell ref="N21:P21"/>
    <mergeCell ref="K27:M27"/>
    <mergeCell ref="N27:P27"/>
    <mergeCell ref="N24:P24"/>
    <mergeCell ref="G2:H2"/>
    <mergeCell ref="E23:E25"/>
    <mergeCell ref="R23:R25"/>
    <mergeCell ref="F24:G24"/>
    <mergeCell ref="H24:J24"/>
    <mergeCell ref="K24:M24"/>
    <mergeCell ref="E20:E22"/>
    <mergeCell ref="Q20:Q22"/>
    <mergeCell ref="R20:R22"/>
    <mergeCell ref="F21:G21"/>
    <mergeCell ref="H21:J21"/>
    <mergeCell ref="K21:M21"/>
    <mergeCell ref="E17:E19"/>
    <mergeCell ref="Q17:Q19"/>
    <mergeCell ref="R17:R19"/>
    <mergeCell ref="F18:G18"/>
  </mergeCells>
  <conditionalFormatting sqref="A42:G53 I42:I53 R2:AH2 R15:AH15 U3:AH14 S5:S7 K42:U53 E4:F4 R4:R7 A32:U32 A31:P31 A30:H30 A34:U35 A33:H33 A37:U38 A40:U41 N18 K18 N21 K21 N24 K24 N27 K27 N30 K30 N33 K33 N36 K36 N39 K39 Q33:U33 Q36:U36 Q39:U39 E24:H24 E21:H21 E18:H18 E5:E15 A39:H39 A2:J2 R10:S14 A54:U1048576 E22:P22 A36:H36 E3:J3 A3:A14 A20:A22 A27:B28 A24:A26 E27:H27 A23:B23 A15:B19 E19:M19 E28:P28 D5 D7 A1:AH1 AI1:XFD15 Q24:XFD24 V32:XFD1048576 E20:XFD20 R21:XFD22 R30:XFD31 A29:XFD29 E23:XFD23 R18:XFD19 E16:XFD17 R27:XFD28 E25:XFD26">
    <cfRule type="cellIs" dxfId="2733" priority="62" stopIfTrue="1" operator="equal">
      <formula>0</formula>
    </cfRule>
  </conditionalFormatting>
  <conditionalFormatting sqref="P5:Q5 P10">
    <cfRule type="cellIs" dxfId="2732" priority="60" stopIfTrue="1" operator="equal">
      <formula>0</formula>
    </cfRule>
  </conditionalFormatting>
  <conditionalFormatting sqref="O4">
    <cfRule type="cellIs" dxfId="2731" priority="57" stopIfTrue="1" operator="equal">
      <formula>0</formula>
    </cfRule>
  </conditionalFormatting>
  <conditionalFormatting sqref="O5 O14 P7:Q8 Q4 Q10 P12:Q14 Q6">
    <cfRule type="cellIs" dxfId="2730" priority="59" stopIfTrue="1" operator="equal">
      <formula>0</formula>
    </cfRule>
  </conditionalFormatting>
  <conditionalFormatting sqref="P14:Q14">
    <cfRule type="cellIs" dxfId="2729" priority="58" stopIfTrue="1" operator="equal">
      <formula>0</formula>
    </cfRule>
  </conditionalFormatting>
  <conditionalFormatting sqref="M5:N5 M11">
    <cfRule type="cellIs" dxfId="2728" priority="56" stopIfTrue="1" operator="equal">
      <formula>0</formula>
    </cfRule>
  </conditionalFormatting>
  <conditionalFormatting sqref="L4">
    <cfRule type="cellIs" dxfId="2727" priority="54" stopIfTrue="1" operator="equal">
      <formula>0</formula>
    </cfRule>
  </conditionalFormatting>
  <conditionalFormatting sqref="K5:L5 M7:N8 N4 K4 N11 M13:N14 N6">
    <cfRule type="cellIs" dxfId="2726" priority="55" stopIfTrue="1" operator="equal">
      <formula>0</formula>
    </cfRule>
  </conditionalFormatting>
  <conditionalFormatting sqref="B3">
    <cfRule type="cellIs" dxfId="2725" priority="53" stopIfTrue="1" operator="equal">
      <formula>0</formula>
    </cfRule>
  </conditionalFormatting>
  <conditionalFormatting sqref="H6 G6:G12">
    <cfRule type="cellIs" dxfId="2724" priority="52" stopIfTrue="1" operator="equal">
      <formula>0</formula>
    </cfRule>
  </conditionalFormatting>
  <conditionalFormatting sqref="B20:B22">
    <cfRule type="cellIs" dxfId="2723" priority="51" stopIfTrue="1" operator="equal">
      <formula>0</formula>
    </cfRule>
  </conditionalFormatting>
  <conditionalFormatting sqref="B24:B26">
    <cfRule type="cellIs" dxfId="2722" priority="50" stopIfTrue="1" operator="equal">
      <formula>0</formula>
    </cfRule>
  </conditionalFormatting>
  <conditionalFormatting sqref="B7 B9">
    <cfRule type="cellIs" dxfId="2721" priority="49" stopIfTrue="1" operator="equal">
      <formula>0</formula>
    </cfRule>
  </conditionalFormatting>
  <conditionalFormatting sqref="B5 B7">
    <cfRule type="cellIs" dxfId="2720" priority="48" stopIfTrue="1" operator="equal">
      <formula>0</formula>
    </cfRule>
  </conditionalFormatting>
  <conditionalFormatting sqref="C3">
    <cfRule type="cellIs" dxfId="2719" priority="47" stopIfTrue="1" operator="equal">
      <formula>0</formula>
    </cfRule>
  </conditionalFormatting>
  <conditionalFormatting sqref="B9 B11">
    <cfRule type="cellIs" dxfId="2718" priority="46" stopIfTrue="1" operator="equal">
      <formula>0</formula>
    </cfRule>
  </conditionalFormatting>
  <conditionalFormatting sqref="B13:B14">
    <cfRule type="cellIs" dxfId="2717" priority="45" stopIfTrue="1" operator="equal">
      <formula>0</formula>
    </cfRule>
  </conditionalFormatting>
  <conditionalFormatting sqref="B4">
    <cfRule type="cellIs" dxfId="2716" priority="44" stopIfTrue="1" operator="equal">
      <formula>0</formula>
    </cfRule>
  </conditionalFormatting>
  <conditionalFormatting sqref="B6">
    <cfRule type="cellIs" dxfId="2715" priority="43" stopIfTrue="1" operator="equal">
      <formula>0</formula>
    </cfRule>
  </conditionalFormatting>
  <conditionalFormatting sqref="B8">
    <cfRule type="cellIs" dxfId="2714" priority="42" stopIfTrue="1" operator="equal">
      <formula>0</formula>
    </cfRule>
  </conditionalFormatting>
  <conditionalFormatting sqref="B8">
    <cfRule type="cellIs" dxfId="2713" priority="41" stopIfTrue="1" operator="equal">
      <formula>0</formula>
    </cfRule>
  </conditionalFormatting>
  <conditionalFormatting sqref="B10">
    <cfRule type="cellIs" dxfId="2712" priority="40" stopIfTrue="1" operator="equal">
      <formula>0</formula>
    </cfRule>
  </conditionalFormatting>
  <conditionalFormatting sqref="B10">
    <cfRule type="cellIs" dxfId="2711" priority="39" stopIfTrue="1" operator="equal">
      <formula>0</formula>
    </cfRule>
  </conditionalFormatting>
  <conditionalFormatting sqref="B12">
    <cfRule type="cellIs" dxfId="2710" priority="38" stopIfTrue="1" operator="equal">
      <formula>0</formula>
    </cfRule>
  </conditionalFormatting>
  <conditionalFormatting sqref="C3">
    <cfRule type="cellIs" dxfId="2709" priority="37" stopIfTrue="1" operator="equal">
      <formula>0</formula>
    </cfRule>
  </conditionalFormatting>
  <conditionalFormatting sqref="C3">
    <cfRule type="cellIs" dxfId="2708" priority="36" stopIfTrue="1" operator="equal">
      <formula>0</formula>
    </cfRule>
  </conditionalFormatting>
  <conditionalFormatting sqref="C3">
    <cfRule type="cellIs" dxfId="2707" priority="35" stopIfTrue="1" operator="equal">
      <formula>0</formula>
    </cfRule>
  </conditionalFormatting>
  <conditionalFormatting sqref="C3">
    <cfRule type="cellIs" dxfId="2706" priority="34" stopIfTrue="1" operator="equal">
      <formula>0</formula>
    </cfRule>
  </conditionalFormatting>
  <conditionalFormatting sqref="D23:D24">
    <cfRule type="cellIs" dxfId="2705" priority="33" stopIfTrue="1" operator="equal">
      <formula>0</formula>
    </cfRule>
  </conditionalFormatting>
  <conditionalFormatting sqref="D21:D22">
    <cfRule type="cellIs" dxfId="2704" priority="32" stopIfTrue="1" operator="equal">
      <formula>0</formula>
    </cfRule>
  </conditionalFormatting>
  <conditionalFormatting sqref="D19:D20">
    <cfRule type="cellIs" dxfId="2703" priority="31" stopIfTrue="1" operator="equal">
      <formula>0</formula>
    </cfRule>
  </conditionalFormatting>
  <conditionalFormatting sqref="D15">
    <cfRule type="cellIs" dxfId="2702" priority="30" stopIfTrue="1" operator="equal">
      <formula>0</formula>
    </cfRule>
  </conditionalFormatting>
  <conditionalFormatting sqref="D15">
    <cfRule type="cellIs" dxfId="2701" priority="29" stopIfTrue="1" operator="equal">
      <formula>0</formula>
    </cfRule>
  </conditionalFormatting>
  <conditionalFormatting sqref="D13:D14">
    <cfRule type="cellIs" dxfId="2700" priority="28" stopIfTrue="1" operator="equal">
      <formula>0</formula>
    </cfRule>
  </conditionalFormatting>
  <conditionalFormatting sqref="D13:D14">
    <cfRule type="cellIs" dxfId="2699" priority="27" stopIfTrue="1" operator="equal">
      <formula>0</formula>
    </cfRule>
  </conditionalFormatting>
  <conditionalFormatting sqref="D12">
    <cfRule type="cellIs" dxfId="2698" priority="26" stopIfTrue="1" operator="equal">
      <formula>0</formula>
    </cfRule>
  </conditionalFormatting>
  <conditionalFormatting sqref="D12">
    <cfRule type="cellIs" dxfId="2697" priority="25" stopIfTrue="1" operator="equal">
      <formula>0</formula>
    </cfRule>
  </conditionalFormatting>
  <conditionalFormatting sqref="D10:D12">
    <cfRule type="cellIs" dxfId="2696" priority="24" stopIfTrue="1" operator="equal">
      <formula>0</formula>
    </cfRule>
  </conditionalFormatting>
  <conditionalFormatting sqref="D9:D10">
    <cfRule type="cellIs" dxfId="2695" priority="23" stopIfTrue="1" operator="equal">
      <formula>0</formula>
    </cfRule>
  </conditionalFormatting>
  <conditionalFormatting sqref="C23:C28 C15:C18">
    <cfRule type="cellIs" dxfId="2694" priority="22" stopIfTrue="1" operator="equal">
      <formula>0</formula>
    </cfRule>
  </conditionalFormatting>
  <conditionalFormatting sqref="C23:C28 C15:C18">
    <cfRule type="cellIs" dxfId="2693" priority="21" stopIfTrue="1" operator="equal">
      <formula>0</formula>
    </cfRule>
  </conditionalFormatting>
  <conditionalFormatting sqref="C23:C28 C15:C18">
    <cfRule type="cellIs" dxfId="2692" priority="20" stopIfTrue="1" operator="equal">
      <formula>0</formula>
    </cfRule>
  </conditionalFormatting>
  <conditionalFormatting sqref="C23:C28 C15:C18">
    <cfRule type="cellIs" dxfId="2691" priority="19" stopIfTrue="1" operator="equal">
      <formula>0</formula>
    </cfRule>
  </conditionalFormatting>
  <conditionalFormatting sqref="C23:C28 C15:C18">
    <cfRule type="cellIs" dxfId="2690" priority="18" stopIfTrue="1" operator="equal">
      <formula>0</formula>
    </cfRule>
  </conditionalFormatting>
  <conditionalFormatting sqref="D25:D28">
    <cfRule type="cellIs" dxfId="2689" priority="17" stopIfTrue="1" operator="equal">
      <formula>0</formula>
    </cfRule>
  </conditionalFormatting>
  <conditionalFormatting sqref="D3">
    <cfRule type="cellIs" dxfId="2688" priority="16" stopIfTrue="1" operator="equal">
      <formula>0</formula>
    </cfRule>
  </conditionalFormatting>
  <conditionalFormatting sqref="C4:C14">
    <cfRule type="cellIs" dxfId="2687" priority="15" stopIfTrue="1" operator="equal">
      <formula>0</formula>
    </cfRule>
  </conditionalFormatting>
  <conditionalFormatting sqref="C4:C14">
    <cfRule type="cellIs" dxfId="2686" priority="14" stopIfTrue="1" operator="equal">
      <formula>0</formula>
    </cfRule>
  </conditionalFormatting>
  <conditionalFormatting sqref="C4:C14">
    <cfRule type="cellIs" dxfId="2685" priority="13" stopIfTrue="1" operator="equal">
      <formula>0</formula>
    </cfRule>
  </conditionalFormatting>
  <conditionalFormatting sqref="C4:C14">
    <cfRule type="cellIs" dxfId="2684" priority="12" stopIfTrue="1" operator="equal">
      <formula>0</formula>
    </cfRule>
  </conditionalFormatting>
  <conditionalFormatting sqref="C4:C14">
    <cfRule type="cellIs" dxfId="2683" priority="11" stopIfTrue="1" operator="equal">
      <formula>0</formula>
    </cfRule>
  </conditionalFormatting>
  <conditionalFormatting sqref="C19:C22">
    <cfRule type="cellIs" dxfId="2682" priority="10" stopIfTrue="1" operator="equal">
      <formula>0</formula>
    </cfRule>
  </conditionalFormatting>
  <conditionalFormatting sqref="C19:C22">
    <cfRule type="cellIs" dxfId="2681" priority="9" stopIfTrue="1" operator="equal">
      <formula>0</formula>
    </cfRule>
  </conditionalFormatting>
  <conditionalFormatting sqref="C19:C22">
    <cfRule type="cellIs" dxfId="2680" priority="8" stopIfTrue="1" operator="equal">
      <formula>0</formula>
    </cfRule>
  </conditionalFormatting>
  <conditionalFormatting sqref="C19:C22">
    <cfRule type="cellIs" dxfId="2679" priority="7" stopIfTrue="1" operator="equal">
      <formula>0</formula>
    </cfRule>
  </conditionalFormatting>
  <conditionalFormatting sqref="C19:C22">
    <cfRule type="cellIs" dxfId="2678" priority="6" stopIfTrue="1" operator="equal">
      <formula>0</formula>
    </cfRule>
  </conditionalFormatting>
  <conditionalFormatting sqref="D4">
    <cfRule type="cellIs" dxfId="2677" priority="5" stopIfTrue="1" operator="equal">
      <formula>0</formula>
    </cfRule>
  </conditionalFormatting>
  <conditionalFormatting sqref="D6">
    <cfRule type="cellIs" dxfId="2676" priority="4" stopIfTrue="1" operator="equal">
      <formula>0</formula>
    </cfRule>
  </conditionalFormatting>
  <conditionalFormatting sqref="D8">
    <cfRule type="cellIs" dxfId="2675" priority="3" stopIfTrue="1" operator="equal">
      <formula>0</formula>
    </cfRule>
  </conditionalFormatting>
  <conditionalFormatting sqref="D16:D18">
    <cfRule type="cellIs" dxfId="2674" priority="2" stopIfTrue="1" operator="equal">
      <formula>0</formula>
    </cfRule>
  </conditionalFormatting>
  <conditionalFormatting sqref="D16:D18">
    <cfRule type="cellIs" dxfId="2673" priority="1" stopIfTrue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D99D-88BA-FA42-92FA-67121786D882}">
  <sheetPr>
    <pageSetUpPr fitToPage="1"/>
  </sheetPr>
  <dimension ref="A1:AD100"/>
  <sheetViews>
    <sheetView workbookViewId="0">
      <selection activeCell="V2" sqref="V2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5" bestFit="1" customWidth="1"/>
    <col min="24" max="27" width="8.83203125" customWidth="1"/>
    <col min="28" max="28" width="14.33203125" bestFit="1" customWidth="1"/>
    <col min="29" max="31" width="8.83203125" customWidth="1"/>
  </cols>
  <sheetData>
    <row r="1" spans="1:30" ht="2" customHeight="1" thickBot="1">
      <c r="U1" t="s">
        <v>651</v>
      </c>
      <c r="V1" t="s">
        <v>730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181</v>
      </c>
      <c r="V2" t="s">
        <v>731</v>
      </c>
    </row>
    <row r="3" spans="1:30" ht="16.25" customHeight="1" thickTop="1" thickBot="1">
      <c r="A3" s="15">
        <v>1</v>
      </c>
      <c r="B3" s="16">
        <v>461</v>
      </c>
      <c r="C3" s="16" t="s">
        <v>163</v>
      </c>
      <c r="D3" s="17">
        <v>44644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182</v>
      </c>
      <c r="V3" t="s">
        <v>732</v>
      </c>
      <c r="Z3" t="s">
        <v>186</v>
      </c>
      <c r="AA3" t="s">
        <v>187</v>
      </c>
      <c r="AB3" t="s">
        <v>188</v>
      </c>
      <c r="AC3" t="s">
        <v>189</v>
      </c>
      <c r="AD3" t="s">
        <v>190</v>
      </c>
    </row>
    <row r="4" spans="1:30" ht="16.25" customHeight="1">
      <c r="A4" s="15">
        <v>2</v>
      </c>
      <c r="B4" s="16">
        <v>461</v>
      </c>
      <c r="C4" s="16" t="s">
        <v>163</v>
      </c>
      <c r="D4" s="17">
        <v>44644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184</v>
      </c>
      <c r="V4" t="s">
        <v>185</v>
      </c>
      <c r="Z4" s="229">
        <v>0.06</v>
      </c>
      <c r="AA4" s="229">
        <v>39.708698272705078</v>
      </c>
      <c r="AB4" s="229">
        <v>0.99930000305175781</v>
      </c>
      <c r="AC4" s="229">
        <v>-3.3464000225067139</v>
      </c>
      <c r="AD4" s="229">
        <v>98.988784790039062</v>
      </c>
    </row>
    <row r="5" spans="1:30" ht="16.25" customHeight="1" thickBot="1">
      <c r="A5" s="15">
        <v>3</v>
      </c>
      <c r="B5" s="16">
        <v>461</v>
      </c>
      <c r="C5" s="16" t="s">
        <v>163</v>
      </c>
      <c r="D5" s="17">
        <v>44644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311</v>
      </c>
      <c r="V5" t="s">
        <v>312</v>
      </c>
    </row>
    <row r="6" spans="1:30" ht="16.25" customHeight="1">
      <c r="A6" s="15">
        <v>4</v>
      </c>
      <c r="B6" s="16">
        <v>461</v>
      </c>
      <c r="C6" s="16" t="s">
        <v>163</v>
      </c>
      <c r="D6" s="17">
        <v>44644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313</v>
      </c>
      <c r="V6" t="s">
        <v>312</v>
      </c>
    </row>
    <row r="7" spans="1:30" ht="16.25" customHeight="1">
      <c r="A7" s="15">
        <v>5</v>
      </c>
      <c r="B7" s="16">
        <v>462</v>
      </c>
      <c r="C7" s="16" t="s">
        <v>163</v>
      </c>
      <c r="D7" s="17">
        <v>44651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314</v>
      </c>
      <c r="V7" t="s">
        <v>315</v>
      </c>
    </row>
    <row r="8" spans="1:30" ht="16.25" customHeight="1">
      <c r="A8" s="15">
        <v>6</v>
      </c>
      <c r="B8" s="16">
        <v>462</v>
      </c>
      <c r="C8" s="16" t="s">
        <v>163</v>
      </c>
      <c r="D8" s="17">
        <v>44651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191</v>
      </c>
      <c r="V8" t="s">
        <v>192</v>
      </c>
    </row>
    <row r="9" spans="1:30" ht="16.25" customHeight="1">
      <c r="A9" s="15">
        <v>7</v>
      </c>
      <c r="B9" s="16">
        <v>462</v>
      </c>
      <c r="C9" s="16" t="s">
        <v>163</v>
      </c>
      <c r="D9" s="17">
        <v>44651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193</v>
      </c>
      <c r="V9" t="s">
        <v>194</v>
      </c>
    </row>
    <row r="10" spans="1:30" ht="16.25" customHeight="1">
      <c r="A10" s="15">
        <v>8</v>
      </c>
      <c r="B10" s="16">
        <v>462</v>
      </c>
      <c r="C10" s="16" t="s">
        <v>163</v>
      </c>
      <c r="D10" s="17">
        <v>44651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316</v>
      </c>
      <c r="V10" t="s">
        <v>317</v>
      </c>
    </row>
    <row r="11" spans="1:30" ht="16.25" customHeight="1" thickBot="1">
      <c r="A11" s="15">
        <v>9</v>
      </c>
      <c r="B11" s="16">
        <v>463</v>
      </c>
      <c r="C11" s="16" t="s">
        <v>163</v>
      </c>
      <c r="D11" s="17">
        <v>44657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318</v>
      </c>
      <c r="V11" t="s">
        <v>319</v>
      </c>
    </row>
    <row r="12" spans="1:30" ht="16.25" customHeight="1">
      <c r="A12" s="15">
        <v>10</v>
      </c>
      <c r="B12" s="16">
        <v>463</v>
      </c>
      <c r="C12" s="16" t="s">
        <v>163</v>
      </c>
      <c r="D12" s="17">
        <v>44657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  <c r="U12" t="s">
        <v>195</v>
      </c>
    </row>
    <row r="13" spans="1:30" ht="16.25" customHeight="1" thickBot="1">
      <c r="A13" s="15">
        <v>11</v>
      </c>
      <c r="B13" s="16">
        <v>463</v>
      </c>
      <c r="C13" s="16" t="s">
        <v>163</v>
      </c>
      <c r="D13" s="17">
        <v>44657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</row>
    <row r="14" spans="1:30" ht="16.25" customHeight="1" thickBot="1">
      <c r="A14" s="15">
        <v>12</v>
      </c>
      <c r="B14" s="16">
        <v>463</v>
      </c>
      <c r="C14" s="16" t="s">
        <v>163</v>
      </c>
      <c r="D14" s="17">
        <v>44657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 t="s">
        <v>196</v>
      </c>
      <c r="V14" t="s">
        <v>197</v>
      </c>
      <c r="W14" t="s">
        <v>198</v>
      </c>
      <c r="X14" t="s">
        <v>199</v>
      </c>
      <c r="Y14" t="s">
        <v>200</v>
      </c>
      <c r="Z14" t="s">
        <v>201</v>
      </c>
      <c r="AA14" t="s">
        <v>202</v>
      </c>
      <c r="AB14" t="s">
        <v>203</v>
      </c>
      <c r="AC14" t="s">
        <v>204</v>
      </c>
      <c r="AD14" t="s">
        <v>205</v>
      </c>
    </row>
    <row r="15" spans="1:30" ht="16.25" customHeight="1">
      <c r="A15" s="15">
        <v>13</v>
      </c>
      <c r="B15" s="16">
        <v>464</v>
      </c>
      <c r="C15" s="16" t="s">
        <v>163</v>
      </c>
      <c r="D15" s="17">
        <v>44665</v>
      </c>
      <c r="E15" s="53"/>
      <c r="F15" s="9"/>
      <c r="G15" s="11"/>
      <c r="H15" s="9"/>
      <c r="I15" s="9"/>
      <c r="J15" s="9"/>
      <c r="K15" s="9"/>
      <c r="L15" s="9"/>
      <c r="U15">
        <v>85</v>
      </c>
      <c r="V15" t="s">
        <v>224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464</v>
      </c>
      <c r="C16" s="16" t="s">
        <v>163</v>
      </c>
      <c r="D16" s="17">
        <v>44665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86</v>
      </c>
      <c r="V16" t="s">
        <v>363</v>
      </c>
      <c r="W16" t="s">
        <v>46</v>
      </c>
      <c r="X16" t="s">
        <v>46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5" customHeight="1" thickTop="1">
      <c r="A17" s="15">
        <v>15</v>
      </c>
      <c r="B17" s="16">
        <v>464</v>
      </c>
      <c r="C17" s="16" t="s">
        <v>163</v>
      </c>
      <c r="D17" s="17">
        <v>44665</v>
      </c>
      <c r="E17" s="452" t="s">
        <v>36</v>
      </c>
      <c r="F17" s="86"/>
      <c r="G17" s="87"/>
      <c r="H17" s="88"/>
      <c r="I17" s="89" t="str">
        <f>C3</f>
        <v>LN75 AF</v>
      </c>
      <c r="J17" s="90"/>
      <c r="K17" s="91"/>
      <c r="L17" s="92" t="str">
        <f>C11</f>
        <v>LN75 AF</v>
      </c>
      <c r="M17" s="93"/>
      <c r="N17" s="94"/>
      <c r="O17" s="89" t="str">
        <f>C19</f>
        <v>LN75 AF</v>
      </c>
      <c r="P17" s="95"/>
      <c r="Q17" s="463">
        <f>C27</f>
        <v>0</v>
      </c>
      <c r="R17" s="452" t="s">
        <v>36</v>
      </c>
      <c r="S17" s="58"/>
      <c r="T17" s="58"/>
      <c r="U17">
        <v>84</v>
      </c>
      <c r="V17" t="s">
        <v>227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5" customHeight="1">
      <c r="A18" s="15">
        <v>16</v>
      </c>
      <c r="B18" s="16">
        <v>464</v>
      </c>
      <c r="C18" s="16" t="s">
        <v>163</v>
      </c>
      <c r="D18" s="17">
        <v>44665</v>
      </c>
      <c r="E18" s="452"/>
      <c r="F18" s="454" t="s">
        <v>37</v>
      </c>
      <c r="G18" s="455"/>
      <c r="H18" s="456">
        <f>B3</f>
        <v>461</v>
      </c>
      <c r="I18" s="457"/>
      <c r="J18" s="458"/>
      <c r="K18" s="465">
        <f>B11</f>
        <v>463</v>
      </c>
      <c r="L18" s="466"/>
      <c r="M18" s="467"/>
      <c r="N18" s="456">
        <f>B19</f>
        <v>465</v>
      </c>
      <c r="O18" s="457"/>
      <c r="P18" s="458"/>
      <c r="Q18" s="464"/>
      <c r="R18" s="452"/>
      <c r="S18" s="58"/>
      <c r="T18" s="58"/>
      <c r="U18">
        <v>96</v>
      </c>
      <c r="V18" t="s">
        <v>229</v>
      </c>
      <c r="W18" t="s">
        <v>38</v>
      </c>
      <c r="X18" t="s">
        <v>228</v>
      </c>
      <c r="Y18" t="s">
        <v>225</v>
      </c>
      <c r="Z18" t="s">
        <v>226</v>
      </c>
      <c r="AA18" t="s">
        <v>226</v>
      </c>
      <c r="AB18" t="s">
        <v>226</v>
      </c>
      <c r="AC18" t="s">
        <v>226</v>
      </c>
      <c r="AD18" t="s">
        <v>226</v>
      </c>
    </row>
    <row r="19" spans="1:30" ht="15" customHeight="1" thickBot="1">
      <c r="A19" s="15">
        <v>17</v>
      </c>
      <c r="B19" s="16">
        <v>465</v>
      </c>
      <c r="C19" s="16" t="s">
        <v>163</v>
      </c>
      <c r="D19" s="17">
        <v>44672</v>
      </c>
      <c r="E19" s="453"/>
      <c r="F19" s="99"/>
      <c r="G19" s="100"/>
      <c r="H19" s="101">
        <v>1</v>
      </c>
      <c r="I19" s="102">
        <f>D3</f>
        <v>44644</v>
      </c>
      <c r="J19" s="103"/>
      <c r="K19" s="104">
        <v>9</v>
      </c>
      <c r="L19" s="105">
        <f>D11</f>
        <v>44657</v>
      </c>
      <c r="M19" s="106"/>
      <c r="N19" s="107"/>
      <c r="O19" s="108">
        <f>D19</f>
        <v>44672</v>
      </c>
      <c r="P19" s="109"/>
      <c r="Q19" s="464"/>
      <c r="R19" s="453"/>
      <c r="S19" s="58"/>
      <c r="T19" s="58"/>
      <c r="U19">
        <v>49</v>
      </c>
      <c r="V19" t="s">
        <v>218</v>
      </c>
      <c r="W19" t="s">
        <v>219</v>
      </c>
      <c r="X19" t="s">
        <v>208</v>
      </c>
      <c r="Y19" s="229">
        <v>36.487834930419922</v>
      </c>
      <c r="Z19" s="229">
        <v>36.287734985351562</v>
      </c>
      <c r="AA19" s="229">
        <v>0.28298136591911316</v>
      </c>
      <c r="AB19" s="229">
        <v>10</v>
      </c>
      <c r="AC19" t="s">
        <v>226</v>
      </c>
      <c r="AD19" t="s">
        <v>226</v>
      </c>
    </row>
    <row r="20" spans="1:30" ht="15" customHeight="1">
      <c r="A20" s="15">
        <v>18</v>
      </c>
      <c r="B20" s="16">
        <v>465</v>
      </c>
      <c r="C20" s="16" t="s">
        <v>163</v>
      </c>
      <c r="D20" s="17">
        <v>44672</v>
      </c>
      <c r="E20" s="451" t="s">
        <v>39</v>
      </c>
      <c r="F20" s="110"/>
      <c r="G20" s="111"/>
      <c r="H20" s="112"/>
      <c r="I20" s="113" t="str">
        <f>C4</f>
        <v>LN75 AF</v>
      </c>
      <c r="J20" s="114"/>
      <c r="K20" s="115"/>
      <c r="L20" s="116" t="str">
        <f>C12</f>
        <v>LN75 AF</v>
      </c>
      <c r="M20" s="117"/>
      <c r="N20" s="118"/>
      <c r="O20" s="119" t="str">
        <f>C20</f>
        <v>LN75 AF</v>
      </c>
      <c r="P20" s="120"/>
      <c r="Q20" s="462">
        <f>B27</f>
        <v>0</v>
      </c>
      <c r="R20" s="451" t="s">
        <v>39</v>
      </c>
      <c r="S20" s="58"/>
      <c r="T20" s="58"/>
      <c r="U20">
        <v>50</v>
      </c>
      <c r="V20" t="s">
        <v>220</v>
      </c>
      <c r="W20" t="s">
        <v>219</v>
      </c>
      <c r="X20" t="s">
        <v>208</v>
      </c>
      <c r="Y20" s="229">
        <v>36.087638854980469</v>
      </c>
      <c r="Z20" s="229">
        <v>36.287734985351562</v>
      </c>
      <c r="AA20" s="229">
        <v>0.28298136591911316</v>
      </c>
      <c r="AB20" s="229">
        <v>10</v>
      </c>
      <c r="AC20" t="s">
        <v>226</v>
      </c>
      <c r="AD20" t="s">
        <v>226</v>
      </c>
    </row>
    <row r="21" spans="1:30" ht="15" customHeight="1">
      <c r="A21" s="15">
        <v>19</v>
      </c>
      <c r="B21" s="16">
        <v>465</v>
      </c>
      <c r="C21" s="16" t="s">
        <v>163</v>
      </c>
      <c r="D21" s="17">
        <v>44672</v>
      </c>
      <c r="E21" s="452"/>
      <c r="F21" s="456" t="s">
        <v>40</v>
      </c>
      <c r="G21" s="458"/>
      <c r="H21" s="459">
        <f>B4</f>
        <v>461</v>
      </c>
      <c r="I21" s="460"/>
      <c r="J21" s="461"/>
      <c r="K21" s="456">
        <f>B12</f>
        <v>463</v>
      </c>
      <c r="L21" s="457"/>
      <c r="M21" s="458"/>
      <c r="N21" s="459">
        <f>B20</f>
        <v>465</v>
      </c>
      <c r="O21" s="460"/>
      <c r="P21" s="461"/>
      <c r="Q21" s="462"/>
      <c r="R21" s="452"/>
      <c r="S21" s="58"/>
      <c r="T21" s="58"/>
      <c r="U21">
        <v>37</v>
      </c>
      <c r="V21" t="s">
        <v>216</v>
      </c>
      <c r="W21" t="s">
        <v>217</v>
      </c>
      <c r="X21" t="s">
        <v>208</v>
      </c>
      <c r="Y21" s="229">
        <v>33.170013427734375</v>
      </c>
      <c r="Z21" s="229">
        <v>33.144828796386719</v>
      </c>
      <c r="AA21" s="229">
        <v>3.5613749176263809E-2</v>
      </c>
      <c r="AB21" s="229">
        <v>100</v>
      </c>
      <c r="AC21" t="s">
        <v>226</v>
      </c>
      <c r="AD21" t="s">
        <v>226</v>
      </c>
    </row>
    <row r="22" spans="1:30" ht="15" customHeight="1" thickBot="1">
      <c r="A22" s="15">
        <v>20</v>
      </c>
      <c r="B22" s="16">
        <v>465</v>
      </c>
      <c r="C22" s="16" t="s">
        <v>163</v>
      </c>
      <c r="D22" s="17">
        <v>44672</v>
      </c>
      <c r="E22" s="453"/>
      <c r="F22" s="121"/>
      <c r="G22" s="122"/>
      <c r="H22" s="123">
        <v>2</v>
      </c>
      <c r="I22" s="124">
        <f>D4</f>
        <v>44644</v>
      </c>
      <c r="J22" s="125"/>
      <c r="K22" s="126">
        <v>10</v>
      </c>
      <c r="L22" s="127">
        <f>D12</f>
        <v>44657</v>
      </c>
      <c r="M22" s="128"/>
      <c r="N22" s="129">
        <v>18</v>
      </c>
      <c r="O22" s="130">
        <f>D20</f>
        <v>44672</v>
      </c>
      <c r="P22" s="131"/>
      <c r="Q22" s="462"/>
      <c r="R22" s="453"/>
      <c r="S22" s="58"/>
      <c r="T22" s="58"/>
      <c r="U22">
        <v>38</v>
      </c>
      <c r="V22" t="s">
        <v>90</v>
      </c>
      <c r="W22" t="s">
        <v>217</v>
      </c>
      <c r="X22" t="s">
        <v>208</v>
      </c>
      <c r="Y22" s="229">
        <v>33.119647979736328</v>
      </c>
      <c r="Z22" s="229">
        <v>33.144828796386719</v>
      </c>
      <c r="AA22" s="229">
        <v>3.5613749176263809E-2</v>
      </c>
      <c r="AB22" s="229">
        <v>100</v>
      </c>
      <c r="AC22" t="s">
        <v>226</v>
      </c>
      <c r="AD22" t="s">
        <v>226</v>
      </c>
    </row>
    <row r="23" spans="1:30" ht="15" customHeight="1">
      <c r="A23" s="15">
        <v>21</v>
      </c>
      <c r="B23" s="16">
        <v>466</v>
      </c>
      <c r="C23" s="16" t="s">
        <v>163</v>
      </c>
      <c r="D23" s="17">
        <v>44678</v>
      </c>
      <c r="E23" s="451" t="s">
        <v>41</v>
      </c>
      <c r="F23" s="132"/>
      <c r="G23" s="133"/>
      <c r="H23" s="134"/>
      <c r="I23" s="47" t="str">
        <f>C5</f>
        <v>LN75 AF</v>
      </c>
      <c r="J23" s="135"/>
      <c r="K23" s="136"/>
      <c r="L23" s="137" t="str">
        <f>C13</f>
        <v>LN75 AF</v>
      </c>
      <c r="M23" s="138"/>
      <c r="N23" s="139"/>
      <c r="O23" s="140" t="str">
        <f>C21</f>
        <v>LN75 AF</v>
      </c>
      <c r="P23" s="141"/>
      <c r="Q23" s="142">
        <f>D27</f>
        <v>0</v>
      </c>
      <c r="R23" s="452" t="s">
        <v>41</v>
      </c>
      <c r="S23" s="58"/>
      <c r="T23" s="58"/>
      <c r="U23">
        <v>25</v>
      </c>
      <c r="V23" t="s">
        <v>213</v>
      </c>
      <c r="W23" t="s">
        <v>214</v>
      </c>
      <c r="X23" t="s">
        <v>208</v>
      </c>
      <c r="Y23" s="229">
        <v>29.526254653930664</v>
      </c>
      <c r="Z23" s="229">
        <v>29.633220672607422</v>
      </c>
      <c r="AA23" s="229">
        <v>0.15127278864383698</v>
      </c>
      <c r="AB23" s="229">
        <v>1000</v>
      </c>
      <c r="AC23" t="s">
        <v>226</v>
      </c>
      <c r="AD23" t="s">
        <v>226</v>
      </c>
    </row>
    <row r="24" spans="1:30" ht="15" customHeight="1">
      <c r="A24" s="15">
        <v>22</v>
      </c>
      <c r="B24" s="16">
        <v>466</v>
      </c>
      <c r="C24" s="16" t="s">
        <v>163</v>
      </c>
      <c r="D24" s="17">
        <v>44678</v>
      </c>
      <c r="E24" s="452"/>
      <c r="F24" s="454" t="s">
        <v>42</v>
      </c>
      <c r="G24" s="455"/>
      <c r="H24" s="456">
        <f>B5</f>
        <v>461</v>
      </c>
      <c r="I24" s="457"/>
      <c r="J24" s="458"/>
      <c r="K24" s="459">
        <f>B13</f>
        <v>463</v>
      </c>
      <c r="L24" s="460"/>
      <c r="M24" s="461"/>
      <c r="N24" s="456">
        <f>B21</f>
        <v>465</v>
      </c>
      <c r="O24" s="457"/>
      <c r="P24" s="458"/>
      <c r="Q24" s="144"/>
      <c r="R24" s="452"/>
      <c r="S24" s="58"/>
      <c r="T24" s="58"/>
      <c r="U24">
        <v>26</v>
      </c>
      <c r="V24" t="s">
        <v>215</v>
      </c>
      <c r="W24" t="s">
        <v>214</v>
      </c>
      <c r="X24" t="s">
        <v>208</v>
      </c>
      <c r="Y24" s="229">
        <v>29.74018669128418</v>
      </c>
      <c r="Z24" s="229">
        <v>29.633220672607422</v>
      </c>
      <c r="AA24" s="229">
        <v>0.15127278864383698</v>
      </c>
      <c r="AB24" s="229">
        <v>1000</v>
      </c>
      <c r="AC24" t="s">
        <v>226</v>
      </c>
      <c r="AD24" t="s">
        <v>226</v>
      </c>
    </row>
    <row r="25" spans="1:30" ht="15" customHeight="1" thickBot="1">
      <c r="A25" s="15">
        <v>23</v>
      </c>
      <c r="B25" s="16">
        <v>466</v>
      </c>
      <c r="C25" s="16" t="s">
        <v>163</v>
      </c>
      <c r="D25" s="17">
        <v>44678</v>
      </c>
      <c r="E25" s="453"/>
      <c r="F25" s="145"/>
      <c r="G25" s="146"/>
      <c r="H25" s="147">
        <v>3</v>
      </c>
      <c r="I25" s="148">
        <f>D5</f>
        <v>44644</v>
      </c>
      <c r="J25" s="103"/>
      <c r="K25" s="104">
        <v>11</v>
      </c>
      <c r="L25" s="105">
        <f>D13</f>
        <v>44657</v>
      </c>
      <c r="M25" s="149"/>
      <c r="N25" s="150">
        <v>19</v>
      </c>
      <c r="O25" s="148">
        <f>D21</f>
        <v>44672</v>
      </c>
      <c r="P25" s="151"/>
      <c r="Q25" s="152"/>
      <c r="R25" s="453"/>
      <c r="S25" s="58"/>
      <c r="T25" s="58"/>
      <c r="U25">
        <v>13</v>
      </c>
      <c r="V25" t="s">
        <v>210</v>
      </c>
      <c r="W25" t="s">
        <v>211</v>
      </c>
      <c r="X25" t="s">
        <v>208</v>
      </c>
      <c r="Y25" s="229">
        <v>26.325469970703125</v>
      </c>
      <c r="Z25" s="229">
        <v>26.307756423950195</v>
      </c>
      <c r="AA25" s="229">
        <v>2.5050738826394081E-2</v>
      </c>
      <c r="AB25" s="229">
        <v>10000</v>
      </c>
      <c r="AC25" t="s">
        <v>226</v>
      </c>
      <c r="AD25" t="s">
        <v>226</v>
      </c>
    </row>
    <row r="26" spans="1:30" ht="15" customHeight="1">
      <c r="A26" s="15">
        <v>24</v>
      </c>
      <c r="B26" s="16">
        <v>466</v>
      </c>
      <c r="C26" s="16" t="s">
        <v>163</v>
      </c>
      <c r="D26" s="17">
        <v>44678</v>
      </c>
      <c r="E26" s="475" t="s">
        <v>44</v>
      </c>
      <c r="F26" s="153"/>
      <c r="G26" s="122"/>
      <c r="H26" s="112"/>
      <c r="I26" s="113" t="str">
        <f>C6</f>
        <v>LN75 AF</v>
      </c>
      <c r="J26" s="154"/>
      <c r="K26" s="115"/>
      <c r="L26" s="81" t="str">
        <f>C14</f>
        <v>LN75 AF</v>
      </c>
      <c r="M26" s="117"/>
      <c r="N26" s="155"/>
      <c r="O26" s="113" t="str">
        <f>C22</f>
        <v>LN75 AF</v>
      </c>
      <c r="P26" s="156"/>
      <c r="Q26" s="468">
        <f>C28</f>
        <v>0</v>
      </c>
      <c r="R26" s="452" t="s">
        <v>44</v>
      </c>
      <c r="S26" s="58"/>
      <c r="T26" s="58"/>
      <c r="U26">
        <v>14</v>
      </c>
      <c r="V26" t="s">
        <v>212</v>
      </c>
      <c r="W26" t="s">
        <v>211</v>
      </c>
      <c r="X26" t="s">
        <v>208</v>
      </c>
      <c r="Y26" s="229">
        <v>26.290042877197266</v>
      </c>
      <c r="Z26" s="229">
        <v>26.307756423950195</v>
      </c>
      <c r="AA26" s="229">
        <v>2.5050738826394081E-2</v>
      </c>
      <c r="AB26" s="229">
        <v>10000</v>
      </c>
      <c r="AC26" t="s">
        <v>226</v>
      </c>
      <c r="AD26" t="s">
        <v>226</v>
      </c>
    </row>
    <row r="27" spans="1:30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461</v>
      </c>
      <c r="I27" s="460"/>
      <c r="J27" s="461"/>
      <c r="K27" s="456">
        <f>B14</f>
        <v>463</v>
      </c>
      <c r="L27" s="457"/>
      <c r="M27" s="458"/>
      <c r="N27" s="459">
        <f>B22</f>
        <v>465</v>
      </c>
      <c r="O27" s="460"/>
      <c r="P27" s="461"/>
      <c r="Q27" s="469"/>
      <c r="R27" s="452"/>
      <c r="S27" s="58"/>
      <c r="T27" s="58"/>
      <c r="U27">
        <v>1</v>
      </c>
      <c r="V27" t="s">
        <v>206</v>
      </c>
      <c r="W27" t="s">
        <v>207</v>
      </c>
      <c r="X27" t="s">
        <v>208</v>
      </c>
      <c r="Y27" s="229">
        <v>22.986705780029297</v>
      </c>
      <c r="Z27" s="229">
        <v>22.974216461181641</v>
      </c>
      <c r="AA27" s="229">
        <v>1.7661215737462044E-2</v>
      </c>
      <c r="AB27" s="229">
        <v>100000</v>
      </c>
      <c r="AC27" t="s">
        <v>226</v>
      </c>
      <c r="AD27" t="s">
        <v>226</v>
      </c>
    </row>
    <row r="28" spans="1:30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44644</v>
      </c>
      <c r="J28" s="161"/>
      <c r="K28" s="162">
        <v>12</v>
      </c>
      <c r="L28" s="127">
        <f>D14</f>
        <v>44657</v>
      </c>
      <c r="M28" s="163"/>
      <c r="N28" s="104">
        <v>20</v>
      </c>
      <c r="O28" s="160">
        <f>D22</f>
        <v>44672</v>
      </c>
      <c r="P28" s="131"/>
      <c r="Q28" s="469"/>
      <c r="R28" s="452"/>
      <c r="S28" s="58"/>
      <c r="T28" s="58"/>
      <c r="U28">
        <v>2</v>
      </c>
      <c r="V28" t="s">
        <v>209</v>
      </c>
      <c r="W28" t="s">
        <v>207</v>
      </c>
      <c r="X28" t="s">
        <v>208</v>
      </c>
      <c r="Y28" s="229">
        <v>22.961729049682617</v>
      </c>
      <c r="Z28" s="229">
        <v>22.974216461181641</v>
      </c>
      <c r="AA28" s="229">
        <v>1.7661215737462044E-2</v>
      </c>
      <c r="AB28" s="229">
        <v>100000</v>
      </c>
      <c r="AC28" t="s">
        <v>226</v>
      </c>
      <c r="AD28" t="s">
        <v>226</v>
      </c>
    </row>
    <row r="29" spans="1:30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LN75 AF</v>
      </c>
      <c r="J29" s="167"/>
      <c r="K29" s="168"/>
      <c r="L29" s="137" t="str">
        <f>C15</f>
        <v>LN75 AF</v>
      </c>
      <c r="M29" s="138"/>
      <c r="N29" s="139"/>
      <c r="O29" s="140" t="str">
        <f>C23</f>
        <v>LN75 AF</v>
      </c>
      <c r="P29" s="143"/>
      <c r="Q29" s="470">
        <f>B28</f>
        <v>0</v>
      </c>
      <c r="R29" s="471" t="s">
        <v>47</v>
      </c>
      <c r="S29" s="58"/>
      <c r="T29" s="58"/>
      <c r="U29">
        <v>3</v>
      </c>
      <c r="V29" t="s">
        <v>232</v>
      </c>
      <c r="W29" t="s">
        <v>681</v>
      </c>
      <c r="X29" t="s">
        <v>228</v>
      </c>
      <c r="Y29" t="s">
        <v>225</v>
      </c>
      <c r="Z29" t="s">
        <v>226</v>
      </c>
      <c r="AA29" t="s">
        <v>226</v>
      </c>
      <c r="AB29" t="s">
        <v>226</v>
      </c>
      <c r="AC29" t="s">
        <v>226</v>
      </c>
      <c r="AD29" t="s">
        <v>226</v>
      </c>
    </row>
    <row r="30" spans="1:30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462</v>
      </c>
      <c r="I30" s="473"/>
      <c r="J30" s="474"/>
      <c r="K30" s="459">
        <f>B15</f>
        <v>464</v>
      </c>
      <c r="L30" s="460"/>
      <c r="M30" s="461"/>
      <c r="N30" s="456">
        <f>B23</f>
        <v>466</v>
      </c>
      <c r="O30" s="457"/>
      <c r="P30" s="458"/>
      <c r="Q30" s="470"/>
      <c r="R30" s="452"/>
      <c r="S30" s="58"/>
      <c r="T30" s="58"/>
      <c r="U30">
        <v>4</v>
      </c>
      <c r="V30" t="s">
        <v>234</v>
      </c>
      <c r="W30" t="s">
        <v>681</v>
      </c>
      <c r="X30" t="s">
        <v>228</v>
      </c>
      <c r="Y30" t="s">
        <v>225</v>
      </c>
      <c r="Z30" t="s">
        <v>226</v>
      </c>
      <c r="AA30" t="s">
        <v>226</v>
      </c>
      <c r="AB30" t="s">
        <v>226</v>
      </c>
      <c r="AC30" t="s">
        <v>226</v>
      </c>
      <c r="AD30" t="s">
        <v>226</v>
      </c>
    </row>
    <row r="31" spans="1:30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44651</v>
      </c>
      <c r="J31" s="169"/>
      <c r="K31" s="170">
        <v>13</v>
      </c>
      <c r="L31" s="105">
        <f>D15</f>
        <v>44665</v>
      </c>
      <c r="M31" s="106"/>
      <c r="N31" s="150">
        <v>21</v>
      </c>
      <c r="O31" s="148">
        <f>D23</f>
        <v>44678</v>
      </c>
      <c r="P31" s="109"/>
      <c r="Q31" s="470"/>
      <c r="R31" s="453"/>
      <c r="S31" s="58"/>
      <c r="T31" s="58"/>
      <c r="U31">
        <v>5</v>
      </c>
      <c r="V31" t="s">
        <v>235</v>
      </c>
      <c r="W31" t="s">
        <v>681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</row>
    <row r="32" spans="1:30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LN75 AF</v>
      </c>
      <c r="J32" s="172"/>
      <c r="K32" s="115"/>
      <c r="L32" s="81" t="str">
        <f>C16</f>
        <v>LN75 AF</v>
      </c>
      <c r="M32" s="117"/>
      <c r="N32" s="118"/>
      <c r="O32" s="119" t="str">
        <f>C24</f>
        <v>LN75 AF</v>
      </c>
      <c r="P32" s="173"/>
      <c r="Q32" s="174">
        <f>D28</f>
        <v>0</v>
      </c>
      <c r="R32" s="451" t="s">
        <v>49</v>
      </c>
      <c r="S32" s="58"/>
      <c r="T32" s="58"/>
      <c r="U32">
        <v>15</v>
      </c>
      <c r="V32" t="s">
        <v>236</v>
      </c>
      <c r="W32" t="s">
        <v>681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</row>
    <row r="33" spans="1:30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462</v>
      </c>
      <c r="I33" s="460"/>
      <c r="J33" s="461"/>
      <c r="K33" s="456">
        <f>B16</f>
        <v>464</v>
      </c>
      <c r="L33" s="457"/>
      <c r="M33" s="458"/>
      <c r="N33" s="459">
        <f>B24</f>
        <v>466</v>
      </c>
      <c r="O33" s="460"/>
      <c r="P33" s="461"/>
      <c r="Q33" s="175"/>
      <c r="R33" s="452"/>
      <c r="S33" s="58"/>
      <c r="T33" s="58"/>
      <c r="U33">
        <v>16</v>
      </c>
      <c r="V33" t="s">
        <v>237</v>
      </c>
      <c r="W33" t="s">
        <v>681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</row>
    <row r="34" spans="1:30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44651</v>
      </c>
      <c r="J34" s="125"/>
      <c r="K34" s="126">
        <v>14</v>
      </c>
      <c r="L34" s="127">
        <f>D16</f>
        <v>44665</v>
      </c>
      <c r="M34" s="178"/>
      <c r="N34" s="129">
        <v>22</v>
      </c>
      <c r="O34" s="130">
        <f>D24</f>
        <v>44678</v>
      </c>
      <c r="P34" s="179"/>
      <c r="Q34" s="180"/>
      <c r="R34" s="452"/>
      <c r="S34" s="58"/>
      <c r="T34" s="58"/>
      <c r="U34">
        <v>17</v>
      </c>
      <c r="V34" t="s">
        <v>238</v>
      </c>
      <c r="W34" t="s">
        <v>681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</row>
    <row r="35" spans="1:30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LN75 AF</v>
      </c>
      <c r="J35" s="183"/>
      <c r="K35" s="136"/>
      <c r="L35" s="137" t="str">
        <f>C17</f>
        <v>LN75 AF</v>
      </c>
      <c r="M35" s="138"/>
      <c r="N35" s="139"/>
      <c r="O35" s="140" t="str">
        <f>C25</f>
        <v>LN75 AF</v>
      </c>
      <c r="P35" s="143"/>
      <c r="Q35" s="184"/>
      <c r="R35" s="451" t="s">
        <v>51</v>
      </c>
      <c r="S35" s="58"/>
      <c r="T35" s="58"/>
      <c r="U35">
        <v>27</v>
      </c>
      <c r="V35" t="s">
        <v>239</v>
      </c>
      <c r="W35" t="s">
        <v>681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</row>
    <row r="36" spans="1:30" ht="15" customHeight="1">
      <c r="A36" s="181"/>
      <c r="B36" s="182"/>
      <c r="C36" s="182"/>
      <c r="D36" s="182"/>
      <c r="E36" s="452"/>
      <c r="F36" s="456"/>
      <c r="G36" s="458"/>
      <c r="H36" s="456">
        <f>B9</f>
        <v>462</v>
      </c>
      <c r="I36" s="457"/>
      <c r="J36" s="458"/>
      <c r="K36" s="465">
        <f>B17</f>
        <v>464</v>
      </c>
      <c r="L36" s="466"/>
      <c r="M36" s="467"/>
      <c r="N36" s="456">
        <f>B25</f>
        <v>466</v>
      </c>
      <c r="O36" s="457"/>
      <c r="P36" s="458"/>
      <c r="Q36" s="185" t="s">
        <v>38</v>
      </c>
      <c r="R36" s="452"/>
      <c r="S36" s="58"/>
      <c r="T36" s="58"/>
      <c r="U36">
        <v>28</v>
      </c>
      <c r="V36" t="s">
        <v>240</v>
      </c>
      <c r="W36" t="s">
        <v>681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</row>
    <row r="37" spans="1:30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44651</v>
      </c>
      <c r="J37" s="169"/>
      <c r="K37" s="170">
        <v>15</v>
      </c>
      <c r="L37" s="105">
        <f>D17</f>
        <v>44665</v>
      </c>
      <c r="M37" s="106"/>
      <c r="N37" s="187">
        <v>23</v>
      </c>
      <c r="O37" s="108">
        <f>D25</f>
        <v>44678</v>
      </c>
      <c r="P37" s="109"/>
      <c r="Q37" s="188"/>
      <c r="R37" s="453"/>
      <c r="S37" s="58"/>
      <c r="T37" s="58"/>
      <c r="U37">
        <v>29</v>
      </c>
      <c r="V37" t="s">
        <v>241</v>
      </c>
      <c r="W37" t="s">
        <v>681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</row>
    <row r="38" spans="1:30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LN75 AF</v>
      </c>
      <c r="J38" s="114"/>
      <c r="K38" s="115"/>
      <c r="L38" s="81" t="str">
        <f>C18</f>
        <v>LN75 AF</v>
      </c>
      <c r="M38" s="117"/>
      <c r="N38" s="118"/>
      <c r="O38" s="119" t="str">
        <f>C26</f>
        <v>LN75 AF</v>
      </c>
      <c r="P38" s="173"/>
      <c r="Q38" s="192"/>
      <c r="R38" s="452" t="s">
        <v>52</v>
      </c>
      <c r="S38" s="58"/>
      <c r="T38" s="58"/>
      <c r="U38">
        <v>39</v>
      </c>
      <c r="V38" t="s">
        <v>242</v>
      </c>
      <c r="W38" t="s">
        <v>681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</row>
    <row r="39" spans="1:30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462</v>
      </c>
      <c r="I39" s="460"/>
      <c r="J39" s="461"/>
      <c r="K39" s="456">
        <f>B18</f>
        <v>464</v>
      </c>
      <c r="L39" s="457"/>
      <c r="M39" s="458"/>
      <c r="N39" s="480">
        <f>B26</f>
        <v>466</v>
      </c>
      <c r="O39" s="481"/>
      <c r="P39" s="482"/>
      <c r="Q39" s="196" t="s">
        <v>38</v>
      </c>
      <c r="R39" s="452"/>
      <c r="S39" s="58"/>
      <c r="T39" s="58"/>
      <c r="U39">
        <v>40</v>
      </c>
      <c r="V39" t="s">
        <v>243</v>
      </c>
      <c r="W39" t="s">
        <v>681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</row>
    <row r="40" spans="1:30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44651</v>
      </c>
      <c r="J40" s="201"/>
      <c r="K40" s="202">
        <v>16</v>
      </c>
      <c r="L40" s="203">
        <f>D18</f>
        <v>44665</v>
      </c>
      <c r="M40" s="204"/>
      <c r="N40" s="205">
        <v>24</v>
      </c>
      <c r="O40" s="200">
        <f>D26</f>
        <v>44678</v>
      </c>
      <c r="P40" s="201"/>
      <c r="Q40" s="206"/>
      <c r="R40" s="452"/>
      <c r="S40" s="58"/>
      <c r="T40" s="58"/>
      <c r="U40">
        <v>41</v>
      </c>
      <c r="V40" t="s">
        <v>244</v>
      </c>
      <c r="W40" s="35" t="s">
        <v>681</v>
      </c>
      <c r="X40" s="35" t="s">
        <v>228</v>
      </c>
      <c r="Y40" s="35" t="s">
        <v>225</v>
      </c>
      <c r="Z40" s="35" t="s">
        <v>226</v>
      </c>
      <c r="AA40" s="35" t="s">
        <v>226</v>
      </c>
      <c r="AB40" s="35" t="s">
        <v>226</v>
      </c>
      <c r="AC40" s="35" t="s">
        <v>226</v>
      </c>
      <c r="AD40" s="35" t="s">
        <v>226</v>
      </c>
    </row>
    <row r="41" spans="1:30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51</v>
      </c>
      <c r="V41" t="s">
        <v>245</v>
      </c>
      <c r="W41" t="s">
        <v>682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0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52</v>
      </c>
      <c r="V42" t="s">
        <v>247</v>
      </c>
      <c r="W42" t="s">
        <v>682</v>
      </c>
      <c r="X42" t="s">
        <v>228</v>
      </c>
      <c r="Y42" t="s">
        <v>225</v>
      </c>
      <c r="Z42" t="s">
        <v>226</v>
      </c>
      <c r="AA42" t="s">
        <v>226</v>
      </c>
      <c r="AB42" t="s">
        <v>226</v>
      </c>
      <c r="AC42" t="s">
        <v>226</v>
      </c>
      <c r="AD42" t="s">
        <v>226</v>
      </c>
    </row>
    <row r="43" spans="1:30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53</v>
      </c>
      <c r="V43" t="s">
        <v>248</v>
      </c>
      <c r="W43" t="s">
        <v>682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0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63</v>
      </c>
      <c r="V44" t="s">
        <v>250</v>
      </c>
      <c r="W44" t="s">
        <v>682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0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64</v>
      </c>
      <c r="V45" t="s">
        <v>251</v>
      </c>
      <c r="W45" t="s">
        <v>682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0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65</v>
      </c>
      <c r="V46" t="s">
        <v>252</v>
      </c>
      <c r="W46" t="s">
        <v>682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0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75</v>
      </c>
      <c r="V47" t="s">
        <v>253</v>
      </c>
      <c r="W47" t="s">
        <v>682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0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76</v>
      </c>
      <c r="V48" t="s">
        <v>254</v>
      </c>
      <c r="W48" t="s">
        <v>682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77</v>
      </c>
      <c r="V49" t="s">
        <v>255</v>
      </c>
      <c r="W49" t="s">
        <v>682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87</v>
      </c>
      <c r="V50" t="s">
        <v>256</v>
      </c>
      <c r="W50" t="s">
        <v>682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88</v>
      </c>
      <c r="V51" t="s">
        <v>257</v>
      </c>
      <c r="W51" t="s">
        <v>682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89</v>
      </c>
      <c r="V52" t="s">
        <v>258</v>
      </c>
      <c r="W52" s="35" t="s">
        <v>682</v>
      </c>
      <c r="X52" s="35" t="s">
        <v>228</v>
      </c>
      <c r="Y52" s="35" t="s">
        <v>225</v>
      </c>
      <c r="Z52" s="35" t="s">
        <v>226</v>
      </c>
      <c r="AA52" s="35" t="s">
        <v>226</v>
      </c>
      <c r="AB52" s="35" t="s">
        <v>226</v>
      </c>
      <c r="AC52" s="35" t="s">
        <v>226</v>
      </c>
      <c r="AD52" s="35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6</v>
      </c>
      <c r="V53" t="s">
        <v>259</v>
      </c>
      <c r="W53" t="s">
        <v>683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7</v>
      </c>
      <c r="V54" t="s">
        <v>261</v>
      </c>
      <c r="W54" t="s">
        <v>683</v>
      </c>
      <c r="X54" t="s">
        <v>228</v>
      </c>
      <c r="Y54" t="s">
        <v>225</v>
      </c>
      <c r="Z54" t="s">
        <v>226</v>
      </c>
      <c r="AA54" t="s">
        <v>226</v>
      </c>
      <c r="AB54" t="s">
        <v>226</v>
      </c>
      <c r="AC54" t="s">
        <v>226</v>
      </c>
      <c r="AD54" t="s">
        <v>226</v>
      </c>
    </row>
    <row r="55" spans="1:30">
      <c r="U55">
        <v>8</v>
      </c>
      <c r="V55" t="s">
        <v>262</v>
      </c>
      <c r="W55" t="s">
        <v>683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18</v>
      </c>
      <c r="V56" t="s">
        <v>263</v>
      </c>
      <c r="W56" t="s">
        <v>683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19</v>
      </c>
      <c r="V57" t="s">
        <v>264</v>
      </c>
      <c r="W57" t="s">
        <v>683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20</v>
      </c>
      <c r="V58" t="s">
        <v>265</v>
      </c>
      <c r="W58" t="s">
        <v>683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30</v>
      </c>
      <c r="V59" t="s">
        <v>266</v>
      </c>
      <c r="W59" t="s">
        <v>683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31</v>
      </c>
      <c r="V60" t="s">
        <v>267</v>
      </c>
      <c r="W60" t="s">
        <v>683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32</v>
      </c>
      <c r="V61" t="s">
        <v>268</v>
      </c>
      <c r="W61" t="s">
        <v>683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42</v>
      </c>
      <c r="V62" t="s">
        <v>269</v>
      </c>
      <c r="W62" t="s">
        <v>683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43</v>
      </c>
      <c r="V63" t="s">
        <v>91</v>
      </c>
      <c r="W63" t="s">
        <v>683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44</v>
      </c>
      <c r="V64" t="s">
        <v>270</v>
      </c>
      <c r="W64" s="35" t="s">
        <v>683</v>
      </c>
      <c r="X64" s="35" t="s">
        <v>228</v>
      </c>
      <c r="Y64" s="35" t="s">
        <v>225</v>
      </c>
      <c r="Z64" s="35" t="s">
        <v>226</v>
      </c>
      <c r="AA64" s="35" t="s">
        <v>226</v>
      </c>
      <c r="AB64" s="35" t="s">
        <v>226</v>
      </c>
      <c r="AC64" s="35" t="s">
        <v>226</v>
      </c>
      <c r="AD64" s="35" t="s">
        <v>226</v>
      </c>
    </row>
    <row r="65" spans="2:30">
      <c r="U65">
        <v>54</v>
      </c>
      <c r="V65" t="s">
        <v>284</v>
      </c>
      <c r="W65" t="s">
        <v>690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55</v>
      </c>
      <c r="V66" t="s">
        <v>286</v>
      </c>
      <c r="W66" t="s">
        <v>690</v>
      </c>
      <c r="X66" t="s">
        <v>228</v>
      </c>
      <c r="Y66" t="s">
        <v>225</v>
      </c>
      <c r="Z66" t="s">
        <v>226</v>
      </c>
      <c r="AA66" t="s">
        <v>226</v>
      </c>
      <c r="AB66" t="s">
        <v>226</v>
      </c>
      <c r="AC66" t="s">
        <v>226</v>
      </c>
      <c r="AD66" t="s">
        <v>226</v>
      </c>
    </row>
    <row r="67" spans="2:30">
      <c r="U67">
        <v>56</v>
      </c>
      <c r="V67" t="s">
        <v>287</v>
      </c>
      <c r="W67" t="s">
        <v>690</v>
      </c>
      <c r="X67" t="s">
        <v>228</v>
      </c>
      <c r="Y67" t="s">
        <v>225</v>
      </c>
      <c r="Z67" t="s">
        <v>226</v>
      </c>
      <c r="AA67" t="s">
        <v>226</v>
      </c>
      <c r="AB67" t="s">
        <v>226</v>
      </c>
      <c r="AC67" t="s">
        <v>226</v>
      </c>
      <c r="AD67" t="s">
        <v>226</v>
      </c>
    </row>
    <row r="68" spans="2:30">
      <c r="U68">
        <v>66</v>
      </c>
      <c r="V68" t="s">
        <v>288</v>
      </c>
      <c r="W68" t="s">
        <v>690</v>
      </c>
      <c r="X68" t="s">
        <v>228</v>
      </c>
      <c r="Y68" t="s">
        <v>225</v>
      </c>
      <c r="Z68" t="s">
        <v>226</v>
      </c>
      <c r="AA68" t="s">
        <v>226</v>
      </c>
      <c r="AB68" t="s">
        <v>226</v>
      </c>
      <c r="AC68" t="s">
        <v>226</v>
      </c>
      <c r="AD68" t="s">
        <v>226</v>
      </c>
    </row>
    <row r="69" spans="2:30">
      <c r="U69">
        <v>67</v>
      </c>
      <c r="V69" t="s">
        <v>289</v>
      </c>
      <c r="W69" t="s">
        <v>690</v>
      </c>
      <c r="X69" t="s">
        <v>228</v>
      </c>
      <c r="Y69" t="s">
        <v>225</v>
      </c>
      <c r="Z69" t="s">
        <v>226</v>
      </c>
      <c r="AA69" t="s">
        <v>226</v>
      </c>
      <c r="AB69" t="s">
        <v>226</v>
      </c>
      <c r="AC69" t="s">
        <v>226</v>
      </c>
      <c r="AD69" t="s">
        <v>226</v>
      </c>
    </row>
    <row r="70" spans="2:30">
      <c r="U70">
        <v>68</v>
      </c>
      <c r="V70" t="s">
        <v>290</v>
      </c>
      <c r="W70" t="s">
        <v>690</v>
      </c>
      <c r="X70" t="s">
        <v>228</v>
      </c>
      <c r="Y70" t="s">
        <v>225</v>
      </c>
      <c r="Z70" t="s">
        <v>226</v>
      </c>
      <c r="AA70" t="s">
        <v>226</v>
      </c>
      <c r="AB70" t="s">
        <v>226</v>
      </c>
      <c r="AC70" t="s">
        <v>226</v>
      </c>
      <c r="AD70" t="s">
        <v>226</v>
      </c>
    </row>
    <row r="71" spans="2:30">
      <c r="B71"/>
      <c r="C71"/>
      <c r="D71"/>
      <c r="G71"/>
      <c r="U71">
        <v>78</v>
      </c>
      <c r="V71" t="s">
        <v>291</v>
      </c>
      <c r="W71" t="s">
        <v>690</v>
      </c>
      <c r="X71" t="s">
        <v>228</v>
      </c>
      <c r="Y71" t="s">
        <v>225</v>
      </c>
      <c r="Z71" t="s">
        <v>226</v>
      </c>
      <c r="AA71" t="s">
        <v>226</v>
      </c>
      <c r="AB71" t="s">
        <v>226</v>
      </c>
      <c r="AC71" t="s">
        <v>226</v>
      </c>
      <c r="AD71" t="s">
        <v>226</v>
      </c>
    </row>
    <row r="72" spans="2:30">
      <c r="B72"/>
      <c r="C72"/>
      <c r="D72"/>
      <c r="G72"/>
      <c r="U72">
        <v>79</v>
      </c>
      <c r="V72" t="s">
        <v>292</v>
      </c>
      <c r="W72" t="s">
        <v>690</v>
      </c>
      <c r="X72" t="s">
        <v>228</v>
      </c>
      <c r="Y72" t="s">
        <v>225</v>
      </c>
      <c r="Z72" t="s">
        <v>226</v>
      </c>
      <c r="AA72" t="s">
        <v>226</v>
      </c>
      <c r="AB72" t="s">
        <v>226</v>
      </c>
      <c r="AC72" t="s">
        <v>226</v>
      </c>
      <c r="AD72" t="s">
        <v>226</v>
      </c>
    </row>
    <row r="73" spans="2:30">
      <c r="U73">
        <v>80</v>
      </c>
      <c r="V73" t="s">
        <v>293</v>
      </c>
      <c r="W73" t="s">
        <v>690</v>
      </c>
      <c r="X73" t="s">
        <v>228</v>
      </c>
      <c r="Y73" t="s">
        <v>225</v>
      </c>
      <c r="Z73" t="s">
        <v>226</v>
      </c>
      <c r="AA73" t="s">
        <v>226</v>
      </c>
      <c r="AB73" t="s">
        <v>226</v>
      </c>
      <c r="AC73" t="s">
        <v>226</v>
      </c>
      <c r="AD73" t="s">
        <v>226</v>
      </c>
    </row>
    <row r="74" spans="2:30">
      <c r="U74">
        <v>90</v>
      </c>
      <c r="V74" t="s">
        <v>294</v>
      </c>
      <c r="W74" t="s">
        <v>690</v>
      </c>
      <c r="X74" t="s">
        <v>228</v>
      </c>
      <c r="Y74" t="s">
        <v>225</v>
      </c>
      <c r="Z74" t="s">
        <v>226</v>
      </c>
      <c r="AA74" t="s">
        <v>226</v>
      </c>
      <c r="AB74" t="s">
        <v>226</v>
      </c>
      <c r="AC74" t="s">
        <v>226</v>
      </c>
      <c r="AD74" t="s">
        <v>226</v>
      </c>
    </row>
    <row r="75" spans="2:30">
      <c r="U75">
        <v>91</v>
      </c>
      <c r="V75" t="s">
        <v>295</v>
      </c>
      <c r="W75" t="s">
        <v>690</v>
      </c>
      <c r="X75" t="s">
        <v>228</v>
      </c>
      <c r="Y75" t="s">
        <v>225</v>
      </c>
      <c r="Z75" t="s">
        <v>226</v>
      </c>
      <c r="AA75" t="s">
        <v>226</v>
      </c>
      <c r="AB75" t="s">
        <v>226</v>
      </c>
      <c r="AC75" t="s">
        <v>226</v>
      </c>
      <c r="AD75" t="s">
        <v>226</v>
      </c>
    </row>
    <row r="76" spans="2:30">
      <c r="U76">
        <v>92</v>
      </c>
      <c r="V76" t="s">
        <v>296</v>
      </c>
      <c r="W76" s="35" t="s">
        <v>690</v>
      </c>
      <c r="X76" s="35" t="s">
        <v>228</v>
      </c>
      <c r="Y76" s="35" t="s">
        <v>225</v>
      </c>
      <c r="Z76" s="35" t="s">
        <v>226</v>
      </c>
      <c r="AA76" s="35" t="s">
        <v>226</v>
      </c>
      <c r="AB76" s="35" t="s">
        <v>226</v>
      </c>
      <c r="AC76" s="35" t="s">
        <v>226</v>
      </c>
      <c r="AD76" s="35" t="s">
        <v>226</v>
      </c>
    </row>
    <row r="77" spans="2:30">
      <c r="U77">
        <v>9</v>
      </c>
      <c r="V77" t="s">
        <v>271</v>
      </c>
      <c r="W77" t="s">
        <v>691</v>
      </c>
      <c r="X77" t="s">
        <v>228</v>
      </c>
      <c r="Y77" t="s">
        <v>225</v>
      </c>
      <c r="Z77" t="s">
        <v>226</v>
      </c>
      <c r="AA77" t="s">
        <v>226</v>
      </c>
      <c r="AB77" t="s">
        <v>226</v>
      </c>
      <c r="AC77" t="s">
        <v>226</v>
      </c>
      <c r="AD77" t="s">
        <v>226</v>
      </c>
    </row>
    <row r="78" spans="2:30">
      <c r="U78">
        <v>10</v>
      </c>
      <c r="V78" t="s">
        <v>273</v>
      </c>
      <c r="W78" t="s">
        <v>691</v>
      </c>
      <c r="X78" t="s">
        <v>228</v>
      </c>
      <c r="Y78" t="s">
        <v>225</v>
      </c>
      <c r="Z78" t="s">
        <v>226</v>
      </c>
      <c r="AA78" t="s">
        <v>226</v>
      </c>
      <c r="AB78" t="s">
        <v>226</v>
      </c>
      <c r="AC78" t="s">
        <v>226</v>
      </c>
      <c r="AD78" t="s">
        <v>226</v>
      </c>
    </row>
    <row r="79" spans="2:30">
      <c r="U79">
        <v>11</v>
      </c>
      <c r="V79" t="s">
        <v>274</v>
      </c>
      <c r="W79" t="s">
        <v>691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21</v>
      </c>
      <c r="V80" t="s">
        <v>275</v>
      </c>
      <c r="W80" t="s">
        <v>691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22</v>
      </c>
      <c r="V81" t="s">
        <v>276</v>
      </c>
      <c r="W81" t="s">
        <v>691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23</v>
      </c>
      <c r="V82" t="s">
        <v>277</v>
      </c>
      <c r="W82" t="s">
        <v>691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33</v>
      </c>
      <c r="V83" t="s">
        <v>278</v>
      </c>
      <c r="W83" t="s">
        <v>691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34</v>
      </c>
      <c r="V84" t="s">
        <v>279</v>
      </c>
      <c r="W84" t="s">
        <v>691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35</v>
      </c>
      <c r="V85" t="s">
        <v>280</v>
      </c>
      <c r="W85" t="s">
        <v>691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45</v>
      </c>
      <c r="V86" t="s">
        <v>281</v>
      </c>
      <c r="W86" t="s">
        <v>691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46</v>
      </c>
      <c r="V87" t="s">
        <v>282</v>
      </c>
      <c r="W87" t="s">
        <v>691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47</v>
      </c>
      <c r="V88" t="s">
        <v>283</v>
      </c>
      <c r="W88" s="35" t="s">
        <v>691</v>
      </c>
      <c r="X88" s="35" t="s">
        <v>228</v>
      </c>
      <c r="Y88" s="35" t="s">
        <v>225</v>
      </c>
      <c r="Z88" s="35" t="s">
        <v>226</v>
      </c>
      <c r="AA88" s="35" t="s">
        <v>226</v>
      </c>
      <c r="AB88" s="35" t="s">
        <v>226</v>
      </c>
      <c r="AC88" s="35" t="s">
        <v>226</v>
      </c>
      <c r="AD88" s="35" t="s">
        <v>226</v>
      </c>
    </row>
    <row r="89" spans="21:30">
      <c r="U89">
        <v>57</v>
      </c>
      <c r="V89" t="s">
        <v>297</v>
      </c>
      <c r="W89" t="s">
        <v>692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58</v>
      </c>
      <c r="V90" t="s">
        <v>299</v>
      </c>
      <c r="W90" t="s">
        <v>692</v>
      </c>
      <c r="X90" t="s">
        <v>228</v>
      </c>
      <c r="Y90" t="s">
        <v>225</v>
      </c>
      <c r="Z90" t="s">
        <v>226</v>
      </c>
      <c r="AA90" t="s">
        <v>226</v>
      </c>
      <c r="AB90" t="s">
        <v>226</v>
      </c>
      <c r="AC90" t="s">
        <v>226</v>
      </c>
      <c r="AD90" t="s">
        <v>226</v>
      </c>
    </row>
    <row r="91" spans="21:30">
      <c r="U91">
        <v>59</v>
      </c>
      <c r="V91" t="s">
        <v>300</v>
      </c>
      <c r="W91" t="s">
        <v>692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69</v>
      </c>
      <c r="V92" t="s">
        <v>301</v>
      </c>
      <c r="W92" t="s">
        <v>692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70</v>
      </c>
      <c r="V93" t="s">
        <v>302</v>
      </c>
      <c r="W93" t="s">
        <v>692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71</v>
      </c>
      <c r="V94" t="s">
        <v>303</v>
      </c>
      <c r="W94" t="s">
        <v>692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81</v>
      </c>
      <c r="V95" t="s">
        <v>304</v>
      </c>
      <c r="W95" t="s">
        <v>692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82</v>
      </c>
      <c r="V96" t="s">
        <v>305</v>
      </c>
      <c r="W96" t="s">
        <v>692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83</v>
      </c>
      <c r="V97" t="s">
        <v>306</v>
      </c>
      <c r="W97" t="s">
        <v>692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93</v>
      </c>
      <c r="V98" t="s">
        <v>307</v>
      </c>
      <c r="W98" t="s">
        <v>692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94</v>
      </c>
      <c r="V99" t="s">
        <v>308</v>
      </c>
      <c r="W99" t="s">
        <v>692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95</v>
      </c>
      <c r="V100" t="s">
        <v>309</v>
      </c>
      <c r="W100" t="s">
        <v>692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</row>
  </sheetData>
  <mergeCells count="56"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  <mergeCell ref="E35:E37"/>
    <mergeCell ref="R35:R37"/>
    <mergeCell ref="F36:G36"/>
    <mergeCell ref="H36:J36"/>
    <mergeCell ref="K36:M36"/>
    <mergeCell ref="N36:P36"/>
    <mergeCell ref="E32:E34"/>
    <mergeCell ref="R32:R34"/>
    <mergeCell ref="F33:G33"/>
    <mergeCell ref="H33:J33"/>
    <mergeCell ref="K33:M33"/>
    <mergeCell ref="N33:P33"/>
    <mergeCell ref="E29:E31"/>
    <mergeCell ref="Q29:Q31"/>
    <mergeCell ref="R29:R31"/>
    <mergeCell ref="F30:G30"/>
    <mergeCell ref="H30:J30"/>
    <mergeCell ref="K30:M30"/>
    <mergeCell ref="N30:P30"/>
    <mergeCell ref="E26:E28"/>
    <mergeCell ref="Q26:Q28"/>
    <mergeCell ref="R26:R28"/>
    <mergeCell ref="F27:G27"/>
    <mergeCell ref="H27:J27"/>
    <mergeCell ref="K27:M27"/>
    <mergeCell ref="N27:P27"/>
    <mergeCell ref="E23:E25"/>
    <mergeCell ref="R23:R25"/>
    <mergeCell ref="F24:G24"/>
    <mergeCell ref="H24:J24"/>
    <mergeCell ref="K24:M24"/>
    <mergeCell ref="N24:P24"/>
    <mergeCell ref="E20:E22"/>
    <mergeCell ref="Q20:Q22"/>
    <mergeCell ref="R20:R22"/>
    <mergeCell ref="F21:G21"/>
    <mergeCell ref="H21:J21"/>
    <mergeCell ref="K21:M21"/>
    <mergeCell ref="N21:P21"/>
    <mergeCell ref="G2:H2"/>
    <mergeCell ref="E17:E19"/>
    <mergeCell ref="Q17:Q19"/>
    <mergeCell ref="R17:R19"/>
    <mergeCell ref="F18:G18"/>
    <mergeCell ref="H18:J18"/>
    <mergeCell ref="K18:M18"/>
    <mergeCell ref="N18:P18"/>
  </mergeCells>
  <conditionalFormatting sqref="A42:G53 I42:I53 R2:T2 R15:T15 S5:S7 K42:T53 E4:F4 R4:R7 A32:T32 A31:P31 A30:H30 A34:T35 A33:H33 A37:T38 A40:T41 N18 K18 N21 K21 N24 K24 N27 K27 N30 K30 N33 K33 N36 K36 N39 K39 Q33:T33 Q36:T36 Q39:T39 E24:H24 E21:H21 E18:H18 E5:E15 A39:H39 A2:J2 R10:S14 A54:T1048576 E22:P22 A36:H36 E3:J3 A3:A14 A20:A22 A27:B28 A24:A26 E27:H27 A23:B23 E19:M19 E28:P28 A1:T1 Q24:T24 E20:T20 R21:T22 R30:T31 A29:T29 E23:T23 R18:T19 E16:T17 R27:T28 E25:T26 A15:B19 D7:D18 U1:XFD1048576">
    <cfRule type="cellIs" dxfId="2672" priority="92" stopIfTrue="1" operator="equal">
      <formula>0</formula>
    </cfRule>
  </conditionalFormatting>
  <conditionalFormatting sqref="P5:Q5 P10">
    <cfRule type="cellIs" dxfId="2671" priority="91" stopIfTrue="1" operator="equal">
      <formula>0</formula>
    </cfRule>
  </conditionalFormatting>
  <conditionalFormatting sqref="O4">
    <cfRule type="cellIs" dxfId="2670" priority="88" stopIfTrue="1" operator="equal">
      <formula>0</formula>
    </cfRule>
  </conditionalFormatting>
  <conditionalFormatting sqref="O5 O14 P7:Q8 Q4 Q10 P12:Q14 Q6">
    <cfRule type="cellIs" dxfId="2669" priority="90" stopIfTrue="1" operator="equal">
      <formula>0</formula>
    </cfRule>
  </conditionalFormatting>
  <conditionalFormatting sqref="P14:Q14">
    <cfRule type="cellIs" dxfId="2668" priority="89" stopIfTrue="1" operator="equal">
      <formula>0</formula>
    </cfRule>
  </conditionalFormatting>
  <conditionalFormatting sqref="M5:N5 M11">
    <cfRule type="cellIs" dxfId="2667" priority="87" stopIfTrue="1" operator="equal">
      <formula>0</formula>
    </cfRule>
  </conditionalFormatting>
  <conditionalFormatting sqref="L4">
    <cfRule type="cellIs" dxfId="2666" priority="85" stopIfTrue="1" operator="equal">
      <formula>0</formula>
    </cfRule>
  </conditionalFormatting>
  <conditionalFormatting sqref="K5:L5 M7:N8 N4 K4 N11 M13:N14 N6">
    <cfRule type="cellIs" dxfId="2665" priority="86" stopIfTrue="1" operator="equal">
      <formula>0</formula>
    </cfRule>
  </conditionalFormatting>
  <conditionalFormatting sqref="B7:B10">
    <cfRule type="cellIs" dxfId="2664" priority="84" stopIfTrue="1" operator="equal">
      <formula>0</formula>
    </cfRule>
  </conditionalFormatting>
  <conditionalFormatting sqref="H6 G6:G12">
    <cfRule type="cellIs" dxfId="2663" priority="83" stopIfTrue="1" operator="equal">
      <formula>0</formula>
    </cfRule>
  </conditionalFormatting>
  <conditionalFormatting sqref="B7:B18">
    <cfRule type="cellIs" dxfId="2662" priority="82" stopIfTrue="1" operator="equal">
      <formula>0</formula>
    </cfRule>
  </conditionalFormatting>
  <conditionalFormatting sqref="B7:B18">
    <cfRule type="cellIs" dxfId="2661" priority="81" stopIfTrue="1" operator="equal">
      <formula>0</formula>
    </cfRule>
  </conditionalFormatting>
  <conditionalFormatting sqref="B11:B18">
    <cfRule type="cellIs" dxfId="2660" priority="79" stopIfTrue="1" operator="equal">
      <formula>0</formula>
    </cfRule>
  </conditionalFormatting>
  <conditionalFormatting sqref="B7:B14">
    <cfRule type="cellIs" dxfId="2659" priority="78" stopIfTrue="1" operator="equal">
      <formula>0</formula>
    </cfRule>
  </conditionalFormatting>
  <conditionalFormatting sqref="B11:B18">
    <cfRule type="cellIs" dxfId="2658" priority="77" stopIfTrue="1" operator="equal">
      <formula>0</formula>
    </cfRule>
  </conditionalFormatting>
  <conditionalFormatting sqref="B11:B18">
    <cfRule type="cellIs" dxfId="2657" priority="76" stopIfTrue="1" operator="equal">
      <formula>0</formula>
    </cfRule>
  </conditionalFormatting>
  <conditionalFormatting sqref="D23:D26">
    <cfRule type="cellIs" dxfId="2656" priority="69" stopIfTrue="1" operator="equal">
      <formula>0</formula>
    </cfRule>
  </conditionalFormatting>
  <conditionalFormatting sqref="D19:D22">
    <cfRule type="cellIs" dxfId="2655" priority="68" stopIfTrue="1" operator="equal">
      <formula>0</formula>
    </cfRule>
  </conditionalFormatting>
  <conditionalFormatting sqref="D15:D18">
    <cfRule type="cellIs" dxfId="2654" priority="67" stopIfTrue="1" operator="equal">
      <formula>0</formula>
    </cfRule>
  </conditionalFormatting>
  <conditionalFormatting sqref="D15:D18">
    <cfRule type="cellIs" dxfId="2653" priority="66" stopIfTrue="1" operator="equal">
      <formula>0</formula>
    </cfRule>
  </conditionalFormatting>
  <conditionalFormatting sqref="D11:D18">
    <cfRule type="cellIs" dxfId="2652" priority="65" stopIfTrue="1" operator="equal">
      <formula>0</formula>
    </cfRule>
  </conditionalFormatting>
  <conditionalFormatting sqref="D11:D18">
    <cfRule type="cellIs" dxfId="2651" priority="64" stopIfTrue="1" operator="equal">
      <formula>0</formula>
    </cfRule>
  </conditionalFormatting>
  <conditionalFormatting sqref="C27:C28">
    <cfRule type="cellIs" dxfId="2650" priority="63" stopIfTrue="1" operator="equal">
      <formula>0</formula>
    </cfRule>
  </conditionalFormatting>
  <conditionalFormatting sqref="C27:C28">
    <cfRule type="cellIs" dxfId="2649" priority="62" stopIfTrue="1" operator="equal">
      <formula>0</formula>
    </cfRule>
  </conditionalFormatting>
  <conditionalFormatting sqref="C27:C28">
    <cfRule type="cellIs" dxfId="2648" priority="61" stopIfTrue="1" operator="equal">
      <formula>0</formula>
    </cfRule>
  </conditionalFormatting>
  <conditionalFormatting sqref="C27:C28">
    <cfRule type="cellIs" dxfId="2647" priority="60" stopIfTrue="1" operator="equal">
      <formula>0</formula>
    </cfRule>
  </conditionalFormatting>
  <conditionalFormatting sqref="C27:C28">
    <cfRule type="cellIs" dxfId="2646" priority="59" stopIfTrue="1" operator="equal">
      <formula>0</formula>
    </cfRule>
  </conditionalFormatting>
  <conditionalFormatting sqref="D27:D28">
    <cfRule type="cellIs" dxfId="2645" priority="58" stopIfTrue="1" operator="equal">
      <formula>0</formula>
    </cfRule>
  </conditionalFormatting>
  <conditionalFormatting sqref="D7:D10">
    <cfRule type="cellIs" dxfId="2644" priority="57" stopIfTrue="1" operator="equal">
      <formula>0</formula>
    </cfRule>
  </conditionalFormatting>
  <conditionalFormatting sqref="D7:D14">
    <cfRule type="cellIs" dxfId="2643" priority="51" stopIfTrue="1" operator="equal">
      <formula>0</formula>
    </cfRule>
  </conditionalFormatting>
  <conditionalFormatting sqref="D11:D18">
    <cfRule type="cellIs" dxfId="2642" priority="50" stopIfTrue="1" operator="equal">
      <formula>0</formula>
    </cfRule>
  </conditionalFormatting>
  <conditionalFormatting sqref="B11:B18">
    <cfRule type="cellIs" dxfId="2641" priority="47" stopIfTrue="1" operator="equal">
      <formula>0</formula>
    </cfRule>
  </conditionalFormatting>
  <conditionalFormatting sqref="D11:D18">
    <cfRule type="cellIs" dxfId="2640" priority="46" stopIfTrue="1" operator="equal">
      <formula>0</formula>
    </cfRule>
  </conditionalFormatting>
  <conditionalFormatting sqref="B3:B6">
    <cfRule type="cellIs" dxfId="2639" priority="41" stopIfTrue="1" operator="equal">
      <formula>0</formula>
    </cfRule>
  </conditionalFormatting>
  <conditionalFormatting sqref="B3:B6">
    <cfRule type="cellIs" dxfId="2638" priority="40" stopIfTrue="1" operator="equal">
      <formula>0</formula>
    </cfRule>
  </conditionalFormatting>
  <conditionalFormatting sqref="B3:B6">
    <cfRule type="cellIs" dxfId="2637" priority="39" stopIfTrue="1" operator="equal">
      <formula>0</formula>
    </cfRule>
  </conditionalFormatting>
  <conditionalFormatting sqref="B3:B6">
    <cfRule type="cellIs" dxfId="2636" priority="38" stopIfTrue="1" operator="equal">
      <formula>0</formula>
    </cfRule>
  </conditionalFormatting>
  <conditionalFormatting sqref="B3:B6">
    <cfRule type="cellIs" dxfId="2635" priority="37" stopIfTrue="1" operator="equal">
      <formula>0</formula>
    </cfRule>
  </conditionalFormatting>
  <conditionalFormatting sqref="B3:B6">
    <cfRule type="cellIs" dxfId="2634" priority="36" stopIfTrue="1" operator="equal">
      <formula>0</formula>
    </cfRule>
  </conditionalFormatting>
  <conditionalFormatting sqref="B3:B6">
    <cfRule type="cellIs" dxfId="2633" priority="35" stopIfTrue="1" operator="equal">
      <formula>0</formula>
    </cfRule>
  </conditionalFormatting>
  <conditionalFormatting sqref="D3:D6">
    <cfRule type="cellIs" dxfId="2632" priority="34" stopIfTrue="1" operator="equal">
      <formula>0</formula>
    </cfRule>
  </conditionalFormatting>
  <conditionalFormatting sqref="D3:D6">
    <cfRule type="cellIs" dxfId="2631" priority="33" stopIfTrue="1" operator="equal">
      <formula>0</formula>
    </cfRule>
  </conditionalFormatting>
  <conditionalFormatting sqref="D3:D6">
    <cfRule type="cellIs" dxfId="2630" priority="32" stopIfTrue="1" operator="equal">
      <formula>0</formula>
    </cfRule>
  </conditionalFormatting>
  <conditionalFormatting sqref="D3:D6">
    <cfRule type="cellIs" dxfId="2629" priority="31" stopIfTrue="1" operator="equal">
      <formula>0</formula>
    </cfRule>
  </conditionalFormatting>
  <conditionalFormatting sqref="D3:D6">
    <cfRule type="cellIs" dxfId="2628" priority="30" stopIfTrue="1" operator="equal">
      <formula>0</formula>
    </cfRule>
  </conditionalFormatting>
  <conditionalFormatting sqref="D3:D6">
    <cfRule type="cellIs" dxfId="2627" priority="29" stopIfTrue="1" operator="equal">
      <formula>0</formula>
    </cfRule>
  </conditionalFormatting>
  <conditionalFormatting sqref="D3:D6">
    <cfRule type="cellIs" dxfId="2626" priority="28" stopIfTrue="1" operator="equal">
      <formula>0</formula>
    </cfRule>
  </conditionalFormatting>
  <conditionalFormatting sqref="D3:D6">
    <cfRule type="cellIs" dxfId="2625" priority="27" stopIfTrue="1" operator="equal">
      <formula>0</formula>
    </cfRule>
  </conditionalFormatting>
  <conditionalFormatting sqref="D3:D6">
    <cfRule type="cellIs" dxfId="2624" priority="26" stopIfTrue="1" operator="equal">
      <formula>0</formula>
    </cfRule>
  </conditionalFormatting>
  <conditionalFormatting sqref="D3:D6">
    <cfRule type="cellIs" dxfId="2623" priority="25" stopIfTrue="1" operator="equal">
      <formula>0</formula>
    </cfRule>
  </conditionalFormatting>
  <conditionalFormatting sqref="B3:B6">
    <cfRule type="cellIs" dxfId="2622" priority="24" stopIfTrue="1" operator="equal">
      <formula>0</formula>
    </cfRule>
  </conditionalFormatting>
  <conditionalFormatting sqref="D3:D6">
    <cfRule type="cellIs" dxfId="2621" priority="23" stopIfTrue="1" operator="equal">
      <formula>0</formula>
    </cfRule>
  </conditionalFormatting>
  <conditionalFormatting sqref="D3:D6">
    <cfRule type="cellIs" dxfId="2620" priority="22" stopIfTrue="1" operator="equal">
      <formula>0</formula>
    </cfRule>
  </conditionalFormatting>
  <conditionalFormatting sqref="D3:D6">
    <cfRule type="cellIs" dxfId="2619" priority="21" stopIfTrue="1" operator="equal">
      <formula>0</formula>
    </cfRule>
  </conditionalFormatting>
  <conditionalFormatting sqref="D3:D6">
    <cfRule type="cellIs" dxfId="2618" priority="20" stopIfTrue="1" operator="equal">
      <formula>0</formula>
    </cfRule>
  </conditionalFormatting>
  <conditionalFormatting sqref="C3:C18">
    <cfRule type="cellIs" dxfId="2617" priority="19" stopIfTrue="1" operator="equal">
      <formula>0</formula>
    </cfRule>
  </conditionalFormatting>
  <conditionalFormatting sqref="C3:C18">
    <cfRule type="cellIs" dxfId="2616" priority="18" stopIfTrue="1" operator="equal">
      <formula>0</formula>
    </cfRule>
  </conditionalFormatting>
  <conditionalFormatting sqref="C3:C18">
    <cfRule type="cellIs" dxfId="2615" priority="17" stopIfTrue="1" operator="equal">
      <formula>0</formula>
    </cfRule>
  </conditionalFormatting>
  <conditionalFormatting sqref="C3:C18">
    <cfRule type="cellIs" dxfId="2614" priority="16" stopIfTrue="1" operator="equal">
      <formula>0</formula>
    </cfRule>
  </conditionalFormatting>
  <conditionalFormatting sqref="C3:C18">
    <cfRule type="cellIs" dxfId="2613" priority="15" stopIfTrue="1" operator="equal">
      <formula>0</formula>
    </cfRule>
  </conditionalFormatting>
  <conditionalFormatting sqref="C19:C22">
    <cfRule type="cellIs" dxfId="2612" priority="12" stopIfTrue="1" operator="equal">
      <formula>0</formula>
    </cfRule>
  </conditionalFormatting>
  <conditionalFormatting sqref="C19:C22">
    <cfRule type="cellIs" dxfId="2611" priority="11" stopIfTrue="1" operator="equal">
      <formula>0</formula>
    </cfRule>
  </conditionalFormatting>
  <conditionalFormatting sqref="C19:C22">
    <cfRule type="cellIs" dxfId="2610" priority="10" stopIfTrue="1" operator="equal">
      <formula>0</formula>
    </cfRule>
  </conditionalFormatting>
  <conditionalFormatting sqref="C19:C22">
    <cfRule type="cellIs" dxfId="2609" priority="9" stopIfTrue="1" operator="equal">
      <formula>0</formula>
    </cfRule>
  </conditionalFormatting>
  <conditionalFormatting sqref="C19:C22">
    <cfRule type="cellIs" dxfId="2608" priority="8" stopIfTrue="1" operator="equal">
      <formula>0</formula>
    </cfRule>
  </conditionalFormatting>
  <conditionalFormatting sqref="C23:C26">
    <cfRule type="cellIs" dxfId="2607" priority="7" stopIfTrue="1" operator="equal">
      <formula>0</formula>
    </cfRule>
  </conditionalFormatting>
  <conditionalFormatting sqref="C23:C26">
    <cfRule type="cellIs" dxfId="2606" priority="6" stopIfTrue="1" operator="equal">
      <formula>0</formula>
    </cfRule>
  </conditionalFormatting>
  <conditionalFormatting sqref="C23:C26">
    <cfRule type="cellIs" dxfId="2605" priority="5" stopIfTrue="1" operator="equal">
      <formula>0</formula>
    </cfRule>
  </conditionalFormatting>
  <conditionalFormatting sqref="C23:C26">
    <cfRule type="cellIs" dxfId="2604" priority="4" stopIfTrue="1" operator="equal">
      <formula>0</formula>
    </cfRule>
  </conditionalFormatting>
  <conditionalFormatting sqref="C23:C26">
    <cfRule type="cellIs" dxfId="2603" priority="3" stopIfTrue="1" operator="equal">
      <formula>0</formula>
    </cfRule>
  </conditionalFormatting>
  <conditionalFormatting sqref="B20:B22">
    <cfRule type="cellIs" dxfId="2602" priority="2" stopIfTrue="1" operator="equal">
      <formula>0</formula>
    </cfRule>
  </conditionalFormatting>
  <conditionalFormatting sqref="B24:B26">
    <cfRule type="cellIs" dxfId="2601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79D7-7928-7F4D-9D74-412369E79A7A}">
  <sheetPr>
    <pageSetUpPr fitToPage="1"/>
  </sheetPr>
  <dimension ref="A1:AD102"/>
  <sheetViews>
    <sheetView workbookViewId="0">
      <selection activeCell="AB67" sqref="AB67:AB78"/>
    </sheetView>
  </sheetViews>
  <sheetFormatPr baseColWidth="10" defaultColWidth="9.1640625" defaultRowHeight="16"/>
  <cols>
    <col min="1" max="1" width="5.5" bestFit="1" customWidth="1"/>
    <col min="2" max="2" width="5" style="6" customWidth="1"/>
    <col min="3" max="3" width="9.1640625" style="6"/>
    <col min="4" max="4" width="8.1640625" style="6" bestFit="1" customWidth="1"/>
    <col min="5" max="5" width="2.83203125" customWidth="1"/>
    <col min="6" max="6" width="8.33203125" customWidth="1"/>
    <col min="7" max="7" width="8.33203125" style="8" customWidth="1"/>
    <col min="8" max="17" width="8.33203125" customWidth="1"/>
    <col min="18" max="18" width="7.1640625" customWidth="1"/>
    <col min="19" max="19" width="8.33203125" customWidth="1"/>
    <col min="20" max="20" width="7.1640625" customWidth="1"/>
    <col min="21" max="22" width="8.83203125" customWidth="1"/>
    <col min="23" max="23" width="15" bestFit="1" customWidth="1"/>
    <col min="24" max="27" width="8.83203125" customWidth="1"/>
    <col min="28" max="28" width="11.1640625" bestFit="1" customWidth="1"/>
    <col min="29" max="31" width="8.83203125" customWidth="1"/>
  </cols>
  <sheetData>
    <row r="1" spans="1:30" ht="2" customHeight="1" thickBot="1">
      <c r="U1" t="s">
        <v>651</v>
      </c>
      <c r="V1" t="s">
        <v>727</v>
      </c>
    </row>
    <row r="2" spans="1:30" ht="18" customHeight="1" thickBot="1">
      <c r="A2" s="12" t="s">
        <v>10</v>
      </c>
      <c r="B2" s="12" t="s">
        <v>11</v>
      </c>
      <c r="C2" s="12" t="s">
        <v>12</v>
      </c>
      <c r="D2" s="12" t="s">
        <v>13</v>
      </c>
      <c r="F2" s="13">
        <f>COUNT(B3:B28)</f>
        <v>24</v>
      </c>
      <c r="G2" s="449" t="s">
        <v>14</v>
      </c>
      <c r="H2" s="450"/>
      <c r="L2" s="14" t="s">
        <v>15</v>
      </c>
      <c r="M2" s="14"/>
      <c r="N2" s="14"/>
      <c r="U2" t="s">
        <v>181</v>
      </c>
      <c r="V2" t="s">
        <v>728</v>
      </c>
    </row>
    <row r="3" spans="1:30" ht="16.25" customHeight="1" thickTop="1" thickBot="1">
      <c r="A3" s="15">
        <v>1</v>
      </c>
      <c r="B3" s="16">
        <v>455</v>
      </c>
      <c r="C3" s="16" t="s">
        <v>163</v>
      </c>
      <c r="D3" s="17">
        <v>44595</v>
      </c>
      <c r="F3" s="18" t="s">
        <v>16</v>
      </c>
      <c r="G3" s="19" t="s">
        <v>17</v>
      </c>
      <c r="H3" s="9"/>
      <c r="I3" s="9"/>
      <c r="J3" s="9"/>
      <c r="K3" t="s">
        <v>18</v>
      </c>
      <c r="U3" t="s">
        <v>182</v>
      </c>
      <c r="V3" t="s">
        <v>729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</row>
    <row r="4" spans="1:30" ht="16.25" customHeight="1">
      <c r="A4" s="15">
        <v>2</v>
      </c>
      <c r="B4" s="16">
        <v>455</v>
      </c>
      <c r="C4" s="16" t="s">
        <v>163</v>
      </c>
      <c r="D4" s="17">
        <v>44595</v>
      </c>
      <c r="E4" s="22"/>
      <c r="F4" s="9"/>
      <c r="G4" s="9"/>
      <c r="H4" s="9"/>
      <c r="I4" s="9"/>
      <c r="J4" s="9"/>
      <c r="K4" s="23">
        <f>(F2*3)+22</f>
        <v>94</v>
      </c>
      <c r="L4" s="24" t="s">
        <v>19</v>
      </c>
      <c r="M4" s="24"/>
      <c r="N4" s="25"/>
      <c r="O4" s="20"/>
      <c r="P4" s="20"/>
      <c r="Q4" s="21"/>
      <c r="R4" s="9"/>
      <c r="S4" s="9"/>
      <c r="U4" t="s">
        <v>184</v>
      </c>
      <c r="V4" t="s">
        <v>185</v>
      </c>
      <c r="Y4" s="229">
        <v>5.3948000000000003E-2</v>
      </c>
      <c r="Z4" s="229">
        <v>39.242099761962891</v>
      </c>
      <c r="AA4" s="229">
        <v>0.98320001363754272</v>
      </c>
      <c r="AB4" s="229">
        <v>-3.2453999519348145</v>
      </c>
      <c r="AC4" s="229">
        <v>103.29580688476562</v>
      </c>
    </row>
    <row r="5" spans="1:30" ht="16.25" customHeight="1" thickBot="1">
      <c r="A5" s="15">
        <v>3</v>
      </c>
      <c r="B5" s="16">
        <v>455</v>
      </c>
      <c r="C5" s="16" t="s">
        <v>163</v>
      </c>
      <c r="D5" s="17">
        <v>44595</v>
      </c>
      <c r="F5" s="27"/>
      <c r="G5" s="6"/>
      <c r="H5" s="6"/>
      <c r="J5" s="9"/>
      <c r="K5" s="28"/>
      <c r="L5" s="29" t="s">
        <v>22</v>
      </c>
      <c r="M5" s="26" t="s">
        <v>20</v>
      </c>
      <c r="N5" s="30" t="s">
        <v>21</v>
      </c>
      <c r="O5" s="31"/>
      <c r="P5" s="32"/>
      <c r="Q5" s="32"/>
      <c r="R5" s="9"/>
      <c r="S5" s="9"/>
      <c r="U5" t="s">
        <v>311</v>
      </c>
      <c r="V5" t="s">
        <v>312</v>
      </c>
    </row>
    <row r="6" spans="1:30" ht="16.25" customHeight="1">
      <c r="A6" s="15">
        <v>4</v>
      </c>
      <c r="B6" s="16">
        <v>455</v>
      </c>
      <c r="C6" s="16" t="s">
        <v>163</v>
      </c>
      <c r="D6" s="17">
        <v>44595</v>
      </c>
      <c r="F6" s="10"/>
      <c r="G6"/>
      <c r="H6" s="35" t="s">
        <v>23</v>
      </c>
      <c r="I6" s="11"/>
      <c r="J6" s="9"/>
      <c r="K6" s="36"/>
      <c r="L6" s="10" t="s">
        <v>24</v>
      </c>
      <c r="M6" s="37">
        <v>12.5</v>
      </c>
      <c r="N6" s="38">
        <f>M6*K4</f>
        <v>1175</v>
      </c>
      <c r="O6" s="10"/>
      <c r="P6" s="37"/>
      <c r="Q6" s="33"/>
      <c r="R6" s="9"/>
      <c r="S6" s="9"/>
      <c r="U6" t="s">
        <v>313</v>
      </c>
      <c r="V6" t="s">
        <v>312</v>
      </c>
    </row>
    <row r="7" spans="1:30" ht="16.25" customHeight="1">
      <c r="A7" s="15">
        <v>5</v>
      </c>
      <c r="B7" s="16">
        <v>456</v>
      </c>
      <c r="C7" s="16" t="s">
        <v>163</v>
      </c>
      <c r="D7" s="17">
        <v>44609</v>
      </c>
      <c r="F7" s="10"/>
      <c r="G7" s="39" t="s">
        <v>24</v>
      </c>
      <c r="I7" s="9"/>
      <c r="J7" s="9"/>
      <c r="K7" s="40"/>
      <c r="L7" s="41" t="s">
        <v>25</v>
      </c>
      <c r="M7" s="42">
        <v>0.375</v>
      </c>
      <c r="N7" s="43">
        <f>(K4*M7)</f>
        <v>35.25</v>
      </c>
      <c r="O7" s="41"/>
      <c r="P7" s="42"/>
      <c r="Q7" s="34"/>
      <c r="R7" s="9"/>
      <c r="S7" s="9"/>
      <c r="U7" t="s">
        <v>314</v>
      </c>
      <c r="V7" t="s">
        <v>315</v>
      </c>
    </row>
    <row r="8" spans="1:30" ht="16.25" customHeight="1">
      <c r="A8" s="15">
        <v>6</v>
      </c>
      <c r="B8" s="16">
        <v>456</v>
      </c>
      <c r="C8" s="16" t="s">
        <v>163</v>
      </c>
      <c r="D8" s="17">
        <v>44609</v>
      </c>
      <c r="E8" s="8"/>
      <c r="F8" s="10"/>
      <c r="G8" s="45" t="s">
        <v>25</v>
      </c>
      <c r="H8" s="46"/>
      <c r="I8" s="9"/>
      <c r="J8" s="9"/>
      <c r="K8" s="40"/>
      <c r="L8" s="41" t="s">
        <v>26</v>
      </c>
      <c r="M8" s="42">
        <v>0.375</v>
      </c>
      <c r="N8" s="43">
        <f>(K4*M8)</f>
        <v>35.25</v>
      </c>
      <c r="O8" s="41"/>
      <c r="P8" s="42"/>
      <c r="Q8" s="34"/>
      <c r="R8" s="4"/>
      <c r="S8" s="4"/>
      <c r="U8" t="s">
        <v>191</v>
      </c>
      <c r="V8" t="s">
        <v>192</v>
      </c>
    </row>
    <row r="9" spans="1:30" ht="16.25" customHeight="1">
      <c r="A9" s="15">
        <v>7</v>
      </c>
      <c r="B9" s="16">
        <v>456</v>
      </c>
      <c r="C9" s="16" t="s">
        <v>163</v>
      </c>
      <c r="D9" s="17">
        <v>44609</v>
      </c>
      <c r="E9" s="44"/>
      <c r="F9" s="10"/>
      <c r="G9" s="45" t="s">
        <v>26</v>
      </c>
      <c r="H9" s="46"/>
      <c r="I9" s="9"/>
      <c r="J9" s="9"/>
      <c r="K9" s="48"/>
      <c r="L9" s="49" t="s">
        <v>27</v>
      </c>
      <c r="M9" s="50">
        <v>0.25</v>
      </c>
      <c r="N9" s="51">
        <f>M9*K4</f>
        <v>23.5</v>
      </c>
      <c r="O9" s="49"/>
      <c r="P9" s="50"/>
      <c r="Q9" s="52"/>
      <c r="R9" s="4"/>
      <c r="S9" s="4"/>
      <c r="U9" t="s">
        <v>193</v>
      </c>
      <c r="V9" t="s">
        <v>194</v>
      </c>
    </row>
    <row r="10" spans="1:30" ht="16.25" customHeight="1">
      <c r="A10" s="15">
        <v>8</v>
      </c>
      <c r="B10" s="16">
        <v>456</v>
      </c>
      <c r="C10" s="16" t="s">
        <v>163</v>
      </c>
      <c r="D10" s="17">
        <v>44609</v>
      </c>
      <c r="E10" s="53"/>
      <c r="F10" s="10"/>
      <c r="G10" s="54" t="s">
        <v>27</v>
      </c>
      <c r="H10" s="46"/>
      <c r="I10" s="9"/>
      <c r="J10" s="9"/>
      <c r="K10" s="55" t="s">
        <v>28</v>
      </c>
      <c r="L10" s="56" t="s">
        <v>29</v>
      </c>
      <c r="M10" s="6">
        <v>0.5</v>
      </c>
      <c r="N10" s="57">
        <f>K4*M10</f>
        <v>47</v>
      </c>
      <c r="O10" s="58"/>
      <c r="P10" s="42"/>
      <c r="Q10" s="34"/>
      <c r="R10" s="9"/>
      <c r="S10" s="9"/>
      <c r="U10" t="s">
        <v>316</v>
      </c>
      <c r="V10" t="s">
        <v>317</v>
      </c>
    </row>
    <row r="11" spans="1:30" ht="16.25" customHeight="1" thickBot="1">
      <c r="A11" s="15">
        <v>9</v>
      </c>
      <c r="B11" s="16">
        <v>457</v>
      </c>
      <c r="C11" s="16" t="s">
        <v>163</v>
      </c>
      <c r="D11" s="17">
        <v>44616</v>
      </c>
      <c r="E11" s="53"/>
      <c r="F11" s="10"/>
      <c r="G11" s="59" t="s">
        <v>30</v>
      </c>
      <c r="H11" s="60"/>
      <c r="I11" s="9"/>
      <c r="J11" s="9"/>
      <c r="K11" s="28"/>
      <c r="L11" s="61" t="s">
        <v>31</v>
      </c>
      <c r="M11" s="62">
        <v>6</v>
      </c>
      <c r="N11" s="63">
        <f>(K4*M11)</f>
        <v>564</v>
      </c>
      <c r="O11" s="10"/>
      <c r="P11" s="64"/>
      <c r="Q11" s="65"/>
      <c r="R11" s="66"/>
      <c r="S11" s="9"/>
      <c r="U11" t="s">
        <v>318</v>
      </c>
      <c r="V11" t="s">
        <v>319</v>
      </c>
    </row>
    <row r="12" spans="1:30" ht="16.25" customHeight="1">
      <c r="A12" s="15">
        <v>10</v>
      </c>
      <c r="B12" s="16">
        <v>457</v>
      </c>
      <c r="C12" s="16" t="s">
        <v>163</v>
      </c>
      <c r="D12" s="17">
        <v>44616</v>
      </c>
      <c r="E12" s="53"/>
      <c r="F12" s="9"/>
      <c r="G12" s="67" t="s">
        <v>31</v>
      </c>
      <c r="H12" s="46"/>
      <c r="I12" s="9"/>
      <c r="J12" s="9"/>
      <c r="K12" s="36"/>
      <c r="L12" s="10" t="s">
        <v>32</v>
      </c>
      <c r="M12" s="68">
        <v>20</v>
      </c>
      <c r="N12" s="69"/>
      <c r="O12" s="41"/>
      <c r="P12" s="21"/>
      <c r="Q12" s="21"/>
      <c r="R12" s="70"/>
      <c r="S12" s="9"/>
      <c r="U12" t="s">
        <v>195</v>
      </c>
    </row>
    <row r="13" spans="1:30" ht="16.25" customHeight="1" thickBot="1">
      <c r="A13" s="15">
        <v>11</v>
      </c>
      <c r="B13" s="16">
        <v>457</v>
      </c>
      <c r="C13" s="16" t="s">
        <v>163</v>
      </c>
      <c r="D13" s="17">
        <v>44616</v>
      </c>
      <c r="E13" s="53"/>
      <c r="F13" s="9"/>
      <c r="G13" s="71" t="s">
        <v>33</v>
      </c>
      <c r="H13" s="72"/>
      <c r="I13" s="9"/>
      <c r="J13" s="9"/>
      <c r="K13" s="36"/>
      <c r="L13" s="73" t="s">
        <v>34</v>
      </c>
      <c r="M13" s="74">
        <v>5</v>
      </c>
      <c r="N13" s="75"/>
      <c r="O13" s="76"/>
      <c r="P13" s="77"/>
      <c r="Q13" s="32"/>
      <c r="R13" s="9"/>
      <c r="S13" s="9"/>
    </row>
    <row r="14" spans="1:30" ht="16.25" customHeight="1" thickBot="1">
      <c r="A14" s="15">
        <v>12</v>
      </c>
      <c r="B14" s="16">
        <v>457</v>
      </c>
      <c r="C14" s="16" t="s">
        <v>163</v>
      </c>
      <c r="D14" s="17">
        <v>44616</v>
      </c>
      <c r="E14" s="53"/>
      <c r="F14" s="9"/>
      <c r="G14" s="9"/>
      <c r="H14" s="9"/>
      <c r="I14" s="9"/>
      <c r="J14" s="9"/>
      <c r="K14" s="78"/>
      <c r="L14" s="79" t="s">
        <v>35</v>
      </c>
      <c r="M14" s="80">
        <v>25</v>
      </c>
      <c r="N14" s="30"/>
      <c r="O14" s="76"/>
      <c r="P14" s="32"/>
      <c r="Q14" s="32"/>
      <c r="R14" s="9"/>
      <c r="S14" s="9"/>
      <c r="U14" t="s">
        <v>196</v>
      </c>
      <c r="V14" t="s">
        <v>197</v>
      </c>
      <c r="W14" t="s">
        <v>198</v>
      </c>
      <c r="X14" t="s">
        <v>199</v>
      </c>
      <c r="Y14" t="s">
        <v>200</v>
      </c>
      <c r="Z14" t="s">
        <v>201</v>
      </c>
      <c r="AA14" t="s">
        <v>202</v>
      </c>
      <c r="AB14" t="s">
        <v>203</v>
      </c>
      <c r="AC14" t="s">
        <v>204</v>
      </c>
      <c r="AD14" t="s">
        <v>205</v>
      </c>
    </row>
    <row r="15" spans="1:30" ht="16.25" customHeight="1">
      <c r="A15" s="15">
        <v>13</v>
      </c>
      <c r="B15" s="16">
        <v>458</v>
      </c>
      <c r="C15" s="16" t="s">
        <v>163</v>
      </c>
      <c r="D15" s="17">
        <v>44623</v>
      </c>
      <c r="E15" s="53"/>
      <c r="F15" s="9"/>
      <c r="G15" s="11"/>
      <c r="H15" s="9"/>
      <c r="I15" s="9"/>
      <c r="J15" s="9"/>
      <c r="K15" s="9"/>
      <c r="L15" s="9"/>
      <c r="U15">
        <v>85</v>
      </c>
      <c r="V15" t="s">
        <v>224</v>
      </c>
      <c r="W15" t="s">
        <v>46</v>
      </c>
      <c r="X15" t="s">
        <v>46</v>
      </c>
      <c r="Y15" t="s">
        <v>225</v>
      </c>
      <c r="Z15" t="s">
        <v>226</v>
      </c>
      <c r="AA15" t="s">
        <v>226</v>
      </c>
      <c r="AB15" t="s">
        <v>226</v>
      </c>
      <c r="AC15" t="s">
        <v>226</v>
      </c>
      <c r="AD15" t="s">
        <v>226</v>
      </c>
    </row>
    <row r="16" spans="1:30" ht="15" customHeight="1" thickBot="1">
      <c r="A16" s="15">
        <v>14</v>
      </c>
      <c r="B16" s="16">
        <v>458</v>
      </c>
      <c r="C16" s="16" t="s">
        <v>163</v>
      </c>
      <c r="D16" s="17">
        <v>44623</v>
      </c>
      <c r="F16" s="58">
        <v>1</v>
      </c>
      <c r="G16" s="58">
        <v>2</v>
      </c>
      <c r="H16" s="82">
        <v>3</v>
      </c>
      <c r="I16" s="83">
        <v>4</v>
      </c>
      <c r="J16" s="84">
        <v>5</v>
      </c>
      <c r="K16" s="82">
        <v>6</v>
      </c>
      <c r="L16" s="83">
        <v>7</v>
      </c>
      <c r="M16" s="84">
        <v>8</v>
      </c>
      <c r="N16" s="58">
        <v>9</v>
      </c>
      <c r="O16" s="83">
        <v>10</v>
      </c>
      <c r="P16" s="85">
        <v>11</v>
      </c>
      <c r="Q16" s="58">
        <v>12</v>
      </c>
      <c r="U16">
        <v>86</v>
      </c>
      <c r="V16" t="s">
        <v>363</v>
      </c>
      <c r="W16" t="s">
        <v>46</v>
      </c>
      <c r="X16" t="s">
        <v>46</v>
      </c>
      <c r="Y16" t="s">
        <v>225</v>
      </c>
      <c r="Z16" t="s">
        <v>226</v>
      </c>
      <c r="AA16" t="s">
        <v>226</v>
      </c>
      <c r="AB16" t="s">
        <v>226</v>
      </c>
      <c r="AC16" t="s">
        <v>226</v>
      </c>
      <c r="AD16" t="s">
        <v>226</v>
      </c>
    </row>
    <row r="17" spans="1:30" ht="15" customHeight="1" thickTop="1">
      <c r="A17" s="15">
        <v>15</v>
      </c>
      <c r="B17" s="16">
        <v>458</v>
      </c>
      <c r="C17" s="16" t="s">
        <v>163</v>
      </c>
      <c r="D17" s="17">
        <v>44623</v>
      </c>
      <c r="E17" s="452" t="s">
        <v>36</v>
      </c>
      <c r="F17" s="86"/>
      <c r="G17" s="87"/>
      <c r="H17" s="88"/>
      <c r="I17" s="89" t="str">
        <f>C3</f>
        <v>LN75 AF</v>
      </c>
      <c r="J17" s="90"/>
      <c r="K17" s="91"/>
      <c r="L17" s="92" t="str">
        <f>C11</f>
        <v>LN75 AF</v>
      </c>
      <c r="M17" s="93"/>
      <c r="N17" s="94"/>
      <c r="O17" s="89" t="str">
        <f>C19</f>
        <v>LN75 AF</v>
      </c>
      <c r="P17" s="95"/>
      <c r="Q17" s="463">
        <f>C27</f>
        <v>0</v>
      </c>
      <c r="R17" s="452" t="s">
        <v>36</v>
      </c>
      <c r="S17" s="58"/>
      <c r="T17" s="58"/>
      <c r="U17">
        <v>84</v>
      </c>
      <c r="V17" t="s">
        <v>227</v>
      </c>
      <c r="W17" t="s">
        <v>38</v>
      </c>
      <c r="X17" t="s">
        <v>228</v>
      </c>
      <c r="Y17" t="s">
        <v>225</v>
      </c>
      <c r="Z17" t="s">
        <v>226</v>
      </c>
      <c r="AA17" t="s">
        <v>226</v>
      </c>
      <c r="AB17" t="s">
        <v>226</v>
      </c>
      <c r="AC17" t="s">
        <v>226</v>
      </c>
      <c r="AD17" t="s">
        <v>226</v>
      </c>
    </row>
    <row r="18" spans="1:30" ht="15" customHeight="1">
      <c r="A18" s="15">
        <v>16</v>
      </c>
      <c r="B18" s="16">
        <v>458</v>
      </c>
      <c r="C18" s="16" t="s">
        <v>163</v>
      </c>
      <c r="D18" s="17">
        <v>44623</v>
      </c>
      <c r="E18" s="452"/>
      <c r="F18" s="454" t="s">
        <v>37</v>
      </c>
      <c r="G18" s="455"/>
      <c r="H18" s="456">
        <f>B3</f>
        <v>455</v>
      </c>
      <c r="I18" s="457"/>
      <c r="J18" s="458"/>
      <c r="K18" s="465">
        <f>B11</f>
        <v>457</v>
      </c>
      <c r="L18" s="466"/>
      <c r="M18" s="467"/>
      <c r="N18" s="456">
        <f>B19</f>
        <v>459</v>
      </c>
      <c r="O18" s="457"/>
      <c r="P18" s="458"/>
      <c r="Q18" s="464"/>
      <c r="R18" s="452"/>
      <c r="S18" s="58"/>
      <c r="T18" s="58"/>
      <c r="U18">
        <v>96</v>
      </c>
      <c r="V18" t="s">
        <v>229</v>
      </c>
      <c r="W18" t="s">
        <v>38</v>
      </c>
      <c r="X18" t="s">
        <v>228</v>
      </c>
      <c r="Y18" t="s">
        <v>225</v>
      </c>
      <c r="Z18" t="s">
        <v>226</v>
      </c>
      <c r="AA18" t="s">
        <v>226</v>
      </c>
      <c r="AB18" t="s">
        <v>226</v>
      </c>
      <c r="AC18" t="s">
        <v>226</v>
      </c>
      <c r="AD18" t="s">
        <v>226</v>
      </c>
    </row>
    <row r="19" spans="1:30" ht="15" customHeight="1" thickBot="1">
      <c r="A19" s="15">
        <v>17</v>
      </c>
      <c r="B19" s="16">
        <v>459</v>
      </c>
      <c r="C19" s="16" t="s">
        <v>163</v>
      </c>
      <c r="D19" s="17">
        <v>44631</v>
      </c>
      <c r="E19" s="453"/>
      <c r="F19" s="99"/>
      <c r="G19" s="100"/>
      <c r="H19" s="101">
        <v>1</v>
      </c>
      <c r="I19" s="102">
        <f>D3</f>
        <v>44595</v>
      </c>
      <c r="J19" s="103"/>
      <c r="K19" s="104">
        <v>9</v>
      </c>
      <c r="L19" s="105">
        <f>D11</f>
        <v>44616</v>
      </c>
      <c r="M19" s="106"/>
      <c r="N19" s="107"/>
      <c r="O19" s="108">
        <f>D19</f>
        <v>44631</v>
      </c>
      <c r="P19" s="109"/>
      <c r="Q19" s="464"/>
      <c r="R19" s="453"/>
      <c r="S19" s="58"/>
      <c r="T19" s="58"/>
      <c r="U19">
        <v>61</v>
      </c>
      <c r="V19" t="s">
        <v>221</v>
      </c>
      <c r="W19" t="s">
        <v>222</v>
      </c>
      <c r="X19" t="s">
        <v>208</v>
      </c>
      <c r="Y19" t="s">
        <v>225</v>
      </c>
      <c r="Z19" s="229">
        <v>37.535415649414062</v>
      </c>
      <c r="AA19" t="s">
        <v>226</v>
      </c>
      <c r="AB19" s="229">
        <v>1</v>
      </c>
      <c r="AC19" t="s">
        <v>226</v>
      </c>
      <c r="AD19" t="s">
        <v>226</v>
      </c>
    </row>
    <row r="20" spans="1:30" ht="15" customHeight="1">
      <c r="A20" s="15">
        <v>18</v>
      </c>
      <c r="B20" s="16">
        <v>459</v>
      </c>
      <c r="C20" s="16" t="s">
        <v>163</v>
      </c>
      <c r="D20" s="17">
        <v>44631</v>
      </c>
      <c r="E20" s="451" t="s">
        <v>39</v>
      </c>
      <c r="F20" s="110"/>
      <c r="G20" s="111"/>
      <c r="H20" s="112"/>
      <c r="I20" s="113" t="str">
        <f>C4</f>
        <v>LN75 AF</v>
      </c>
      <c r="J20" s="114"/>
      <c r="K20" s="115"/>
      <c r="L20" s="116" t="str">
        <f>C12</f>
        <v>LN75 AF</v>
      </c>
      <c r="M20" s="117"/>
      <c r="N20" s="118"/>
      <c r="O20" s="119" t="str">
        <f>C20</f>
        <v>LN75 AF</v>
      </c>
      <c r="P20" s="120"/>
      <c r="Q20" s="462">
        <f>B27</f>
        <v>0</v>
      </c>
      <c r="R20" s="451" t="s">
        <v>39</v>
      </c>
      <c r="S20" s="58"/>
      <c r="T20" s="58"/>
      <c r="U20">
        <v>62</v>
      </c>
      <c r="V20" t="s">
        <v>223</v>
      </c>
      <c r="W20" t="s">
        <v>222</v>
      </c>
      <c r="X20" t="s">
        <v>208</v>
      </c>
      <c r="Y20" s="229">
        <v>37.535415649414062</v>
      </c>
      <c r="Z20" s="229">
        <v>37.535415649414062</v>
      </c>
      <c r="AA20" t="s">
        <v>226</v>
      </c>
      <c r="AB20" s="229">
        <v>1</v>
      </c>
      <c r="AC20" t="s">
        <v>226</v>
      </c>
      <c r="AD20" t="s">
        <v>226</v>
      </c>
    </row>
    <row r="21" spans="1:30" ht="15" customHeight="1">
      <c r="A21" s="15">
        <v>19</v>
      </c>
      <c r="B21" s="16">
        <v>459</v>
      </c>
      <c r="C21" s="16" t="s">
        <v>163</v>
      </c>
      <c r="D21" s="17">
        <v>44631</v>
      </c>
      <c r="E21" s="452"/>
      <c r="F21" s="456" t="s">
        <v>40</v>
      </c>
      <c r="G21" s="458"/>
      <c r="H21" s="459">
        <f>B4</f>
        <v>455</v>
      </c>
      <c r="I21" s="460"/>
      <c r="J21" s="461"/>
      <c r="K21" s="456">
        <f>B12</f>
        <v>457</v>
      </c>
      <c r="L21" s="457"/>
      <c r="M21" s="458"/>
      <c r="N21" s="459">
        <f>B20</f>
        <v>459</v>
      </c>
      <c r="O21" s="460"/>
      <c r="P21" s="461"/>
      <c r="Q21" s="462"/>
      <c r="R21" s="452"/>
      <c r="S21" s="58"/>
      <c r="T21" s="58"/>
      <c r="U21">
        <v>49</v>
      </c>
      <c r="V21" t="s">
        <v>218</v>
      </c>
      <c r="W21" t="s">
        <v>219</v>
      </c>
      <c r="X21" t="s">
        <v>208</v>
      </c>
      <c r="Y21" s="229">
        <v>37.044170379638672</v>
      </c>
      <c r="Z21" s="229">
        <v>36.999740600585938</v>
      </c>
      <c r="AA21" s="229">
        <v>6.2835894525051117E-2</v>
      </c>
      <c r="AB21" s="229">
        <v>10</v>
      </c>
      <c r="AC21" t="s">
        <v>226</v>
      </c>
      <c r="AD21" t="s">
        <v>226</v>
      </c>
    </row>
    <row r="22" spans="1:30" ht="15" customHeight="1" thickBot="1">
      <c r="A22" s="15">
        <v>20</v>
      </c>
      <c r="B22" s="16">
        <v>459</v>
      </c>
      <c r="C22" s="16" t="s">
        <v>163</v>
      </c>
      <c r="D22" s="17">
        <v>44631</v>
      </c>
      <c r="E22" s="453"/>
      <c r="F22" s="121"/>
      <c r="G22" s="122"/>
      <c r="H22" s="123">
        <v>2</v>
      </c>
      <c r="I22" s="124">
        <f>D4</f>
        <v>44595</v>
      </c>
      <c r="J22" s="125"/>
      <c r="K22" s="126">
        <v>10</v>
      </c>
      <c r="L22" s="127">
        <f>D12</f>
        <v>44616</v>
      </c>
      <c r="M22" s="128"/>
      <c r="N22" s="129">
        <v>18</v>
      </c>
      <c r="O22" s="130">
        <f>D20</f>
        <v>44631</v>
      </c>
      <c r="P22" s="131"/>
      <c r="Q22" s="462"/>
      <c r="R22" s="453"/>
      <c r="S22" s="58"/>
      <c r="T22" s="58"/>
      <c r="U22">
        <v>50</v>
      </c>
      <c r="V22" t="s">
        <v>220</v>
      </c>
      <c r="W22" t="s">
        <v>219</v>
      </c>
      <c r="X22" t="s">
        <v>208</v>
      </c>
      <c r="Y22" s="229">
        <v>36.955307006835938</v>
      </c>
      <c r="Z22" s="229">
        <v>36.999740600585938</v>
      </c>
      <c r="AA22" s="229">
        <v>6.2835894525051117E-2</v>
      </c>
      <c r="AB22" s="229">
        <v>10</v>
      </c>
      <c r="AC22" t="s">
        <v>226</v>
      </c>
      <c r="AD22" t="s">
        <v>226</v>
      </c>
    </row>
    <row r="23" spans="1:30" ht="15" customHeight="1">
      <c r="A23" s="15">
        <v>21</v>
      </c>
      <c r="B23" s="16">
        <v>460</v>
      </c>
      <c r="C23" s="16" t="s">
        <v>163</v>
      </c>
      <c r="D23" s="17">
        <v>44637</v>
      </c>
      <c r="E23" s="451" t="s">
        <v>41</v>
      </c>
      <c r="F23" s="132"/>
      <c r="G23" s="133"/>
      <c r="H23" s="134"/>
      <c r="I23" s="47" t="str">
        <f>C5</f>
        <v>LN75 AF</v>
      </c>
      <c r="J23" s="135"/>
      <c r="K23" s="136"/>
      <c r="L23" s="137" t="str">
        <f>C13</f>
        <v>LN75 AF</v>
      </c>
      <c r="M23" s="138"/>
      <c r="N23" s="139"/>
      <c r="O23" s="140" t="str">
        <f>C21</f>
        <v>LN75 AF</v>
      </c>
      <c r="P23" s="141"/>
      <c r="Q23" s="142">
        <f>D27</f>
        <v>0</v>
      </c>
      <c r="R23" s="452" t="s">
        <v>41</v>
      </c>
      <c r="S23" s="58"/>
      <c r="T23" s="58"/>
      <c r="U23">
        <v>37</v>
      </c>
      <c r="V23" t="s">
        <v>216</v>
      </c>
      <c r="W23" t="s">
        <v>217</v>
      </c>
      <c r="X23" t="s">
        <v>208</v>
      </c>
      <c r="Y23" s="229">
        <v>32.920513153076172</v>
      </c>
      <c r="Z23" s="229">
        <v>32.894405364990234</v>
      </c>
      <c r="AA23" s="229">
        <v>3.6921989172697067E-2</v>
      </c>
      <c r="AB23" s="229">
        <v>100</v>
      </c>
      <c r="AC23" t="s">
        <v>226</v>
      </c>
      <c r="AD23" t="s">
        <v>226</v>
      </c>
    </row>
    <row r="24" spans="1:30" ht="15" customHeight="1">
      <c r="A24" s="15">
        <v>22</v>
      </c>
      <c r="B24" s="16">
        <v>460</v>
      </c>
      <c r="C24" s="16" t="s">
        <v>163</v>
      </c>
      <c r="D24" s="17">
        <v>44637</v>
      </c>
      <c r="E24" s="452"/>
      <c r="F24" s="454" t="s">
        <v>42</v>
      </c>
      <c r="G24" s="455"/>
      <c r="H24" s="456">
        <f>B5</f>
        <v>455</v>
      </c>
      <c r="I24" s="457"/>
      <c r="J24" s="458"/>
      <c r="K24" s="459">
        <f>B13</f>
        <v>457</v>
      </c>
      <c r="L24" s="460"/>
      <c r="M24" s="461"/>
      <c r="N24" s="456">
        <f>B21</f>
        <v>459</v>
      </c>
      <c r="O24" s="457"/>
      <c r="P24" s="458"/>
      <c r="Q24" s="144"/>
      <c r="R24" s="452"/>
      <c r="S24" s="58"/>
      <c r="T24" s="58"/>
      <c r="U24">
        <v>38</v>
      </c>
      <c r="V24" t="s">
        <v>90</v>
      </c>
      <c r="W24" t="s">
        <v>217</v>
      </c>
      <c r="X24" t="s">
        <v>208</v>
      </c>
      <c r="Y24" s="229">
        <v>32.868297576904297</v>
      </c>
      <c r="Z24" s="229">
        <v>32.894405364990234</v>
      </c>
      <c r="AA24" s="229">
        <v>3.6921989172697067E-2</v>
      </c>
      <c r="AB24" s="229">
        <v>100</v>
      </c>
      <c r="AC24" t="s">
        <v>226</v>
      </c>
      <c r="AD24" t="s">
        <v>226</v>
      </c>
    </row>
    <row r="25" spans="1:30" ht="15" customHeight="1" thickBot="1">
      <c r="A25" s="15">
        <v>23</v>
      </c>
      <c r="B25" s="16">
        <v>460</v>
      </c>
      <c r="C25" s="16" t="s">
        <v>163</v>
      </c>
      <c r="D25" s="17">
        <v>44637</v>
      </c>
      <c r="E25" s="453"/>
      <c r="F25" s="145"/>
      <c r="G25" s="146"/>
      <c r="H25" s="147">
        <v>3</v>
      </c>
      <c r="I25" s="148">
        <f>D5</f>
        <v>44595</v>
      </c>
      <c r="J25" s="103"/>
      <c r="K25" s="104">
        <v>11</v>
      </c>
      <c r="L25" s="105">
        <f>D13</f>
        <v>44616</v>
      </c>
      <c r="M25" s="149"/>
      <c r="N25" s="150">
        <v>19</v>
      </c>
      <c r="O25" s="148">
        <f>D21</f>
        <v>44631</v>
      </c>
      <c r="P25" s="151"/>
      <c r="Q25" s="152"/>
      <c r="R25" s="453"/>
      <c r="S25" s="58"/>
      <c r="T25" s="58"/>
      <c r="U25">
        <v>25</v>
      </c>
      <c r="V25" t="s">
        <v>213</v>
      </c>
      <c r="W25" t="s">
        <v>214</v>
      </c>
      <c r="X25" t="s">
        <v>208</v>
      </c>
      <c r="Y25" s="229">
        <v>29.446517944335938</v>
      </c>
      <c r="Z25" s="229">
        <v>29.440486907958984</v>
      </c>
      <c r="AA25" s="229">
        <v>8.527824655175209E-3</v>
      </c>
      <c r="AB25" s="229">
        <v>1000</v>
      </c>
      <c r="AC25" t="s">
        <v>226</v>
      </c>
      <c r="AD25" t="s">
        <v>226</v>
      </c>
    </row>
    <row r="26" spans="1:30" ht="15" customHeight="1">
      <c r="A26" s="15">
        <v>24</v>
      </c>
      <c r="B26" s="16">
        <v>460</v>
      </c>
      <c r="C26" s="16" t="s">
        <v>163</v>
      </c>
      <c r="D26" s="17">
        <v>44637</v>
      </c>
      <c r="E26" s="475" t="s">
        <v>44</v>
      </c>
      <c r="F26" s="153"/>
      <c r="G26" s="122"/>
      <c r="H26" s="112"/>
      <c r="I26" s="113" t="str">
        <f>C6</f>
        <v>LN75 AF</v>
      </c>
      <c r="J26" s="154"/>
      <c r="K26" s="115"/>
      <c r="L26" s="81" t="str">
        <f>C14</f>
        <v>LN75 AF</v>
      </c>
      <c r="M26" s="117"/>
      <c r="N26" s="155"/>
      <c r="O26" s="113" t="str">
        <f>C22</f>
        <v>LN75 AF</v>
      </c>
      <c r="P26" s="156"/>
      <c r="Q26" s="468">
        <f>C28</f>
        <v>0</v>
      </c>
      <c r="R26" s="452" t="s">
        <v>44</v>
      </c>
      <c r="S26" s="58"/>
      <c r="T26" s="58"/>
      <c r="U26">
        <v>26</v>
      </c>
      <c r="V26" t="s">
        <v>215</v>
      </c>
      <c r="W26" t="s">
        <v>214</v>
      </c>
      <c r="X26" t="s">
        <v>208</v>
      </c>
      <c r="Y26" s="229">
        <v>29.434457778930664</v>
      </c>
      <c r="Z26" s="229">
        <v>29.440486907958984</v>
      </c>
      <c r="AA26" s="229">
        <v>8.527824655175209E-3</v>
      </c>
      <c r="AB26" s="229">
        <v>1000</v>
      </c>
      <c r="AC26" t="s">
        <v>226</v>
      </c>
      <c r="AD26" t="s">
        <v>226</v>
      </c>
    </row>
    <row r="27" spans="1:30" ht="15" customHeight="1">
      <c r="A27" s="15">
        <v>25</v>
      </c>
      <c r="B27" s="16"/>
      <c r="C27" s="16"/>
      <c r="D27" s="17"/>
      <c r="E27" s="476"/>
      <c r="F27" s="456" t="s">
        <v>45</v>
      </c>
      <c r="G27" s="458"/>
      <c r="H27" s="459">
        <f>B6</f>
        <v>455</v>
      </c>
      <c r="I27" s="460"/>
      <c r="J27" s="461"/>
      <c r="K27" s="456">
        <f>B14</f>
        <v>457</v>
      </c>
      <c r="L27" s="457"/>
      <c r="M27" s="458"/>
      <c r="N27" s="459">
        <f>B22</f>
        <v>459</v>
      </c>
      <c r="O27" s="460"/>
      <c r="P27" s="461"/>
      <c r="Q27" s="469"/>
      <c r="R27" s="452"/>
      <c r="S27" s="58"/>
      <c r="T27" s="58"/>
      <c r="U27">
        <v>13</v>
      </c>
      <c r="V27" t="s">
        <v>210</v>
      </c>
      <c r="W27" t="s">
        <v>211</v>
      </c>
      <c r="X27" t="s">
        <v>208</v>
      </c>
      <c r="Y27" s="229">
        <v>26.220546722412109</v>
      </c>
      <c r="Z27" s="229">
        <v>26.215648651123047</v>
      </c>
      <c r="AA27" s="229">
        <v>6.9269188679754734E-3</v>
      </c>
      <c r="AB27" s="229">
        <v>10000</v>
      </c>
      <c r="AC27" t="s">
        <v>226</v>
      </c>
      <c r="AD27" t="s">
        <v>226</v>
      </c>
    </row>
    <row r="28" spans="1:30" ht="15" customHeight="1" thickBot="1">
      <c r="A28" s="157">
        <v>26</v>
      </c>
      <c r="B28" s="32"/>
      <c r="C28" s="16"/>
      <c r="D28" s="17"/>
      <c r="E28" s="477"/>
      <c r="F28" s="158"/>
      <c r="G28" s="159"/>
      <c r="H28" s="129">
        <v>4</v>
      </c>
      <c r="I28" s="160">
        <f>D6</f>
        <v>44595</v>
      </c>
      <c r="J28" s="161"/>
      <c r="K28" s="162">
        <v>12</v>
      </c>
      <c r="L28" s="127">
        <f>D14</f>
        <v>44616</v>
      </c>
      <c r="M28" s="163"/>
      <c r="N28" s="104">
        <v>20</v>
      </c>
      <c r="O28" s="160">
        <f>D22</f>
        <v>44631</v>
      </c>
      <c r="P28" s="131"/>
      <c r="Q28" s="469"/>
      <c r="R28" s="452"/>
      <c r="S28" s="58"/>
      <c r="T28" s="58"/>
      <c r="U28">
        <v>14</v>
      </c>
      <c r="V28" t="s">
        <v>212</v>
      </c>
      <c r="W28" t="s">
        <v>211</v>
      </c>
      <c r="X28" t="s">
        <v>208</v>
      </c>
      <c r="Y28" s="229">
        <v>26.210750579833984</v>
      </c>
      <c r="Z28" s="229">
        <v>26.215648651123047</v>
      </c>
      <c r="AA28" s="229">
        <v>6.9269188679754734E-3</v>
      </c>
      <c r="AB28" s="229">
        <v>10000</v>
      </c>
      <c r="AC28" t="s">
        <v>226</v>
      </c>
      <c r="AD28" t="s">
        <v>226</v>
      </c>
    </row>
    <row r="29" spans="1:30" ht="15" customHeight="1" thickTop="1">
      <c r="A29" s="157"/>
      <c r="B29" s="164"/>
      <c r="C29" s="164"/>
      <c r="D29" s="164"/>
      <c r="E29" s="452" t="s">
        <v>47</v>
      </c>
      <c r="F29" s="165"/>
      <c r="G29" s="166"/>
      <c r="H29" s="134"/>
      <c r="I29" s="47" t="str">
        <f>C7</f>
        <v>LN75 AF</v>
      </c>
      <c r="J29" s="167"/>
      <c r="K29" s="168"/>
      <c r="L29" s="137" t="str">
        <f>C15</f>
        <v>LN75 AF</v>
      </c>
      <c r="M29" s="138"/>
      <c r="N29" s="139"/>
      <c r="O29" s="140" t="str">
        <f>C23</f>
        <v>LN75 AF</v>
      </c>
      <c r="P29" s="143"/>
      <c r="Q29" s="470">
        <f>B28</f>
        <v>0</v>
      </c>
      <c r="R29" s="471" t="s">
        <v>47</v>
      </c>
      <c r="S29" s="58"/>
      <c r="T29" s="58"/>
      <c r="U29">
        <v>1</v>
      </c>
      <c r="V29" t="s">
        <v>206</v>
      </c>
      <c r="W29" t="s">
        <v>207</v>
      </c>
      <c r="X29" t="s">
        <v>208</v>
      </c>
      <c r="Y29" s="229">
        <v>22.849391937255859</v>
      </c>
      <c r="Z29" s="229">
        <v>22.831832885742188</v>
      </c>
      <c r="AA29" s="229">
        <v>2.4833597242832184E-2</v>
      </c>
      <c r="AB29" s="229">
        <v>100000</v>
      </c>
      <c r="AC29" t="s">
        <v>226</v>
      </c>
      <c r="AD29" t="s">
        <v>226</v>
      </c>
    </row>
    <row r="30" spans="1:30" ht="15" customHeight="1">
      <c r="A30" s="157"/>
      <c r="B30" s="164"/>
      <c r="C30" s="164"/>
      <c r="D30" s="164"/>
      <c r="E30" s="452"/>
      <c r="F30" s="454" t="s">
        <v>48</v>
      </c>
      <c r="G30" s="455"/>
      <c r="H30" s="472">
        <f>B7</f>
        <v>456</v>
      </c>
      <c r="I30" s="473"/>
      <c r="J30" s="474"/>
      <c r="K30" s="459">
        <f>B15</f>
        <v>458</v>
      </c>
      <c r="L30" s="460"/>
      <c r="M30" s="461"/>
      <c r="N30" s="456">
        <f>B23</f>
        <v>460</v>
      </c>
      <c r="O30" s="457"/>
      <c r="P30" s="458"/>
      <c r="Q30" s="470"/>
      <c r="R30" s="452"/>
      <c r="S30" s="58"/>
      <c r="T30" s="58"/>
      <c r="U30">
        <v>2</v>
      </c>
      <c r="V30" t="s">
        <v>209</v>
      </c>
      <c r="W30" t="s">
        <v>207</v>
      </c>
      <c r="X30" t="s">
        <v>208</v>
      </c>
      <c r="Y30" s="229">
        <v>22.814271926879883</v>
      </c>
      <c r="Z30" s="229">
        <v>22.831832885742188</v>
      </c>
      <c r="AA30" s="229">
        <v>2.4833597242832184E-2</v>
      </c>
      <c r="AB30" s="229">
        <v>100000</v>
      </c>
      <c r="AC30" t="s">
        <v>226</v>
      </c>
      <c r="AD30" t="s">
        <v>226</v>
      </c>
    </row>
    <row r="31" spans="1:30" ht="15" customHeight="1" thickBot="1">
      <c r="A31" s="157"/>
      <c r="B31" s="164"/>
      <c r="C31" s="164"/>
      <c r="D31" s="164"/>
      <c r="E31" s="452"/>
      <c r="F31" s="145"/>
      <c r="G31" s="146"/>
      <c r="H31" s="147">
        <v>5</v>
      </c>
      <c r="I31" s="102">
        <f>D8</f>
        <v>44609</v>
      </c>
      <c r="J31" s="169"/>
      <c r="K31" s="170">
        <v>13</v>
      </c>
      <c r="L31" s="105">
        <f>D15</f>
        <v>44623</v>
      </c>
      <c r="M31" s="106"/>
      <c r="N31" s="150">
        <v>21</v>
      </c>
      <c r="O31" s="148">
        <f>D23</f>
        <v>44637</v>
      </c>
      <c r="P31" s="109"/>
      <c r="Q31" s="470"/>
      <c r="R31" s="453"/>
      <c r="S31" s="58"/>
      <c r="T31" s="58"/>
      <c r="U31">
        <v>3</v>
      </c>
      <c r="V31" t="s">
        <v>232</v>
      </c>
      <c r="W31" t="s">
        <v>667</v>
      </c>
      <c r="X31" t="s">
        <v>228</v>
      </c>
      <c r="Y31" t="s">
        <v>225</v>
      </c>
      <c r="Z31" t="s">
        <v>226</v>
      </c>
      <c r="AA31" t="s">
        <v>226</v>
      </c>
      <c r="AB31" t="s">
        <v>226</v>
      </c>
      <c r="AC31" t="s">
        <v>226</v>
      </c>
      <c r="AD31" t="s">
        <v>226</v>
      </c>
    </row>
    <row r="32" spans="1:30" ht="15" customHeight="1">
      <c r="A32" s="157"/>
      <c r="B32" s="164"/>
      <c r="C32" s="164"/>
      <c r="D32" s="164"/>
      <c r="E32" s="451" t="s">
        <v>49</v>
      </c>
      <c r="F32" s="153"/>
      <c r="G32" s="122"/>
      <c r="H32" s="112"/>
      <c r="I32" s="171" t="str">
        <f>C8</f>
        <v>LN75 AF</v>
      </c>
      <c r="J32" s="172"/>
      <c r="K32" s="115"/>
      <c r="L32" s="81" t="str">
        <f>C16</f>
        <v>LN75 AF</v>
      </c>
      <c r="M32" s="117"/>
      <c r="N32" s="118"/>
      <c r="O32" s="119" t="str">
        <f>C24</f>
        <v>LN75 AF</v>
      </c>
      <c r="P32" s="173"/>
      <c r="Q32" s="174">
        <f>D28</f>
        <v>0</v>
      </c>
      <c r="R32" s="451" t="s">
        <v>49</v>
      </c>
      <c r="S32" s="58"/>
      <c r="T32" s="58"/>
      <c r="U32">
        <v>4</v>
      </c>
      <c r="V32" t="s">
        <v>234</v>
      </c>
      <c r="W32" t="s">
        <v>667</v>
      </c>
      <c r="X32" t="s">
        <v>228</v>
      </c>
      <c r="Y32" t="s">
        <v>225</v>
      </c>
      <c r="Z32" t="s">
        <v>226</v>
      </c>
      <c r="AA32" t="s">
        <v>226</v>
      </c>
      <c r="AB32" t="s">
        <v>226</v>
      </c>
      <c r="AC32" t="s">
        <v>226</v>
      </c>
      <c r="AD32" t="s">
        <v>226</v>
      </c>
    </row>
    <row r="33" spans="1:30" ht="15" customHeight="1">
      <c r="A33" s="157"/>
      <c r="B33" s="164"/>
      <c r="C33" s="164"/>
      <c r="D33" s="164"/>
      <c r="E33" s="452"/>
      <c r="F33" s="456" t="s">
        <v>50</v>
      </c>
      <c r="G33" s="458"/>
      <c r="H33" s="459">
        <f>B8</f>
        <v>456</v>
      </c>
      <c r="I33" s="460"/>
      <c r="J33" s="461"/>
      <c r="K33" s="456">
        <f>B16</f>
        <v>458</v>
      </c>
      <c r="L33" s="457"/>
      <c r="M33" s="458"/>
      <c r="N33" s="459">
        <f>B24</f>
        <v>460</v>
      </c>
      <c r="O33" s="460"/>
      <c r="P33" s="461"/>
      <c r="Q33" s="175"/>
      <c r="R33" s="452"/>
      <c r="S33" s="58"/>
      <c r="T33" s="58"/>
      <c r="U33">
        <v>5</v>
      </c>
      <c r="V33" t="s">
        <v>235</v>
      </c>
      <c r="W33" t="s">
        <v>667</v>
      </c>
      <c r="X33" t="s">
        <v>228</v>
      </c>
      <c r="Y33" t="s">
        <v>225</v>
      </c>
      <c r="Z33" t="s">
        <v>226</v>
      </c>
      <c r="AA33" t="s">
        <v>226</v>
      </c>
      <c r="AB33" t="s">
        <v>226</v>
      </c>
      <c r="AC33" t="s">
        <v>226</v>
      </c>
      <c r="AD33" t="s">
        <v>226</v>
      </c>
    </row>
    <row r="34" spans="1:30" ht="15" customHeight="1" thickBot="1">
      <c r="A34" s="176"/>
      <c r="B34" s="177"/>
      <c r="C34" s="177"/>
      <c r="D34" s="164"/>
      <c r="E34" s="453"/>
      <c r="F34" s="121"/>
      <c r="G34" s="122"/>
      <c r="H34" s="129">
        <v>6</v>
      </c>
      <c r="I34" s="124">
        <f>D8</f>
        <v>44609</v>
      </c>
      <c r="J34" s="125"/>
      <c r="K34" s="126">
        <v>14</v>
      </c>
      <c r="L34" s="127">
        <f>D16</f>
        <v>44623</v>
      </c>
      <c r="M34" s="178"/>
      <c r="N34" s="129">
        <v>22</v>
      </c>
      <c r="O34" s="130">
        <f>D24</f>
        <v>44637</v>
      </c>
      <c r="P34" s="179"/>
      <c r="Q34" s="180"/>
      <c r="R34" s="452"/>
      <c r="S34" s="58"/>
      <c r="T34" s="58"/>
      <c r="U34">
        <v>15</v>
      </c>
      <c r="V34" t="s">
        <v>236</v>
      </c>
      <c r="W34" t="s">
        <v>667</v>
      </c>
      <c r="X34" t="s">
        <v>228</v>
      </c>
      <c r="Y34" t="s">
        <v>225</v>
      </c>
      <c r="Z34" t="s">
        <v>226</v>
      </c>
      <c r="AA34" t="s">
        <v>226</v>
      </c>
      <c r="AB34" t="s">
        <v>226</v>
      </c>
      <c r="AC34" t="s">
        <v>226</v>
      </c>
      <c r="AD34" t="s">
        <v>226</v>
      </c>
    </row>
    <row r="35" spans="1:30" ht="15" customHeight="1">
      <c r="A35" s="181"/>
      <c r="B35" s="182"/>
      <c r="C35" s="182"/>
      <c r="D35" s="182"/>
      <c r="E35" s="452" t="s">
        <v>51</v>
      </c>
      <c r="F35" s="132"/>
      <c r="G35" s="133"/>
      <c r="H35" s="134"/>
      <c r="I35" s="47" t="str">
        <f>C9</f>
        <v>LN75 AF</v>
      </c>
      <c r="J35" s="183"/>
      <c r="K35" s="136"/>
      <c r="L35" s="137" t="str">
        <f>C17</f>
        <v>LN75 AF</v>
      </c>
      <c r="M35" s="138"/>
      <c r="N35" s="139"/>
      <c r="O35" s="140" t="str">
        <f>C25</f>
        <v>LN75 AF</v>
      </c>
      <c r="P35" s="143"/>
      <c r="Q35" s="184"/>
      <c r="R35" s="451" t="s">
        <v>51</v>
      </c>
      <c r="S35" s="58"/>
      <c r="T35" s="58"/>
      <c r="U35">
        <v>16</v>
      </c>
      <c r="V35" t="s">
        <v>237</v>
      </c>
      <c r="W35" t="s">
        <v>667</v>
      </c>
      <c r="X35" t="s">
        <v>228</v>
      </c>
      <c r="Y35" t="s">
        <v>225</v>
      </c>
      <c r="Z35" t="s">
        <v>226</v>
      </c>
      <c r="AA35" t="s">
        <v>226</v>
      </c>
      <c r="AB35" t="s">
        <v>226</v>
      </c>
      <c r="AC35" t="s">
        <v>226</v>
      </c>
      <c r="AD35" t="s">
        <v>226</v>
      </c>
    </row>
    <row r="36" spans="1:30" ht="15" customHeight="1">
      <c r="A36" s="181"/>
      <c r="B36" s="182"/>
      <c r="C36" s="182"/>
      <c r="D36" s="182"/>
      <c r="E36" s="452"/>
      <c r="F36" s="456"/>
      <c r="G36" s="458"/>
      <c r="H36" s="456">
        <f>B9</f>
        <v>456</v>
      </c>
      <c r="I36" s="457"/>
      <c r="J36" s="458"/>
      <c r="K36" s="465">
        <f>B17</f>
        <v>458</v>
      </c>
      <c r="L36" s="466"/>
      <c r="M36" s="467"/>
      <c r="N36" s="456">
        <f>B25</f>
        <v>460</v>
      </c>
      <c r="O36" s="457"/>
      <c r="P36" s="458"/>
      <c r="Q36" s="185" t="s">
        <v>38</v>
      </c>
      <c r="R36" s="452"/>
      <c r="S36" s="58"/>
      <c r="T36" s="58"/>
      <c r="U36">
        <v>17</v>
      </c>
      <c r="V36" t="s">
        <v>238</v>
      </c>
      <c r="W36" t="s">
        <v>667</v>
      </c>
      <c r="X36" t="s">
        <v>228</v>
      </c>
      <c r="Y36" t="s">
        <v>225</v>
      </c>
      <c r="Z36" t="s">
        <v>226</v>
      </c>
      <c r="AA36" t="s">
        <v>226</v>
      </c>
      <c r="AB36" t="s">
        <v>226</v>
      </c>
      <c r="AC36" t="s">
        <v>226</v>
      </c>
      <c r="AD36" t="s">
        <v>226</v>
      </c>
    </row>
    <row r="37" spans="1:30" ht="15" customHeight="1" thickBot="1">
      <c r="A37" s="181"/>
      <c r="B37" s="182"/>
      <c r="C37" s="182"/>
      <c r="D37" s="182"/>
      <c r="E37" s="452"/>
      <c r="F37" s="145"/>
      <c r="G37" s="146"/>
      <c r="H37" s="101">
        <v>7</v>
      </c>
      <c r="I37" s="186">
        <f>D9</f>
        <v>44609</v>
      </c>
      <c r="J37" s="169"/>
      <c r="K37" s="170">
        <v>15</v>
      </c>
      <c r="L37" s="105">
        <f>D17</f>
        <v>44623</v>
      </c>
      <c r="M37" s="106"/>
      <c r="N37" s="187">
        <v>23</v>
      </c>
      <c r="O37" s="108">
        <f>D25</f>
        <v>44637</v>
      </c>
      <c r="P37" s="109"/>
      <c r="Q37" s="188"/>
      <c r="R37" s="453"/>
      <c r="S37" s="58"/>
      <c r="T37" s="58"/>
      <c r="U37">
        <v>27</v>
      </c>
      <c r="V37" t="s">
        <v>239</v>
      </c>
      <c r="W37" t="s">
        <v>667</v>
      </c>
      <c r="X37" t="s">
        <v>228</v>
      </c>
      <c r="Y37" t="s">
        <v>225</v>
      </c>
      <c r="Z37" t="s">
        <v>226</v>
      </c>
      <c r="AA37" t="s">
        <v>226</v>
      </c>
      <c r="AB37" t="s">
        <v>226</v>
      </c>
      <c r="AC37" t="s">
        <v>226</v>
      </c>
      <c r="AD37" t="s">
        <v>226</v>
      </c>
    </row>
    <row r="38" spans="1:30" ht="15" customHeight="1" thickBot="1">
      <c r="A38" s="189"/>
      <c r="B38" s="190"/>
      <c r="C38" s="191"/>
      <c r="D38" s="182"/>
      <c r="E38" s="451" t="s">
        <v>52</v>
      </c>
      <c r="F38" s="153"/>
      <c r="G38" s="122"/>
      <c r="H38" s="112"/>
      <c r="I38" s="113" t="str">
        <f>C10</f>
        <v>LN75 AF</v>
      </c>
      <c r="J38" s="114"/>
      <c r="K38" s="115"/>
      <c r="L38" s="81" t="str">
        <f>C18</f>
        <v>LN75 AF</v>
      </c>
      <c r="M38" s="117"/>
      <c r="N38" s="118"/>
      <c r="O38" s="119" t="str">
        <f>C26</f>
        <v>LN75 AF</v>
      </c>
      <c r="P38" s="173"/>
      <c r="Q38" s="192"/>
      <c r="R38" s="452" t="s">
        <v>52</v>
      </c>
      <c r="S38" s="58"/>
      <c r="T38" s="58"/>
      <c r="U38">
        <v>28</v>
      </c>
      <c r="V38" t="s">
        <v>240</v>
      </c>
      <c r="W38" t="s">
        <v>667</v>
      </c>
      <c r="X38" t="s">
        <v>228</v>
      </c>
      <c r="Y38" t="s">
        <v>225</v>
      </c>
      <c r="Z38" t="s">
        <v>226</v>
      </c>
      <c r="AA38" t="s">
        <v>226</v>
      </c>
      <c r="AB38" t="s">
        <v>226</v>
      </c>
      <c r="AC38" t="s">
        <v>226</v>
      </c>
      <c r="AD38" t="s">
        <v>226</v>
      </c>
    </row>
    <row r="39" spans="1:30" ht="15" customHeight="1" thickTop="1">
      <c r="A39" s="193"/>
      <c r="B39" s="194"/>
      <c r="C39" s="195"/>
      <c r="D39" s="195"/>
      <c r="E39" s="452"/>
      <c r="F39" s="456" t="s">
        <v>46</v>
      </c>
      <c r="G39" s="458"/>
      <c r="H39" s="459">
        <f>B10</f>
        <v>456</v>
      </c>
      <c r="I39" s="460"/>
      <c r="J39" s="461"/>
      <c r="K39" s="456">
        <f>B18</f>
        <v>458</v>
      </c>
      <c r="L39" s="457"/>
      <c r="M39" s="458"/>
      <c r="N39" s="480">
        <f>B26</f>
        <v>460</v>
      </c>
      <c r="O39" s="481"/>
      <c r="P39" s="482"/>
      <c r="Q39" s="196" t="s">
        <v>38</v>
      </c>
      <c r="R39" s="452"/>
      <c r="S39" s="58"/>
      <c r="T39" s="58"/>
      <c r="U39">
        <v>29</v>
      </c>
      <c r="V39" t="s">
        <v>241</v>
      </c>
      <c r="W39" t="s">
        <v>667</v>
      </c>
      <c r="X39" t="s">
        <v>228</v>
      </c>
      <c r="Y39" t="s">
        <v>225</v>
      </c>
      <c r="Z39" t="s">
        <v>226</v>
      </c>
      <c r="AA39" t="s">
        <v>226</v>
      </c>
      <c r="AB39" t="s">
        <v>226</v>
      </c>
      <c r="AC39" t="s">
        <v>226</v>
      </c>
      <c r="AD39" t="s">
        <v>226</v>
      </c>
    </row>
    <row r="40" spans="1:30" ht="15" customHeight="1" thickBot="1">
      <c r="A40" s="193"/>
      <c r="B40" s="194"/>
      <c r="C40" s="195"/>
      <c r="D40" s="195"/>
      <c r="E40" s="452"/>
      <c r="F40" s="197"/>
      <c r="G40" s="198"/>
      <c r="H40" s="199">
        <v>8</v>
      </c>
      <c r="I40" s="200">
        <f>D10</f>
        <v>44609</v>
      </c>
      <c r="J40" s="201"/>
      <c r="K40" s="202">
        <v>16</v>
      </c>
      <c r="L40" s="203">
        <f>D18</f>
        <v>44623</v>
      </c>
      <c r="M40" s="204"/>
      <c r="N40" s="205">
        <v>24</v>
      </c>
      <c r="O40" s="200">
        <f>D26</f>
        <v>44637</v>
      </c>
      <c r="P40" s="201"/>
      <c r="Q40" s="206"/>
      <c r="R40" s="452"/>
      <c r="S40" s="58"/>
      <c r="T40" s="58"/>
      <c r="U40">
        <v>39</v>
      </c>
      <c r="V40" t="s">
        <v>242</v>
      </c>
      <c r="W40" t="s">
        <v>667</v>
      </c>
      <c r="X40" t="s">
        <v>228</v>
      </c>
      <c r="Y40" t="s">
        <v>225</v>
      </c>
      <c r="Z40" t="s">
        <v>226</v>
      </c>
      <c r="AA40" t="s">
        <v>226</v>
      </c>
      <c r="AB40" t="s">
        <v>226</v>
      </c>
      <c r="AC40" t="s">
        <v>226</v>
      </c>
      <c r="AD40" t="s">
        <v>226</v>
      </c>
    </row>
    <row r="41" spans="1:30" ht="15" customHeight="1" thickTop="1">
      <c r="A41" s="193"/>
      <c r="B41" s="194"/>
      <c r="C41" s="195"/>
      <c r="D41" s="195"/>
      <c r="E41" s="207"/>
      <c r="F41" s="58">
        <v>1</v>
      </c>
      <c r="G41" s="208">
        <v>2</v>
      </c>
      <c r="H41" s="58">
        <v>3</v>
      </c>
      <c r="I41" s="209">
        <v>4</v>
      </c>
      <c r="J41" s="84">
        <v>5</v>
      </c>
      <c r="K41" s="210">
        <v>6</v>
      </c>
      <c r="L41" s="209">
        <v>7</v>
      </c>
      <c r="M41" s="84">
        <v>8</v>
      </c>
      <c r="N41" s="58">
        <v>9</v>
      </c>
      <c r="O41" s="209">
        <v>10</v>
      </c>
      <c r="P41" s="208">
        <v>11</v>
      </c>
      <c r="Q41" s="58">
        <v>12</v>
      </c>
      <c r="U41">
        <v>40</v>
      </c>
      <c r="V41" t="s">
        <v>243</v>
      </c>
      <c r="W41" t="s">
        <v>667</v>
      </c>
      <c r="X41" t="s">
        <v>228</v>
      </c>
      <c r="Y41" t="s">
        <v>225</v>
      </c>
      <c r="Z41" t="s">
        <v>226</v>
      </c>
      <c r="AA41" t="s">
        <v>226</v>
      </c>
      <c r="AB41" t="s">
        <v>226</v>
      </c>
      <c r="AC41" t="s">
        <v>226</v>
      </c>
      <c r="AD41" t="s">
        <v>226</v>
      </c>
    </row>
    <row r="42" spans="1:30" ht="15" customHeight="1">
      <c r="A42" s="193"/>
      <c r="B42" s="194"/>
      <c r="C42" s="195"/>
      <c r="D42" s="195"/>
      <c r="E42" s="478" t="s">
        <v>53</v>
      </c>
      <c r="F42" s="478"/>
      <c r="G42" s="479"/>
      <c r="H42" s="479"/>
      <c r="I42" s="479"/>
      <c r="J42" s="479"/>
      <c r="U42">
        <v>41</v>
      </c>
      <c r="V42" t="s">
        <v>244</v>
      </c>
      <c r="W42" s="35" t="s">
        <v>667</v>
      </c>
      <c r="X42" s="35" t="s">
        <v>228</v>
      </c>
      <c r="Y42" s="35" t="s">
        <v>225</v>
      </c>
      <c r="Z42" s="35" t="s">
        <v>226</v>
      </c>
      <c r="AA42" s="35" t="s">
        <v>226</v>
      </c>
      <c r="AB42" s="35" t="s">
        <v>226</v>
      </c>
      <c r="AC42" s="35" t="s">
        <v>226</v>
      </c>
      <c r="AD42" s="35" t="s">
        <v>226</v>
      </c>
    </row>
    <row r="43" spans="1:30" ht="15" customHeight="1">
      <c r="A43" s="193"/>
      <c r="B43" s="194"/>
      <c r="C43" s="195"/>
      <c r="D43" s="195"/>
      <c r="E43" s="211"/>
      <c r="F43" s="211"/>
      <c r="G43" s="212"/>
      <c r="H43" s="212"/>
      <c r="I43" s="212"/>
      <c r="J43" s="212"/>
      <c r="U43">
        <v>51</v>
      </c>
      <c r="V43" t="s">
        <v>245</v>
      </c>
      <c r="W43" t="s">
        <v>668</v>
      </c>
      <c r="X43" t="s">
        <v>228</v>
      </c>
      <c r="Y43" t="s">
        <v>225</v>
      </c>
      <c r="Z43" t="s">
        <v>226</v>
      </c>
      <c r="AA43" t="s">
        <v>226</v>
      </c>
      <c r="AB43" t="s">
        <v>226</v>
      </c>
      <c r="AC43" t="s">
        <v>226</v>
      </c>
      <c r="AD43" t="s">
        <v>226</v>
      </c>
    </row>
    <row r="44" spans="1:30" ht="15" customHeight="1">
      <c r="A44" s="193"/>
      <c r="B44" s="194"/>
      <c r="C44" s="195"/>
      <c r="D44" s="195"/>
      <c r="E44" s="211"/>
      <c r="F44" s="211"/>
      <c r="G44" s="212"/>
      <c r="H44" s="212"/>
      <c r="I44" s="212"/>
      <c r="J44" s="212"/>
      <c r="U44">
        <v>52</v>
      </c>
      <c r="V44" t="s">
        <v>247</v>
      </c>
      <c r="W44" t="s">
        <v>668</v>
      </c>
      <c r="X44" t="s">
        <v>228</v>
      </c>
      <c r="Y44" t="s">
        <v>225</v>
      </c>
      <c r="Z44" t="s">
        <v>226</v>
      </c>
      <c r="AA44" t="s">
        <v>226</v>
      </c>
      <c r="AB44" t="s">
        <v>226</v>
      </c>
      <c r="AC44" t="s">
        <v>226</v>
      </c>
      <c r="AD44" t="s">
        <v>226</v>
      </c>
    </row>
    <row r="45" spans="1:30" ht="15" customHeight="1">
      <c r="A45" s="193"/>
      <c r="B45" s="194"/>
      <c r="C45" s="195"/>
      <c r="D45" s="195"/>
      <c r="E45" s="211"/>
      <c r="F45" s="211"/>
      <c r="G45" s="212"/>
      <c r="H45" s="212"/>
      <c r="I45" s="212"/>
      <c r="J45" s="212"/>
      <c r="U45">
        <v>53</v>
      </c>
      <c r="V45" t="s">
        <v>248</v>
      </c>
      <c r="W45" t="s">
        <v>668</v>
      </c>
      <c r="X45" t="s">
        <v>228</v>
      </c>
      <c r="Y45" t="s">
        <v>225</v>
      </c>
      <c r="Z45" t="s">
        <v>226</v>
      </c>
      <c r="AA45" t="s">
        <v>226</v>
      </c>
      <c r="AB45" t="s">
        <v>226</v>
      </c>
      <c r="AC45" t="s">
        <v>226</v>
      </c>
      <c r="AD45" t="s">
        <v>226</v>
      </c>
    </row>
    <row r="46" spans="1:30" ht="15" customHeight="1">
      <c r="A46" s="193"/>
      <c r="B46" s="194"/>
      <c r="C46" s="195"/>
      <c r="D46" s="195"/>
      <c r="E46" s="211"/>
      <c r="F46" s="211"/>
      <c r="G46" s="212"/>
      <c r="H46" s="212"/>
      <c r="I46" s="212"/>
      <c r="J46" s="212"/>
      <c r="U46">
        <v>63</v>
      </c>
      <c r="V46" t="s">
        <v>250</v>
      </c>
      <c r="W46" t="s">
        <v>668</v>
      </c>
      <c r="X46" t="s">
        <v>228</v>
      </c>
      <c r="Y46" t="s">
        <v>225</v>
      </c>
      <c r="Z46" t="s">
        <v>226</v>
      </c>
      <c r="AA46" t="s">
        <v>226</v>
      </c>
      <c r="AB46" t="s">
        <v>226</v>
      </c>
      <c r="AC46" t="s">
        <v>226</v>
      </c>
      <c r="AD46" t="s">
        <v>226</v>
      </c>
    </row>
    <row r="47" spans="1:30" ht="15" customHeight="1">
      <c r="A47" s="193"/>
      <c r="B47" s="194"/>
      <c r="C47" s="195"/>
      <c r="D47" s="195"/>
      <c r="E47" s="211"/>
      <c r="F47" s="211"/>
      <c r="G47" s="212"/>
      <c r="H47" s="212"/>
      <c r="I47" s="212"/>
      <c r="J47" s="212"/>
      <c r="U47">
        <v>64</v>
      </c>
      <c r="V47" t="s">
        <v>251</v>
      </c>
      <c r="W47" t="s">
        <v>668</v>
      </c>
      <c r="X47" t="s">
        <v>228</v>
      </c>
      <c r="Y47" t="s">
        <v>225</v>
      </c>
      <c r="Z47" t="s">
        <v>226</v>
      </c>
      <c r="AA47" t="s">
        <v>226</v>
      </c>
      <c r="AB47" t="s">
        <v>226</v>
      </c>
      <c r="AC47" t="s">
        <v>226</v>
      </c>
      <c r="AD47" t="s">
        <v>226</v>
      </c>
    </row>
    <row r="48" spans="1:30" ht="15" customHeight="1">
      <c r="A48" s="193"/>
      <c r="B48" s="194"/>
      <c r="C48" s="195"/>
      <c r="D48" s="195"/>
      <c r="E48" s="211"/>
      <c r="F48" s="211"/>
      <c r="G48" s="212"/>
      <c r="H48" s="212"/>
      <c r="I48" s="212"/>
      <c r="J48" s="212"/>
      <c r="U48">
        <v>65</v>
      </c>
      <c r="V48" t="s">
        <v>252</v>
      </c>
      <c r="W48" t="s">
        <v>668</v>
      </c>
      <c r="X48" t="s">
        <v>228</v>
      </c>
      <c r="Y48" t="s">
        <v>225</v>
      </c>
      <c r="Z48" t="s">
        <v>226</v>
      </c>
      <c r="AA48" t="s">
        <v>226</v>
      </c>
      <c r="AB48" t="s">
        <v>226</v>
      </c>
      <c r="AC48" t="s">
        <v>226</v>
      </c>
      <c r="AD48" t="s">
        <v>226</v>
      </c>
    </row>
    <row r="49" spans="1:30" ht="15" customHeight="1">
      <c r="A49" s="193"/>
      <c r="B49" s="194"/>
      <c r="C49" s="195"/>
      <c r="D49" s="195"/>
      <c r="E49" s="211"/>
      <c r="F49" s="211"/>
      <c r="G49" s="212"/>
      <c r="H49" s="212"/>
      <c r="I49" s="212"/>
      <c r="J49" s="212"/>
      <c r="U49">
        <v>75</v>
      </c>
      <c r="V49" t="s">
        <v>253</v>
      </c>
      <c r="W49" t="s">
        <v>668</v>
      </c>
      <c r="X49" t="s">
        <v>228</v>
      </c>
      <c r="Y49" t="s">
        <v>225</v>
      </c>
      <c r="Z49" t="s">
        <v>226</v>
      </c>
      <c r="AA49" t="s">
        <v>226</v>
      </c>
      <c r="AB49" t="s">
        <v>226</v>
      </c>
      <c r="AC49" t="s">
        <v>226</v>
      </c>
      <c r="AD49" t="s">
        <v>226</v>
      </c>
    </row>
    <row r="50" spans="1:30" ht="15" customHeight="1">
      <c r="A50" s="193"/>
      <c r="B50" s="194"/>
      <c r="C50" s="195"/>
      <c r="D50" s="195"/>
      <c r="E50" s="211"/>
      <c r="F50" s="211"/>
      <c r="G50" s="212"/>
      <c r="H50" s="212"/>
      <c r="I50" s="212"/>
      <c r="J50" s="212"/>
      <c r="U50">
        <v>76</v>
      </c>
      <c r="V50" t="s">
        <v>254</v>
      </c>
      <c r="W50" t="s">
        <v>668</v>
      </c>
      <c r="X50" t="s">
        <v>228</v>
      </c>
      <c r="Y50" t="s">
        <v>225</v>
      </c>
      <c r="Z50" t="s">
        <v>226</v>
      </c>
      <c r="AA50" t="s">
        <v>226</v>
      </c>
      <c r="AB50" t="s">
        <v>226</v>
      </c>
      <c r="AC50" t="s">
        <v>226</v>
      </c>
      <c r="AD50" t="s">
        <v>226</v>
      </c>
    </row>
    <row r="51" spans="1:30" ht="15" customHeight="1">
      <c r="A51" s="193"/>
      <c r="B51" s="194"/>
      <c r="C51" s="195"/>
      <c r="D51" s="195"/>
      <c r="E51" s="211"/>
      <c r="F51" s="211"/>
      <c r="G51" s="212"/>
      <c r="H51" s="212"/>
      <c r="I51" s="212"/>
      <c r="J51" s="212"/>
      <c r="U51">
        <v>77</v>
      </c>
      <c r="V51" t="s">
        <v>255</v>
      </c>
      <c r="W51" t="s">
        <v>668</v>
      </c>
      <c r="X51" t="s">
        <v>228</v>
      </c>
      <c r="Y51" t="s">
        <v>225</v>
      </c>
      <c r="Z51" t="s">
        <v>226</v>
      </c>
      <c r="AA51" t="s">
        <v>226</v>
      </c>
      <c r="AB51" t="s">
        <v>226</v>
      </c>
      <c r="AC51" t="s">
        <v>226</v>
      </c>
      <c r="AD51" t="s">
        <v>226</v>
      </c>
    </row>
    <row r="52" spans="1:30" ht="15" customHeight="1">
      <c r="A52" s="193"/>
      <c r="B52" s="194"/>
      <c r="C52" s="195"/>
      <c r="D52" s="195"/>
      <c r="E52" s="211"/>
      <c r="F52" s="211"/>
      <c r="G52" s="212"/>
      <c r="H52" s="212"/>
      <c r="I52" s="212"/>
      <c r="J52" s="212"/>
      <c r="U52">
        <v>87</v>
      </c>
      <c r="V52" t="s">
        <v>256</v>
      </c>
      <c r="W52" t="s">
        <v>668</v>
      </c>
      <c r="X52" t="s">
        <v>228</v>
      </c>
      <c r="Y52" t="s">
        <v>225</v>
      </c>
      <c r="Z52" t="s">
        <v>226</v>
      </c>
      <c r="AA52" t="s">
        <v>226</v>
      </c>
      <c r="AB52" t="s">
        <v>226</v>
      </c>
      <c r="AC52" t="s">
        <v>226</v>
      </c>
      <c r="AD52" t="s">
        <v>226</v>
      </c>
    </row>
    <row r="53" spans="1:30" ht="15" customHeight="1">
      <c r="A53" s="193"/>
      <c r="B53" s="194"/>
      <c r="C53" s="195"/>
      <c r="D53" s="195"/>
      <c r="E53" s="211"/>
      <c r="F53" s="211"/>
      <c r="G53" s="212"/>
      <c r="H53" s="212"/>
      <c r="I53" s="212"/>
      <c r="J53" s="212"/>
      <c r="U53">
        <v>88</v>
      </c>
      <c r="V53" t="s">
        <v>257</v>
      </c>
      <c r="W53" t="s">
        <v>668</v>
      </c>
      <c r="X53" t="s">
        <v>228</v>
      </c>
      <c r="Y53" t="s">
        <v>225</v>
      </c>
      <c r="Z53" t="s">
        <v>226</v>
      </c>
      <c r="AA53" t="s">
        <v>226</v>
      </c>
      <c r="AB53" t="s">
        <v>226</v>
      </c>
      <c r="AC53" t="s">
        <v>226</v>
      </c>
      <c r="AD53" t="s">
        <v>226</v>
      </c>
    </row>
    <row r="54" spans="1:30">
      <c r="U54">
        <v>89</v>
      </c>
      <c r="V54" t="s">
        <v>258</v>
      </c>
      <c r="W54" s="35" t="s">
        <v>668</v>
      </c>
      <c r="X54" s="35" t="s">
        <v>228</v>
      </c>
      <c r="Y54" s="35" t="s">
        <v>225</v>
      </c>
      <c r="Z54" s="35" t="s">
        <v>226</v>
      </c>
      <c r="AA54" s="35" t="s">
        <v>226</v>
      </c>
      <c r="AB54" s="35" t="s">
        <v>226</v>
      </c>
      <c r="AC54" s="35" t="s">
        <v>226</v>
      </c>
      <c r="AD54" s="35" t="s">
        <v>226</v>
      </c>
    </row>
    <row r="55" spans="1:30">
      <c r="U55">
        <v>6</v>
      </c>
      <c r="V55" t="s">
        <v>259</v>
      </c>
      <c r="W55" t="s">
        <v>669</v>
      </c>
      <c r="X55" t="s">
        <v>228</v>
      </c>
      <c r="Y55" t="s">
        <v>225</v>
      </c>
      <c r="Z55" t="s">
        <v>226</v>
      </c>
      <c r="AA55" t="s">
        <v>226</v>
      </c>
      <c r="AB55" t="s">
        <v>226</v>
      </c>
      <c r="AC55" t="s">
        <v>226</v>
      </c>
      <c r="AD55" t="s">
        <v>226</v>
      </c>
    </row>
    <row r="56" spans="1:30">
      <c r="U56">
        <v>7</v>
      </c>
      <c r="V56" t="s">
        <v>261</v>
      </c>
      <c r="W56" t="s">
        <v>669</v>
      </c>
      <c r="X56" t="s">
        <v>228</v>
      </c>
      <c r="Y56" t="s">
        <v>225</v>
      </c>
      <c r="Z56" t="s">
        <v>226</v>
      </c>
      <c r="AA56" t="s">
        <v>226</v>
      </c>
      <c r="AB56" t="s">
        <v>226</v>
      </c>
      <c r="AC56" t="s">
        <v>226</v>
      </c>
      <c r="AD56" t="s">
        <v>226</v>
      </c>
    </row>
    <row r="57" spans="1:30">
      <c r="U57">
        <v>8</v>
      </c>
      <c r="V57" t="s">
        <v>262</v>
      </c>
      <c r="W57" t="s">
        <v>669</v>
      </c>
      <c r="X57" t="s">
        <v>228</v>
      </c>
      <c r="Y57" t="s">
        <v>225</v>
      </c>
      <c r="Z57" t="s">
        <v>226</v>
      </c>
      <c r="AA57" t="s">
        <v>226</v>
      </c>
      <c r="AB57" t="s">
        <v>226</v>
      </c>
      <c r="AC57" t="s">
        <v>226</v>
      </c>
      <c r="AD57" t="s">
        <v>226</v>
      </c>
    </row>
    <row r="58" spans="1:30">
      <c r="U58">
        <v>18</v>
      </c>
      <c r="V58" t="s">
        <v>263</v>
      </c>
      <c r="W58" t="s">
        <v>669</v>
      </c>
      <c r="X58" t="s">
        <v>228</v>
      </c>
      <c r="Y58" t="s">
        <v>225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</row>
    <row r="59" spans="1:30">
      <c r="U59">
        <v>19</v>
      </c>
      <c r="V59" t="s">
        <v>264</v>
      </c>
      <c r="W59" t="s">
        <v>669</v>
      </c>
      <c r="X59" t="s">
        <v>228</v>
      </c>
      <c r="Y59" t="s">
        <v>225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</row>
    <row r="60" spans="1:30">
      <c r="U60">
        <v>20</v>
      </c>
      <c r="V60" t="s">
        <v>265</v>
      </c>
      <c r="W60" t="s">
        <v>669</v>
      </c>
      <c r="X60" t="s">
        <v>228</v>
      </c>
      <c r="Y60" t="s">
        <v>225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</row>
    <row r="61" spans="1:30">
      <c r="U61">
        <v>30</v>
      </c>
      <c r="V61" t="s">
        <v>266</v>
      </c>
      <c r="W61" t="s">
        <v>669</v>
      </c>
      <c r="X61" t="s">
        <v>228</v>
      </c>
      <c r="Y61" t="s">
        <v>225</v>
      </c>
      <c r="Z61" t="s">
        <v>226</v>
      </c>
      <c r="AA61" t="s">
        <v>226</v>
      </c>
      <c r="AB61" t="s">
        <v>226</v>
      </c>
      <c r="AC61" t="s">
        <v>226</v>
      </c>
      <c r="AD61" t="s">
        <v>226</v>
      </c>
    </row>
    <row r="62" spans="1:30">
      <c r="U62">
        <v>31</v>
      </c>
      <c r="V62" t="s">
        <v>267</v>
      </c>
      <c r="W62" t="s">
        <v>669</v>
      </c>
      <c r="X62" t="s">
        <v>228</v>
      </c>
      <c r="Y62" t="s">
        <v>225</v>
      </c>
      <c r="Z62" t="s">
        <v>226</v>
      </c>
      <c r="AA62" t="s">
        <v>226</v>
      </c>
      <c r="AB62" t="s">
        <v>226</v>
      </c>
      <c r="AC62" t="s">
        <v>226</v>
      </c>
      <c r="AD62" t="s">
        <v>226</v>
      </c>
    </row>
    <row r="63" spans="1:30">
      <c r="U63">
        <v>32</v>
      </c>
      <c r="V63" t="s">
        <v>268</v>
      </c>
      <c r="W63" t="s">
        <v>669</v>
      </c>
      <c r="X63" t="s">
        <v>228</v>
      </c>
      <c r="Y63" t="s">
        <v>225</v>
      </c>
      <c r="Z63" t="s">
        <v>226</v>
      </c>
      <c r="AA63" t="s">
        <v>226</v>
      </c>
      <c r="AB63" t="s">
        <v>226</v>
      </c>
      <c r="AC63" t="s">
        <v>226</v>
      </c>
      <c r="AD63" t="s">
        <v>226</v>
      </c>
    </row>
    <row r="64" spans="1:30">
      <c r="U64">
        <v>42</v>
      </c>
      <c r="V64" t="s">
        <v>269</v>
      </c>
      <c r="W64" t="s">
        <v>669</v>
      </c>
      <c r="X64" t="s">
        <v>228</v>
      </c>
      <c r="Y64" t="s">
        <v>225</v>
      </c>
      <c r="Z64" t="s">
        <v>226</v>
      </c>
      <c r="AA64" t="s">
        <v>226</v>
      </c>
      <c r="AB64" t="s">
        <v>226</v>
      </c>
      <c r="AC64" t="s">
        <v>226</v>
      </c>
      <c r="AD64" t="s">
        <v>226</v>
      </c>
    </row>
    <row r="65" spans="2:30">
      <c r="U65">
        <v>43</v>
      </c>
      <c r="V65" t="s">
        <v>91</v>
      </c>
      <c r="W65" t="s">
        <v>669</v>
      </c>
      <c r="X65" t="s">
        <v>228</v>
      </c>
      <c r="Y65" t="s">
        <v>225</v>
      </c>
      <c r="Z65" t="s">
        <v>226</v>
      </c>
      <c r="AA65" t="s">
        <v>226</v>
      </c>
      <c r="AB65" t="s">
        <v>226</v>
      </c>
      <c r="AC65" t="s">
        <v>226</v>
      </c>
      <c r="AD65" t="s">
        <v>226</v>
      </c>
    </row>
    <row r="66" spans="2:30">
      <c r="U66">
        <v>44</v>
      </c>
      <c r="V66" t="s">
        <v>270</v>
      </c>
      <c r="W66" s="35" t="s">
        <v>669</v>
      </c>
      <c r="X66" s="35" t="s">
        <v>228</v>
      </c>
      <c r="Y66" s="35" t="s">
        <v>225</v>
      </c>
      <c r="Z66" s="35" t="s">
        <v>226</v>
      </c>
      <c r="AA66" s="35" t="s">
        <v>226</v>
      </c>
      <c r="AB66" s="35" t="s">
        <v>226</v>
      </c>
      <c r="AC66" s="35" t="s">
        <v>226</v>
      </c>
      <c r="AD66" s="35" t="s">
        <v>226</v>
      </c>
    </row>
    <row r="67" spans="2:30">
      <c r="U67">
        <v>54</v>
      </c>
      <c r="V67" t="s">
        <v>284</v>
      </c>
      <c r="W67" t="s">
        <v>678</v>
      </c>
      <c r="X67" t="s">
        <v>228</v>
      </c>
      <c r="Y67" t="s">
        <v>225</v>
      </c>
      <c r="Z67" s="229">
        <v>36.955047607421875</v>
      </c>
      <c r="AA67" s="229">
        <v>0.92753565311431885</v>
      </c>
      <c r="AB67" t="s">
        <v>226</v>
      </c>
      <c r="AC67" t="s">
        <v>226</v>
      </c>
      <c r="AD67" t="s">
        <v>226</v>
      </c>
    </row>
    <row r="68" spans="2:30">
      <c r="U68">
        <v>55</v>
      </c>
      <c r="V68" t="s">
        <v>286</v>
      </c>
      <c r="W68" t="s">
        <v>678</v>
      </c>
      <c r="X68" t="s">
        <v>228</v>
      </c>
      <c r="Y68" s="229">
        <v>36.556205749511719</v>
      </c>
      <c r="Z68" s="229">
        <v>36.955047607421875</v>
      </c>
      <c r="AA68" s="229">
        <v>0.92753565311431885</v>
      </c>
      <c r="AB68" s="229">
        <v>6.7235770225524902</v>
      </c>
      <c r="AC68" s="229">
        <v>5.9482531547546387</v>
      </c>
      <c r="AD68" s="229">
        <v>3.4124345779418945</v>
      </c>
    </row>
    <row r="69" spans="2:30">
      <c r="U69">
        <v>56</v>
      </c>
      <c r="V69" t="s">
        <v>287</v>
      </c>
      <c r="W69" t="s">
        <v>678</v>
      </c>
      <c r="X69" t="s">
        <v>228</v>
      </c>
      <c r="Y69" s="229">
        <v>35.794559478759766</v>
      </c>
      <c r="Z69" s="229">
        <v>36.955047607421875</v>
      </c>
      <c r="AA69" s="229">
        <v>0.92753565311431885</v>
      </c>
      <c r="AB69" s="229">
        <v>11.542110443115234</v>
      </c>
      <c r="AC69" s="229">
        <v>5.9482531547546387</v>
      </c>
      <c r="AD69" s="229">
        <v>3.4124345779418945</v>
      </c>
    </row>
    <row r="70" spans="2:30">
      <c r="U70">
        <v>66</v>
      </c>
      <c r="V70" t="s">
        <v>288</v>
      </c>
      <c r="W70" t="s">
        <v>678</v>
      </c>
      <c r="X70" t="s">
        <v>228</v>
      </c>
      <c r="Y70" s="229">
        <v>38.456417083740234</v>
      </c>
      <c r="Z70" s="229">
        <v>36.955047607421875</v>
      </c>
      <c r="AA70" s="229">
        <v>0.92753565311431885</v>
      </c>
      <c r="AB70" s="229">
        <v>1.7461889982223511</v>
      </c>
      <c r="AC70" s="229">
        <v>5.9482531547546387</v>
      </c>
      <c r="AD70" s="229">
        <v>3.4124345779418945</v>
      </c>
    </row>
    <row r="71" spans="2:30">
      <c r="B71"/>
      <c r="C71"/>
      <c r="D71"/>
      <c r="G71"/>
      <c r="U71">
        <v>67</v>
      </c>
      <c r="V71" t="s">
        <v>289</v>
      </c>
      <c r="W71" t="s">
        <v>678</v>
      </c>
      <c r="X71" t="s">
        <v>228</v>
      </c>
      <c r="Y71" s="229">
        <v>37.499507904052734</v>
      </c>
      <c r="Z71" s="229">
        <v>36.955047607421875</v>
      </c>
      <c r="AA71" s="229">
        <v>0.92753565311431885</v>
      </c>
      <c r="AB71" s="229">
        <v>3.4430408477783203</v>
      </c>
      <c r="AC71" s="229">
        <v>5.9482531547546387</v>
      </c>
      <c r="AD71" s="229">
        <v>3.4124345779418945</v>
      </c>
    </row>
    <row r="72" spans="2:30">
      <c r="B72"/>
      <c r="C72"/>
      <c r="D72"/>
      <c r="G72"/>
      <c r="U72">
        <v>68</v>
      </c>
      <c r="V72" t="s">
        <v>290</v>
      </c>
      <c r="W72" t="s">
        <v>678</v>
      </c>
      <c r="X72" t="s">
        <v>228</v>
      </c>
      <c r="Y72" t="s">
        <v>225</v>
      </c>
      <c r="Z72" s="229">
        <v>36.955047607421875</v>
      </c>
      <c r="AA72" s="229">
        <v>0.92753565311431885</v>
      </c>
      <c r="AB72" t="s">
        <v>226</v>
      </c>
      <c r="AC72" t="s">
        <v>226</v>
      </c>
      <c r="AD72" t="s">
        <v>226</v>
      </c>
    </row>
    <row r="73" spans="2:30">
      <c r="U73">
        <v>78</v>
      </c>
      <c r="V73" t="s">
        <v>291</v>
      </c>
      <c r="W73" t="s">
        <v>678</v>
      </c>
      <c r="X73" t="s">
        <v>228</v>
      </c>
      <c r="Y73" t="s">
        <v>225</v>
      </c>
      <c r="Z73" s="229">
        <v>36.955047607421875</v>
      </c>
      <c r="AA73" s="229">
        <v>0.92753565311431885</v>
      </c>
      <c r="AB73" t="s">
        <v>226</v>
      </c>
      <c r="AC73" t="s">
        <v>226</v>
      </c>
      <c r="AD73" t="s">
        <v>226</v>
      </c>
    </row>
    <row r="74" spans="2:30">
      <c r="U74">
        <v>79</v>
      </c>
      <c r="V74" t="s">
        <v>292</v>
      </c>
      <c r="W74" t="s">
        <v>678</v>
      </c>
      <c r="X74" t="s">
        <v>228</v>
      </c>
      <c r="Y74" t="s">
        <v>225</v>
      </c>
      <c r="Z74" s="229">
        <v>36.955047607421875</v>
      </c>
      <c r="AA74" s="229">
        <v>0.92753565311431885</v>
      </c>
      <c r="AB74" t="s">
        <v>226</v>
      </c>
      <c r="AC74" t="s">
        <v>226</v>
      </c>
      <c r="AD74" t="s">
        <v>226</v>
      </c>
    </row>
    <row r="75" spans="2:30">
      <c r="U75">
        <v>80</v>
      </c>
      <c r="V75" t="s">
        <v>293</v>
      </c>
      <c r="W75" t="s">
        <v>678</v>
      </c>
      <c r="X75" t="s">
        <v>228</v>
      </c>
      <c r="Y75" t="s">
        <v>225</v>
      </c>
      <c r="Z75" s="229">
        <v>36.955047607421875</v>
      </c>
      <c r="AA75" s="229">
        <v>0.92753565311431885</v>
      </c>
      <c r="AB75" t="s">
        <v>226</v>
      </c>
      <c r="AC75" t="s">
        <v>226</v>
      </c>
      <c r="AD75" t="s">
        <v>226</v>
      </c>
    </row>
    <row r="76" spans="2:30">
      <c r="U76">
        <v>90</v>
      </c>
      <c r="V76" t="s">
        <v>294</v>
      </c>
      <c r="W76" t="s">
        <v>678</v>
      </c>
      <c r="X76" t="s">
        <v>228</v>
      </c>
      <c r="Y76" s="229">
        <v>36.963691711425781</v>
      </c>
      <c r="Z76" s="229">
        <v>36.955047607421875</v>
      </c>
      <c r="AA76" s="229">
        <v>0.92753565311431885</v>
      </c>
      <c r="AB76" s="229">
        <v>5.0354971885681152</v>
      </c>
      <c r="AC76" s="229">
        <v>5.9482531547546387</v>
      </c>
      <c r="AD76" s="229">
        <v>3.4124345779418945</v>
      </c>
    </row>
    <row r="77" spans="2:30">
      <c r="U77">
        <v>91</v>
      </c>
      <c r="V77" t="s">
        <v>295</v>
      </c>
      <c r="W77" t="s">
        <v>678</v>
      </c>
      <c r="X77" t="s">
        <v>228</v>
      </c>
      <c r="Y77" s="229">
        <v>36.459888458251953</v>
      </c>
      <c r="Z77" s="229">
        <v>36.955047607421875</v>
      </c>
      <c r="AA77" s="229">
        <v>0.92753565311431885</v>
      </c>
      <c r="AB77" s="229">
        <v>7.1991043090820312</v>
      </c>
      <c r="AC77" s="229">
        <v>5.9482531547546387</v>
      </c>
      <c r="AD77" s="229">
        <v>3.4124345779418945</v>
      </c>
    </row>
    <row r="78" spans="2:30">
      <c r="U78">
        <v>92</v>
      </c>
      <c r="V78" t="s">
        <v>296</v>
      </c>
      <c r="W78" s="35" t="s">
        <v>678</v>
      </c>
      <c r="X78" s="35" t="s">
        <v>228</v>
      </c>
      <c r="Y78" s="35" t="s">
        <v>225</v>
      </c>
      <c r="Z78" s="348">
        <v>36.955047607421875</v>
      </c>
      <c r="AA78" s="348">
        <v>0.92753565311431885</v>
      </c>
      <c r="AB78" s="35" t="s">
        <v>226</v>
      </c>
      <c r="AC78" s="35" t="s">
        <v>226</v>
      </c>
      <c r="AD78" s="35" t="s">
        <v>226</v>
      </c>
    </row>
    <row r="79" spans="2:30">
      <c r="U79">
        <v>9</v>
      </c>
      <c r="V79" t="s">
        <v>271</v>
      </c>
      <c r="W79" t="s">
        <v>679</v>
      </c>
      <c r="X79" t="s">
        <v>228</v>
      </c>
      <c r="Y79" t="s">
        <v>225</v>
      </c>
      <c r="Z79" t="s">
        <v>226</v>
      </c>
      <c r="AA79" t="s">
        <v>226</v>
      </c>
      <c r="AB79" t="s">
        <v>226</v>
      </c>
      <c r="AC79" t="s">
        <v>226</v>
      </c>
      <c r="AD79" t="s">
        <v>226</v>
      </c>
    </row>
    <row r="80" spans="2:30">
      <c r="U80">
        <v>10</v>
      </c>
      <c r="V80" t="s">
        <v>273</v>
      </c>
      <c r="W80" t="s">
        <v>679</v>
      </c>
      <c r="X80" t="s">
        <v>228</v>
      </c>
      <c r="Y80" t="s">
        <v>225</v>
      </c>
      <c r="Z80" t="s">
        <v>226</v>
      </c>
      <c r="AA80" t="s">
        <v>226</v>
      </c>
      <c r="AB80" t="s">
        <v>226</v>
      </c>
      <c r="AC80" t="s">
        <v>226</v>
      </c>
      <c r="AD80" t="s">
        <v>226</v>
      </c>
    </row>
    <row r="81" spans="21:30">
      <c r="U81">
        <v>11</v>
      </c>
      <c r="V81" t="s">
        <v>274</v>
      </c>
      <c r="W81" t="s">
        <v>679</v>
      </c>
      <c r="X81" t="s">
        <v>228</v>
      </c>
      <c r="Y81" t="s">
        <v>225</v>
      </c>
      <c r="Z81" t="s">
        <v>226</v>
      </c>
      <c r="AA81" t="s">
        <v>226</v>
      </c>
      <c r="AB81" t="s">
        <v>226</v>
      </c>
      <c r="AC81" t="s">
        <v>226</v>
      </c>
      <c r="AD81" t="s">
        <v>226</v>
      </c>
    </row>
    <row r="82" spans="21:30">
      <c r="U82">
        <v>21</v>
      </c>
      <c r="V82" t="s">
        <v>275</v>
      </c>
      <c r="W82" t="s">
        <v>679</v>
      </c>
      <c r="X82" t="s">
        <v>228</v>
      </c>
      <c r="Y82" t="s">
        <v>225</v>
      </c>
      <c r="Z82" t="s">
        <v>226</v>
      </c>
      <c r="AA82" t="s">
        <v>226</v>
      </c>
      <c r="AB82" t="s">
        <v>226</v>
      </c>
      <c r="AC82" t="s">
        <v>226</v>
      </c>
      <c r="AD82" t="s">
        <v>226</v>
      </c>
    </row>
    <row r="83" spans="21:30">
      <c r="U83">
        <v>22</v>
      </c>
      <c r="V83" t="s">
        <v>276</v>
      </c>
      <c r="W83" t="s">
        <v>679</v>
      </c>
      <c r="X83" t="s">
        <v>228</v>
      </c>
      <c r="Y83" t="s">
        <v>225</v>
      </c>
      <c r="Z83" t="s">
        <v>226</v>
      </c>
      <c r="AA83" t="s">
        <v>226</v>
      </c>
      <c r="AB83" t="s">
        <v>226</v>
      </c>
      <c r="AC83" t="s">
        <v>226</v>
      </c>
      <c r="AD83" t="s">
        <v>226</v>
      </c>
    </row>
    <row r="84" spans="21:30">
      <c r="U84">
        <v>23</v>
      </c>
      <c r="V84" t="s">
        <v>277</v>
      </c>
      <c r="W84" t="s">
        <v>679</v>
      </c>
      <c r="X84" t="s">
        <v>228</v>
      </c>
      <c r="Y84" t="s">
        <v>225</v>
      </c>
      <c r="Z84" t="s">
        <v>226</v>
      </c>
      <c r="AA84" t="s">
        <v>226</v>
      </c>
      <c r="AB84" t="s">
        <v>226</v>
      </c>
      <c r="AC84" t="s">
        <v>226</v>
      </c>
      <c r="AD84" t="s">
        <v>226</v>
      </c>
    </row>
    <row r="85" spans="21:30">
      <c r="U85">
        <v>33</v>
      </c>
      <c r="V85" t="s">
        <v>278</v>
      </c>
      <c r="W85" t="s">
        <v>679</v>
      </c>
      <c r="X85" t="s">
        <v>228</v>
      </c>
      <c r="Y85" t="s">
        <v>225</v>
      </c>
      <c r="Z85" t="s">
        <v>226</v>
      </c>
      <c r="AA85" t="s">
        <v>226</v>
      </c>
      <c r="AB85" t="s">
        <v>226</v>
      </c>
      <c r="AC85" t="s">
        <v>226</v>
      </c>
      <c r="AD85" t="s">
        <v>226</v>
      </c>
    </row>
    <row r="86" spans="21:30">
      <c r="U86">
        <v>34</v>
      </c>
      <c r="V86" t="s">
        <v>279</v>
      </c>
      <c r="W86" t="s">
        <v>679</v>
      </c>
      <c r="X86" t="s">
        <v>228</v>
      </c>
      <c r="Y86" t="s">
        <v>225</v>
      </c>
      <c r="Z86" t="s">
        <v>226</v>
      </c>
      <c r="AA86" t="s">
        <v>226</v>
      </c>
      <c r="AB86" t="s">
        <v>226</v>
      </c>
      <c r="AC86" t="s">
        <v>226</v>
      </c>
      <c r="AD86" t="s">
        <v>226</v>
      </c>
    </row>
    <row r="87" spans="21:30">
      <c r="U87">
        <v>35</v>
      </c>
      <c r="V87" t="s">
        <v>280</v>
      </c>
      <c r="W87" t="s">
        <v>679</v>
      </c>
      <c r="X87" t="s">
        <v>228</v>
      </c>
      <c r="Y87" t="s">
        <v>225</v>
      </c>
      <c r="Z87" t="s">
        <v>226</v>
      </c>
      <c r="AA87" t="s">
        <v>226</v>
      </c>
      <c r="AB87" t="s">
        <v>226</v>
      </c>
      <c r="AC87" t="s">
        <v>226</v>
      </c>
      <c r="AD87" t="s">
        <v>226</v>
      </c>
    </row>
    <row r="88" spans="21:30">
      <c r="U88">
        <v>45</v>
      </c>
      <c r="V88" t="s">
        <v>281</v>
      </c>
      <c r="W88" t="s">
        <v>679</v>
      </c>
      <c r="X88" t="s">
        <v>228</v>
      </c>
      <c r="Y88" t="s">
        <v>225</v>
      </c>
      <c r="Z88" t="s">
        <v>226</v>
      </c>
      <c r="AA88" t="s">
        <v>226</v>
      </c>
      <c r="AB88" t="s">
        <v>226</v>
      </c>
      <c r="AC88" t="s">
        <v>226</v>
      </c>
      <c r="AD88" t="s">
        <v>226</v>
      </c>
    </row>
    <row r="89" spans="21:30">
      <c r="U89">
        <v>46</v>
      </c>
      <c r="V89" t="s">
        <v>282</v>
      </c>
      <c r="W89" t="s">
        <v>679</v>
      </c>
      <c r="X89" t="s">
        <v>228</v>
      </c>
      <c r="Y89" t="s">
        <v>225</v>
      </c>
      <c r="Z89" t="s">
        <v>226</v>
      </c>
      <c r="AA89" t="s">
        <v>226</v>
      </c>
      <c r="AB89" t="s">
        <v>226</v>
      </c>
      <c r="AC89" t="s">
        <v>226</v>
      </c>
      <c r="AD89" t="s">
        <v>226</v>
      </c>
    </row>
    <row r="90" spans="21:30">
      <c r="U90">
        <v>47</v>
      </c>
      <c r="V90" t="s">
        <v>283</v>
      </c>
      <c r="W90" s="35" t="s">
        <v>679</v>
      </c>
      <c r="X90" s="35" t="s">
        <v>228</v>
      </c>
      <c r="Y90" s="35" t="s">
        <v>225</v>
      </c>
      <c r="Z90" s="35" t="s">
        <v>226</v>
      </c>
      <c r="AA90" s="35" t="s">
        <v>226</v>
      </c>
      <c r="AB90" s="35" t="s">
        <v>226</v>
      </c>
      <c r="AC90" s="35" t="s">
        <v>226</v>
      </c>
      <c r="AD90" s="35" t="s">
        <v>226</v>
      </c>
    </row>
    <row r="91" spans="21:30">
      <c r="U91">
        <v>57</v>
      </c>
      <c r="V91" t="s">
        <v>297</v>
      </c>
      <c r="W91" t="s">
        <v>680</v>
      </c>
      <c r="X91" t="s">
        <v>228</v>
      </c>
      <c r="Y91" t="s">
        <v>225</v>
      </c>
      <c r="Z91" t="s">
        <v>226</v>
      </c>
      <c r="AA91" t="s">
        <v>226</v>
      </c>
      <c r="AB91" t="s">
        <v>226</v>
      </c>
      <c r="AC91" t="s">
        <v>226</v>
      </c>
      <c r="AD91" t="s">
        <v>226</v>
      </c>
    </row>
    <row r="92" spans="21:30">
      <c r="U92">
        <v>58</v>
      </c>
      <c r="V92" t="s">
        <v>299</v>
      </c>
      <c r="W92" t="s">
        <v>680</v>
      </c>
      <c r="X92" t="s">
        <v>228</v>
      </c>
      <c r="Y92" t="s">
        <v>225</v>
      </c>
      <c r="Z92" t="s">
        <v>226</v>
      </c>
      <c r="AA92" t="s">
        <v>226</v>
      </c>
      <c r="AB92" t="s">
        <v>226</v>
      </c>
      <c r="AC92" t="s">
        <v>226</v>
      </c>
      <c r="AD92" t="s">
        <v>226</v>
      </c>
    </row>
    <row r="93" spans="21:30">
      <c r="U93">
        <v>59</v>
      </c>
      <c r="V93" t="s">
        <v>300</v>
      </c>
      <c r="W93" t="s">
        <v>680</v>
      </c>
      <c r="X93" t="s">
        <v>228</v>
      </c>
      <c r="Y93" t="s">
        <v>225</v>
      </c>
      <c r="Z93" t="s">
        <v>226</v>
      </c>
      <c r="AA93" t="s">
        <v>226</v>
      </c>
      <c r="AB93" t="s">
        <v>226</v>
      </c>
      <c r="AC93" t="s">
        <v>226</v>
      </c>
      <c r="AD93" t="s">
        <v>226</v>
      </c>
    </row>
    <row r="94" spans="21:30">
      <c r="U94">
        <v>69</v>
      </c>
      <c r="V94" t="s">
        <v>301</v>
      </c>
      <c r="W94" t="s">
        <v>680</v>
      </c>
      <c r="X94" t="s">
        <v>228</v>
      </c>
      <c r="Y94" t="s">
        <v>225</v>
      </c>
      <c r="Z94" t="s">
        <v>226</v>
      </c>
      <c r="AA94" t="s">
        <v>226</v>
      </c>
      <c r="AB94" t="s">
        <v>226</v>
      </c>
      <c r="AC94" t="s">
        <v>226</v>
      </c>
      <c r="AD94" t="s">
        <v>226</v>
      </c>
    </row>
    <row r="95" spans="21:30">
      <c r="U95">
        <v>70</v>
      </c>
      <c r="V95" t="s">
        <v>302</v>
      </c>
      <c r="W95" t="s">
        <v>680</v>
      </c>
      <c r="X95" t="s">
        <v>228</v>
      </c>
      <c r="Y95" t="s">
        <v>225</v>
      </c>
      <c r="Z95" t="s">
        <v>226</v>
      </c>
      <c r="AA95" t="s">
        <v>226</v>
      </c>
      <c r="AB95" t="s">
        <v>226</v>
      </c>
      <c r="AC95" t="s">
        <v>226</v>
      </c>
      <c r="AD95" t="s">
        <v>226</v>
      </c>
    </row>
    <row r="96" spans="21:30">
      <c r="U96">
        <v>71</v>
      </c>
      <c r="V96" t="s">
        <v>303</v>
      </c>
      <c r="W96" t="s">
        <v>680</v>
      </c>
      <c r="X96" t="s">
        <v>228</v>
      </c>
      <c r="Y96" t="s">
        <v>225</v>
      </c>
      <c r="Z96" t="s">
        <v>226</v>
      </c>
      <c r="AA96" t="s">
        <v>226</v>
      </c>
      <c r="AB96" t="s">
        <v>226</v>
      </c>
      <c r="AC96" t="s">
        <v>226</v>
      </c>
      <c r="AD96" t="s">
        <v>226</v>
      </c>
    </row>
    <row r="97" spans="21:30">
      <c r="U97">
        <v>81</v>
      </c>
      <c r="V97" t="s">
        <v>304</v>
      </c>
      <c r="W97" t="s">
        <v>680</v>
      </c>
      <c r="X97" t="s">
        <v>228</v>
      </c>
      <c r="Y97" t="s">
        <v>225</v>
      </c>
      <c r="Z97" t="s">
        <v>226</v>
      </c>
      <c r="AA97" t="s">
        <v>226</v>
      </c>
      <c r="AB97" t="s">
        <v>226</v>
      </c>
      <c r="AC97" t="s">
        <v>226</v>
      </c>
      <c r="AD97" t="s">
        <v>226</v>
      </c>
    </row>
    <row r="98" spans="21:30">
      <c r="U98">
        <v>82</v>
      </c>
      <c r="V98" t="s">
        <v>305</v>
      </c>
      <c r="W98" t="s">
        <v>680</v>
      </c>
      <c r="X98" t="s">
        <v>228</v>
      </c>
      <c r="Y98" t="s">
        <v>225</v>
      </c>
      <c r="Z98" t="s">
        <v>226</v>
      </c>
      <c r="AA98" t="s">
        <v>226</v>
      </c>
      <c r="AB98" t="s">
        <v>226</v>
      </c>
      <c r="AC98" t="s">
        <v>226</v>
      </c>
      <c r="AD98" t="s">
        <v>226</v>
      </c>
    </row>
    <row r="99" spans="21:30">
      <c r="U99">
        <v>83</v>
      </c>
      <c r="V99" t="s">
        <v>306</v>
      </c>
      <c r="W99" t="s">
        <v>680</v>
      </c>
      <c r="X99" t="s">
        <v>228</v>
      </c>
      <c r="Y99" t="s">
        <v>225</v>
      </c>
      <c r="Z99" t="s">
        <v>226</v>
      </c>
      <c r="AA99" t="s">
        <v>226</v>
      </c>
      <c r="AB99" t="s">
        <v>226</v>
      </c>
      <c r="AC99" t="s">
        <v>226</v>
      </c>
      <c r="AD99" t="s">
        <v>226</v>
      </c>
    </row>
    <row r="100" spans="21:30">
      <c r="U100">
        <v>93</v>
      </c>
      <c r="V100" t="s">
        <v>307</v>
      </c>
      <c r="W100" t="s">
        <v>680</v>
      </c>
      <c r="X100" t="s">
        <v>228</v>
      </c>
      <c r="Y100" t="s">
        <v>225</v>
      </c>
      <c r="Z100" t="s">
        <v>226</v>
      </c>
      <c r="AA100" t="s">
        <v>226</v>
      </c>
      <c r="AB100" t="s">
        <v>226</v>
      </c>
      <c r="AC100" t="s">
        <v>226</v>
      </c>
      <c r="AD100" t="s">
        <v>226</v>
      </c>
    </row>
    <row r="101" spans="21:30">
      <c r="U101">
        <v>94</v>
      </c>
      <c r="V101" t="s">
        <v>308</v>
      </c>
      <c r="W101" t="s">
        <v>680</v>
      </c>
      <c r="X101" t="s">
        <v>228</v>
      </c>
      <c r="Y101" t="s">
        <v>225</v>
      </c>
      <c r="Z101" t="s">
        <v>226</v>
      </c>
      <c r="AA101" t="s">
        <v>226</v>
      </c>
      <c r="AB101" t="s">
        <v>226</v>
      </c>
      <c r="AC101" t="s">
        <v>226</v>
      </c>
      <c r="AD101" t="s">
        <v>226</v>
      </c>
    </row>
    <row r="102" spans="21:30">
      <c r="U102">
        <v>95</v>
      </c>
      <c r="V102" t="s">
        <v>309</v>
      </c>
      <c r="W102" s="35" t="s">
        <v>680</v>
      </c>
      <c r="X102" s="35" t="s">
        <v>228</v>
      </c>
      <c r="Y102" s="35" t="s">
        <v>225</v>
      </c>
      <c r="Z102" s="35" t="s">
        <v>226</v>
      </c>
      <c r="AA102" s="35" t="s">
        <v>226</v>
      </c>
      <c r="AB102" s="35" t="s">
        <v>226</v>
      </c>
      <c r="AC102" s="35" t="s">
        <v>226</v>
      </c>
      <c r="AD102" s="35" t="s">
        <v>226</v>
      </c>
    </row>
  </sheetData>
  <mergeCells count="56">
    <mergeCell ref="E42:F42"/>
    <mergeCell ref="G42:H42"/>
    <mergeCell ref="I42:J42"/>
    <mergeCell ref="E38:E40"/>
    <mergeCell ref="R38:R40"/>
    <mergeCell ref="F39:G39"/>
    <mergeCell ref="H39:J39"/>
    <mergeCell ref="K39:M39"/>
    <mergeCell ref="N39:P39"/>
    <mergeCell ref="E35:E37"/>
    <mergeCell ref="R35:R37"/>
    <mergeCell ref="F36:G36"/>
    <mergeCell ref="H36:J36"/>
    <mergeCell ref="K36:M36"/>
    <mergeCell ref="N36:P36"/>
    <mergeCell ref="E32:E34"/>
    <mergeCell ref="R32:R34"/>
    <mergeCell ref="F33:G33"/>
    <mergeCell ref="H33:J33"/>
    <mergeCell ref="K33:M33"/>
    <mergeCell ref="N33:P33"/>
    <mergeCell ref="E29:E31"/>
    <mergeCell ref="Q29:Q31"/>
    <mergeCell ref="R29:R31"/>
    <mergeCell ref="F30:G30"/>
    <mergeCell ref="H30:J30"/>
    <mergeCell ref="K30:M30"/>
    <mergeCell ref="N30:P30"/>
    <mergeCell ref="E26:E28"/>
    <mergeCell ref="Q26:Q28"/>
    <mergeCell ref="R26:R28"/>
    <mergeCell ref="F27:G27"/>
    <mergeCell ref="H27:J27"/>
    <mergeCell ref="K27:M27"/>
    <mergeCell ref="N27:P27"/>
    <mergeCell ref="E23:E25"/>
    <mergeCell ref="R23:R25"/>
    <mergeCell ref="F24:G24"/>
    <mergeCell ref="H24:J24"/>
    <mergeCell ref="K24:M24"/>
    <mergeCell ref="N24:P24"/>
    <mergeCell ref="E20:E22"/>
    <mergeCell ref="Q20:Q22"/>
    <mergeCell ref="R20:R22"/>
    <mergeCell ref="F21:G21"/>
    <mergeCell ref="H21:J21"/>
    <mergeCell ref="K21:M21"/>
    <mergeCell ref="N21:P21"/>
    <mergeCell ref="G2:H2"/>
    <mergeCell ref="E17:E19"/>
    <mergeCell ref="Q17:Q19"/>
    <mergeCell ref="R17:R19"/>
    <mergeCell ref="F18:G18"/>
    <mergeCell ref="H18:J18"/>
    <mergeCell ref="K18:M18"/>
    <mergeCell ref="N18:P18"/>
  </mergeCells>
  <conditionalFormatting sqref="A42:G53 I42:I53 R2:T2 R15:T15 S5:S7 K42:T53 E4:F4 R4:R7 A32:T32 A31:P31 A30:H30 A34:T35 A33:H33 A37:T38 A40:T41 N18 K18 N21 K21 N24 K24 N27 K27 N30 K30 N33 K33 N36 K36 N39 K39 Q33:T33 Q36:T36 Q39:T39 E24:H24 E21:H21 E18:H18 E5:E15 A39:H39 A2:J2 R10:S14 A54:T1048576 E22:P22 A36:H36 E3:J3 A3:A14 A20:A22 A27:B28 A24:A26 E27:H27 A23:B23 E19:M19 E28:P28 A1:T1 Q24:T24 E20:T20 R21:T22 R30:T31 A29:T29 E23:T23 R18:T19 E16:T17 R27:T28 E25:T26 A15:B19 U1:XFD1048576 D7:D18">
    <cfRule type="cellIs" dxfId="2600" priority="82" stopIfTrue="1" operator="equal">
      <formula>0</formula>
    </cfRule>
  </conditionalFormatting>
  <conditionalFormatting sqref="P5:Q5 P10">
    <cfRule type="cellIs" dxfId="2599" priority="81" stopIfTrue="1" operator="equal">
      <formula>0</formula>
    </cfRule>
  </conditionalFormatting>
  <conditionalFormatting sqref="O4">
    <cfRule type="cellIs" dxfId="2598" priority="78" stopIfTrue="1" operator="equal">
      <formula>0</formula>
    </cfRule>
  </conditionalFormatting>
  <conditionalFormatting sqref="O5 O14 P7:Q8 Q4 Q10 P12:Q14 Q6">
    <cfRule type="cellIs" dxfId="2597" priority="80" stopIfTrue="1" operator="equal">
      <formula>0</formula>
    </cfRule>
  </conditionalFormatting>
  <conditionalFormatting sqref="P14:Q14">
    <cfRule type="cellIs" dxfId="2596" priority="79" stopIfTrue="1" operator="equal">
      <formula>0</formula>
    </cfRule>
  </conditionalFormatting>
  <conditionalFormatting sqref="M5:N5 M11">
    <cfRule type="cellIs" dxfId="2595" priority="77" stopIfTrue="1" operator="equal">
      <formula>0</formula>
    </cfRule>
  </conditionalFormatting>
  <conditionalFormatting sqref="L4">
    <cfRule type="cellIs" dxfId="2594" priority="75" stopIfTrue="1" operator="equal">
      <formula>0</formula>
    </cfRule>
  </conditionalFormatting>
  <conditionalFormatting sqref="K5:L5 M7:N8 N4 K4 N11 M13:N14 N6">
    <cfRule type="cellIs" dxfId="2593" priority="76" stopIfTrue="1" operator="equal">
      <formula>0</formula>
    </cfRule>
  </conditionalFormatting>
  <conditionalFormatting sqref="B7:B10">
    <cfRule type="cellIs" dxfId="2592" priority="74" stopIfTrue="1" operator="equal">
      <formula>0</formula>
    </cfRule>
  </conditionalFormatting>
  <conditionalFormatting sqref="H6 G6:G12">
    <cfRule type="cellIs" dxfId="2591" priority="73" stopIfTrue="1" operator="equal">
      <formula>0</formula>
    </cfRule>
  </conditionalFormatting>
  <conditionalFormatting sqref="B7:B18">
    <cfRule type="cellIs" dxfId="2590" priority="72" stopIfTrue="1" operator="equal">
      <formula>0</formula>
    </cfRule>
  </conditionalFormatting>
  <conditionalFormatting sqref="B7:B18">
    <cfRule type="cellIs" dxfId="2589" priority="71" stopIfTrue="1" operator="equal">
      <formula>0</formula>
    </cfRule>
  </conditionalFormatting>
  <conditionalFormatting sqref="B9 B11:B18">
    <cfRule type="cellIs" dxfId="2588" priority="69" stopIfTrue="1" operator="equal">
      <formula>0</formula>
    </cfRule>
  </conditionalFormatting>
  <conditionalFormatting sqref="B7:B14">
    <cfRule type="cellIs" dxfId="2587" priority="68" stopIfTrue="1" operator="equal">
      <formula>0</formula>
    </cfRule>
  </conditionalFormatting>
  <conditionalFormatting sqref="B8:B18">
    <cfRule type="cellIs" dxfId="2586" priority="67" stopIfTrue="1" operator="equal">
      <formula>0</formula>
    </cfRule>
  </conditionalFormatting>
  <conditionalFormatting sqref="B8:B18">
    <cfRule type="cellIs" dxfId="2585" priority="66" stopIfTrue="1" operator="equal">
      <formula>0</formula>
    </cfRule>
  </conditionalFormatting>
  <conditionalFormatting sqref="B10">
    <cfRule type="cellIs" dxfId="2584" priority="65" stopIfTrue="1" operator="equal">
      <formula>0</formula>
    </cfRule>
  </conditionalFormatting>
  <conditionalFormatting sqref="B10">
    <cfRule type="cellIs" dxfId="2583" priority="64" stopIfTrue="1" operator="equal">
      <formula>0</formula>
    </cfRule>
  </conditionalFormatting>
  <conditionalFormatting sqref="D23:D26">
    <cfRule type="cellIs" dxfId="2582" priority="59" stopIfTrue="1" operator="equal">
      <formula>0</formula>
    </cfRule>
  </conditionalFormatting>
  <conditionalFormatting sqref="D19:D22">
    <cfRule type="cellIs" dxfId="2581" priority="58" stopIfTrue="1" operator="equal">
      <formula>0</formula>
    </cfRule>
  </conditionalFormatting>
  <conditionalFormatting sqref="D15:D18">
    <cfRule type="cellIs" dxfId="2580" priority="57" stopIfTrue="1" operator="equal">
      <formula>0</formula>
    </cfRule>
  </conditionalFormatting>
  <conditionalFormatting sqref="D15:D18">
    <cfRule type="cellIs" dxfId="2579" priority="56" stopIfTrue="1" operator="equal">
      <formula>0</formula>
    </cfRule>
  </conditionalFormatting>
  <conditionalFormatting sqref="D10:D18">
    <cfRule type="cellIs" dxfId="2578" priority="55" stopIfTrue="1" operator="equal">
      <formula>0</formula>
    </cfRule>
  </conditionalFormatting>
  <conditionalFormatting sqref="D9:D18">
    <cfRule type="cellIs" dxfId="2577" priority="54" stopIfTrue="1" operator="equal">
      <formula>0</formula>
    </cfRule>
  </conditionalFormatting>
  <conditionalFormatting sqref="C27:C28">
    <cfRule type="cellIs" dxfId="2576" priority="53" stopIfTrue="1" operator="equal">
      <formula>0</formula>
    </cfRule>
  </conditionalFormatting>
  <conditionalFormatting sqref="C27:C28">
    <cfRule type="cellIs" dxfId="2575" priority="52" stopIfTrue="1" operator="equal">
      <formula>0</formula>
    </cfRule>
  </conditionalFormatting>
  <conditionalFormatting sqref="C27:C28">
    <cfRule type="cellIs" dxfId="2574" priority="51" stopIfTrue="1" operator="equal">
      <formula>0</formula>
    </cfRule>
  </conditionalFormatting>
  <conditionalFormatting sqref="C27:C28">
    <cfRule type="cellIs" dxfId="2573" priority="50" stopIfTrue="1" operator="equal">
      <formula>0</formula>
    </cfRule>
  </conditionalFormatting>
  <conditionalFormatting sqref="C27:C28">
    <cfRule type="cellIs" dxfId="2572" priority="49" stopIfTrue="1" operator="equal">
      <formula>0</formula>
    </cfRule>
  </conditionalFormatting>
  <conditionalFormatting sqref="D27:D28">
    <cfRule type="cellIs" dxfId="2571" priority="48" stopIfTrue="1" operator="equal">
      <formula>0</formula>
    </cfRule>
  </conditionalFormatting>
  <conditionalFormatting sqref="D7:D10">
    <cfRule type="cellIs" dxfId="2570" priority="47" stopIfTrue="1" operator="equal">
      <formula>0</formula>
    </cfRule>
  </conditionalFormatting>
  <conditionalFormatting sqref="D7:D14">
    <cfRule type="cellIs" dxfId="2569" priority="41" stopIfTrue="1" operator="equal">
      <formula>0</formula>
    </cfRule>
  </conditionalFormatting>
  <conditionalFormatting sqref="D8:D18">
    <cfRule type="cellIs" dxfId="2568" priority="40" stopIfTrue="1" operator="equal">
      <formula>0</formula>
    </cfRule>
  </conditionalFormatting>
  <conditionalFormatting sqref="D16:D18">
    <cfRule type="cellIs" dxfId="2567" priority="39" stopIfTrue="1" operator="equal">
      <formula>0</formula>
    </cfRule>
  </conditionalFormatting>
  <conditionalFormatting sqref="D16:D18">
    <cfRule type="cellIs" dxfId="2566" priority="38" stopIfTrue="1" operator="equal">
      <formula>0</formula>
    </cfRule>
  </conditionalFormatting>
  <conditionalFormatting sqref="B8:B18">
    <cfRule type="cellIs" dxfId="2565" priority="37" stopIfTrue="1" operator="equal">
      <formula>0</formula>
    </cfRule>
  </conditionalFormatting>
  <conditionalFormatting sqref="D8:D18">
    <cfRule type="cellIs" dxfId="2564" priority="36" stopIfTrue="1" operator="equal">
      <formula>0</formula>
    </cfRule>
  </conditionalFormatting>
  <conditionalFormatting sqref="B10">
    <cfRule type="cellIs" dxfId="2563" priority="35" stopIfTrue="1" operator="equal">
      <formula>0</formula>
    </cfRule>
  </conditionalFormatting>
  <conditionalFormatting sqref="B14">
    <cfRule type="cellIs" dxfId="2562" priority="34" stopIfTrue="1" operator="equal">
      <formula>0</formula>
    </cfRule>
  </conditionalFormatting>
  <conditionalFormatting sqref="B14">
    <cfRule type="cellIs" dxfId="2561" priority="33" stopIfTrue="1" operator="equal">
      <formula>0</formula>
    </cfRule>
  </conditionalFormatting>
  <conditionalFormatting sqref="D10">
    <cfRule type="cellIs" dxfId="2560" priority="32" stopIfTrue="1" operator="equal">
      <formula>0</formula>
    </cfRule>
  </conditionalFormatting>
  <conditionalFormatting sqref="B3:B6">
    <cfRule type="cellIs" dxfId="2559" priority="31" stopIfTrue="1" operator="equal">
      <formula>0</formula>
    </cfRule>
  </conditionalFormatting>
  <conditionalFormatting sqref="B3:B6">
    <cfRule type="cellIs" dxfId="2558" priority="30" stopIfTrue="1" operator="equal">
      <formula>0</formula>
    </cfRule>
  </conditionalFormatting>
  <conditionalFormatting sqref="B3:B6">
    <cfRule type="cellIs" dxfId="2557" priority="29" stopIfTrue="1" operator="equal">
      <formula>0</formula>
    </cfRule>
  </conditionalFormatting>
  <conditionalFormatting sqref="B3:B6">
    <cfRule type="cellIs" dxfId="2556" priority="28" stopIfTrue="1" operator="equal">
      <formula>0</formula>
    </cfRule>
  </conditionalFormatting>
  <conditionalFormatting sqref="B3:B6">
    <cfRule type="cellIs" dxfId="2555" priority="27" stopIfTrue="1" operator="equal">
      <formula>0</formula>
    </cfRule>
  </conditionalFormatting>
  <conditionalFormatting sqref="B3:B6">
    <cfRule type="cellIs" dxfId="2554" priority="26" stopIfTrue="1" operator="equal">
      <formula>0</formula>
    </cfRule>
  </conditionalFormatting>
  <conditionalFormatting sqref="B3:B6">
    <cfRule type="cellIs" dxfId="2553" priority="25" stopIfTrue="1" operator="equal">
      <formula>0</formula>
    </cfRule>
  </conditionalFormatting>
  <conditionalFormatting sqref="D3:D6">
    <cfRule type="cellIs" dxfId="2552" priority="24" stopIfTrue="1" operator="equal">
      <formula>0</formula>
    </cfRule>
  </conditionalFormatting>
  <conditionalFormatting sqref="D3:D6">
    <cfRule type="cellIs" dxfId="2551" priority="23" stopIfTrue="1" operator="equal">
      <formula>0</formula>
    </cfRule>
  </conditionalFormatting>
  <conditionalFormatting sqref="D3:D6">
    <cfRule type="cellIs" dxfId="2550" priority="22" stopIfTrue="1" operator="equal">
      <formula>0</formula>
    </cfRule>
  </conditionalFormatting>
  <conditionalFormatting sqref="D3:D6">
    <cfRule type="cellIs" dxfId="2549" priority="21" stopIfTrue="1" operator="equal">
      <formula>0</formula>
    </cfRule>
  </conditionalFormatting>
  <conditionalFormatting sqref="D3:D6">
    <cfRule type="cellIs" dxfId="2548" priority="20" stopIfTrue="1" operator="equal">
      <formula>0</formula>
    </cfRule>
  </conditionalFormatting>
  <conditionalFormatting sqref="D3:D6">
    <cfRule type="cellIs" dxfId="2547" priority="19" stopIfTrue="1" operator="equal">
      <formula>0</formula>
    </cfRule>
  </conditionalFormatting>
  <conditionalFormatting sqref="D3:D6">
    <cfRule type="cellIs" dxfId="2546" priority="18" stopIfTrue="1" operator="equal">
      <formula>0</formula>
    </cfRule>
  </conditionalFormatting>
  <conditionalFormatting sqref="D3:D6">
    <cfRule type="cellIs" dxfId="2545" priority="17" stopIfTrue="1" operator="equal">
      <formula>0</formula>
    </cfRule>
  </conditionalFormatting>
  <conditionalFormatting sqref="D3:D6">
    <cfRule type="cellIs" dxfId="2544" priority="16" stopIfTrue="1" operator="equal">
      <formula>0</formula>
    </cfRule>
  </conditionalFormatting>
  <conditionalFormatting sqref="D3:D6">
    <cfRule type="cellIs" dxfId="2543" priority="15" stopIfTrue="1" operator="equal">
      <formula>0</formula>
    </cfRule>
  </conditionalFormatting>
  <conditionalFormatting sqref="B3:B6">
    <cfRule type="cellIs" dxfId="2542" priority="14" stopIfTrue="1" operator="equal">
      <formula>0</formula>
    </cfRule>
  </conditionalFormatting>
  <conditionalFormatting sqref="D3:D6">
    <cfRule type="cellIs" dxfId="2541" priority="13" stopIfTrue="1" operator="equal">
      <formula>0</formula>
    </cfRule>
  </conditionalFormatting>
  <conditionalFormatting sqref="D3:D6">
    <cfRule type="cellIs" dxfId="2540" priority="12" stopIfTrue="1" operator="equal">
      <formula>0</formula>
    </cfRule>
  </conditionalFormatting>
  <conditionalFormatting sqref="D3:D6">
    <cfRule type="cellIs" dxfId="2539" priority="11" stopIfTrue="1" operator="equal">
      <formula>0</formula>
    </cfRule>
  </conditionalFormatting>
  <conditionalFormatting sqref="D3:D6">
    <cfRule type="cellIs" dxfId="2538" priority="10" stopIfTrue="1" operator="equal">
      <formula>0</formula>
    </cfRule>
  </conditionalFormatting>
  <conditionalFormatting sqref="C3:C26">
    <cfRule type="cellIs" dxfId="2537" priority="9" stopIfTrue="1" operator="equal">
      <formula>0</formula>
    </cfRule>
  </conditionalFormatting>
  <conditionalFormatting sqref="C3:C26">
    <cfRule type="cellIs" dxfId="2536" priority="8" stopIfTrue="1" operator="equal">
      <formula>0</formula>
    </cfRule>
  </conditionalFormatting>
  <conditionalFormatting sqref="C3:C26">
    <cfRule type="cellIs" dxfId="2535" priority="7" stopIfTrue="1" operator="equal">
      <formula>0</formula>
    </cfRule>
  </conditionalFormatting>
  <conditionalFormatting sqref="C3:C26">
    <cfRule type="cellIs" dxfId="2534" priority="6" stopIfTrue="1" operator="equal">
      <formula>0</formula>
    </cfRule>
  </conditionalFormatting>
  <conditionalFormatting sqref="C3:C26">
    <cfRule type="cellIs" dxfId="2533" priority="5" stopIfTrue="1" operator="equal">
      <formula>0</formula>
    </cfRule>
  </conditionalFormatting>
  <conditionalFormatting sqref="B20:B22">
    <cfRule type="cellIs" dxfId="2532" priority="2" stopIfTrue="1" operator="equal">
      <formula>0</formula>
    </cfRule>
  </conditionalFormatting>
  <conditionalFormatting sqref="B24:B26">
    <cfRule type="cellIs" dxfId="2531" priority="1" stopIfTrue="1" operator="equal">
      <formula>0</formula>
    </cfRule>
  </conditionalFormatting>
  <pageMargins left="0.7" right="0.7" top="0.75" bottom="0.75" header="0.3" footer="0.3"/>
  <pageSetup scale="77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27</vt:i4>
      </vt:variant>
    </vt:vector>
  </HeadingPairs>
  <TitlesOfParts>
    <vt:vector size="76" baseType="lpstr">
      <vt:lpstr>Composite data</vt:lpstr>
      <vt:lpstr>qPCR  PLS data</vt:lpstr>
      <vt:lpstr>qPCR AF data</vt:lpstr>
      <vt:lpstr>qPCR KT47 Kim data</vt:lpstr>
      <vt:lpstr>Sheet6</vt:lpstr>
      <vt:lpstr>DNA extract list</vt:lpstr>
      <vt:lpstr>qPCR template</vt:lpstr>
      <vt:lpstr>Plate 461to466 AF</vt:lpstr>
      <vt:lpstr>Plate 455to460 AF</vt:lpstr>
      <vt:lpstr>Plate 449to454 AF</vt:lpstr>
      <vt:lpstr>Plate 443to448 AF</vt:lpstr>
      <vt:lpstr>Plate 437to442 AF</vt:lpstr>
      <vt:lpstr>Plate 431to436 AF</vt:lpstr>
      <vt:lpstr>Plate 355to358 AF</vt:lpstr>
      <vt:lpstr>Plate 349to354 AF</vt:lpstr>
      <vt:lpstr>Plate 343to348 AF</vt:lpstr>
      <vt:lpstr>Plate 337to342 AF</vt:lpstr>
      <vt:lpstr>Plate 331to336 AF</vt:lpstr>
      <vt:lpstr>Plate 325to330 AF</vt:lpstr>
      <vt:lpstr>Plate 320to325 AF</vt:lpstr>
      <vt:lpstr>Plate 314to319 AF</vt:lpstr>
      <vt:lpstr>Plate 308to313 AF</vt:lpstr>
      <vt:lpstr>Plate 302to307 AF</vt:lpstr>
      <vt:lpstr>Plate 296to301 AF</vt:lpstr>
      <vt:lpstr>Plate 290to295 AF</vt:lpstr>
      <vt:lpstr>Plate 281to289 PLS</vt:lpstr>
      <vt:lpstr>Plate 269to280 PLS</vt:lpstr>
      <vt:lpstr>Plate 257to268 PLS</vt:lpstr>
      <vt:lpstr>Plate 245to256 PLS</vt:lpstr>
      <vt:lpstr>Plate 233to244 PLS</vt:lpstr>
      <vt:lpstr>Plate 221to232 PLS</vt:lpstr>
      <vt:lpstr>Plate 209to220 PLS</vt:lpstr>
      <vt:lpstr>Plate 197to208 PLS</vt:lpstr>
      <vt:lpstr>Plate 185to196 PLS</vt:lpstr>
      <vt:lpstr>Plate 158to165 PLS</vt:lpstr>
      <vt:lpstr>Plate 144to157 PLS</vt:lpstr>
      <vt:lpstr>Plate 131to143 PLS</vt:lpstr>
      <vt:lpstr>Plate 118to130 PLS</vt:lpstr>
      <vt:lpstr>Plate 105to117 PLS</vt:lpstr>
      <vt:lpstr>Plate 92to104 PLS</vt:lpstr>
      <vt:lpstr>Plate 78to 91 PLS</vt:lpstr>
      <vt:lpstr>Plate 64to77 PLS</vt:lpstr>
      <vt:lpstr>Plate 37to41 AF</vt:lpstr>
      <vt:lpstr>Plate 31to36 AF</vt:lpstr>
      <vt:lpstr>Plate 25to30 AF</vt:lpstr>
      <vt:lpstr>Plate 19to24 AF</vt:lpstr>
      <vt:lpstr>Plate 13to18 AF</vt:lpstr>
      <vt:lpstr>Plate 7to12 AF</vt:lpstr>
      <vt:lpstr>Plate 1to6 AF PLS</vt:lpstr>
      <vt:lpstr>'Plate 185to196 PLS'!Print_Area</vt:lpstr>
      <vt:lpstr>'Plate 197to208 PLS'!Print_Area</vt:lpstr>
      <vt:lpstr>'Plate 209to220 PLS'!Print_Area</vt:lpstr>
      <vt:lpstr>'Plate 221to232 PLS'!Print_Area</vt:lpstr>
      <vt:lpstr>'Plate 233to244 PLS'!Print_Area</vt:lpstr>
      <vt:lpstr>'Plate 245to256 PLS'!Print_Area</vt:lpstr>
      <vt:lpstr>'Plate 257to268 PLS'!Print_Area</vt:lpstr>
      <vt:lpstr>'Plate 269to280 PLS'!Print_Area</vt:lpstr>
      <vt:lpstr>'Plate 281to289 PLS'!Print_Area</vt:lpstr>
      <vt:lpstr>'Plate 290to295 AF'!Print_Area</vt:lpstr>
      <vt:lpstr>'Plate 296to301 AF'!Print_Area</vt:lpstr>
      <vt:lpstr>'Plate 302to307 AF'!Print_Area</vt:lpstr>
      <vt:lpstr>'Plate 308to313 AF'!Print_Area</vt:lpstr>
      <vt:lpstr>'Plate 314to319 AF'!Print_Area</vt:lpstr>
      <vt:lpstr>'Plate 320to325 AF'!Print_Area</vt:lpstr>
      <vt:lpstr>'Plate 325to330 AF'!Print_Area</vt:lpstr>
      <vt:lpstr>'Plate 331to336 AF'!Print_Area</vt:lpstr>
      <vt:lpstr>'Plate 337to342 AF'!Print_Area</vt:lpstr>
      <vt:lpstr>'Plate 343to348 AF'!Print_Area</vt:lpstr>
      <vt:lpstr>'Plate 349to354 AF'!Print_Area</vt:lpstr>
      <vt:lpstr>'Plate 355to358 AF'!Print_Area</vt:lpstr>
      <vt:lpstr>'Plate 431to436 AF'!Print_Area</vt:lpstr>
      <vt:lpstr>'Plate 437to442 AF'!Print_Area</vt:lpstr>
      <vt:lpstr>'Plate 443to448 AF'!Print_Area</vt:lpstr>
      <vt:lpstr>'Plate 449to454 AF'!Print_Area</vt:lpstr>
      <vt:lpstr>'Plate 455to460 AF'!Print_Area</vt:lpstr>
      <vt:lpstr>'Plate 461to466 AF'!Print_Area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AKaur</cp:lastModifiedBy>
  <cp:lastPrinted>2022-11-04T13:59:37Z</cp:lastPrinted>
  <dcterms:created xsi:type="dcterms:W3CDTF">2022-05-06T19:27:51Z</dcterms:created>
  <dcterms:modified xsi:type="dcterms:W3CDTF">2022-11-16T18:31:59Z</dcterms:modified>
</cp:coreProperties>
</file>