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 tabRatio="669" activeTab="1"/>
  </bookViews>
  <sheets>
    <sheet name="年度总表" sheetId="35" r:id="rId1"/>
    <sheet name="回报率总表" sheetId="48" r:id="rId2"/>
    <sheet name="使用说明" sheetId="47" r:id="rId3"/>
    <sheet name="January" sheetId="19" r:id="rId4"/>
    <sheet name="February" sheetId="36" r:id="rId5"/>
    <sheet name="March" sheetId="37" r:id="rId6"/>
    <sheet name="April" sheetId="38" r:id="rId7"/>
    <sheet name="May" sheetId="39" r:id="rId8"/>
    <sheet name="June" sheetId="40" r:id="rId9"/>
    <sheet name="July" sheetId="41" r:id="rId10"/>
    <sheet name="August" sheetId="42" r:id="rId11"/>
    <sheet name="September" sheetId="43" r:id="rId12"/>
    <sheet name="October" sheetId="44" r:id="rId13"/>
    <sheet name="November" sheetId="45" r:id="rId14"/>
    <sheet name="December" sheetId="46" r:id="rId15"/>
  </sheets>
  <calcPr calcId="144525"/>
</workbook>
</file>

<file path=xl/sharedStrings.xml><?xml version="1.0" encoding="utf-8"?>
<sst xmlns="http://schemas.openxmlformats.org/spreadsheetml/2006/main" count="77">
  <si>
    <t>记账年度：</t>
  </si>
  <si>
    <t>各月收支一览表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</si>
  <si>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</si>
  <si>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</si>
  <si>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</si>
  <si>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</si>
  <si>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</si>
  <si>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</si>
  <si>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</si>
  <si>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</si>
  <si>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</si>
  <si>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</si>
  <si>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</si>
  <si>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</si>
  <si>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</si>
  <si>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收入</t>
  </si>
  <si>
    <t>支出</t>
  </si>
  <si>
    <t>结余</t>
  </si>
  <si>
    <t>各项支出分类统计</t>
  </si>
  <si>
    <t xml:space="preserve">   Jul</t>
  </si>
  <si>
    <t>Rate</t>
  </si>
  <si>
    <t>爱钱进</t>
  </si>
  <si>
    <t>富国基金</t>
  </si>
  <si>
    <r>
      <rPr>
        <sz val="10"/>
        <color rgb="FFFFFFFF"/>
        <rFont val="宋体"/>
        <charset val="0"/>
      </rPr>
      <t>网信</t>
    </r>
    <r>
      <rPr>
        <sz val="10"/>
        <color rgb="FFFFFFFF"/>
        <rFont val="新細明體"/>
        <charset val="0"/>
      </rPr>
      <t>p2p</t>
    </r>
  </si>
  <si>
    <t>网信黄金</t>
  </si>
  <si>
    <t>壹手黄金</t>
  </si>
  <si>
    <t>黄金钱包</t>
  </si>
  <si>
    <t>总计</t>
  </si>
  <si>
    <t>壹手黄金回报率</t>
  </si>
  <si>
    <t>黄金钱包回报率</t>
  </si>
  <si>
    <t>富国基金回报率</t>
  </si>
  <si>
    <t>爱钱进回报率</t>
  </si>
  <si>
    <t>网信黄金回报率</t>
  </si>
  <si>
    <t>黄金钱包总额变动</t>
  </si>
  <si>
    <t>黄金钱包总额</t>
  </si>
  <si>
    <t>富国基金总额变动</t>
  </si>
  <si>
    <t>富国钱包总额</t>
  </si>
  <si>
    <t>爱钱进总额变动</t>
  </si>
  <si>
    <t>爱钱进总额</t>
  </si>
  <si>
    <t>网信黄金总额变动</t>
  </si>
  <si>
    <t>网信黄金总额</t>
  </si>
  <si>
    <t>壹手黄金利润</t>
  </si>
  <si>
    <t>黄金钱包利润</t>
  </si>
  <si>
    <t>富国基金利润</t>
  </si>
  <si>
    <t>爱钱进利润</t>
  </si>
  <si>
    <t>网信黄金利润</t>
  </si>
  <si>
    <t>使用说明</t>
  </si>
  <si>
    <r>
      <rPr>
        <sz val="14"/>
        <rFont val="新細明體"/>
        <charset val="0"/>
      </rPr>
      <t>1</t>
    </r>
    <r>
      <rPr>
        <sz val="14"/>
        <rFont val="宋体"/>
        <charset val="134"/>
      </rPr>
      <t>、首先请在</t>
    </r>
    <r>
      <rPr>
        <sz val="14"/>
        <rFont val="新細明體"/>
        <charset val="0"/>
      </rPr>
      <t>“</t>
    </r>
    <r>
      <rPr>
        <sz val="14"/>
        <rFont val="宋体"/>
        <charset val="134"/>
      </rPr>
      <t>年度总表”</t>
    </r>
    <r>
      <rPr>
        <sz val="14"/>
        <rFont val="新細明體"/>
        <charset val="0"/>
      </rPr>
      <t>输</t>
    </r>
    <r>
      <rPr>
        <sz val="14"/>
        <rFont val="宋体"/>
        <charset val="134"/>
      </rPr>
      <t>入记账年度，如：</t>
    </r>
    <r>
      <rPr>
        <sz val="14"/>
        <rFont val="新細明體"/>
        <charset val="0"/>
      </rPr>
      <t>2017</t>
    </r>
    <r>
      <rPr>
        <sz val="14"/>
        <rFont val="宋体"/>
        <charset val="134"/>
      </rPr>
      <t>或</t>
    </r>
    <r>
      <rPr>
        <sz val="14"/>
        <rFont val="新細明體"/>
        <charset val="0"/>
      </rPr>
      <t>2018</t>
    </r>
    <r>
      <rPr>
        <sz val="14"/>
        <rFont val="宋体"/>
        <charset val="134"/>
      </rPr>
      <t>。</t>
    </r>
  </si>
  <si>
    <r>
      <rPr>
        <sz val="14"/>
        <rFont val="新細明體"/>
        <charset val="0"/>
      </rPr>
      <t>2</t>
    </r>
    <r>
      <rPr>
        <sz val="14"/>
        <rFont val="宋体"/>
        <charset val="134"/>
      </rPr>
      <t>、</t>
    </r>
    <r>
      <rPr>
        <sz val="14"/>
        <rFont val="新細明體"/>
        <charset val="0"/>
      </rPr>
      <t>“</t>
    </r>
    <r>
      <rPr>
        <sz val="14"/>
        <rFont val="宋体"/>
        <charset val="134"/>
      </rPr>
      <t>年度总表”</t>
    </r>
    <r>
      <rPr>
        <sz val="14"/>
        <rFont val="新細明體"/>
        <charset val="0"/>
      </rPr>
      <t>各</t>
    </r>
    <r>
      <rPr>
        <sz val="14"/>
        <rFont val="宋体"/>
        <charset val="134"/>
      </rPr>
      <t>项数据和图表全自动统计生成，无需输入，不要删除本表中带有公式的空白单元格，否则无法正常统计数据。</t>
    </r>
  </si>
  <si>
    <r>
      <rPr>
        <sz val="14"/>
        <rFont val="新細明體"/>
        <charset val="0"/>
      </rPr>
      <t>3</t>
    </r>
    <r>
      <rPr>
        <sz val="14"/>
        <rFont val="宋体"/>
        <charset val="134"/>
      </rPr>
      <t>、请在各月份分别录入</t>
    </r>
    <r>
      <rPr>
        <sz val="14"/>
        <rFont val="新細明體"/>
        <charset val="0"/>
      </rPr>
      <t>"</t>
    </r>
    <r>
      <rPr>
        <sz val="14"/>
        <rFont val="宋体"/>
        <charset val="134"/>
      </rPr>
      <t>本月收入</t>
    </r>
    <r>
      <rPr>
        <sz val="14"/>
        <rFont val="新細明體"/>
        <charset val="0"/>
      </rPr>
      <t>"</t>
    </r>
    <r>
      <rPr>
        <sz val="14"/>
        <rFont val="宋体"/>
        <charset val="134"/>
      </rPr>
      <t>相关数据、预计费用数据、以及每日各项支出数据，相关费用汇总会自动统计生成，带汇总和公式的单元格的公式不要删除</t>
    </r>
  </si>
  <si>
    <r>
      <rPr>
        <sz val="14"/>
        <rFont val="新細明體"/>
        <charset val="0"/>
      </rPr>
      <t>4</t>
    </r>
    <r>
      <rPr>
        <sz val="14"/>
        <rFont val="宋体"/>
        <charset val="134"/>
      </rPr>
      <t>、本系统为了防止用户大意删除公式、不能使系统自动统计，加了工作表保护，点击审阅</t>
    </r>
    <r>
      <rPr>
        <sz val="14"/>
        <rFont val="新細明體"/>
        <charset val="0"/>
      </rPr>
      <t>-</t>
    </r>
    <r>
      <rPr>
        <sz val="14"/>
        <rFont val="宋体"/>
        <charset val="134"/>
      </rPr>
      <t>撤销工作表保护即可，未设密码。</t>
    </r>
  </si>
  <si>
    <t>年</t>
  </si>
  <si>
    <t>月收支分析</t>
  </si>
  <si>
    <t>返回</t>
  </si>
  <si>
    <t>本月收入</t>
  </si>
  <si>
    <t>本月支出</t>
  </si>
  <si>
    <t>品名</t>
  </si>
  <si>
    <t>金额</t>
  </si>
  <si>
    <t>项目</t>
  </si>
  <si>
    <t>日期</t>
  </si>
  <si>
    <t>比例</t>
  </si>
  <si>
    <t>壹手黄金亏损</t>
  </si>
  <si>
    <t>基金亏损</t>
  </si>
  <si>
    <t>亏损</t>
  </si>
  <si>
    <t>合计</t>
  </si>
  <si>
    <t>本月费用</t>
  </si>
  <si>
    <t>预计费用</t>
  </si>
  <si>
    <t>本月结余</t>
  </si>
  <si>
    <t>实际费用</t>
  </si>
  <si>
    <t>费用出入</t>
  </si>
  <si>
    <t>上月结余</t>
  </si>
  <si>
    <t>支出合计</t>
  </si>
  <si>
    <t>￥</t>
  </si>
  <si>
    <t>收入合计</t>
  </si>
  <si>
    <t>本月結余</t>
  </si>
  <si>
    <t>上月結余</t>
  </si>
  <si>
    <t>合計</t>
  </si>
</sst>
</file>

<file path=xl/styles.xml><?xml version="1.0" encoding="utf-8"?>
<styleSheet xmlns="http://schemas.openxmlformats.org/spreadsheetml/2006/main">
  <numFmts count="10">
    <numFmt numFmtId="176" formatCode="[$￥-804]#,##0.0_);[Red]\([$￥-804]#,##0.0\)"/>
    <numFmt numFmtId="177" formatCode="[$￥-804]#,##0.0;[Red][$￥-804]#,##0.0"/>
    <numFmt numFmtId="178" formatCode="[$￥-804]#,##0.00;[Red][$￥-804]#,##0.00"/>
    <numFmt numFmtId="179" formatCode="_-* #,##0_-;\-* #,##0_-;_-* &quot;-&quot;_-;_-@_-"/>
    <numFmt numFmtId="180" formatCode="m/d;@"/>
    <numFmt numFmtId="181" formatCode="_-&quot;$&quot;* #,##0.00_-;\-&quot;$&quot;* #,##0.00_-;_-&quot;$&quot;* &quot;-&quot;??_-;_-@_-"/>
    <numFmt numFmtId="182" formatCode="_-* #,##0.00_-;\-* #,##0.00_-;_-* &quot;-&quot;??_-;_-@_-"/>
    <numFmt numFmtId="183" formatCode="_-&quot;$&quot;* #,##0_-;\-&quot;$&quot;* #,##0_-;_-&quot;$&quot;* &quot;-&quot;_-;_-@_-"/>
    <numFmt numFmtId="184" formatCode="&quot;$&quot;#,##0;[Red]&quot;$&quot;#,##0"/>
    <numFmt numFmtId="185" formatCode="[$￥-804]#,##0.0"/>
  </numFmts>
  <fonts count="43">
    <font>
      <sz val="12"/>
      <name val="新細明體"/>
      <charset val="0"/>
    </font>
    <font>
      <sz val="12"/>
      <color indexed="48"/>
      <name val="新細明體"/>
      <charset val="0"/>
    </font>
    <font>
      <b/>
      <sz val="12"/>
      <color indexed="48"/>
      <name val="標楷體"/>
      <charset val="134"/>
    </font>
    <font>
      <sz val="12"/>
      <color indexed="10"/>
      <name val="新細明體"/>
      <charset val="0"/>
    </font>
    <font>
      <u/>
      <sz val="12"/>
      <color indexed="12"/>
      <name val="新細明體"/>
      <charset val="0"/>
    </font>
    <font>
      <b/>
      <sz val="10"/>
      <name val="新細明體"/>
      <charset val="0"/>
    </font>
    <font>
      <sz val="10"/>
      <name val="新細明體"/>
      <charset val="0"/>
    </font>
    <font>
      <sz val="10"/>
      <name val="宋体"/>
      <charset val="0"/>
    </font>
    <font>
      <sz val="10"/>
      <color rgb="FFFFFFFF"/>
      <name val="宋体"/>
      <charset val="0"/>
    </font>
    <font>
      <sz val="10"/>
      <color indexed="9"/>
      <name val="新細明體"/>
      <charset val="0"/>
    </font>
    <font>
      <u/>
      <sz val="12"/>
      <color rgb="FF800080"/>
      <name val="宋体"/>
      <charset val="0"/>
    </font>
    <font>
      <u/>
      <sz val="12"/>
      <color rgb="FF800080"/>
      <name val="新細明體"/>
      <charset val="0"/>
    </font>
    <font>
      <b/>
      <sz val="16"/>
      <color rgb="FFFFC000"/>
      <name val="微软雅黑"/>
      <charset val="134"/>
    </font>
    <font>
      <sz val="14"/>
      <name val="新細明體"/>
      <charset val="0"/>
    </font>
    <font>
      <sz val="12"/>
      <color indexed="48"/>
      <name val="標楷體"/>
      <charset val="134"/>
    </font>
    <font>
      <sz val="12"/>
      <name val="宋体"/>
      <charset val="0"/>
    </font>
    <font>
      <b/>
      <sz val="16"/>
      <color rgb="FFFF0000"/>
      <name val="微软雅黑"/>
      <charset val="134"/>
    </font>
    <font>
      <u/>
      <sz val="10"/>
      <color indexed="9"/>
      <name val="Arial"/>
      <charset val="0"/>
    </font>
    <font>
      <sz val="9"/>
      <name val="新細明體"/>
      <charset val="0"/>
    </font>
    <font>
      <b/>
      <sz val="10"/>
      <color indexed="12"/>
      <name val="新細明體"/>
      <charset val="0"/>
    </font>
    <font>
      <sz val="10"/>
      <color indexed="9"/>
      <name val="Arial"/>
      <charset val="0"/>
    </font>
    <font>
      <sz val="9"/>
      <color indexed="9"/>
      <name val="新細明體"/>
      <charset val="0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2"/>
      <color indexed="36"/>
      <name val="新細明體"/>
      <charset val="0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0"/>
      <color rgb="FFFFFFFF"/>
      <name val="新細明體"/>
      <charset val="0"/>
    </font>
    <font>
      <sz val="14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22"/>
      </left>
      <right style="thin">
        <color auto="1"/>
      </right>
      <top style="thin">
        <color auto="1"/>
      </top>
      <bottom/>
      <diagonal/>
    </border>
    <border>
      <left style="thick">
        <color indexed="22"/>
      </left>
      <right style="thin">
        <color auto="1"/>
      </right>
      <top/>
      <bottom/>
      <diagonal/>
    </border>
    <border>
      <left style="thick">
        <color indexed="22"/>
      </left>
      <right style="thin">
        <color auto="1"/>
      </right>
      <top/>
      <bottom style="thin">
        <color auto="1"/>
      </bottom>
      <diagonal/>
    </border>
    <border>
      <left style="thick">
        <color indexed="2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46"/>
      </left>
      <right/>
      <top style="medium">
        <color indexed="62"/>
      </top>
      <bottom style="thin">
        <color indexed="62"/>
      </bottom>
      <diagonal/>
    </border>
    <border>
      <left style="thin">
        <color auto="1"/>
      </left>
      <right/>
      <top style="medium">
        <color indexed="62"/>
      </top>
      <bottom style="thin">
        <color indexed="62"/>
      </bottom>
      <diagonal/>
    </border>
    <border>
      <left/>
      <right style="thin">
        <color indexed="62"/>
      </right>
      <top style="medium">
        <color indexed="62"/>
      </top>
      <bottom style="thin">
        <color indexed="62"/>
      </bottom>
      <diagonal/>
    </border>
    <border>
      <left/>
      <right/>
      <top style="medium">
        <color indexed="62"/>
      </top>
      <bottom style="thin">
        <color indexed="62"/>
      </bottom>
      <diagonal/>
    </border>
    <border>
      <left/>
      <right/>
      <top style="medium">
        <color indexed="62"/>
      </top>
      <bottom/>
      <diagonal/>
    </border>
    <border>
      <left/>
      <right style="thin">
        <color indexed="62"/>
      </right>
      <top style="medium">
        <color indexed="62"/>
      </top>
      <bottom/>
      <diagonal/>
    </border>
    <border>
      <left style="medium">
        <color indexed="46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 style="medium">
        <color indexed="46"/>
      </left>
      <right style="thin">
        <color indexed="46"/>
      </right>
      <top style="medium">
        <color indexed="62"/>
      </top>
      <bottom style="medium">
        <color indexed="46"/>
      </bottom>
      <diagonal/>
    </border>
    <border>
      <left/>
      <right style="dotted">
        <color indexed="46"/>
      </right>
      <top style="medium">
        <color indexed="62"/>
      </top>
      <bottom style="dotted">
        <color indexed="46"/>
      </bottom>
      <diagonal/>
    </border>
    <border>
      <left style="dotted">
        <color indexed="46"/>
      </left>
      <right style="thin">
        <color indexed="46"/>
      </right>
      <top style="medium">
        <color indexed="62"/>
      </top>
      <bottom style="dotted">
        <color indexed="46"/>
      </bottom>
      <diagonal/>
    </border>
    <border>
      <left style="medium">
        <color indexed="46"/>
      </left>
      <right style="thin">
        <color indexed="46"/>
      </right>
      <top style="medium">
        <color indexed="46"/>
      </top>
      <bottom style="medium">
        <color indexed="46"/>
      </bottom>
      <diagonal/>
    </border>
    <border>
      <left/>
      <right style="dotted">
        <color indexed="46"/>
      </right>
      <top style="dotted">
        <color indexed="46"/>
      </top>
      <bottom style="dotted">
        <color indexed="46"/>
      </bottom>
      <diagonal/>
    </border>
    <border>
      <left style="dotted">
        <color indexed="46"/>
      </left>
      <right style="thin">
        <color indexed="46"/>
      </right>
      <top style="dotted">
        <color indexed="46"/>
      </top>
      <bottom style="dotted">
        <color indexed="46"/>
      </bottom>
      <diagonal/>
    </border>
    <border>
      <left/>
      <right style="dotted">
        <color indexed="46"/>
      </right>
      <top style="dotted">
        <color indexed="46"/>
      </top>
      <bottom/>
      <diagonal/>
    </border>
    <border>
      <left style="dotted">
        <color indexed="46"/>
      </left>
      <right style="thin">
        <color indexed="46"/>
      </right>
      <top style="dotted">
        <color indexed="46"/>
      </top>
      <bottom style="double">
        <color indexed="46"/>
      </bottom>
      <diagonal/>
    </border>
    <border>
      <left style="thin">
        <color indexed="46"/>
      </left>
      <right/>
      <top style="double">
        <color indexed="46"/>
      </top>
      <bottom style="double">
        <color indexed="46"/>
      </bottom>
      <diagonal/>
    </border>
    <border>
      <left/>
      <right style="thin">
        <color indexed="46"/>
      </right>
      <top style="double">
        <color indexed="46"/>
      </top>
      <bottom style="double">
        <color indexed="46"/>
      </bottom>
      <diagonal/>
    </border>
    <border>
      <left style="medium">
        <color indexed="46"/>
      </left>
      <right style="thin">
        <color indexed="46"/>
      </right>
      <top style="medium">
        <color indexed="46"/>
      </top>
      <bottom/>
      <diagonal/>
    </border>
    <border>
      <left style="medium">
        <color indexed="46"/>
      </left>
      <right style="thin">
        <color indexed="46"/>
      </right>
      <top/>
      <bottom style="medium">
        <color indexed="46"/>
      </bottom>
      <diagonal/>
    </border>
    <border>
      <left style="medium">
        <color indexed="46"/>
      </left>
      <right style="thin">
        <color indexed="46"/>
      </right>
      <top/>
      <bottom/>
      <diagonal/>
    </border>
    <border>
      <left/>
      <right style="dotted">
        <color indexed="46"/>
      </right>
      <top/>
      <bottom style="dotted">
        <color indexed="46"/>
      </bottom>
      <diagonal/>
    </border>
    <border>
      <left style="dotted">
        <color indexed="46"/>
      </left>
      <right style="thin">
        <color indexed="46"/>
      </right>
      <top/>
      <bottom style="dotted">
        <color indexed="46"/>
      </bottom>
      <diagonal/>
    </border>
    <border>
      <left style="thin">
        <color indexed="46"/>
      </left>
      <right/>
      <top style="double">
        <color indexed="46"/>
      </top>
      <bottom style="medium">
        <color indexed="46"/>
      </bottom>
      <diagonal/>
    </border>
    <border>
      <left/>
      <right style="thin">
        <color indexed="46"/>
      </right>
      <top style="double">
        <color indexed="46"/>
      </top>
      <bottom style="medium">
        <color indexed="46"/>
      </bottom>
      <diagonal/>
    </border>
    <border>
      <left style="thin">
        <color indexed="62"/>
      </left>
      <right/>
      <top style="medium">
        <color indexed="62"/>
      </top>
      <bottom/>
      <diagonal/>
    </border>
    <border>
      <left/>
      <right style="medium">
        <color indexed="46"/>
      </right>
      <top style="medium">
        <color indexed="62"/>
      </top>
      <bottom/>
      <diagonal/>
    </border>
    <border>
      <left style="thin">
        <color indexed="62"/>
      </left>
      <right style="medium">
        <color indexed="46"/>
      </right>
      <top style="thin">
        <color indexed="62"/>
      </top>
      <bottom style="medium">
        <color indexed="62"/>
      </bottom>
      <diagonal/>
    </border>
    <border>
      <left style="thin">
        <color indexed="46"/>
      </left>
      <right style="dotted">
        <color indexed="46"/>
      </right>
      <top style="dotted">
        <color indexed="46"/>
      </top>
      <bottom style="dotted">
        <color indexed="46"/>
      </bottom>
      <diagonal/>
    </border>
    <border>
      <left style="dotted">
        <color indexed="46"/>
      </left>
      <right style="medium">
        <color indexed="46"/>
      </right>
      <top style="dotted">
        <color indexed="46"/>
      </top>
      <bottom style="dotted">
        <color indexed="46"/>
      </bottom>
      <diagonal/>
    </border>
    <border>
      <left style="thin">
        <color indexed="46"/>
      </left>
      <right style="dotted">
        <color indexed="46"/>
      </right>
      <top style="dotted">
        <color indexed="46"/>
      </top>
      <bottom/>
      <diagonal/>
    </border>
    <border>
      <left style="dotted">
        <color indexed="46"/>
      </left>
      <right style="medium">
        <color indexed="46"/>
      </right>
      <top style="dotted">
        <color indexed="46"/>
      </top>
      <bottom style="double">
        <color indexed="46"/>
      </bottom>
      <diagonal/>
    </border>
    <border>
      <left/>
      <right style="medium">
        <color indexed="46"/>
      </right>
      <top style="double">
        <color indexed="46"/>
      </top>
      <bottom style="double">
        <color indexed="46"/>
      </bottom>
      <diagonal/>
    </border>
    <border>
      <left style="thin">
        <color indexed="46"/>
      </left>
      <right style="dotted">
        <color indexed="46"/>
      </right>
      <top style="medium">
        <color indexed="62"/>
      </top>
      <bottom style="dotted">
        <color indexed="46"/>
      </bottom>
      <diagonal/>
    </border>
    <border>
      <left style="dotted">
        <color indexed="46"/>
      </left>
      <right style="medium">
        <color indexed="46"/>
      </right>
      <top style="medium">
        <color indexed="62"/>
      </top>
      <bottom style="dotted">
        <color indexed="46"/>
      </bottom>
      <diagonal/>
    </border>
    <border>
      <left style="thin">
        <color indexed="46"/>
      </left>
      <right style="dotted">
        <color indexed="46"/>
      </right>
      <top/>
      <bottom style="dotted">
        <color indexed="46"/>
      </bottom>
      <diagonal/>
    </border>
    <border>
      <left style="dotted">
        <color indexed="46"/>
      </left>
      <right style="medium">
        <color indexed="46"/>
      </right>
      <top/>
      <bottom style="dotted">
        <color indexed="46"/>
      </bottom>
      <diagonal/>
    </border>
    <border>
      <left/>
      <right style="medium">
        <color indexed="46"/>
      </right>
      <top style="double">
        <color indexed="46"/>
      </top>
      <bottom style="medium">
        <color indexed="46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83" fontId="0" fillId="0" borderId="0" applyFon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0" fillId="20" borderId="53" applyNumberFormat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4" fillId="26" borderId="56" applyNumberFormat="0" applyFont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51" applyNumberFormat="0" applyFill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6" fillId="0" borderId="58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34" borderId="57" applyNumberFormat="0" applyAlignment="0" applyProtection="0">
      <alignment vertical="center"/>
    </xf>
    <xf numFmtId="0" fontId="38" fillId="34" borderId="53" applyNumberFormat="0" applyAlignment="0" applyProtection="0">
      <alignment vertical="center"/>
    </xf>
    <xf numFmtId="0" fontId="32" fillId="24" borderId="55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52" applyNumberFormat="0" applyFill="0" applyAlignment="0" applyProtection="0">
      <alignment vertical="center"/>
    </xf>
    <xf numFmtId="0" fontId="31" fillId="0" borderId="54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2" borderId="0" xfId="10" applyFill="1" applyAlignment="1" applyProtection="1">
      <alignment horizontal="center" vertical="center"/>
      <protection locked="0"/>
    </xf>
    <xf numFmtId="0" fontId="5" fillId="2" borderId="3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6" fillId="2" borderId="4" xfId="0" applyNumberFormat="1" applyFont="1" applyFill="1" applyBorder="1" applyAlignment="1" applyProtection="1">
      <alignment horizontal="center" vertical="center"/>
      <protection locked="0"/>
    </xf>
    <xf numFmtId="180" fontId="6" fillId="2" borderId="4" xfId="0" applyNumberFormat="1" applyFont="1" applyFill="1" applyBorder="1" applyAlignment="1" applyProtection="1">
      <alignment horizontal="center" vertical="center"/>
      <protection locked="0"/>
    </xf>
    <xf numFmtId="0" fontId="8" fillId="5" borderId="4" xfId="0" applyFont="1" applyFill="1" applyBorder="1" applyAlignment="1">
      <alignment horizontal="center" vertical="center"/>
    </xf>
    <xf numFmtId="176" fontId="6" fillId="2" borderId="4" xfId="0" applyNumberFormat="1" applyFont="1" applyFill="1" applyBorder="1" applyAlignment="1">
      <alignment horizontal="center" vertical="center"/>
    </xf>
    <xf numFmtId="9" fontId="6" fillId="2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76" fontId="6" fillId="6" borderId="5" xfId="0" applyNumberFormat="1" applyFont="1" applyFill="1" applyBorder="1" applyAlignment="1">
      <alignment horizontal="center" vertical="center"/>
    </xf>
    <xf numFmtId="176" fontId="6" fillId="6" borderId="6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 applyProtection="1">
      <alignment horizontal="center" vertical="center"/>
      <protection locked="0"/>
    </xf>
    <xf numFmtId="0" fontId="6" fillId="8" borderId="8" xfId="0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10" fontId="6" fillId="2" borderId="0" xfId="0" applyNumberFormat="1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177" fontId="6" fillId="8" borderId="11" xfId="0" applyNumberFormat="1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80" fontId="6" fillId="2" borderId="13" xfId="0" applyNumberFormat="1" applyFont="1" applyFill="1" applyBorder="1" applyAlignment="1">
      <alignment horizontal="right" vertical="center"/>
    </xf>
    <xf numFmtId="180" fontId="6" fillId="2" borderId="14" xfId="0" applyNumberFormat="1" applyFont="1" applyFill="1" applyBorder="1" applyAlignment="1">
      <alignment horizontal="center" vertical="center"/>
    </xf>
    <xf numFmtId="180" fontId="6" fillId="2" borderId="15" xfId="0" applyNumberFormat="1" applyFont="1" applyFill="1" applyBorder="1" applyAlignment="1">
      <alignment horizontal="right" vertical="center"/>
    </xf>
    <xf numFmtId="180" fontId="6" fillId="2" borderId="16" xfId="0" applyNumberFormat="1" applyFont="1" applyFill="1" applyBorder="1" applyAlignment="1">
      <alignment horizontal="right" vertical="center"/>
    </xf>
    <xf numFmtId="180" fontId="6" fillId="2" borderId="17" xfId="0" applyNumberFormat="1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176" fontId="6" fillId="2" borderId="22" xfId="0" applyNumberFormat="1" applyFont="1" applyFill="1" applyBorder="1" applyAlignment="1" applyProtection="1">
      <alignment horizontal="center" vertical="center"/>
      <protection locked="0"/>
    </xf>
    <xf numFmtId="0" fontId="9" fillId="5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176" fontId="6" fillId="2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6" xfId="0" applyFont="1" applyFill="1" applyBorder="1" applyAlignment="1" applyProtection="1">
      <alignment horizontal="center" vertical="center"/>
      <protection locked="0"/>
    </xf>
    <xf numFmtId="176" fontId="6" fillId="2" borderId="27" xfId="0" applyNumberFormat="1" applyFont="1" applyFill="1" applyBorder="1" applyAlignment="1" applyProtection="1">
      <alignment horizontal="center" vertical="center"/>
      <protection locked="0"/>
    </xf>
    <xf numFmtId="176" fontId="6" fillId="2" borderId="28" xfId="0" applyNumberFormat="1" applyFont="1" applyFill="1" applyBorder="1" applyAlignment="1">
      <alignment horizontal="center" vertical="center"/>
    </xf>
    <xf numFmtId="176" fontId="6" fillId="2" borderId="29" xfId="0" applyNumberFormat="1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176" fontId="6" fillId="2" borderId="34" xfId="0" applyNumberFormat="1" applyFont="1" applyFill="1" applyBorder="1" applyAlignment="1" applyProtection="1">
      <alignment horizontal="center" vertical="center"/>
      <protection locked="0"/>
    </xf>
    <xf numFmtId="176" fontId="6" fillId="2" borderId="35" xfId="0" applyNumberFormat="1" applyFont="1" applyFill="1" applyBorder="1" applyAlignment="1">
      <alignment horizontal="center" vertical="center"/>
    </xf>
    <xf numFmtId="176" fontId="6" fillId="2" borderId="36" xfId="0" applyNumberFormat="1" applyFont="1" applyFill="1" applyBorder="1" applyAlignment="1">
      <alignment horizontal="center" vertical="center"/>
    </xf>
    <xf numFmtId="180" fontId="6" fillId="2" borderId="37" xfId="0" applyNumberFormat="1" applyFont="1" applyFill="1" applyBorder="1" applyAlignment="1">
      <alignment horizontal="right" vertical="center"/>
    </xf>
    <xf numFmtId="180" fontId="6" fillId="2" borderId="38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 applyProtection="1">
      <alignment horizontal="center" vertical="center"/>
      <protection locked="0"/>
    </xf>
    <xf numFmtId="176" fontId="6" fillId="2" borderId="41" xfId="0" applyNumberFormat="1" applyFont="1" applyFill="1" applyBorder="1" applyAlignment="1" applyProtection="1">
      <alignment horizontal="center" vertical="center"/>
      <protection locked="0"/>
    </xf>
    <xf numFmtId="0" fontId="6" fillId="2" borderId="42" xfId="0" applyFont="1" applyFill="1" applyBorder="1" applyAlignment="1" applyProtection="1">
      <alignment horizontal="center" vertical="center"/>
      <protection locked="0"/>
    </xf>
    <xf numFmtId="176" fontId="6" fillId="2" borderId="43" xfId="0" applyNumberFormat="1" applyFont="1" applyFill="1" applyBorder="1" applyAlignment="1" applyProtection="1">
      <alignment horizontal="center" vertical="center"/>
      <protection locked="0"/>
    </xf>
    <xf numFmtId="176" fontId="6" fillId="2" borderId="44" xfId="0" applyNumberFormat="1" applyFont="1" applyFill="1" applyBorder="1" applyAlignment="1">
      <alignment horizontal="center" vertical="center"/>
    </xf>
    <xf numFmtId="0" fontId="6" fillId="2" borderId="45" xfId="0" applyFont="1" applyFill="1" applyBorder="1" applyAlignment="1" applyProtection="1">
      <alignment horizontal="center" vertical="center"/>
      <protection locked="0"/>
    </xf>
    <xf numFmtId="176" fontId="6" fillId="2" borderId="46" xfId="0" applyNumberFormat="1" applyFont="1" applyFill="1" applyBorder="1" applyAlignment="1" applyProtection="1">
      <alignment horizontal="center" vertical="center"/>
      <protection locked="0"/>
    </xf>
    <xf numFmtId="0" fontId="6" fillId="2" borderId="47" xfId="0" applyFont="1" applyFill="1" applyBorder="1" applyAlignment="1" applyProtection="1">
      <alignment horizontal="center" vertical="center"/>
      <protection locked="0"/>
    </xf>
    <xf numFmtId="176" fontId="6" fillId="2" borderId="48" xfId="0" applyNumberFormat="1" applyFont="1" applyFill="1" applyBorder="1" applyAlignment="1" applyProtection="1">
      <alignment horizontal="center" vertical="center"/>
      <protection locked="0"/>
    </xf>
    <xf numFmtId="176" fontId="6" fillId="2" borderId="49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10" fillId="2" borderId="0" xfId="10" applyFont="1" applyFill="1" applyAlignment="1" applyProtection="1">
      <alignment horizontal="center" vertical="center"/>
      <protection locked="0"/>
    </xf>
    <xf numFmtId="0" fontId="11" fillId="2" borderId="0" xfId="10" applyFont="1" applyFill="1" applyAlignment="1" applyProtection="1">
      <alignment horizontal="center" vertical="center"/>
      <protection locked="0"/>
    </xf>
    <xf numFmtId="0" fontId="7" fillId="6" borderId="4" xfId="0" applyFont="1" applyFill="1" applyBorder="1" applyAlignment="1">
      <alignment horizontal="center" vertical="center"/>
    </xf>
    <xf numFmtId="177" fontId="0" fillId="2" borderId="5" xfId="0" applyNumberFormat="1" applyFill="1" applyBorder="1">
      <alignment vertical="center"/>
    </xf>
    <xf numFmtId="0" fontId="0" fillId="5" borderId="12" xfId="0" applyFill="1" applyBorder="1" applyAlignment="1">
      <alignment horizontal="center" vertical="center" wrapText="1"/>
    </xf>
    <xf numFmtId="180" fontId="6" fillId="2" borderId="13" xfId="0" applyNumberFormat="1" applyFont="1" applyFill="1" applyBorder="1" applyAlignment="1">
      <alignment horizontal="right" vertical="center" wrapText="1"/>
    </xf>
    <xf numFmtId="180" fontId="6" fillId="2" borderId="14" xfId="0" applyNumberFormat="1" applyFont="1" applyFill="1" applyBorder="1" applyAlignment="1">
      <alignment horizontal="center" vertical="center" wrapText="1"/>
    </xf>
    <xf numFmtId="180" fontId="6" fillId="2" borderId="15" xfId="0" applyNumberFormat="1" applyFont="1" applyFill="1" applyBorder="1" applyAlignment="1">
      <alignment horizontal="right" vertical="center" wrapText="1"/>
    </xf>
    <xf numFmtId="180" fontId="6" fillId="2" borderId="16" xfId="0" applyNumberFormat="1" applyFont="1" applyFill="1" applyBorder="1" applyAlignment="1">
      <alignment horizontal="right" vertical="center" wrapText="1"/>
    </xf>
    <xf numFmtId="180" fontId="6" fillId="2" borderId="17" xfId="0" applyNumberFormat="1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 applyProtection="1">
      <alignment horizontal="center" vertical="center" wrapText="1"/>
      <protection locked="0"/>
    </xf>
    <xf numFmtId="176" fontId="6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24" xfId="0" applyFont="1" applyFill="1" applyBorder="1" applyAlignment="1" applyProtection="1">
      <alignment horizontal="center" vertical="center" wrapText="1"/>
      <protection locked="0"/>
    </xf>
    <xf numFmtId="176" fontId="6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26" xfId="0" applyFont="1" applyFill="1" applyBorder="1" applyAlignment="1" applyProtection="1">
      <alignment horizontal="center" vertical="center" wrapText="1"/>
      <protection locked="0"/>
    </xf>
    <xf numFmtId="176" fontId="6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6" fillId="2" borderId="28" xfId="0" applyNumberFormat="1" applyFont="1" applyFill="1" applyBorder="1" applyAlignment="1">
      <alignment horizontal="center" vertical="center" wrapText="1"/>
    </xf>
    <xf numFmtId="176" fontId="6" fillId="2" borderId="29" xfId="0" applyNumberFormat="1" applyFont="1" applyFill="1" applyBorder="1" applyAlignment="1">
      <alignment horizontal="center" vertical="center" wrapText="1"/>
    </xf>
    <xf numFmtId="0" fontId="6" fillId="2" borderId="33" xfId="0" applyFont="1" applyFill="1" applyBorder="1" applyAlignment="1" applyProtection="1">
      <alignment horizontal="center" vertical="center" wrapText="1"/>
      <protection locked="0"/>
    </xf>
    <xf numFmtId="176" fontId="6" fillId="2" borderId="34" xfId="0" applyNumberFormat="1" applyFont="1" applyFill="1" applyBorder="1" applyAlignment="1" applyProtection="1">
      <alignment horizontal="center" vertical="center" wrapText="1"/>
      <protection locked="0"/>
    </xf>
    <xf numFmtId="176" fontId="6" fillId="2" borderId="35" xfId="0" applyNumberFormat="1" applyFont="1" applyFill="1" applyBorder="1" applyAlignment="1">
      <alignment horizontal="center" vertical="center" wrapText="1"/>
    </xf>
    <xf numFmtId="176" fontId="6" fillId="2" borderId="36" xfId="0" applyNumberFormat="1" applyFont="1" applyFill="1" applyBorder="1" applyAlignment="1">
      <alignment horizontal="center" vertical="center" wrapText="1"/>
    </xf>
    <xf numFmtId="180" fontId="6" fillId="2" borderId="37" xfId="0" applyNumberFormat="1" applyFont="1" applyFill="1" applyBorder="1" applyAlignment="1">
      <alignment horizontal="right" vertical="center" wrapText="1"/>
    </xf>
    <xf numFmtId="180" fontId="6" fillId="2" borderId="38" xfId="0" applyNumberFormat="1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 applyProtection="1">
      <alignment horizontal="center" vertical="center" wrapText="1"/>
      <protection locked="0"/>
    </xf>
    <xf numFmtId="176" fontId="6" fillId="2" borderId="4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42" xfId="0" applyFont="1" applyFill="1" applyBorder="1" applyAlignment="1" applyProtection="1">
      <alignment horizontal="center" vertical="center" wrapText="1"/>
      <protection locked="0"/>
    </xf>
    <xf numFmtId="176" fontId="6" fillId="2" borderId="43" xfId="0" applyNumberFormat="1" applyFont="1" applyFill="1" applyBorder="1" applyAlignment="1" applyProtection="1">
      <alignment horizontal="center" vertical="center" wrapText="1"/>
      <protection locked="0"/>
    </xf>
    <xf numFmtId="176" fontId="6" fillId="2" borderId="44" xfId="0" applyNumberFormat="1" applyFont="1" applyFill="1" applyBorder="1" applyAlignment="1">
      <alignment horizontal="center" vertical="center" wrapText="1"/>
    </xf>
    <xf numFmtId="0" fontId="6" fillId="2" borderId="45" xfId="0" applyFont="1" applyFill="1" applyBorder="1" applyAlignment="1" applyProtection="1">
      <alignment horizontal="center" vertical="center" wrapText="1"/>
      <protection locked="0"/>
    </xf>
    <xf numFmtId="176" fontId="6" fillId="2" borderId="46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47" xfId="0" applyFont="1" applyFill="1" applyBorder="1" applyAlignment="1" applyProtection="1">
      <alignment horizontal="center" vertical="center" wrapText="1"/>
      <protection locked="0"/>
    </xf>
    <xf numFmtId="176" fontId="6" fillId="2" borderId="48" xfId="0" applyNumberFormat="1" applyFont="1" applyFill="1" applyBorder="1" applyAlignment="1" applyProtection="1">
      <alignment horizontal="center" vertical="center" wrapText="1"/>
      <protection locked="0"/>
    </xf>
    <xf numFmtId="176" fontId="6" fillId="2" borderId="49" xfId="0" applyNumberFormat="1" applyFont="1" applyFill="1" applyBorder="1" applyAlignment="1">
      <alignment horizontal="center" vertical="center" wrapText="1"/>
    </xf>
    <xf numFmtId="0" fontId="12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vertical="center" wrapText="1"/>
    </xf>
    <xf numFmtId="0" fontId="14" fillId="7" borderId="0" xfId="0" applyFont="1" applyFill="1" applyBorder="1">
      <alignment vertical="center"/>
    </xf>
    <xf numFmtId="0" fontId="14" fillId="7" borderId="1" xfId="0" applyFont="1" applyFill="1" applyBorder="1" applyAlignment="1" applyProtection="1">
      <alignment horizontal="left" vertical="center"/>
      <protection locked="0"/>
    </xf>
    <xf numFmtId="0" fontId="0" fillId="0" borderId="0" xfId="0" applyFill="1">
      <alignment vertical="center"/>
    </xf>
    <xf numFmtId="0" fontId="15" fillId="0" borderId="0" xfId="0" applyFont="1">
      <alignment vertical="center"/>
    </xf>
    <xf numFmtId="0" fontId="0" fillId="0" borderId="0" xfId="0" applyFont="1">
      <alignment vertical="center"/>
    </xf>
    <xf numFmtId="0" fontId="14" fillId="2" borderId="0" xfId="0" applyFont="1" applyFill="1" applyAlignment="1">
      <alignment vertical="center"/>
    </xf>
    <xf numFmtId="0" fontId="16" fillId="2" borderId="3" xfId="0" applyFont="1" applyFill="1" applyBorder="1" applyAlignment="1">
      <alignment horizontal="center" vertical="center"/>
    </xf>
    <xf numFmtId="0" fontId="17" fillId="5" borderId="4" xfId="10" applyFont="1" applyFill="1" applyBorder="1" applyAlignment="1" applyProtection="1">
      <alignment horizontal="center" vertical="center"/>
      <protection locked="0"/>
    </xf>
    <xf numFmtId="185" fontId="18" fillId="2" borderId="4" xfId="0" applyNumberFormat="1" applyFont="1" applyFill="1" applyBorder="1" applyAlignment="1">
      <alignment horizontal="center" vertical="center"/>
    </xf>
    <xf numFmtId="177" fontId="18" fillId="2" borderId="4" xfId="0" applyNumberFormat="1" applyFont="1" applyFill="1" applyBorder="1" applyAlignment="1">
      <alignment horizontal="center" vertical="center"/>
    </xf>
    <xf numFmtId="0" fontId="19" fillId="2" borderId="50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center" vertical="center"/>
    </xf>
    <xf numFmtId="178" fontId="6" fillId="2" borderId="4" xfId="0" applyNumberFormat="1" applyFont="1" applyFill="1" applyBorder="1" applyAlignment="1">
      <alignment horizontal="center" vertical="center"/>
    </xf>
    <xf numFmtId="185" fontId="0" fillId="2" borderId="0" xfId="0" applyNumberFormat="1" applyFill="1">
      <alignment vertical="center"/>
    </xf>
    <xf numFmtId="184" fontId="0" fillId="2" borderId="0" xfId="0" applyNumberFormat="1" applyFill="1">
      <alignment vertical="center"/>
    </xf>
    <xf numFmtId="0" fontId="0" fillId="2" borderId="0" xfId="0" applyFont="1" applyFill="1">
      <alignment vertical="center"/>
    </xf>
    <xf numFmtId="0" fontId="16" fillId="2" borderId="0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185" fontId="18" fillId="2" borderId="5" xfId="0" applyNumberFormat="1" applyFont="1" applyFill="1" applyBorder="1" applyAlignment="1">
      <alignment horizontal="center" vertical="center"/>
    </xf>
    <xf numFmtId="185" fontId="18" fillId="2" borderId="6" xfId="0" applyNumberFormat="1" applyFont="1" applyFill="1" applyBorder="1" applyAlignment="1">
      <alignment horizontal="center" vertical="center"/>
    </xf>
    <xf numFmtId="177" fontId="21" fillId="8" borderId="5" xfId="0" applyNumberFormat="1" applyFont="1" applyFill="1" applyBorder="1" applyAlignment="1">
      <alignment horizontal="center" vertical="center"/>
    </xf>
    <xf numFmtId="177" fontId="21" fillId="8" borderId="6" xfId="0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5757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00"/>
      <color rgb="00FFFF99"/>
      <color rgb="00FF99CC"/>
      <color rgb="00C0C0C0"/>
      <color rgb="00CC99FF"/>
      <color rgb="003366FF"/>
      <color rgb="00000000"/>
      <color rgb="00FFFFFF"/>
      <color rgb="000000FF"/>
      <color rgb="00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rgbClr val="FF0000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rPr sz="1600">
                <a:solidFill>
                  <a:srgbClr val="FF0000">
                    <a:alpha val="100000"/>
                  </a:srgbClr>
                </a:solidFill>
              </a:rPr>
              <a:t>年度费用分布图</a:t>
            </a:r>
            <a:endParaRPr sz="1600" b="1" i="0" u="none" strike="noStrike" baseline="0">
              <a:solidFill>
                <a:srgbClr val="FF0000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/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025"/>
          <c:y val="0.382"/>
          <c:w val="0.42175"/>
          <c:h val="0.51625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chemeClr val="accent4">
                  <a:lumMod val="20000"/>
                  <a:lumOff val="80000"/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chemeClr val="accent4"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年度总表!$A$10:$A$16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年度总表!$O$10:$O$16</c:f>
              <c:numCache>
                <c:formatCode>0%</c:formatCode>
                <c:ptCount val="7"/>
                <c:pt idx="0">
                  <c:v>0.288451368502849</c:v>
                </c:pt>
                <c:pt idx="1">
                  <c:v>0.707061604213435</c:v>
                </c:pt>
                <c:pt idx="2">
                  <c:v>0</c:v>
                </c:pt>
                <c:pt idx="3">
                  <c:v>0.00448702728371611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</a:p>
        </c:txPr>
      </c:legendEntry>
      <c:layout>
        <c:manualLayout>
          <c:xMode val="edge"/>
          <c:yMode val="edge"/>
          <c:x val="0.0960815439886373"/>
          <c:y val="0.107330440739895"/>
          <c:w val="0.830060990893141"/>
          <c:h val="0.161452386389587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rgbClr val="000000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40000"/>
        <a:lumOff val="6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</c:spPr>
  <c:txPr>
    <a:bodyPr rot="0" wrap="square" anchor="ctr" anchorCtr="1"/>
    <a:lstStyle/>
    <a:p>
      <a:pPr>
        <a:defRPr lang="zh-CN" sz="92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"/>
          <c:y val="0.296"/>
          <c:w val="0.5565"/>
          <c:h val="0.376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July!$F$5:$F$11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July!$G$5:$G$11</c:f>
              <c:numCache>
                <c:formatCode>[$￥-804]#,##0.0_);[Red]\([$￥-804]#,##0.0\)</c:formatCode>
                <c:ptCount val="7"/>
                <c:pt idx="0">
                  <c:v>87</c:v>
                </c:pt>
                <c:pt idx="1">
                  <c:v>-87.82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July!$F$5:$F$11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July!$H$5:$H$11</c:f>
              <c:numCache>
                <c:formatCode>0%</c:formatCode>
                <c:ptCount val="7"/>
                <c:pt idx="0">
                  <c:v>-106.097560975607</c:v>
                </c:pt>
                <c:pt idx="1">
                  <c:v>107.097560975607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"/>
          <c:w val="0.172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25"/>
          <c:y val="0.296"/>
          <c:w val="0.552"/>
          <c:h val="0.372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August!$F$5:$F$11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August!$G$5:$G$11</c:f>
              <c:numCache>
                <c:formatCode>[$￥-804]#,##0.0_);[Red]\([$￥-804]#,##0.0\)</c:formatCode>
                <c:ptCount val="7"/>
                <c:pt idx="0">
                  <c:v>330.15</c:v>
                </c:pt>
                <c:pt idx="1">
                  <c:v>49.27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August!$F$5:$F$11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August!$H$5:$H$11</c:f>
              <c:numCache>
                <c:formatCode>0%</c:formatCode>
                <c:ptCount val="7"/>
                <c:pt idx="0">
                  <c:v>0.820411510362308</c:v>
                </c:pt>
                <c:pt idx="1">
                  <c:v>0.122434272650465</c:v>
                </c:pt>
                <c:pt idx="2">
                  <c:v>0</c:v>
                </c:pt>
                <c:pt idx="3">
                  <c:v>0.0571542169872273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25"/>
          <c:w val="0.172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25"/>
          <c:y val="0.292"/>
          <c:w val="0.5685"/>
          <c:h val="0.38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chemeClr val="accent4"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September!$F$5:$F$11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September!$G$5:$G$11</c:f>
              <c:numCache>
                <c:formatCode>[$￥-804]#,##0.0_);[Red]\([$￥-804]#,##0.0\)</c:formatCode>
                <c:ptCount val="7"/>
                <c:pt idx="0">
                  <c:v>515.44</c:v>
                </c:pt>
                <c:pt idx="1">
                  <c:v>493.16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September!$F$5:$F$11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September!$H$5:$H$11</c:f>
              <c:numCache>
                <c:formatCode>0%</c:formatCode>
                <c:ptCount val="7"/>
                <c:pt idx="0">
                  <c:v>0.511045012889153</c:v>
                </c:pt>
                <c:pt idx="1">
                  <c:v>0.488954987110847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"/>
          <c:w val="0.172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5"/>
          <c:y val="0.288"/>
          <c:w val="0.568"/>
          <c:h val="0.384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chemeClr val="tx1">
                  <a:lumMod val="50000"/>
                  <a:lumOff val="50000"/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October!$F$5:$F$11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October!$G$5:$G$11</c:f>
              <c:numCache>
                <c:formatCode>[$￥-804]#,##0.0_);[Red]\([$￥-804]#,##0.0\)</c:formatCode>
                <c:ptCount val="7"/>
                <c:pt idx="0">
                  <c:v>-1</c:v>
                </c:pt>
                <c:pt idx="1">
                  <c:v>325.15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October!$F$5:$F$11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October!$H$5:$H$11</c:f>
              <c:numCache>
                <c:formatCode>0%</c:formatCode>
                <c:ptCount val="7"/>
                <c:pt idx="0">
                  <c:v>-0.00308499151627333</c:v>
                </c:pt>
                <c:pt idx="1">
                  <c:v>1.00308499151627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95"/>
          <c:y val="0.14525"/>
          <c:w val="0.17125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"/>
          <c:y val="0.292"/>
          <c:w val="0.561"/>
          <c:h val="0.38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November!$F$5:$F$11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November!$G$5:$G$11</c:f>
              <c:numCache>
                <c:formatCode>[$￥-804]#,##0.0_);[Red]\([$￥-804]#,##0.0\)</c:formatCode>
                <c:ptCount val="7"/>
                <c:pt idx="0">
                  <c:v>20</c:v>
                </c:pt>
                <c:pt idx="1">
                  <c:v>-596.81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November!$F$5:$F$11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November!$H$5:$H$11</c:f>
              <c:numCache>
                <c:formatCode>0%</c:formatCode>
                <c:ptCount val="7"/>
                <c:pt idx="0">
                  <c:v>-0.0346734626653491</c:v>
                </c:pt>
                <c:pt idx="1">
                  <c:v>1.03467346266535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95"/>
          <c:y val="0.145"/>
          <c:w val="0.17125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"/>
          <c:y val="0.292"/>
          <c:w val="0.561"/>
          <c:h val="0.38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chemeClr val="accent4"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December!$F$5:$F$11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December!$G$5:$G$11</c:f>
              <c:numCache>
                <c:formatCode>[$￥-804]#,##0.0_);[Red]\([$￥-804]#,##0.0\)</c:formatCode>
                <c:ptCount val="7"/>
                <c:pt idx="0">
                  <c:v>372.76</c:v>
                </c:pt>
                <c:pt idx="1">
                  <c:v>493.47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December!$F$5:$F$11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December!$H$5:$H$11</c:f>
              <c:numCache>
                <c:formatCode>0%</c:formatCode>
                <c:ptCount val="7"/>
                <c:pt idx="0">
                  <c:v>0.430324509656789</c:v>
                </c:pt>
                <c:pt idx="1">
                  <c:v>0.569675490343212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95"/>
          <c:y val="0.145"/>
          <c:w val="0.17125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回报率总表!$A$5</c:f>
              <c:strCache>
                <c:ptCount val="1"/>
                <c:pt idx="0">
                  <c:v>黄金钱包回报率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回报率总表!$B$5:$N$5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回报率总表!$A$6</c:f>
              <c:strCache>
                <c:ptCount val="1"/>
                <c:pt idx="0">
                  <c:v>富国基金回报率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回报率总表!$B$6:$N$6</c:f>
              <c:numCache>
                <c:formatCode>General</c:formatCode>
                <c:ptCount val="13"/>
                <c:pt idx="0">
                  <c:v>1.03463829430277</c:v>
                </c:pt>
                <c:pt idx="1">
                  <c:v>4.61671524352698</c:v>
                </c:pt>
                <c:pt idx="2">
                  <c:v>3.03517875734638</c:v>
                </c:pt>
                <c:pt idx="3">
                  <c:v>1.30283694853801</c:v>
                </c:pt>
                <c:pt idx="4">
                  <c:v>-0.518209163552765</c:v>
                </c:pt>
                <c:pt idx="5">
                  <c:v>4.56317677428006</c:v>
                </c:pt>
                <c:pt idx="6">
                  <c:v>-0.481149587006879</c:v>
                </c:pt>
                <c:pt idx="7">
                  <c:v>0.271246345854231</c:v>
                </c:pt>
                <c:pt idx="8">
                  <c:v>2.70765149281552</c:v>
                </c:pt>
                <c:pt idx="9">
                  <c:v>1.7381445073511</c:v>
                </c:pt>
                <c:pt idx="10">
                  <c:v>-3.13584364760602</c:v>
                </c:pt>
                <c:pt idx="11">
                  <c:v>2.67680025082628</c:v>
                </c:pt>
                <c:pt idx="12">
                  <c:v>27.6887705021095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回报率总表!$A$7</c:f>
              <c:strCache>
                <c:ptCount val="1"/>
                <c:pt idx="0">
                  <c:v>爱钱进回报率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回报率总表!$B$7:$N$7</c:f>
              <c:numCache>
                <c:formatCode>General</c:formatCode>
                <c:ptCount val="13"/>
                <c:pt idx="0">
                  <c:v>0.00853555485374327</c:v>
                </c:pt>
                <c:pt idx="1">
                  <c:v>0.314639450946542</c:v>
                </c:pt>
                <c:pt idx="2">
                  <c:v>0.224653808481131</c:v>
                </c:pt>
                <c:pt idx="3">
                  <c:v>0.305267092980205</c:v>
                </c:pt>
                <c:pt idx="4">
                  <c:v>1.43659798955584</c:v>
                </c:pt>
                <c:pt idx="5">
                  <c:v>0.532472661829911</c:v>
                </c:pt>
                <c:pt idx="6">
                  <c:v>0.258880108455887</c:v>
                </c:pt>
                <c:pt idx="7">
                  <c:v>0.979868691956173</c:v>
                </c:pt>
                <c:pt idx="8">
                  <c:v>1.51495557180579</c:v>
                </c:pt>
                <c:pt idx="9">
                  <c:v>-0.0028952878611003</c:v>
                </c:pt>
                <c:pt idx="10">
                  <c:v>0.0614668195961138</c:v>
                </c:pt>
                <c:pt idx="11">
                  <c:v>1.14491484089259</c:v>
                </c:pt>
                <c:pt idx="12">
                  <c:v>6.49285893016352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回报率总表!$A$8</c:f>
              <c:strCache>
                <c:ptCount val="1"/>
                <c:pt idx="0">
                  <c:v>网信黄金回报率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回报率总表!$B$8:$N$8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6855163"/>
        <c:axId val="300410897"/>
      </c:lineChart>
      <c:catAx>
        <c:axId val="8368551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410897"/>
        <c:crosses val="autoZero"/>
        <c:auto val="1"/>
        <c:lblAlgn val="ctr"/>
        <c:lblOffset val="100"/>
        <c:noMultiLvlLbl val="0"/>
      </c:catAx>
      <c:valAx>
        <c:axId val="30041089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8551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94444444444"/>
          <c:y val="0.0435185185185186"/>
          <c:w val="0.894638888888889"/>
          <c:h val="0.732268518518518"/>
        </c:manualLayout>
      </c:layout>
      <c:lineChart>
        <c:grouping val="standard"/>
        <c:varyColors val="0"/>
        <c:ser>
          <c:idx val="0"/>
          <c:order val="0"/>
          <c:tx>
            <c:strRef>
              <c:f>回报率总表!$A$15</c:f>
              <c:strCache>
                <c:ptCount val="1"/>
                <c:pt idx="0">
                  <c:v>黄金钱包总额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回报率总表!$B$15:$N$15</c:f>
              <c:numCache>
                <c:formatCode>General</c:formatCode>
                <c:ptCount val="13"/>
                <c:pt idx="0">
                  <c:v>230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回报率总表!$A$30</c:f>
              <c:strCache>
                <c:ptCount val="1"/>
                <c:pt idx="0">
                  <c:v>爱钱进总额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回报率总表!$B$30:$N$30</c:f>
              <c:numCache>
                <c:formatCode>General</c:formatCode>
                <c:ptCount val="13"/>
                <c:pt idx="0">
                  <c:v>11715.7</c:v>
                </c:pt>
                <c:pt idx="1">
                  <c:v>11816.7</c:v>
                </c:pt>
                <c:pt idx="2">
                  <c:v>13353.88</c:v>
                </c:pt>
                <c:pt idx="3">
                  <c:v>33383.88</c:v>
                </c:pt>
                <c:pt idx="4">
                  <c:v>32785.79</c:v>
                </c:pt>
                <c:pt idx="5">
                  <c:v>32433.59</c:v>
                </c:pt>
                <c:pt idx="6">
                  <c:v>33606.29</c:v>
                </c:pt>
                <c:pt idx="7">
                  <c:v>33693.29</c:v>
                </c:pt>
                <c:pt idx="8">
                  <c:v>34023.44</c:v>
                </c:pt>
                <c:pt idx="9">
                  <c:v>34538.88</c:v>
                </c:pt>
                <c:pt idx="10">
                  <c:v>32537.88</c:v>
                </c:pt>
                <c:pt idx="11">
                  <c:v>32557.88</c:v>
                </c:pt>
                <c:pt idx="12">
                  <c:v>32930.64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回报率总表!$A$35</c:f>
              <c:strCache>
                <c:ptCount val="1"/>
                <c:pt idx="0">
                  <c:v>网信黄金总额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回报率总表!$A$22</c:f>
              <c:strCache>
                <c:ptCount val="1"/>
                <c:pt idx="0">
                  <c:v>富国钱包总额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回报率总表!$B$22:$N$22</c:f>
              <c:numCache>
                <c:formatCode>General</c:formatCode>
                <c:ptCount val="13"/>
                <c:pt idx="0">
                  <c:v>29087.46</c:v>
                </c:pt>
                <c:pt idx="1">
                  <c:v>37888.41</c:v>
                </c:pt>
                <c:pt idx="2">
                  <c:v>41137.61</c:v>
                </c:pt>
                <c:pt idx="3">
                  <c:v>22886.21</c:v>
                </c:pt>
                <c:pt idx="4">
                  <c:v>23384.38</c:v>
                </c:pt>
                <c:pt idx="5">
                  <c:v>23863.2</c:v>
                </c:pt>
                <c:pt idx="6">
                  <c:v>18252.12</c:v>
                </c:pt>
                <c:pt idx="7">
                  <c:v>18164.3</c:v>
                </c:pt>
                <c:pt idx="8">
                  <c:v>18213.57</c:v>
                </c:pt>
                <c:pt idx="9">
                  <c:v>18706.73</c:v>
                </c:pt>
                <c:pt idx="10">
                  <c:v>19031.88</c:v>
                </c:pt>
                <c:pt idx="11">
                  <c:v>18435.07</c:v>
                </c:pt>
                <c:pt idx="12">
                  <c:v>18928.54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94699934"/>
        <c:axId val="669311050"/>
      </c:lineChart>
      <c:catAx>
        <c:axId val="3946999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311050"/>
        <c:crosses val="autoZero"/>
        <c:auto val="1"/>
        <c:lblAlgn val="ctr"/>
        <c:lblOffset val="100"/>
        <c:noMultiLvlLbl val="0"/>
      </c:catAx>
      <c:valAx>
        <c:axId val="669311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46999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"/>
          <c:y val="0.292"/>
          <c:w val="0.559"/>
          <c:h val="0.38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4"/>
            <c:spPr>
              <a:solidFill>
                <a:schemeClr val="accent4"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January!$F$5:$F$11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January!$G$5:$G$11</c:f>
              <c:numCache>
                <c:formatCode>[$￥-804]#,##0.0_);[Red]\([$￥-804]#,##0.0\)</c:formatCode>
                <c:ptCount val="7"/>
                <c:pt idx="0">
                  <c:v>1</c:v>
                </c:pt>
                <c:pt idx="1">
                  <c:v>300.95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January!$F$5:$F$11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January!$H$5:$H$11</c:f>
              <c:numCache>
                <c:formatCode>0%</c:formatCode>
                <c:ptCount val="7"/>
                <c:pt idx="0">
                  <c:v>0.00331180659049511</c:v>
                </c:pt>
                <c:pt idx="1">
                  <c:v>0.996688193409505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"/>
          <c:w val="0.172"/>
          <c:h val="0.738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"/>
          <c:y val="0.288"/>
          <c:w val="0.5685"/>
          <c:h val="0.384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February!$F$5:$F$11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February!$G$5:$G$11</c:f>
              <c:numCache>
                <c:formatCode>[$￥-804]#,##0.0_);[Red]\([$￥-804]#,##0.0\)</c:formatCode>
                <c:ptCount val="7"/>
                <c:pt idx="0">
                  <c:v>37.18</c:v>
                </c:pt>
                <c:pt idx="1">
                  <c:v>1749.2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February!$F$5:$F$11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February!$H$5:$H$11</c:f>
              <c:numCache>
                <c:formatCode>0%</c:formatCode>
                <c:ptCount val="7"/>
                <c:pt idx="0">
                  <c:v>0.0208130408983531</c:v>
                </c:pt>
                <c:pt idx="1">
                  <c:v>0.979186959101647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25"/>
          <c:w val="0.172"/>
          <c:h val="0.738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"/>
          <c:y val="0.284"/>
          <c:w val="0.5755"/>
          <c:h val="0.388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chemeClr val="tx1">
                  <a:lumMod val="50000"/>
                  <a:lumOff val="50000"/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March!$F$5:$F$11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March!$G$5:$G$11</c:f>
              <c:numCache>
                <c:formatCode>[$￥-804]#,##0.0_);[Red]\([$￥-804]#,##0.0\)</c:formatCode>
                <c:ptCount val="7"/>
                <c:pt idx="0">
                  <c:v>30</c:v>
                </c:pt>
                <c:pt idx="1">
                  <c:v>1248.6</c:v>
                </c:pt>
                <c:pt idx="2">
                  <c:v>0</c:v>
                </c:pt>
                <c:pt idx="3">
                  <c:v>10.26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March!$F$5:$F$11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March!$H$5:$H$11</c:f>
              <c:numCache>
                <c:formatCode>0%</c:formatCode>
                <c:ptCount val="7"/>
                <c:pt idx="0">
                  <c:v>0.0232763837810158</c:v>
                </c:pt>
                <c:pt idx="1">
                  <c:v>0.968763092965877</c:v>
                </c:pt>
                <c:pt idx="2">
                  <c:v>0</c:v>
                </c:pt>
                <c:pt idx="3">
                  <c:v>0.0079605232531074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25"/>
          <c:w val="0.172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25"/>
          <c:y val="0.296"/>
          <c:w val="0.55425"/>
          <c:h val="0.376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chemeClr val="accent4"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April!$F$5:$F$11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April!$G$5:$G$11</c:f>
              <c:numCache>
                <c:formatCode>[$￥-804]#,##0.0_);[Red]\([$￥-804]#,##0.0\)</c:formatCode>
                <c:ptCount val="7"/>
                <c:pt idx="0">
                  <c:v>101.91</c:v>
                </c:pt>
                <c:pt idx="1">
                  <c:v>298.17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April!$F$5:$F$11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April!$H$5:$H$11</c:f>
              <c:numCache>
                <c:formatCode>0%</c:formatCode>
                <c:ptCount val="7"/>
                <c:pt idx="0">
                  <c:v>0.254724055188962</c:v>
                </c:pt>
                <c:pt idx="1">
                  <c:v>0.745275944811038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"/>
          <c:w val="0.172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"/>
          <c:y val="0.292"/>
          <c:w val="0.56375"/>
          <c:h val="0.38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chemeClr val="accent4"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May!$F$5:$F$11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May!$G$5:$G$11</c:f>
              <c:numCache>
                <c:formatCode>[$￥-804]#,##0.0_);[Red]\([$￥-804]#,##0.0\)</c:formatCode>
                <c:ptCount val="7"/>
                <c:pt idx="0">
                  <c:v>471</c:v>
                </c:pt>
                <c:pt idx="1">
                  <c:v>-121.18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May!$F$5:$F$11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May!$H$5:$H$11</c:f>
              <c:numCache>
                <c:formatCode>0%</c:formatCode>
                <c:ptCount val="7"/>
                <c:pt idx="0">
                  <c:v>1.34640672345778</c:v>
                </c:pt>
                <c:pt idx="1">
                  <c:v>-0.346406723457779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"/>
          <c:w val="0.172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75" b="0" i="0" u="none" strike="noStrike" kern="1200" baseline="0">
                <a:solidFill>
                  <a:srgbClr val="3366FF">
                    <a:alpha val="100000"/>
                  </a:srgbClr>
                </a:solidFill>
                <a:latin typeface="PMingLiU" panose="02020300000000000000" charset="-122"/>
                <a:ea typeface="PMingLiU" panose="02020300000000000000" charset="-122"/>
                <a:cs typeface="PMingLiU" panose="02020300000000000000" charset="-122"/>
              </a:defRPr>
            </a:pPr>
            <a:r>
              <a:t>費用分布圖</a:t>
            </a:r>
            <a:endParaRPr sz="875" b="0" i="0" u="none" strike="noStrike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endParaRPr>
          </a:p>
        </c:rich>
      </c:tx>
      <c:layout>
        <c:manualLayout>
          <c:x val="-0.0135"/>
          <c:y val="-0.0075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"/>
          <c:y val="0.288"/>
          <c:w val="0.57075"/>
          <c:h val="0.384"/>
        </c:manualLayout>
      </c:layout>
      <c:pieChart>
        <c:varyColors val="1"/>
        <c:ser>
          <c:idx val="0"/>
          <c:order val="0"/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chemeClr val="accent4">
                  <a:alpha val="100000"/>
                </a:scheme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905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dLbl>
              <c:idx val="6"/>
              <c:layout/>
              <c:numFmt formatCode="0%" sourceLinked="0"/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rgbClr val="3366FF">
                          <a:alpha val="100000"/>
                        </a:srgbClr>
                      </a:solidFill>
                      <a:latin typeface="PMingLiU" panose="02020300000000000000" charset="-122"/>
                      <a:ea typeface="PMingLiU" panose="02020300000000000000" charset="-122"/>
                      <a:cs typeface="PMingLiU" panose="02020300000000000000" charset="-122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June!$F$5:$F$11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June!$G$5:$G$11</c:f>
              <c:numCache>
                <c:formatCode>[$￥-804]#,##0.0_);[Red]\([$￥-804]#,##0.0\)</c:formatCode>
                <c:ptCount val="7"/>
                <c:pt idx="0">
                  <c:v>172.7</c:v>
                </c:pt>
                <c:pt idx="1">
                  <c:v>1088.92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explosion val="25"/>
          <c:dPt>
            <c:idx val="0"/>
            <c:bubble3D val="0"/>
            <c:explosion val="25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1"/>
            <c:bubble3D val="0"/>
            <c:explosion val="25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2"/>
            <c:bubble3D val="0"/>
            <c:explosion val="25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3"/>
            <c:bubble3D val="0"/>
            <c:explosion val="25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4"/>
            <c:bubble3D val="0"/>
            <c:explosion val="25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5"/>
            <c:bubble3D val="0"/>
            <c:explosion val="2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Pt>
            <c:idx val="6"/>
            <c:bubble3D val="0"/>
            <c:explosion val="25"/>
            <c:spPr>
              <a:solidFill>
                <a:srgbClr val="0066CC">
                  <a:alpha val="100000"/>
                </a:srgbClr>
              </a:solidFill>
              <a:ln w="12700">
                <a:solidFill>
                  <a:srgbClr val="000000">
                    <a:alpha val="100000"/>
                  </a:srgbClr>
                </a:solidFill>
                <a:prstDash val="solid"/>
              </a:ln>
            </c:spPr>
          </c:dPt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75" b="0" i="0" u="none" strike="noStrike" kern="1200" baseline="0">
                    <a:solidFill>
                      <a:srgbClr val="3366FF">
                        <a:alpha val="100000"/>
                      </a:srgbClr>
                    </a:solidFill>
                    <a:latin typeface="PMingLiU" panose="02020300000000000000" charset="-122"/>
                    <a:ea typeface="PMingLiU" panose="02020300000000000000" charset="-122"/>
                    <a:cs typeface="PMingLiU" panose="02020300000000000000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000000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June!$F$5:$F$11</c:f>
              <c:strCache>
                <c:ptCount val="7"/>
                <c:pt idx="0">
                  <c:v>爱钱进</c:v>
                </c:pt>
                <c:pt idx="1">
                  <c:v>富国基金</c:v>
                </c:pt>
                <c:pt idx="2">
                  <c:v>网信p2p</c:v>
                </c:pt>
                <c:pt idx="3">
                  <c:v>网信黄金</c:v>
                </c:pt>
                <c:pt idx="4">
                  <c:v>壹手黄金</c:v>
                </c:pt>
                <c:pt idx="5">
                  <c:v>黄金钱包</c:v>
                </c:pt>
              </c:strCache>
            </c:strRef>
          </c:cat>
          <c:val>
            <c:numRef>
              <c:f>June!$H$5:$H$11</c:f>
              <c:numCache>
                <c:formatCode>0%</c:formatCode>
                <c:ptCount val="7"/>
                <c:pt idx="0">
                  <c:v>0.136887493857104</c:v>
                </c:pt>
                <c:pt idx="1">
                  <c:v>0.863112506142896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</c:spPr>
    </c:plotArea>
    <c:legend>
      <c:legendPos val="r"/>
      <c:layout>
        <c:manualLayout>
          <c:xMode val="edge"/>
          <c:yMode val="edge"/>
          <c:x val="0.74875"/>
          <c:y val="0.14525"/>
          <c:w val="0.172"/>
          <c:h val="0.738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50" b="0" i="0" u="none" strike="noStrike" kern="1200" baseline="0">
              <a:solidFill>
                <a:srgbClr val="3366FF">
                  <a:alpha val="100000"/>
                </a:srgbClr>
              </a:solidFill>
              <a:latin typeface="PMingLiU" panose="02020300000000000000" charset="-122"/>
              <a:ea typeface="PMingLiU" panose="02020300000000000000" charset="-122"/>
              <a:cs typeface="PMingLiU" panose="020203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  <a:alpha val="100000"/>
      </a:schemeClr>
    </a:solidFill>
    <a:ln w="3175" cap="flat" cmpd="sng" algn="ctr">
      <a:solidFill>
        <a:srgbClr val="CC99FF">
          <a:alpha val="100000"/>
        </a:srgbClr>
      </a:solidFill>
      <a:prstDash val="solid"/>
      <a:round/>
    </a:ln>
    <a:effectLst>
      <a:outerShdw dist="35921" dir="2700000" algn="br" rotWithShape="0">
        <a:srgbClr val="000000"/>
      </a:outerShdw>
    </a:effectLst>
  </c:spPr>
  <c:txPr>
    <a:bodyPr rot="0" wrap="square" anchor="ctr" anchorCtr="1"/>
    <a:lstStyle/>
    <a:p>
      <a:pPr>
        <a:defRPr lang="zh-CN" sz="1075" b="0" i="0" u="none" strike="noStrike" baseline="0">
          <a:solidFill>
            <a:srgbClr val="000000"/>
          </a:solidFill>
          <a:latin typeface="PMingLiU" panose="02020300000000000000" charset="-122"/>
          <a:ea typeface="PMingLiU" panose="02020300000000000000" charset="-122"/>
          <a:cs typeface="PMingLiU" panose="020203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3</xdr:row>
      <xdr:rowOff>9525</xdr:rowOff>
    </xdr:from>
    <xdr:to>
      <xdr:col>1</xdr:col>
      <xdr:colOff>0</xdr:colOff>
      <xdr:row>4</xdr:row>
      <xdr:rowOff>9525</xdr:rowOff>
    </xdr:to>
    <xdr:cxnSp>
      <xdr:nvCxnSpPr>
        <xdr:cNvPr id="70767" name="AutoShape 1"/>
        <xdr:cNvCxnSpPr/>
      </xdr:nvCxnSpPr>
      <xdr:spPr>
        <a:xfrm>
          <a:off x="9525" y="685800"/>
          <a:ext cx="1097915" cy="3429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57150</xdr:colOff>
      <xdr:row>3</xdr:row>
      <xdr:rowOff>47625</xdr:rowOff>
    </xdr:from>
    <xdr:to>
      <xdr:col>0</xdr:col>
      <xdr:colOff>361315</xdr:colOff>
      <xdr:row>3</xdr:row>
      <xdr:rowOff>247650</xdr:rowOff>
    </xdr:to>
    <xdr:sp>
      <xdr:nvSpPr>
        <xdr:cNvPr id="2" name="Text Box 2"/>
        <xdr:cNvSpPr txBox="1"/>
      </xdr:nvSpPr>
      <xdr:spPr>
        <a:xfrm>
          <a:off x="57150" y="723900"/>
          <a:ext cx="304165" cy="2000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PMingLiU" panose="02020300000000000000" charset="-120"/>
              <a:ea typeface="PMingLiU" panose="02020300000000000000" charset="-120"/>
              <a:cs typeface="PMingLiU" panose="02020300000000000000" charset="-120"/>
              <a:sym typeface="PMingLiU" panose="02020300000000000000" charset="-120"/>
            </a:rPr>
            <a:t>Item</a:t>
          </a:r>
          <a:endParaRPr lang="zh-CN" altLang="en-US" sz="10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PMingLiU" panose="02020300000000000000" charset="-120"/>
            <a:ea typeface="PMingLiU" panose="02020300000000000000" charset="-120"/>
            <a:cs typeface="PMingLiU" panose="02020300000000000000" charset="-120"/>
            <a:sym typeface="PMingLiU" panose="02020300000000000000" charset="-120"/>
          </a:endParaRPr>
        </a:p>
      </xdr:txBody>
    </xdr:sp>
    <xdr:clientData/>
  </xdr:twoCellAnchor>
  <xdr:twoCellAnchor editAs="oneCell">
    <xdr:from>
      <xdr:col>0</xdr:col>
      <xdr:colOff>600075</xdr:colOff>
      <xdr:row>2</xdr:row>
      <xdr:rowOff>190500</xdr:rowOff>
    </xdr:from>
    <xdr:to>
      <xdr:col>1</xdr:col>
      <xdr:colOff>0</xdr:colOff>
      <xdr:row>3</xdr:row>
      <xdr:rowOff>66675</xdr:rowOff>
    </xdr:to>
    <xdr:sp>
      <xdr:nvSpPr>
        <xdr:cNvPr id="3" name="Text Box 3"/>
        <xdr:cNvSpPr txBox="1"/>
      </xdr:nvSpPr>
      <xdr:spPr>
        <a:xfrm>
          <a:off x="600075" y="523875"/>
          <a:ext cx="507365" cy="219075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0" bIns="0" anchor="t" anchorCtr="0" upright="1">
          <a:spAutoFit/>
        </a:bodyPr>
        <a:p>
          <a:pPr algn="l" rtl="0"/>
          <a:r>
            <a:rPr lang="zh-CN" altLang="en-US" sz="10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PMingLiU" panose="02020300000000000000" charset="-120"/>
              <a:ea typeface="PMingLiU" panose="02020300000000000000" charset="-120"/>
              <a:cs typeface="PMingLiU" panose="02020300000000000000" charset="-120"/>
              <a:sym typeface="PMingLiU" panose="02020300000000000000" charset="-120"/>
            </a:rPr>
            <a:t>Date</a:t>
          </a:r>
          <a:endParaRPr lang="zh-CN" altLang="en-US" sz="10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PMingLiU" panose="02020300000000000000" charset="-120"/>
            <a:ea typeface="PMingLiU" panose="02020300000000000000" charset="-120"/>
            <a:cs typeface="PMingLiU" panose="02020300000000000000" charset="-120"/>
            <a:sym typeface="PMingLiU" panose="02020300000000000000" charset="-120"/>
          </a:endParaRPr>
        </a:p>
      </xdr:txBody>
    </xdr:sp>
    <xdr:clientData/>
  </xdr:twoCellAnchor>
  <xdr:twoCellAnchor>
    <xdr:from>
      <xdr:col>1</xdr:col>
      <xdr:colOff>66675</xdr:colOff>
      <xdr:row>17</xdr:row>
      <xdr:rowOff>38735</xdr:rowOff>
    </xdr:from>
    <xdr:to>
      <xdr:col>14</xdr:col>
      <xdr:colOff>56515</xdr:colOff>
      <xdr:row>30</xdr:row>
      <xdr:rowOff>95250</xdr:rowOff>
    </xdr:to>
    <xdr:graphicFrame>
      <xdr:nvGraphicFramePr>
        <xdr:cNvPr id="70770" name="Chart 10"/>
        <xdr:cNvGraphicFramePr/>
      </xdr:nvGraphicFramePr>
      <xdr:xfrm>
        <a:off x="1174115" y="3658235"/>
        <a:ext cx="10927715" cy="265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84125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84126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84130" name="Chart 6"/>
        <xdr:cNvGraphicFramePr/>
      </xdr:nvGraphicFramePr>
      <xdr:xfrm>
        <a:off x="9525" y="2762250"/>
        <a:ext cx="5153660" cy="2324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86173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86174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86178" name="Chart 6"/>
        <xdr:cNvGraphicFramePr/>
      </xdr:nvGraphicFramePr>
      <xdr:xfrm>
        <a:off x="9525" y="2771775"/>
        <a:ext cx="5153660" cy="2333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88221" name="AutoShape 1"/>
        <xdr:cNvCxnSpPr/>
      </xdr:nvCxnSpPr>
      <xdr:spPr>
        <a:xfrm>
          <a:off x="5450205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88222" name="AutoShape 2"/>
        <xdr:cNvCxnSpPr/>
      </xdr:nvCxnSpPr>
      <xdr:spPr>
        <a:xfrm>
          <a:off x="5450205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88990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98515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507990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88226" name="Chart 6"/>
        <xdr:cNvGraphicFramePr/>
      </xdr:nvGraphicFramePr>
      <xdr:xfrm>
        <a:off x="9525" y="2733675"/>
        <a:ext cx="5177155" cy="2333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90269" name="AutoShape 1"/>
        <xdr:cNvCxnSpPr/>
      </xdr:nvCxnSpPr>
      <xdr:spPr>
        <a:xfrm>
          <a:off x="5450205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90270" name="AutoShape 2"/>
        <xdr:cNvCxnSpPr/>
      </xdr:nvCxnSpPr>
      <xdr:spPr>
        <a:xfrm>
          <a:off x="5450205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88990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98515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507990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90274" name="Chart 6"/>
        <xdr:cNvGraphicFramePr/>
      </xdr:nvGraphicFramePr>
      <xdr:xfrm>
        <a:off x="9525" y="2752725"/>
        <a:ext cx="5177155" cy="2333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92317" name="AutoShape 1"/>
        <xdr:cNvCxnSpPr/>
      </xdr:nvCxnSpPr>
      <xdr:spPr>
        <a:xfrm>
          <a:off x="5450205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92318" name="AutoShape 2"/>
        <xdr:cNvCxnSpPr/>
      </xdr:nvCxnSpPr>
      <xdr:spPr>
        <a:xfrm>
          <a:off x="5450205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88990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98515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507990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92322" name="Chart 6"/>
        <xdr:cNvGraphicFramePr/>
      </xdr:nvGraphicFramePr>
      <xdr:xfrm>
        <a:off x="9525" y="2781300"/>
        <a:ext cx="5177155" cy="2333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260350</xdr:colOff>
      <xdr:row>3</xdr:row>
      <xdr:rowOff>111125</xdr:rowOff>
    </xdr:from>
    <xdr:to>
      <xdr:col>19</xdr:col>
      <xdr:colOff>584200</xdr:colOff>
      <xdr:row>17</xdr:row>
      <xdr:rowOff>6350</xdr:rowOff>
    </xdr:to>
    <xdr:graphicFrame>
      <xdr:nvGraphicFramePr>
        <xdr:cNvPr id="3" name="图表 2"/>
        <xdr:cNvGraphicFramePr/>
      </xdr:nvGraphicFramePr>
      <xdr:xfrm>
        <a:off x="13369290" y="720725"/>
        <a:ext cx="461010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355600</xdr:colOff>
      <xdr:row>18</xdr:row>
      <xdr:rowOff>101600</xdr:rowOff>
    </xdr:from>
    <xdr:to>
      <xdr:col>19</xdr:col>
      <xdr:colOff>641350</xdr:colOff>
      <xdr:row>32</xdr:row>
      <xdr:rowOff>44450</xdr:rowOff>
    </xdr:to>
    <xdr:graphicFrame>
      <xdr:nvGraphicFramePr>
        <xdr:cNvPr id="4" name="图表 3"/>
        <xdr:cNvGraphicFramePr/>
      </xdr:nvGraphicFramePr>
      <xdr:xfrm>
        <a:off x="13464540" y="3711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94347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94348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94352" name="Chart 43"/>
        <xdr:cNvGraphicFramePr/>
      </xdr:nvGraphicFramePr>
      <xdr:xfrm>
        <a:off x="9525" y="2752725"/>
        <a:ext cx="5153660" cy="2333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71837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71838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71842" name="Chart 6"/>
        <xdr:cNvGraphicFramePr/>
      </xdr:nvGraphicFramePr>
      <xdr:xfrm>
        <a:off x="9525" y="2771775"/>
        <a:ext cx="5153660" cy="2324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73885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73886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73890" name="Chart 6"/>
        <xdr:cNvGraphicFramePr/>
      </xdr:nvGraphicFramePr>
      <xdr:xfrm>
        <a:off x="9525" y="2781300"/>
        <a:ext cx="5153660" cy="2324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75933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75934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75938" name="Chart 6"/>
        <xdr:cNvGraphicFramePr/>
      </xdr:nvGraphicFramePr>
      <xdr:xfrm>
        <a:off x="9525" y="2781300"/>
        <a:ext cx="5153660" cy="2333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77981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77982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77986" name="Chart 6"/>
        <xdr:cNvGraphicFramePr/>
      </xdr:nvGraphicFramePr>
      <xdr:xfrm>
        <a:off x="9525" y="2743200"/>
        <a:ext cx="5153660" cy="2333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80029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80030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80034" name="Chart 6"/>
        <xdr:cNvGraphicFramePr/>
      </xdr:nvGraphicFramePr>
      <xdr:xfrm>
        <a:off x="9525" y="2762250"/>
        <a:ext cx="5153660" cy="2333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</xdr:colOff>
      <xdr:row>1</xdr:row>
      <xdr:rowOff>9525</xdr:rowOff>
    </xdr:from>
    <xdr:to>
      <xdr:col>10</xdr:col>
      <xdr:colOff>9525</xdr:colOff>
      <xdr:row>2</xdr:row>
      <xdr:rowOff>9525</xdr:rowOff>
    </xdr:to>
    <xdr:cxnSp>
      <xdr:nvCxnSpPr>
        <xdr:cNvPr id="82077" name="AutoShape 1"/>
        <xdr:cNvCxnSpPr/>
      </xdr:nvCxnSpPr>
      <xdr:spPr>
        <a:xfrm>
          <a:off x="5426710" y="104775"/>
          <a:ext cx="977265" cy="304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9</xdr:col>
      <xdr:colOff>8890</xdr:colOff>
      <xdr:row>1</xdr:row>
      <xdr:rowOff>9525</xdr:rowOff>
    </xdr:from>
    <xdr:to>
      <xdr:col>10</xdr:col>
      <xdr:colOff>0</xdr:colOff>
      <xdr:row>3</xdr:row>
      <xdr:rowOff>0</xdr:rowOff>
    </xdr:to>
    <xdr:cxnSp>
      <xdr:nvCxnSpPr>
        <xdr:cNvPr id="82078" name="AutoShape 2"/>
        <xdr:cNvCxnSpPr/>
      </xdr:nvCxnSpPr>
      <xdr:spPr>
        <a:xfrm>
          <a:off x="5426710" y="104775"/>
          <a:ext cx="967740" cy="60007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9</xdr:col>
      <xdr:colOff>447675</xdr:colOff>
      <xdr:row>1</xdr:row>
      <xdr:rowOff>38100</xdr:rowOff>
    </xdr:from>
    <xdr:to>
      <xdr:col>10</xdr:col>
      <xdr:colOff>0</xdr:colOff>
      <xdr:row>1</xdr:row>
      <xdr:rowOff>209550</xdr:rowOff>
    </xdr:to>
    <xdr:sp>
      <xdr:nvSpPr>
        <xdr:cNvPr id="2" name="Text Box 3"/>
        <xdr:cNvSpPr txBox="1"/>
      </xdr:nvSpPr>
      <xdr:spPr>
        <a:xfrm>
          <a:off x="5865495" y="133350"/>
          <a:ext cx="528955" cy="1714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27432" tIns="18288" rIns="27432" bIns="0" anchor="t" anchorCtr="0" upright="1">
          <a:spAutoFit/>
        </a:bodyPr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Date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457200</xdr:colOff>
      <xdr:row>1</xdr:row>
      <xdr:rowOff>276225</xdr:rowOff>
    </xdr:from>
    <xdr:to>
      <xdr:col>10</xdr:col>
      <xdr:colOff>38100</xdr:colOff>
      <xdr:row>2</xdr:row>
      <xdr:rowOff>142875</xdr:rowOff>
    </xdr:to>
    <xdr:sp>
      <xdr:nvSpPr>
        <xdr:cNvPr id="3" name="Text Box 4"/>
        <xdr:cNvSpPr txBox="1"/>
      </xdr:nvSpPr>
      <xdr:spPr>
        <a:xfrm>
          <a:off x="5875020" y="371475"/>
          <a:ext cx="557530" cy="1714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Item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 editAs="oneCell">
    <xdr:from>
      <xdr:col>9</xdr:col>
      <xdr:colOff>66675</xdr:colOff>
      <xdr:row>1</xdr:row>
      <xdr:rowOff>295275</xdr:rowOff>
    </xdr:from>
    <xdr:to>
      <xdr:col>9</xdr:col>
      <xdr:colOff>466725</xdr:colOff>
      <xdr:row>2</xdr:row>
      <xdr:rowOff>276225</xdr:rowOff>
    </xdr:to>
    <xdr:sp>
      <xdr:nvSpPr>
        <xdr:cNvPr id="4" name="Text Box 5"/>
        <xdr:cNvSpPr txBox="1"/>
      </xdr:nvSpPr>
      <xdr:spPr>
        <a:xfrm>
          <a:off x="5484495" y="390525"/>
          <a:ext cx="400050" cy="2857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27432" bIns="18288" anchor="ctr" anchorCtr="0" upright="1"/>
        <a:p>
          <a:pPr algn="ctr" rtl="0"/>
          <a:r>
            <a:rPr lang="zh-CN" altLang="en-US" sz="8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atin typeface="Verdana" panose="020B0604030504040204" charset="0"/>
              <a:ea typeface="Verdana" panose="020B0604030504040204" charset="0"/>
              <a:cs typeface="Verdana" panose="020B0604030504040204" charset="0"/>
              <a:sym typeface="Verdana" panose="020B0604030504040204" charset="0"/>
            </a:rPr>
            <a:t>Cost</a:t>
          </a:r>
          <a:endParaRPr lang="zh-CN" altLang="en-US" sz="80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atin typeface="Verdana" panose="020B0604030504040204" charset="0"/>
            <a:ea typeface="Verdana" panose="020B0604030504040204" charset="0"/>
            <a:cs typeface="Verdana" panose="020B0604030504040204" charset="0"/>
            <a:sym typeface="Verdana" panose="020B0604030504040204" charset="0"/>
          </a:endParaRPr>
        </a:p>
      </xdr:txBody>
    </xdr:sp>
    <xdr:clientData/>
  </xdr:twoCellAnchor>
  <xdr:twoCellAnchor>
    <xdr:from>
      <xdr:col>0</xdr:col>
      <xdr:colOff>9525</xdr:colOff>
      <xdr:row>12</xdr:row>
      <xdr:rowOff>209550</xdr:rowOff>
    </xdr:from>
    <xdr:to>
      <xdr:col>8</xdr:col>
      <xdr:colOff>19050</xdr:colOff>
      <xdr:row>24</xdr:row>
      <xdr:rowOff>28575</xdr:rowOff>
    </xdr:to>
    <xdr:graphicFrame>
      <xdr:nvGraphicFramePr>
        <xdr:cNvPr id="82082" name="Chart 6"/>
        <xdr:cNvGraphicFramePr/>
      </xdr:nvGraphicFramePr>
      <xdr:xfrm>
        <a:off x="9525" y="2743200"/>
        <a:ext cx="5153660" cy="2333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opLeftCell="A19" workbookViewId="0">
      <selection activeCell="C39" sqref="C39"/>
    </sheetView>
  </sheetViews>
  <sheetFormatPr defaultColWidth="9" defaultRowHeight="15.75"/>
  <cols>
    <col min="1" max="1" width="11.6266666666667" style="1"/>
    <col min="2" max="2" width="8.37333333333333" style="1"/>
    <col min="3" max="3" width="9.4" style="1" customWidth="1"/>
    <col min="4" max="4" width="9.3" style="1" customWidth="1"/>
    <col min="5" max="5" width="7.62666666666667" style="1" customWidth="1"/>
    <col min="6" max="6" width="10.1" style="1" customWidth="1"/>
    <col min="7" max="7" width="9.5" style="1" customWidth="1"/>
    <col min="8" max="12" width="7.62666666666667" style="1" customWidth="1"/>
    <col min="13" max="13" width="8.9" style="1" customWidth="1"/>
    <col min="14" max="14" width="13.5" style="1" customWidth="1"/>
    <col min="15" max="15" width="7.62666666666667" style="1" customWidth="1"/>
    <col min="16" max="16384" width="9" style="1"/>
  </cols>
  <sheetData>
    <row r="1" ht="9" customHeight="1"/>
    <row r="2" ht="17.25" customHeight="1" spans="1:4">
      <c r="A2" s="112" t="s">
        <v>0</v>
      </c>
      <c r="B2" s="113">
        <v>2017</v>
      </c>
      <c r="D2" s="117"/>
    </row>
    <row r="3" ht="27" customHeight="1" spans="1:14">
      <c r="A3" s="118" t="s">
        <v>1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28"/>
    </row>
    <row r="4" ht="27" customHeight="1" spans="1:15">
      <c r="A4" s="30"/>
      <c r="B4" s="119" t="s">
        <v>2</v>
      </c>
      <c r="C4" s="119" t="s">
        <v>3</v>
      </c>
      <c r="D4" s="119" t="s">
        <v>4</v>
      </c>
      <c r="E4" s="119" t="s">
        <v>5</v>
      </c>
      <c r="F4" s="119" t="s">
        <v>6</v>
      </c>
      <c r="G4" s="119" t="s">
        <v>7</v>
      </c>
      <c r="H4" s="119" t="s">
        <v>8</v>
      </c>
      <c r="I4" s="119" t="s">
        <v>9</v>
      </c>
      <c r="J4" s="119" t="s">
        <v>10</v>
      </c>
      <c r="K4" s="119" t="s">
        <v>11</v>
      </c>
      <c r="L4" s="119" t="s">
        <v>12</v>
      </c>
      <c r="M4" s="119" t="s">
        <v>13</v>
      </c>
      <c r="N4" s="129" t="s">
        <v>14</v>
      </c>
      <c r="O4" s="130"/>
    </row>
    <row r="5" spans="1:15">
      <c r="A5" s="30" t="s">
        <v>15</v>
      </c>
      <c r="B5" s="120" t="str">
        <f>IF(January!$C$7="0","0",January!$C$7)</f>
        <v>0</v>
      </c>
      <c r="C5" s="120" t="str">
        <f>IF(February!$C$7="0","0",February!$C$7)</f>
        <v>0</v>
      </c>
      <c r="D5" s="120" t="str">
        <f>IF(March!$C$7="0","0",March!$C$7)</f>
        <v>0</v>
      </c>
      <c r="E5" s="120" t="str">
        <f>IF(April!$C$7="0","0",April!$C$7)</f>
        <v>0</v>
      </c>
      <c r="F5" s="120" t="str">
        <f>IF(May!$C$7="0","0",May!$C$7)</f>
        <v>0</v>
      </c>
      <c r="G5" s="120" t="str">
        <f>IF(June!$C$7="0","0",June!$C$7)</f>
        <v>0</v>
      </c>
      <c r="H5" s="120" t="str">
        <f>IF(July!$C$7="0","0",July!$C$7)</f>
        <v>0</v>
      </c>
      <c r="I5" s="120" t="str">
        <f>IF(August!$C$7="0","0",August!$C$7)</f>
        <v>0</v>
      </c>
      <c r="J5" s="120" t="str">
        <f>IF(September!$C$7="0","0",September!$C$7)</f>
        <v>0</v>
      </c>
      <c r="K5" s="120" t="str">
        <f>IF(October!$C$7="0","0",October!$C$7)</f>
        <v>0</v>
      </c>
      <c r="L5" s="120" t="str">
        <f>IF(November!$C$7="0","0",November!$C$7)</f>
        <v>0</v>
      </c>
      <c r="M5" s="120" t="str">
        <f>IF(December!$C$7="0","0",December!$C$7)</f>
        <v>0</v>
      </c>
      <c r="N5" s="131" t="str">
        <f>IF(SUM(B5:M5)&lt;0.5,"0",SUM(B5:M5))</f>
        <v>0</v>
      </c>
      <c r="O5" s="132"/>
    </row>
    <row r="6" spans="1:15">
      <c r="A6" s="30" t="s">
        <v>16</v>
      </c>
      <c r="B6" s="120">
        <f>IF(January!$G$12="0","0",January!$G$12)</f>
        <v>301.95</v>
      </c>
      <c r="C6" s="120">
        <f>IF(February!$G$12="0","0",February!$G$12)</f>
        <v>1786.38</v>
      </c>
      <c r="D6" s="120">
        <f>IF(March!$G$12="0","0",March!$G$12)</f>
        <v>1288.86</v>
      </c>
      <c r="E6" s="120">
        <f>IF(April!$G$12="0","0",April!$G$12)</f>
        <v>400.08</v>
      </c>
      <c r="F6" s="120">
        <f>IF(May!$G$12="0","0",May!$G$12)</f>
        <v>349.82</v>
      </c>
      <c r="G6" s="120">
        <f>IF(June!$G$12="0","0",June!$G$12)</f>
        <v>1261.62</v>
      </c>
      <c r="H6" s="120">
        <f>IF(July!$G$12="0","0",July!$G$12)</f>
        <v>-0.820000000000022</v>
      </c>
      <c r="I6" s="120">
        <f>IF(August!$G$12="0","0",August!$G$12)</f>
        <v>402.42</v>
      </c>
      <c r="J6" s="120">
        <f>IF(September!$G$12="0","0",September!$G$12)</f>
        <v>1008.6</v>
      </c>
      <c r="K6" s="120">
        <f>IF(October!$G$12="0","0",October!$G$12)</f>
        <v>324.15</v>
      </c>
      <c r="L6" s="120">
        <f>IF(November!$G$12="0","0",November!$G$12)</f>
        <v>-576.81</v>
      </c>
      <c r="M6" s="120">
        <f>IF(December!$G$12="0","0",December!$G$12)</f>
        <v>866.23</v>
      </c>
      <c r="N6" s="131">
        <f>IF(SUM(B6:M6)&lt;0.5,"0",SUM(B6:M6))</f>
        <v>7412.48</v>
      </c>
      <c r="O6" s="132"/>
    </row>
    <row r="7" spans="1:15">
      <c r="A7" s="30" t="s">
        <v>17</v>
      </c>
      <c r="B7" s="121">
        <f>IF(AND(B5="0",B6="0"),"",SUM(B5,-B6))</f>
        <v>-301.95</v>
      </c>
      <c r="C7" s="121">
        <f t="shared" ref="C7:M7" si="0">IF(AND(C5="0",C6="0"),"",SUM(C5,-C6))</f>
        <v>-1786.38</v>
      </c>
      <c r="D7" s="121">
        <f t="shared" si="0"/>
        <v>-1288.86</v>
      </c>
      <c r="E7" s="121">
        <f t="shared" si="0"/>
        <v>-400.08</v>
      </c>
      <c r="F7" s="121">
        <f t="shared" si="0"/>
        <v>-349.82</v>
      </c>
      <c r="G7" s="121">
        <f t="shared" si="0"/>
        <v>-1261.62</v>
      </c>
      <c r="H7" s="121">
        <f t="shared" si="0"/>
        <v>0.820000000000022</v>
      </c>
      <c r="I7" s="121">
        <f t="shared" si="0"/>
        <v>-402.42</v>
      </c>
      <c r="J7" s="121">
        <f t="shared" si="0"/>
        <v>-1008.6</v>
      </c>
      <c r="K7" s="121">
        <f t="shared" si="0"/>
        <v>-324.15</v>
      </c>
      <c r="L7" s="121">
        <f t="shared" si="0"/>
        <v>576.81</v>
      </c>
      <c r="M7" s="121">
        <f t="shared" si="0"/>
        <v>-866.23</v>
      </c>
      <c r="N7" s="133">
        <f>SUM(B7:M7)</f>
        <v>-7412.48</v>
      </c>
      <c r="O7" s="134"/>
    </row>
    <row r="8" spans="1:14">
      <c r="A8" s="122" t="s">
        <v>18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35"/>
    </row>
    <row r="9" spans="1:15">
      <c r="A9" s="30"/>
      <c r="B9" s="123" t="s">
        <v>2</v>
      </c>
      <c r="C9" s="123" t="s">
        <v>3</v>
      </c>
      <c r="D9" s="123" t="s">
        <v>4</v>
      </c>
      <c r="E9" s="123" t="s">
        <v>5</v>
      </c>
      <c r="F9" s="123" t="s">
        <v>6</v>
      </c>
      <c r="G9" s="123" t="s">
        <v>7</v>
      </c>
      <c r="H9" s="123" t="s">
        <v>19</v>
      </c>
      <c r="I9" s="123" t="s">
        <v>9</v>
      </c>
      <c r="J9" s="123" t="s">
        <v>10</v>
      </c>
      <c r="K9" s="123" t="s">
        <v>11</v>
      </c>
      <c r="L9" s="123" t="s">
        <v>12</v>
      </c>
      <c r="M9" s="123" t="s">
        <v>13</v>
      </c>
      <c r="N9" s="123" t="s">
        <v>14</v>
      </c>
      <c r="O9" s="123" t="s">
        <v>20</v>
      </c>
    </row>
    <row r="10" spans="1:15">
      <c r="A10" s="16" t="s">
        <v>21</v>
      </c>
      <c r="B10" s="124">
        <f>IF(January!$G5="￥","",January!$G5)</f>
        <v>1</v>
      </c>
      <c r="C10" s="124">
        <f>IF(February!$G5="￥","",February!G5)</f>
        <v>37.18</v>
      </c>
      <c r="D10" s="124">
        <f>IF(March!$G5="￥","",March!$G5)</f>
        <v>30</v>
      </c>
      <c r="E10" s="124">
        <f>IF(April!$G5="￥","",April!$G5)</f>
        <v>101.91</v>
      </c>
      <c r="F10" s="124">
        <f>IF(May!$G5="￥","",May!$G5)</f>
        <v>471</v>
      </c>
      <c r="G10" s="124">
        <f>IF(June!$G5="￥","",June!$G5)</f>
        <v>172.7</v>
      </c>
      <c r="H10" s="124">
        <f>IF(July!$G5="￥","",July!$G5)</f>
        <v>87</v>
      </c>
      <c r="I10" s="124">
        <f>IF(August!$G5="￥","",August!$G5)</f>
        <v>330.15</v>
      </c>
      <c r="J10" s="124">
        <f>IF(September!$G5="￥","",September!$G5)</f>
        <v>515.44</v>
      </c>
      <c r="K10" s="124">
        <f>IF(October!$G5="￥","",October!$G5)</f>
        <v>-1</v>
      </c>
      <c r="L10" s="124">
        <f>IF(November!$G5="￥","",November!$G5)</f>
        <v>20</v>
      </c>
      <c r="M10" s="124">
        <f>IF(December!$G5="￥","",December!$G5)</f>
        <v>372.76</v>
      </c>
      <c r="N10" s="124">
        <f>IF(SUM(B10:M10)&gt;0,SUM(B10:M10),"0")</f>
        <v>2138.14</v>
      </c>
      <c r="O10" s="18">
        <f>IF(SUM(B10:M10)&gt;0,N10/$N$6,"%")</f>
        <v>0.288451368502849</v>
      </c>
    </row>
    <row r="11" spans="1:15">
      <c r="A11" s="16" t="s">
        <v>22</v>
      </c>
      <c r="B11" s="124">
        <f>IF(January!$G6="￥","",January!$G6)</f>
        <v>300.95</v>
      </c>
      <c r="C11" s="124">
        <f>IF(February!$G6="￥","",February!G6)</f>
        <v>1749.2</v>
      </c>
      <c r="D11" s="124">
        <f>IF(March!$G6="￥","",March!$G6)</f>
        <v>1248.6</v>
      </c>
      <c r="E11" s="124">
        <f>IF(April!$G6="￥","",April!$G6)</f>
        <v>298.17</v>
      </c>
      <c r="F11" s="124">
        <f>IF(May!$G6="￥","",May!$G6)</f>
        <v>-121.18</v>
      </c>
      <c r="G11" s="124">
        <f>IF(June!$G6="￥","",June!$G6)</f>
        <v>1088.92</v>
      </c>
      <c r="H11" s="124">
        <f>IF(July!$G6="￥","",July!$G6)</f>
        <v>-87.82</v>
      </c>
      <c r="I11" s="124">
        <f>IF(August!$G6="￥","",August!$G6)</f>
        <v>49.27</v>
      </c>
      <c r="J11" s="124">
        <f>IF(September!$G6="￥","",September!$G6)</f>
        <v>493.16</v>
      </c>
      <c r="K11" s="124">
        <f>IF(October!$G6="￥","",October!$G6)</f>
        <v>325.15</v>
      </c>
      <c r="L11" s="124">
        <f>IF(November!$G6="￥","",November!$G6)</f>
        <v>-596.81</v>
      </c>
      <c r="M11" s="124">
        <f>IF(December!$G6="￥","",December!$G6)</f>
        <v>493.47</v>
      </c>
      <c r="N11" s="124">
        <f t="shared" ref="N11:N16" si="1">IF(SUM(B11:M11)&gt;0,SUM(B11:M11),"0")</f>
        <v>5241.08</v>
      </c>
      <c r="O11" s="18">
        <f t="shared" ref="O11:O16" si="2">IF(SUM(B11:M11)&gt;0,N11/$N$6,"%")</f>
        <v>0.707061604213435</v>
      </c>
    </row>
    <row r="12" spans="1:15">
      <c r="A12" s="16" t="s">
        <v>23</v>
      </c>
      <c r="B12" s="124" t="str">
        <f>IF(January!$G7="￥","",January!$G7)</f>
        <v/>
      </c>
      <c r="C12" s="124" t="str">
        <f>IF(February!$G7="￥","",February!G7)</f>
        <v/>
      </c>
      <c r="D12" s="124" t="str">
        <f>IF(March!$G7="￥","",March!$G7)</f>
        <v/>
      </c>
      <c r="E12" s="124" t="str">
        <f>IF(April!$G7="￥","",April!$G7)</f>
        <v/>
      </c>
      <c r="F12" s="124" t="str">
        <f>IF(May!$G7="￥","",May!$G7)</f>
        <v/>
      </c>
      <c r="G12" s="124" t="str">
        <f>IF(June!$G7="￥","",June!$G7)</f>
        <v/>
      </c>
      <c r="H12" s="124" t="str">
        <f>IF(July!$G7="￥","",July!$G7)</f>
        <v/>
      </c>
      <c r="I12" s="124" t="str">
        <f>IF(August!$G7="￥","",August!$G7)</f>
        <v/>
      </c>
      <c r="J12" s="124" t="str">
        <f>IF(September!$G7="￥","",September!$G7)</f>
        <v/>
      </c>
      <c r="K12" s="124" t="str">
        <f>IF(October!$G7="￥","",October!$G7)</f>
        <v/>
      </c>
      <c r="L12" s="124" t="str">
        <f>IF(November!$G7="￥","",November!$G7)</f>
        <v/>
      </c>
      <c r="M12" s="124" t="str">
        <f>IF(December!$G7="￥","",December!$G7)</f>
        <v/>
      </c>
      <c r="N12" s="124" t="str">
        <f t="shared" si="1"/>
        <v>0</v>
      </c>
      <c r="O12" s="18" t="str">
        <f t="shared" si="2"/>
        <v>%</v>
      </c>
    </row>
    <row r="13" spans="1:15">
      <c r="A13" s="16" t="s">
        <v>24</v>
      </c>
      <c r="B13" s="124" t="str">
        <f>IF(January!$G8="￥","",January!$G8)</f>
        <v/>
      </c>
      <c r="C13" s="124" t="str">
        <f>IF(February!$G8="￥","",February!G8)</f>
        <v/>
      </c>
      <c r="D13" s="124">
        <f>IF(March!$G8="￥","",March!$G8)</f>
        <v>10.26</v>
      </c>
      <c r="E13" s="124" t="str">
        <f>IF(April!$G8="￥","",April!$G8)</f>
        <v/>
      </c>
      <c r="F13" s="124" t="str">
        <f>IF(May!$G8="￥","",May!$G8)</f>
        <v/>
      </c>
      <c r="G13" s="124" t="str">
        <f>IF(June!$G8="￥","",June!$G8)</f>
        <v/>
      </c>
      <c r="H13" s="124" t="str">
        <f>IF(July!$G8="￥","",July!$G8)</f>
        <v/>
      </c>
      <c r="I13" s="124">
        <f>IF(August!$G8="￥","",August!$G8)</f>
        <v>23</v>
      </c>
      <c r="J13" s="124" t="str">
        <f>IF(September!$G8="￥","",September!$G8)</f>
        <v/>
      </c>
      <c r="K13" s="124" t="str">
        <f>IF(October!$G8="￥","",October!$G8)</f>
        <v/>
      </c>
      <c r="L13" s="124" t="str">
        <f>IF(November!$G8="￥","",November!$G8)</f>
        <v/>
      </c>
      <c r="M13" s="124" t="str">
        <f>IF(December!$G8="￥","",December!$G8)</f>
        <v/>
      </c>
      <c r="N13" s="124">
        <f t="shared" si="1"/>
        <v>33.26</v>
      </c>
      <c r="O13" s="18">
        <f t="shared" si="2"/>
        <v>0.00448702728371611</v>
      </c>
    </row>
    <row r="14" spans="1:15">
      <c r="A14" s="16" t="s">
        <v>25</v>
      </c>
      <c r="B14" s="124" t="str">
        <f>IF(January!$G9="￥","",January!$G9)</f>
        <v/>
      </c>
      <c r="C14" s="124" t="str">
        <f>IF(February!$G9="￥","",February!G9)</f>
        <v/>
      </c>
      <c r="D14" s="124" t="str">
        <f>IF(March!$G9="￥","",March!$G9)</f>
        <v/>
      </c>
      <c r="E14" s="124" t="str">
        <f>IF(April!$G9="￥","",April!$G9)</f>
        <v/>
      </c>
      <c r="F14" s="124" t="str">
        <f>IF(May!$G9="￥","",May!$G9)</f>
        <v/>
      </c>
      <c r="G14" s="124" t="str">
        <f>IF(June!$G9="￥","",June!$G9)</f>
        <v/>
      </c>
      <c r="H14" s="124" t="str">
        <f>IF(July!$G9="￥","",July!$G9)</f>
        <v/>
      </c>
      <c r="I14" s="124" t="str">
        <f>IF(August!$G9="￥","",August!$G9)</f>
        <v/>
      </c>
      <c r="J14" s="124" t="str">
        <f>IF(September!$G9="￥","",September!$G9)</f>
        <v/>
      </c>
      <c r="K14" s="124" t="str">
        <f>IF(October!$G9="￥","",October!$G9)</f>
        <v/>
      </c>
      <c r="L14" s="124" t="str">
        <f>IF(November!$G9="￥","",November!$G9)</f>
        <v/>
      </c>
      <c r="M14" s="124" t="str">
        <f>IF(December!$G9="￥","",December!$G9)</f>
        <v/>
      </c>
      <c r="N14" s="124" t="str">
        <f t="shared" si="1"/>
        <v>0</v>
      </c>
      <c r="O14" s="18" t="str">
        <f t="shared" si="2"/>
        <v>%</v>
      </c>
    </row>
    <row r="15" spans="1:15">
      <c r="A15" s="16" t="s">
        <v>26</v>
      </c>
      <c r="B15" s="124" t="str">
        <f>IF(January!$G10="￥","",January!$G10)</f>
        <v/>
      </c>
      <c r="C15" s="124" t="str">
        <f>IF(February!$G10="￥","",February!G10)</f>
        <v/>
      </c>
      <c r="D15" s="124" t="str">
        <f>IF(March!$G10="￥","",March!$G10)</f>
        <v/>
      </c>
      <c r="E15" s="124" t="str">
        <f>IF(April!$G10="￥","",April!$G10)</f>
        <v/>
      </c>
      <c r="F15" s="124" t="str">
        <f>IF(May!$G10="￥","",May!$G10)</f>
        <v/>
      </c>
      <c r="G15" s="124" t="str">
        <f>IF(June!$G10="￥","",June!$G10)</f>
        <v/>
      </c>
      <c r="H15" s="124" t="str">
        <f>IF(July!$G10="￥","",July!$G10)</f>
        <v/>
      </c>
      <c r="I15" s="124" t="str">
        <f>IF(August!$G10="￥","",August!$G10)</f>
        <v/>
      </c>
      <c r="J15" s="124" t="str">
        <f>IF(September!$G10="￥","",September!$G10)</f>
        <v/>
      </c>
      <c r="K15" s="124" t="str">
        <f>IF(October!$G10="￥","",October!$G10)</f>
        <v/>
      </c>
      <c r="L15" s="124" t="str">
        <f>IF(November!$G10="￥","",November!$G10)</f>
        <v/>
      </c>
      <c r="M15" s="124" t="str">
        <f>IF(December!$G10="￥","",December!$G10)</f>
        <v/>
      </c>
      <c r="N15" s="124" t="str">
        <f t="shared" si="1"/>
        <v>0</v>
      </c>
      <c r="O15" s="18" t="str">
        <f t="shared" si="2"/>
        <v>%</v>
      </c>
    </row>
    <row r="16" spans="1:15">
      <c r="A16" s="30"/>
      <c r="B16" s="124" t="str">
        <f>IF(January!$G11="￥","",January!$G11)</f>
        <v/>
      </c>
      <c r="C16" s="124" t="str">
        <f>IF(February!$G11="￥","",February!G11)</f>
        <v/>
      </c>
      <c r="D16" s="124" t="str">
        <f>IF(March!$G11="￥","",March!$G11)</f>
        <v/>
      </c>
      <c r="E16" s="124" t="str">
        <f>IF(April!$G11="￥","",April!$G11)</f>
        <v/>
      </c>
      <c r="F16" s="124" t="str">
        <f>IF(May!$G11="￥","",May!$G11)</f>
        <v/>
      </c>
      <c r="G16" s="124" t="str">
        <f>IF(June!$G11="￥","",June!$G11)</f>
        <v/>
      </c>
      <c r="H16" s="124" t="str">
        <f>IF(July!$G11="￥","",July!$G11)</f>
        <v/>
      </c>
      <c r="I16" s="124" t="str">
        <f>IF(August!$G11="￥","",August!$G11)</f>
        <v/>
      </c>
      <c r="J16" s="124" t="str">
        <f>IF(September!$G11="￥","",September!$G11)</f>
        <v/>
      </c>
      <c r="K16" s="124" t="str">
        <f>IF(October!$G11="￥","",October!$G11)</f>
        <v/>
      </c>
      <c r="L16" s="124" t="str">
        <f>IF(November!$G11="￥","",November!$G11)</f>
        <v/>
      </c>
      <c r="M16" s="124" t="str">
        <f>IF(December!$G11="￥","",December!$G11)</f>
        <v/>
      </c>
      <c r="N16" s="124" t="str">
        <f t="shared" si="1"/>
        <v>0</v>
      </c>
      <c r="O16" s="18" t="str">
        <f t="shared" si="2"/>
        <v>%</v>
      </c>
    </row>
    <row r="19" spans="2:2">
      <c r="B19" s="125"/>
    </row>
    <row r="21" spans="5:5">
      <c r="E21" s="126"/>
    </row>
    <row r="39" spans="3:4">
      <c r="C39" s="127">
        <f>IF(February!$G5="￥","",February!G5)</f>
        <v>37.18</v>
      </c>
      <c r="D39" s="127"/>
    </row>
  </sheetData>
  <sheetProtection sheet="1" formatColumns="0" objects="1"/>
  <mergeCells count="6">
    <mergeCell ref="A3:N3"/>
    <mergeCell ref="N4:O4"/>
    <mergeCell ref="N5:O5"/>
    <mergeCell ref="N6:O6"/>
    <mergeCell ref="N7:O7"/>
    <mergeCell ref="A8:N8"/>
  </mergeCells>
  <hyperlinks>
    <hyperlink ref="B4" location="January!D2" display="Jan"/>
    <hyperlink ref="C4" location="February!D2" display="Feb"/>
    <hyperlink ref="D4" location="March!D2" display="Mar"/>
    <hyperlink ref="E4" location="April!D2" display="Apr"/>
    <hyperlink ref="F4" location="May!D2" display="May"/>
    <hyperlink ref="G4" location="June!D2" display="Jun"/>
    <hyperlink ref="H4" location="July!D2" display="Jul"/>
    <hyperlink ref="I4" location="August!D2" display="Aug"/>
    <hyperlink ref="J4" location="September!D2" display="Sep"/>
    <hyperlink ref="K4" location="October!D2" display="Oct"/>
    <hyperlink ref="L4" location="November!D2" display="Nov"/>
    <hyperlink ref="M4" location="December!D2" display="Dec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T28"/>
  <sheetViews>
    <sheetView workbookViewId="0">
      <pane xSplit="10" ySplit="3" topLeftCell="K4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5.37333333333333" style="1" customWidth="1"/>
    <col min="13" max="13" width="6.37333333333333" style="1"/>
    <col min="14" max="14" width="8.12666666666667" style="1"/>
    <col min="15" max="15" width="6.37333333333333" style="1"/>
    <col min="16" max="16" width="6.4" style="1"/>
    <col min="17" max="17" width="6.37333333333333" style="1"/>
    <col min="18" max="18" width="7.2" style="1"/>
    <col min="19" max="19" width="6.37333333333333" style="1"/>
    <col min="20" max="20" width="7.2" style="1"/>
    <col min="21" max="21" width="6.37333333333333" style="1"/>
    <col min="22" max="22" width="6.4" style="1"/>
    <col min="23" max="23" width="6.37333333333333" style="1"/>
    <col min="24" max="24" width="6.4" style="1"/>
    <col min="25" max="25" width="6.37333333333333" style="1"/>
    <col min="26" max="26" width="4.75333333333333" style="1"/>
    <col min="27" max="27" width="6.37333333333333" style="1"/>
    <col min="28" max="28" width="4.75333333333333" style="1"/>
    <col min="29" max="29" width="6.37333333333333" style="1"/>
    <col min="30" max="30" width="7.2" style="1"/>
    <col min="31" max="31" width="6.37333333333333" style="1"/>
    <col min="32" max="32" width="4.75333333333333" style="1"/>
    <col min="33" max="33" width="6.37333333333333" style="1"/>
    <col min="34" max="34" width="7.2" style="1"/>
    <col min="35" max="35" width="6.37333333333333" style="1"/>
    <col min="36" max="36" width="7.2" style="1"/>
    <col min="37" max="37" width="6.37333333333333" style="1"/>
    <col min="38" max="38" width="5.6" style="1"/>
    <col min="39" max="39" width="6.37333333333333" style="1"/>
    <col min="40" max="40" width="6.4" style="1"/>
    <col min="41" max="41" width="6.37333333333333" style="1"/>
    <col min="42" max="42" width="4.75333333333333" style="1"/>
    <col min="43" max="43" width="6.37333333333333" style="1"/>
    <col min="44" max="44" width="8" style="1"/>
    <col min="45" max="45" width="6.37333333333333" style="1"/>
    <col min="46" max="46" width="4.75333333333333" style="1"/>
    <col min="47" max="47" width="6.37333333333333" style="1"/>
    <col min="48" max="48" width="6.4" style="1"/>
    <col min="49" max="49" width="6.37333333333333" style="1"/>
    <col min="50" max="50" width="7.2" style="1"/>
    <col min="51" max="51" width="6.37333333333333" style="1"/>
    <col min="52" max="52" width="4.75333333333333" style="1"/>
    <col min="53" max="53" width="6.37333333333333" style="1"/>
    <col min="54" max="54" width="4.75333333333333" style="1"/>
    <col min="55" max="55" width="6.37333333333333" style="1"/>
    <col min="56" max="56" width="4.75333333333333" style="1"/>
    <col min="57" max="57" width="6.37333333333333" style="1"/>
    <col min="58" max="58" width="4.75333333333333" style="1"/>
    <col min="59" max="59" width="6.37333333333333" style="1"/>
    <col min="60" max="60" width="6.4" style="1"/>
    <col min="61" max="61" width="6.37333333333333" style="1"/>
    <col min="62" max="62" width="7.2" style="1"/>
    <col min="63" max="63" width="6.37333333333333" style="1"/>
    <col min="64" max="64" width="7.2" style="1"/>
    <col min="65" max="65" width="6.37333333333333" style="1"/>
    <col min="66" max="66" width="6.4" style="1"/>
    <col min="67" max="67" width="6.37333333333333" style="1"/>
    <col min="68" max="68" width="4.75333333333333" style="1"/>
    <col min="69" max="69" width="6.37333333333333" style="1"/>
    <col min="70" max="70" width="4.75333333333333" style="1"/>
    <col min="71" max="71" width="6.37333333333333" style="1"/>
    <col min="72" max="72" width="4.75333333333333" style="1"/>
    <col min="73" max="16384" width="9" style="1"/>
  </cols>
  <sheetData>
    <row r="1" ht="7.5" customHeight="1"/>
    <row r="2" ht="24" customHeight="1" spans="2:72">
      <c r="B2" s="2">
        <f>SUM(年度总表!B2)</f>
        <v>2017</v>
      </c>
      <c r="C2" s="3" t="s">
        <v>51</v>
      </c>
      <c r="D2" s="72">
        <v>7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星期六</v>
      </c>
      <c r="L2" s="34">
        <f>DATE(B2,D2,1)</f>
        <v>42917</v>
      </c>
      <c r="M2" s="35" t="str">
        <f t="shared" si="0"/>
        <v>星期日</v>
      </c>
      <c r="N2" s="34">
        <f t="shared" ref="N2:R2" si="1">DATE(YEAR(L2),MONTH(L2),DAY(L2)+1)</f>
        <v>42918</v>
      </c>
      <c r="O2" s="36" t="str">
        <f t="shared" si="0"/>
        <v>星期一</v>
      </c>
      <c r="P2" s="37">
        <f t="shared" si="1"/>
        <v>42919</v>
      </c>
      <c r="Q2" s="59" t="str">
        <f t="shared" ref="Q2:U2" si="2">TEXT(R2,"aaaa")</f>
        <v>星期二</v>
      </c>
      <c r="R2" s="37">
        <f t="shared" si="1"/>
        <v>42920</v>
      </c>
      <c r="S2" s="59" t="str">
        <f t="shared" si="2"/>
        <v>星期三</v>
      </c>
      <c r="T2" s="37">
        <f t="shared" ref="T2:X2" si="3">DATE(YEAR(R2),MONTH(R2),DAY(R2)+1)</f>
        <v>42921</v>
      </c>
      <c r="U2" s="59" t="str">
        <f t="shared" si="2"/>
        <v>星期四</v>
      </c>
      <c r="V2" s="37">
        <f t="shared" si="3"/>
        <v>42922</v>
      </c>
      <c r="W2" s="59" t="str">
        <f t="shared" ref="W2:AA2" si="4">TEXT(X2,"aaaa")</f>
        <v>星期五</v>
      </c>
      <c r="X2" s="37">
        <f t="shared" si="3"/>
        <v>42923</v>
      </c>
      <c r="Y2" s="59" t="str">
        <f t="shared" si="4"/>
        <v>星期六</v>
      </c>
      <c r="Z2" s="37">
        <f t="shared" ref="Z2:AD2" si="5">DATE(YEAR(X2),MONTH(X2),DAY(X2)+1)</f>
        <v>42924</v>
      </c>
      <c r="AA2" s="59" t="str">
        <f t="shared" si="4"/>
        <v>星期日</v>
      </c>
      <c r="AB2" s="37">
        <f t="shared" si="5"/>
        <v>42925</v>
      </c>
      <c r="AC2" s="59" t="str">
        <f t="shared" ref="AC2:AG2" si="6">TEXT(AD2,"aaaa")</f>
        <v>星期一</v>
      </c>
      <c r="AD2" s="37">
        <f t="shared" si="5"/>
        <v>42926</v>
      </c>
      <c r="AE2" s="59" t="str">
        <f t="shared" si="6"/>
        <v>星期二</v>
      </c>
      <c r="AF2" s="37">
        <f t="shared" ref="AF2:AJ2" si="7">DATE(YEAR(AD2),MONTH(AD2),DAY(AD2)+1)</f>
        <v>42927</v>
      </c>
      <c r="AG2" s="59" t="str">
        <f t="shared" si="6"/>
        <v>星期三</v>
      </c>
      <c r="AH2" s="37">
        <f t="shared" si="7"/>
        <v>42928</v>
      </c>
      <c r="AI2" s="59" t="str">
        <f t="shared" ref="AI2:AM2" si="8">TEXT(AJ2,"aaaa")</f>
        <v>星期四</v>
      </c>
      <c r="AJ2" s="37">
        <f t="shared" si="7"/>
        <v>42929</v>
      </c>
      <c r="AK2" s="59" t="str">
        <f t="shared" si="8"/>
        <v>星期五</v>
      </c>
      <c r="AL2" s="37">
        <f t="shared" ref="AL2:AP2" si="9">DATE(YEAR(AJ2),MONTH(AJ2),DAY(AJ2)+1)</f>
        <v>42930</v>
      </c>
      <c r="AM2" s="59" t="str">
        <f t="shared" si="8"/>
        <v>星期六</v>
      </c>
      <c r="AN2" s="37">
        <f t="shared" si="9"/>
        <v>42931</v>
      </c>
      <c r="AO2" s="59" t="str">
        <f t="shared" ref="AO2:AS2" si="10">TEXT(AP2,"aaaa")</f>
        <v>星期日</v>
      </c>
      <c r="AP2" s="37">
        <f t="shared" si="9"/>
        <v>42932</v>
      </c>
      <c r="AQ2" s="59" t="str">
        <f t="shared" si="10"/>
        <v>星期一</v>
      </c>
      <c r="AR2" s="37">
        <f t="shared" ref="AR2:AV2" si="11">DATE(YEAR(AP2),MONTH(AP2),DAY(AP2)+1)</f>
        <v>42933</v>
      </c>
      <c r="AS2" s="59" t="str">
        <f t="shared" si="10"/>
        <v>星期二</v>
      </c>
      <c r="AT2" s="37">
        <f t="shared" si="11"/>
        <v>42934</v>
      </c>
      <c r="AU2" s="59" t="str">
        <f t="shared" ref="AU2:AY2" si="12">TEXT(AV2,"aaaa")</f>
        <v>星期三</v>
      </c>
      <c r="AV2" s="37">
        <f t="shared" si="11"/>
        <v>42935</v>
      </c>
      <c r="AW2" s="59" t="str">
        <f t="shared" si="12"/>
        <v>星期四</v>
      </c>
      <c r="AX2" s="37">
        <f t="shared" ref="AX2:BB2" si="13">DATE(YEAR(AV2),MONTH(AV2),DAY(AV2)+1)</f>
        <v>42936</v>
      </c>
      <c r="AY2" s="59" t="str">
        <f t="shared" si="12"/>
        <v>星期五</v>
      </c>
      <c r="AZ2" s="37">
        <f t="shared" si="13"/>
        <v>42937</v>
      </c>
      <c r="BA2" s="59" t="str">
        <f t="shared" ref="BA2:BE2" si="14">TEXT(BB2,"aaaa")</f>
        <v>星期六</v>
      </c>
      <c r="BB2" s="37">
        <f t="shared" si="13"/>
        <v>42938</v>
      </c>
      <c r="BC2" s="59" t="str">
        <f t="shared" si="14"/>
        <v>星期日</v>
      </c>
      <c r="BD2" s="37">
        <f t="shared" ref="BD2:BH2" si="15">DATE(YEAR(BB2),MONTH(BB2),DAY(BB2)+1)</f>
        <v>42939</v>
      </c>
      <c r="BE2" s="59" t="str">
        <f t="shared" si="14"/>
        <v>星期一</v>
      </c>
      <c r="BF2" s="37">
        <f t="shared" si="15"/>
        <v>42940</v>
      </c>
      <c r="BG2" s="59" t="str">
        <f t="shared" ref="BG2:BK2" si="16">TEXT(BH2,"aaaa")</f>
        <v>星期二</v>
      </c>
      <c r="BH2" s="37">
        <f t="shared" si="15"/>
        <v>42941</v>
      </c>
      <c r="BI2" s="59" t="str">
        <f t="shared" si="16"/>
        <v>星期三</v>
      </c>
      <c r="BJ2" s="37">
        <f t="shared" ref="BJ2:BN2" si="17">DATE(YEAR(BH2),MONTH(BH2),DAY(BH2)+1)</f>
        <v>42942</v>
      </c>
      <c r="BK2" s="59" t="str">
        <f t="shared" si="16"/>
        <v>星期四</v>
      </c>
      <c r="BL2" s="37">
        <f t="shared" si="17"/>
        <v>42943</v>
      </c>
      <c r="BM2" s="59" t="str">
        <f t="shared" ref="BM2:BQ2" si="18">TEXT(BN2,"aaaa")</f>
        <v>星期五</v>
      </c>
      <c r="BN2" s="37">
        <f t="shared" si="17"/>
        <v>42944</v>
      </c>
      <c r="BO2" s="59" t="str">
        <f t="shared" si="18"/>
        <v>星期六</v>
      </c>
      <c r="BP2" s="37">
        <f t="shared" ref="BP2:BT2" si="19">DATE(YEAR(BN2),MONTH(BN2),DAY(BN2)+1)</f>
        <v>42945</v>
      </c>
      <c r="BQ2" s="59" t="str">
        <f t="shared" si="18"/>
        <v>星期日</v>
      </c>
      <c r="BR2" s="37">
        <f t="shared" si="19"/>
        <v>42946</v>
      </c>
      <c r="BS2" s="59" t="str">
        <f>TEXT(BT2,"aaaa")</f>
        <v>星期一</v>
      </c>
      <c r="BT2" s="60">
        <f t="shared" si="19"/>
        <v>42947</v>
      </c>
    </row>
    <row r="3" ht="24" customHeight="1" spans="2:72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39" t="s">
        <v>57</v>
      </c>
      <c r="BS3" s="39" t="s">
        <v>56</v>
      </c>
      <c r="BT3" s="61" t="s">
        <v>57</v>
      </c>
    </row>
    <row r="4" ht="16.5" spans="2:72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  <c r="BS4" s="41"/>
      <c r="BT4" s="42"/>
    </row>
    <row r="5" spans="2:72">
      <c r="B5" s="13" t="s">
        <v>61</v>
      </c>
      <c r="C5" s="14"/>
      <c r="D5" s="15"/>
      <c r="E5" s="12"/>
      <c r="F5" s="16" t="s">
        <v>21</v>
      </c>
      <c r="G5" s="17">
        <f>IF(SUM(K7:BT7)&lt;0.5,"￥",SUM(K7:BT7))</f>
        <v>87</v>
      </c>
      <c r="H5" s="18">
        <f t="shared" ref="H5:H11" si="20">IF(ISERROR(G5/$G$12),"%",G5/$G$12)</f>
        <v>-106.097560975607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>
        <v>20</v>
      </c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>
        <v>48</v>
      </c>
      <c r="AS5" s="44"/>
      <c r="AT5" s="45"/>
      <c r="AU5" s="44"/>
      <c r="AV5" s="45"/>
      <c r="AW5" s="44"/>
      <c r="AX5" s="45">
        <v>19</v>
      </c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44"/>
      <c r="BR5" s="45"/>
      <c r="BS5" s="62"/>
      <c r="BT5" s="63"/>
    </row>
    <row r="6" spans="2:72">
      <c r="B6" s="13" t="s">
        <v>62</v>
      </c>
      <c r="C6" s="14"/>
      <c r="D6" s="15"/>
      <c r="E6" s="12"/>
      <c r="F6" s="16" t="s">
        <v>22</v>
      </c>
      <c r="G6" s="17">
        <f>SUM(K11:BT11)</f>
        <v>-87.82</v>
      </c>
      <c r="H6" s="18">
        <f t="shared" si="20"/>
        <v>107.097560975607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46"/>
      <c r="BR6" s="47"/>
      <c r="BS6" s="64"/>
      <c r="BT6" s="65"/>
    </row>
    <row r="7" spans="2:72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IF(SUM(K14:BT14)&lt;0.5,"￥",SUM(K14:BT14))</f>
        <v>￥</v>
      </c>
      <c r="H7" s="18" t="str">
        <f t="shared" si="20"/>
        <v>%</v>
      </c>
      <c r="J7" s="43" t="s">
        <v>64</v>
      </c>
      <c r="K7" s="48" t="str">
        <f t="shared" ref="K7:O7" si="21">IF(SUM(L4:L6)&lt;0.5,"",SUM(L4:L6))</f>
        <v/>
      </c>
      <c r="L7" s="49"/>
      <c r="M7" s="48" t="str">
        <f t="shared" si="21"/>
        <v/>
      </c>
      <c r="N7" s="49"/>
      <c r="O7" s="48" t="str">
        <f t="shared" si="21"/>
        <v/>
      </c>
      <c r="P7" s="49"/>
      <c r="Q7" s="48" t="str">
        <f t="shared" ref="Q7:U7" si="22">IF(SUM(R4:R6)&lt;0.5,"",SUM(R4:R6))</f>
        <v/>
      </c>
      <c r="R7" s="49"/>
      <c r="S7" s="48" t="str">
        <f t="shared" si="22"/>
        <v/>
      </c>
      <c r="T7" s="49"/>
      <c r="U7" s="48">
        <f t="shared" si="22"/>
        <v>20</v>
      </c>
      <c r="V7" s="49"/>
      <c r="W7" s="48" t="str">
        <f t="shared" ref="W7:AA7" si="23">IF(SUM(X4:X6)&lt;0.5,"",SUM(X4:X6))</f>
        <v/>
      </c>
      <c r="X7" s="49"/>
      <c r="Y7" s="48" t="str">
        <f t="shared" si="23"/>
        <v/>
      </c>
      <c r="Z7" s="49"/>
      <c r="AA7" s="48" t="str">
        <f t="shared" si="23"/>
        <v/>
      </c>
      <c r="AB7" s="49"/>
      <c r="AC7" s="48" t="str">
        <f t="shared" ref="AC7:AG7" si="24">IF(SUM(AD4:AD6)&lt;0.5,"",SUM(AD4:AD6))</f>
        <v/>
      </c>
      <c r="AD7" s="49"/>
      <c r="AE7" s="48" t="str">
        <f t="shared" si="24"/>
        <v/>
      </c>
      <c r="AF7" s="49"/>
      <c r="AG7" s="48" t="str">
        <f t="shared" si="24"/>
        <v/>
      </c>
      <c r="AH7" s="49"/>
      <c r="AI7" s="48" t="str">
        <f t="shared" ref="AI7:AM7" si="25">IF(SUM(AJ4:AJ6)&lt;0.5,"",SUM(AJ4:AJ6))</f>
        <v/>
      </c>
      <c r="AJ7" s="49"/>
      <c r="AK7" s="48" t="str">
        <f t="shared" si="25"/>
        <v/>
      </c>
      <c r="AL7" s="49"/>
      <c r="AM7" s="48" t="str">
        <f t="shared" si="25"/>
        <v/>
      </c>
      <c r="AN7" s="49"/>
      <c r="AO7" s="48" t="str">
        <f t="shared" ref="AO7:AS7" si="26">IF(SUM(AP4:AP6)&lt;0.5,"",SUM(AP4:AP6))</f>
        <v/>
      </c>
      <c r="AP7" s="49"/>
      <c r="AQ7" s="48">
        <f t="shared" si="26"/>
        <v>48</v>
      </c>
      <c r="AR7" s="49"/>
      <c r="AS7" s="48" t="str">
        <f t="shared" si="26"/>
        <v/>
      </c>
      <c r="AT7" s="49"/>
      <c r="AU7" s="48" t="str">
        <f t="shared" ref="AU7:AY7" si="27">IF(SUM(AV4:AV6)&lt;0.5,"",SUM(AV4:AV6))</f>
        <v/>
      </c>
      <c r="AV7" s="49"/>
      <c r="AW7" s="48">
        <f t="shared" si="27"/>
        <v>19</v>
      </c>
      <c r="AX7" s="49"/>
      <c r="AY7" s="48" t="str">
        <f t="shared" si="27"/>
        <v/>
      </c>
      <c r="AZ7" s="49"/>
      <c r="BA7" s="48" t="str">
        <f t="shared" ref="BA7:BE7" si="28">IF(SUM(BB4:BB6)&lt;0.5,"",SUM(BB4:BB6))</f>
        <v/>
      </c>
      <c r="BB7" s="49"/>
      <c r="BC7" s="48" t="str">
        <f t="shared" si="28"/>
        <v/>
      </c>
      <c r="BD7" s="49"/>
      <c r="BE7" s="48" t="str">
        <f t="shared" si="28"/>
        <v/>
      </c>
      <c r="BF7" s="49"/>
      <c r="BG7" s="48" t="str">
        <f t="shared" ref="BG7:BK7" si="29">IF(SUM(BH4:BH6)&lt;0.5,"",SUM(BH4:BH6))</f>
        <v/>
      </c>
      <c r="BH7" s="49"/>
      <c r="BI7" s="48" t="str">
        <f t="shared" si="29"/>
        <v/>
      </c>
      <c r="BJ7" s="49"/>
      <c r="BK7" s="48" t="str">
        <f t="shared" si="29"/>
        <v/>
      </c>
      <c r="BL7" s="49"/>
      <c r="BM7" s="48" t="str">
        <f t="shared" ref="BM7:BQ7" si="30">IF(SUM(BN4:BN6)&lt;0.5,"",SUM(BN4:BN6))</f>
        <v/>
      </c>
      <c r="BN7" s="49"/>
      <c r="BO7" s="48" t="str">
        <f t="shared" si="30"/>
        <v/>
      </c>
      <c r="BP7" s="49"/>
      <c r="BQ7" s="48" t="str">
        <f t="shared" si="30"/>
        <v/>
      </c>
      <c r="BR7" s="49"/>
      <c r="BS7" s="48" t="str">
        <f>IF(SUM(BT4:BT6)&lt;0.5,"",SUM(BT4:BT6))</f>
        <v/>
      </c>
      <c r="BT7" s="66"/>
    </row>
    <row r="8" ht="16.5" spans="2:72">
      <c r="B8" s="22" t="s">
        <v>65</v>
      </c>
      <c r="E8" s="10"/>
      <c r="F8" s="16" t="s">
        <v>24</v>
      </c>
      <c r="G8" s="17" t="str">
        <f>IF(SUM(K17:BT17)&lt;0.5,"￥",SUM(K17:BT17))</f>
        <v>￥</v>
      </c>
      <c r="H8" s="18" t="str">
        <f t="shared" si="20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41"/>
      <c r="BR8" s="42"/>
      <c r="BS8" s="67"/>
      <c r="BT8" s="68"/>
    </row>
    <row r="9" spans="2:72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IF(SUM(K20:BT20)&lt;0.5,"￥",SUM(K20:BT20))</f>
        <v>￥</v>
      </c>
      <c r="H9" s="18" t="str">
        <f t="shared" si="20"/>
        <v>%</v>
      </c>
      <c r="J9" s="43"/>
      <c r="K9" s="44"/>
      <c r="L9" s="45"/>
      <c r="M9" s="44"/>
      <c r="N9" s="45"/>
      <c r="O9" s="44"/>
      <c r="P9" s="45">
        <v>-3.24</v>
      </c>
      <c r="Q9" s="44"/>
      <c r="R9" s="45">
        <v>-71.87</v>
      </c>
      <c r="S9" s="44"/>
      <c r="T9" s="45">
        <v>129.01</v>
      </c>
      <c r="U9" s="44"/>
      <c r="V9" s="45"/>
      <c r="W9" s="44"/>
      <c r="X9" s="45">
        <v>32.63</v>
      </c>
      <c r="Y9" s="44"/>
      <c r="Z9" s="45"/>
      <c r="AA9" s="44"/>
      <c r="AB9" s="45"/>
      <c r="AC9" s="44"/>
      <c r="AD9" s="45">
        <v>-74</v>
      </c>
      <c r="AE9" s="44"/>
      <c r="AF9" s="45"/>
      <c r="AG9" s="44"/>
      <c r="AH9" s="45">
        <v>-10.18</v>
      </c>
      <c r="AI9" s="44"/>
      <c r="AJ9" s="45">
        <v>-10.74</v>
      </c>
      <c r="AK9" s="44"/>
      <c r="AL9" s="45">
        <v>8.12</v>
      </c>
      <c r="AM9" s="44"/>
      <c r="AN9" s="45">
        <v>-9.68</v>
      </c>
      <c r="AO9" s="44"/>
      <c r="AP9" s="45"/>
      <c r="AQ9" s="44"/>
      <c r="AR9" s="45">
        <v>-267.75</v>
      </c>
      <c r="AS9" s="44"/>
      <c r="AT9" s="45"/>
      <c r="AU9" s="44"/>
      <c r="AV9" s="45">
        <v>-1.8</v>
      </c>
      <c r="AW9" s="44"/>
      <c r="AX9" s="45">
        <v>69.04</v>
      </c>
      <c r="AY9" s="44"/>
      <c r="AZ9" s="45"/>
      <c r="BA9" s="44"/>
      <c r="BB9" s="45"/>
      <c r="BC9" s="44"/>
      <c r="BD9" s="45"/>
      <c r="BE9" s="44"/>
      <c r="BF9" s="45"/>
      <c r="BG9" s="44"/>
      <c r="BH9" s="45">
        <v>34.59</v>
      </c>
      <c r="BI9" s="44"/>
      <c r="BJ9" s="45">
        <v>-47.26</v>
      </c>
      <c r="BK9" s="44"/>
      <c r="BL9" s="45">
        <v>-76.26</v>
      </c>
      <c r="BM9" s="44"/>
      <c r="BN9" s="45">
        <v>41.48</v>
      </c>
      <c r="BO9" s="44"/>
      <c r="BP9" s="45"/>
      <c r="BQ9" s="44"/>
      <c r="BR9" s="45"/>
      <c r="BS9" s="62"/>
      <c r="BT9" s="63"/>
    </row>
    <row r="10" spans="2:72">
      <c r="B10" s="23" t="s">
        <v>68</v>
      </c>
      <c r="C10" s="26">
        <f>G12</f>
        <v>-0.820000000000022</v>
      </c>
      <c r="D10" s="27"/>
      <c r="E10" s="28"/>
      <c r="F10" s="16" t="s">
        <v>26</v>
      </c>
      <c r="G10" s="17" t="str">
        <f>IF(SUM(K23:BT23)&lt;0.5,"￥",SUM(K23:BT23))</f>
        <v>￥</v>
      </c>
      <c r="H10" s="18" t="str">
        <f t="shared" si="20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>
        <v>170.09</v>
      </c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46"/>
      <c r="BR10" s="47"/>
      <c r="BS10" s="64"/>
      <c r="BT10" s="65"/>
    </row>
    <row r="11" ht="17.25" spans="2:72">
      <c r="B11" s="23" t="s">
        <v>69</v>
      </c>
      <c r="C11" s="26">
        <f>IF(AND(C9="",C10="0"),"0",SUM(C9,-C10))</f>
        <v>0.820000000000022</v>
      </c>
      <c r="D11" s="29"/>
      <c r="E11" s="28"/>
      <c r="F11" s="30"/>
      <c r="G11" s="17" t="str">
        <f>IF(SUM(K28:BT28)&lt;0.5,"￥",SUM(K28:BT28))</f>
        <v>￥</v>
      </c>
      <c r="H11" s="18" t="str">
        <f t="shared" si="20"/>
        <v>%</v>
      </c>
      <c r="J11" s="43" t="s">
        <v>64</v>
      </c>
      <c r="K11" s="48">
        <f>IF(,,SUM(L8:L10))</f>
        <v>0</v>
      </c>
      <c r="L11" s="49"/>
      <c r="M11" s="48">
        <f>IF(,,SUM(N8:N10))</f>
        <v>0</v>
      </c>
      <c r="N11" s="49"/>
      <c r="O11" s="48">
        <f>IF(,,SUM(P8:P10))</f>
        <v>-3.24</v>
      </c>
      <c r="P11" s="49"/>
      <c r="Q11" s="48">
        <f>IF(,,SUM(R8:R10))</f>
        <v>-71.87</v>
      </c>
      <c r="R11" s="49"/>
      <c r="S11" s="48">
        <f>IF(,,SUM(T8:T10))</f>
        <v>129.01</v>
      </c>
      <c r="T11" s="49"/>
      <c r="U11" s="48">
        <f>IF(,,SUM(V8:V10))</f>
        <v>0</v>
      </c>
      <c r="V11" s="49"/>
      <c r="W11" s="48">
        <f>IF(,,SUM(X8:X10))</f>
        <v>32.63</v>
      </c>
      <c r="X11" s="49"/>
      <c r="Y11" s="48">
        <f>IF(,,SUM(Z8:Z10))</f>
        <v>0</v>
      </c>
      <c r="Z11" s="49"/>
      <c r="AA11" s="48">
        <f>IF(,,SUM(AB8:AB10))</f>
        <v>0</v>
      </c>
      <c r="AB11" s="49"/>
      <c r="AC11" s="48">
        <f>IF(,,SUM(AD8:AD10))</f>
        <v>-74</v>
      </c>
      <c r="AD11" s="49"/>
      <c r="AE11" s="48">
        <f>IF(,,SUM(AF8:AF10))</f>
        <v>0</v>
      </c>
      <c r="AF11" s="49"/>
      <c r="AG11" s="48">
        <f>IF(,,SUM(AH8:AH10))</f>
        <v>-10.18</v>
      </c>
      <c r="AH11" s="49"/>
      <c r="AI11" s="48">
        <f>IF(,,SUM(AJ8:AJ10))</f>
        <v>-10.74</v>
      </c>
      <c r="AJ11" s="49"/>
      <c r="AK11" s="48">
        <f>IF(,,SUM(AL8:AL10))</f>
        <v>8.12</v>
      </c>
      <c r="AL11" s="49"/>
      <c r="AM11" s="48">
        <f>IF(,,SUM(AN8:AN10))</f>
        <v>-9.68</v>
      </c>
      <c r="AN11" s="49"/>
      <c r="AO11" s="48">
        <f>IF(,,SUM(AP8:AP10))</f>
        <v>0</v>
      </c>
      <c r="AP11" s="49"/>
      <c r="AQ11" s="48">
        <f>IF(,,SUM(AR8:AR10))</f>
        <v>-267.75</v>
      </c>
      <c r="AR11" s="49"/>
      <c r="AS11" s="48">
        <f>IF(,,SUM(AT8:AT10))</f>
        <v>0</v>
      </c>
      <c r="AT11" s="49"/>
      <c r="AU11" s="48">
        <f>IF(,,SUM(AV8:AV10))</f>
        <v>-1.8</v>
      </c>
      <c r="AV11" s="49"/>
      <c r="AW11" s="48">
        <f>IF(,,SUM(AX8:AX10))</f>
        <v>239.13</v>
      </c>
      <c r="AX11" s="49"/>
      <c r="AY11" s="48">
        <f>IF(,,SUM(AZ8:AZ10))</f>
        <v>0</v>
      </c>
      <c r="AZ11" s="49"/>
      <c r="BA11" s="48">
        <f>IF(,,SUM(BB8:BB10))</f>
        <v>0</v>
      </c>
      <c r="BB11" s="49"/>
      <c r="BC11" s="48">
        <f>IF(,,SUM(BD8:BD10))</f>
        <v>0</v>
      </c>
      <c r="BD11" s="49"/>
      <c r="BE11" s="48">
        <f>IF(,,SUM(BF8:BF10))</f>
        <v>0</v>
      </c>
      <c r="BF11" s="49"/>
      <c r="BG11" s="48">
        <f>IF(,,SUM(BH8:BH10))</f>
        <v>34.59</v>
      </c>
      <c r="BH11" s="49"/>
      <c r="BI11" s="48">
        <f>IF(,,SUM(BJ8:BJ10))</f>
        <v>-47.26</v>
      </c>
      <c r="BJ11" s="49"/>
      <c r="BK11" s="48">
        <f>IF(,,SUM(BL8:BL10))</f>
        <v>-76.26</v>
      </c>
      <c r="BL11" s="49"/>
      <c r="BM11" s="48">
        <f>IF(,,SUM(BN8:BN10))</f>
        <v>41.48</v>
      </c>
      <c r="BN11" s="49"/>
      <c r="BO11" s="48">
        <f>IF(,,SUM(BP8:BP10))</f>
        <v>0</v>
      </c>
      <c r="BP11" s="49"/>
      <c r="BQ11" s="48">
        <f>IF(,,SUM(BR8:BR10))</f>
        <v>0</v>
      </c>
      <c r="BR11" s="49"/>
      <c r="BS11" s="48">
        <f>IF(,,SUM(BT8:BT10))</f>
        <v>0</v>
      </c>
      <c r="BT11" s="49"/>
    </row>
    <row r="12" spans="2:72">
      <c r="B12" s="23" t="s">
        <v>75</v>
      </c>
      <c r="C12" s="26">
        <f>SUM(June!D12)</f>
        <v>-5388.71</v>
      </c>
      <c r="D12" s="31">
        <f>C7-C10+C12</f>
        <v>-5387.89</v>
      </c>
      <c r="E12" s="28"/>
      <c r="F12" s="19" t="s">
        <v>71</v>
      </c>
      <c r="G12" s="20">
        <f>SUM(G5:G11)</f>
        <v>-0.820000000000022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44"/>
      <c r="BR12" s="45"/>
      <c r="BS12" s="62"/>
      <c r="BT12" s="63"/>
    </row>
    <row r="13" spans="5:72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46"/>
      <c r="BR13" s="47"/>
      <c r="BS13" s="64"/>
      <c r="BT13" s="65"/>
    </row>
    <row r="14" ht="17.25" spans="5:72">
      <c r="E14" s="28"/>
      <c r="F14" s="28"/>
      <c r="G14" s="28"/>
      <c r="H14" s="28"/>
      <c r="J14" s="43" t="s">
        <v>76</v>
      </c>
      <c r="K14" s="48" t="str">
        <f t="shared" ref="K14:O14" si="31">IF(SUM(L12:L13)&lt;0.5,"",SUM(L12:L13))</f>
        <v/>
      </c>
      <c r="L14" s="49"/>
      <c r="M14" s="48" t="str">
        <f t="shared" si="31"/>
        <v/>
      </c>
      <c r="N14" s="49"/>
      <c r="O14" s="48" t="str">
        <f t="shared" si="31"/>
        <v/>
      </c>
      <c r="P14" s="49"/>
      <c r="Q14" s="48" t="str">
        <f t="shared" ref="Q14:U14" si="32">IF(SUM(R12:R13)&lt;0.5,"",SUM(R12:R13))</f>
        <v/>
      </c>
      <c r="R14" s="49"/>
      <c r="S14" s="48" t="str">
        <f t="shared" si="32"/>
        <v/>
      </c>
      <c r="T14" s="49"/>
      <c r="U14" s="48" t="str">
        <f t="shared" si="32"/>
        <v/>
      </c>
      <c r="V14" s="49"/>
      <c r="W14" s="48" t="str">
        <f t="shared" ref="W14:AA14" si="33">IF(SUM(X12:X13)&lt;0.5,"",SUM(X12:X13))</f>
        <v/>
      </c>
      <c r="X14" s="49"/>
      <c r="Y14" s="48" t="str">
        <f t="shared" si="33"/>
        <v/>
      </c>
      <c r="Z14" s="49"/>
      <c r="AA14" s="48" t="str">
        <f t="shared" si="33"/>
        <v/>
      </c>
      <c r="AB14" s="49"/>
      <c r="AC14" s="48" t="str">
        <f t="shared" ref="AC14:AG14" si="34">IF(SUM(AD12:AD13)&lt;0.5,"",SUM(AD12:AD13))</f>
        <v/>
      </c>
      <c r="AD14" s="49"/>
      <c r="AE14" s="48" t="str">
        <f t="shared" si="34"/>
        <v/>
      </c>
      <c r="AF14" s="49"/>
      <c r="AG14" s="48" t="str">
        <f t="shared" si="34"/>
        <v/>
      </c>
      <c r="AH14" s="49"/>
      <c r="AI14" s="48" t="str">
        <f t="shared" ref="AI14:AM14" si="35">IF(SUM(AJ12:AJ13)&lt;0.5,"",SUM(AJ12:AJ13))</f>
        <v/>
      </c>
      <c r="AJ14" s="49"/>
      <c r="AK14" s="48" t="str">
        <f t="shared" si="35"/>
        <v/>
      </c>
      <c r="AL14" s="49"/>
      <c r="AM14" s="48" t="str">
        <f t="shared" si="35"/>
        <v/>
      </c>
      <c r="AN14" s="49"/>
      <c r="AO14" s="48" t="str">
        <f t="shared" ref="AO14:AS14" si="36">IF(SUM(AP12:AP13)&lt;0.5,"",SUM(AP12:AP13))</f>
        <v/>
      </c>
      <c r="AP14" s="49"/>
      <c r="AQ14" s="48" t="str">
        <f t="shared" si="36"/>
        <v/>
      </c>
      <c r="AR14" s="49"/>
      <c r="AS14" s="48" t="str">
        <f t="shared" si="36"/>
        <v/>
      </c>
      <c r="AT14" s="49"/>
      <c r="AU14" s="48" t="str">
        <f t="shared" ref="AU14:AY14" si="37">IF(SUM(AV12:AV13)&lt;0.5,"",SUM(AV12:AV13))</f>
        <v/>
      </c>
      <c r="AV14" s="49"/>
      <c r="AW14" s="48" t="str">
        <f t="shared" si="37"/>
        <v/>
      </c>
      <c r="AX14" s="49"/>
      <c r="AY14" s="48" t="str">
        <f t="shared" si="37"/>
        <v/>
      </c>
      <c r="AZ14" s="49"/>
      <c r="BA14" s="48" t="str">
        <f t="shared" ref="BA14:BE14" si="38">IF(SUM(BB12:BB13)&lt;0.5,"",SUM(BB12:BB13))</f>
        <v/>
      </c>
      <c r="BB14" s="49"/>
      <c r="BC14" s="48" t="str">
        <f t="shared" si="38"/>
        <v/>
      </c>
      <c r="BD14" s="49"/>
      <c r="BE14" s="48" t="str">
        <f t="shared" si="38"/>
        <v/>
      </c>
      <c r="BF14" s="49"/>
      <c r="BG14" s="48" t="str">
        <f t="shared" ref="BG14:BK14" si="39">IF(SUM(BH12:BH13)&lt;0.5,"",SUM(BH12:BH13))</f>
        <v/>
      </c>
      <c r="BH14" s="49"/>
      <c r="BI14" s="48" t="str">
        <f t="shared" si="39"/>
        <v/>
      </c>
      <c r="BJ14" s="49"/>
      <c r="BK14" s="48" t="str">
        <f t="shared" si="39"/>
        <v/>
      </c>
      <c r="BL14" s="49"/>
      <c r="BM14" s="48" t="str">
        <f t="shared" ref="BM14:BQ14" si="40">IF(SUM(BN12:BN13)&lt;0.5,"",SUM(BN12:BN13))</f>
        <v/>
      </c>
      <c r="BN14" s="49"/>
      <c r="BO14" s="48" t="str">
        <f t="shared" si="40"/>
        <v/>
      </c>
      <c r="BP14" s="49"/>
      <c r="BQ14" s="48" t="str">
        <f t="shared" si="40"/>
        <v/>
      </c>
      <c r="BR14" s="49"/>
      <c r="BS14" s="48" t="str">
        <f>IF(SUM(BT12:BT13)&lt;0.5,"",SUM(BT12:BT13))</f>
        <v/>
      </c>
      <c r="BT14" s="66"/>
    </row>
    <row r="15" ht="16.5" spans="5:72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44"/>
      <c r="BR15" s="45"/>
      <c r="BS15" s="62"/>
      <c r="BT15" s="63"/>
    </row>
    <row r="16" spans="5:72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46"/>
      <c r="BR16" s="47"/>
      <c r="BS16" s="64"/>
      <c r="BT16" s="65"/>
    </row>
    <row r="17" ht="17.25" spans="5:72">
      <c r="E17" s="28"/>
      <c r="F17" s="28"/>
      <c r="G17" s="28"/>
      <c r="H17" s="28"/>
      <c r="J17" s="43" t="s">
        <v>76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  <c r="BS17" s="48">
        <f>IF(,,SUM(BT15:BT16))</f>
        <v>0</v>
      </c>
      <c r="BT17" s="49"/>
    </row>
    <row r="18" spans="10:72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44"/>
      <c r="BR18" s="45"/>
      <c r="BS18" s="62"/>
      <c r="BT18" s="63"/>
    </row>
    <row r="19" ht="16.5" spans="10:72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46"/>
      <c r="BR19" s="47"/>
      <c r="BS19" s="64"/>
      <c r="BT19" s="65"/>
    </row>
    <row r="20" ht="17.25" spans="10:72">
      <c r="J20" s="43" t="s">
        <v>76</v>
      </c>
      <c r="K20" s="48" t="str">
        <f t="shared" ref="K20:O20" si="41">IF(SUM(L18:L19)&lt;0.5,"",SUM(L18:L19))</f>
        <v/>
      </c>
      <c r="L20" s="49"/>
      <c r="M20" s="48" t="str">
        <f t="shared" si="41"/>
        <v/>
      </c>
      <c r="N20" s="49"/>
      <c r="O20" s="48" t="str">
        <f t="shared" si="41"/>
        <v/>
      </c>
      <c r="P20" s="49"/>
      <c r="Q20" s="48" t="str">
        <f t="shared" ref="Q20:U20" si="42">IF(SUM(R18:R19)&lt;0.5,"",SUM(R18:R19))</f>
        <v/>
      </c>
      <c r="R20" s="49"/>
      <c r="S20" s="48" t="str">
        <f t="shared" si="42"/>
        <v/>
      </c>
      <c r="T20" s="49"/>
      <c r="U20" s="48" t="str">
        <f t="shared" si="42"/>
        <v/>
      </c>
      <c r="V20" s="49"/>
      <c r="W20" s="48" t="str">
        <f t="shared" ref="W20:AA20" si="43">IF(SUM(X18:X19)&lt;0.5,"",SUM(X18:X19))</f>
        <v/>
      </c>
      <c r="X20" s="49"/>
      <c r="Y20" s="48" t="str">
        <f t="shared" si="43"/>
        <v/>
      </c>
      <c r="Z20" s="49"/>
      <c r="AA20" s="48" t="str">
        <f t="shared" si="43"/>
        <v/>
      </c>
      <c r="AB20" s="49"/>
      <c r="AC20" s="48" t="str">
        <f t="shared" ref="AC20:AG20" si="44">IF(SUM(AD18:AD19)&lt;0.5,"",SUM(AD18:AD19))</f>
        <v/>
      </c>
      <c r="AD20" s="49"/>
      <c r="AE20" s="48" t="str">
        <f t="shared" si="44"/>
        <v/>
      </c>
      <c r="AF20" s="49"/>
      <c r="AG20" s="48" t="str">
        <f t="shared" si="44"/>
        <v/>
      </c>
      <c r="AH20" s="49"/>
      <c r="AI20" s="48" t="str">
        <f t="shared" ref="AI20:AM20" si="45">IF(SUM(AJ18:AJ19)&lt;0.5,"",SUM(AJ18:AJ19))</f>
        <v/>
      </c>
      <c r="AJ20" s="49"/>
      <c r="AK20" s="48" t="str">
        <f t="shared" si="45"/>
        <v/>
      </c>
      <c r="AL20" s="49"/>
      <c r="AM20" s="48" t="str">
        <f t="shared" si="45"/>
        <v/>
      </c>
      <c r="AN20" s="49"/>
      <c r="AO20" s="48" t="str">
        <f t="shared" ref="AO20:AS20" si="46">IF(SUM(AP18:AP19)&lt;0.5,"",SUM(AP18:AP19))</f>
        <v/>
      </c>
      <c r="AP20" s="49"/>
      <c r="AQ20" s="48" t="str">
        <f t="shared" si="46"/>
        <v/>
      </c>
      <c r="AR20" s="49"/>
      <c r="AS20" s="48" t="str">
        <f t="shared" si="46"/>
        <v/>
      </c>
      <c r="AT20" s="49"/>
      <c r="AU20" s="48" t="str">
        <f t="shared" ref="AU20:AY20" si="47">IF(SUM(AV18:AV19)&lt;0.5,"",SUM(AV18:AV19))</f>
        <v/>
      </c>
      <c r="AV20" s="49"/>
      <c r="AW20" s="48" t="str">
        <f t="shared" si="47"/>
        <v/>
      </c>
      <c r="AX20" s="49"/>
      <c r="AY20" s="48" t="str">
        <f t="shared" si="47"/>
        <v/>
      </c>
      <c r="AZ20" s="49"/>
      <c r="BA20" s="48" t="str">
        <f t="shared" ref="BA20:BE20" si="48">IF(SUM(BB18:BB19)&lt;0.5,"",SUM(BB18:BB19))</f>
        <v/>
      </c>
      <c r="BB20" s="49"/>
      <c r="BC20" s="48" t="str">
        <f t="shared" si="48"/>
        <v/>
      </c>
      <c r="BD20" s="49"/>
      <c r="BE20" s="48" t="str">
        <f t="shared" si="48"/>
        <v/>
      </c>
      <c r="BF20" s="49"/>
      <c r="BG20" s="48" t="str">
        <f t="shared" ref="BG20:BK20" si="49">IF(SUM(BH18:BH19)&lt;0.5,"",SUM(BH18:BH19))</f>
        <v/>
      </c>
      <c r="BH20" s="49"/>
      <c r="BI20" s="48" t="str">
        <f t="shared" si="49"/>
        <v/>
      </c>
      <c r="BJ20" s="49"/>
      <c r="BK20" s="48" t="str">
        <f t="shared" si="49"/>
        <v/>
      </c>
      <c r="BL20" s="49"/>
      <c r="BM20" s="48" t="str">
        <f t="shared" ref="BM20:BQ20" si="50">IF(SUM(BN18:BN19)&lt;0.5,"",SUM(BN18:BN19))</f>
        <v/>
      </c>
      <c r="BN20" s="49"/>
      <c r="BO20" s="48" t="str">
        <f t="shared" si="50"/>
        <v/>
      </c>
      <c r="BP20" s="49"/>
      <c r="BQ20" s="48" t="str">
        <f t="shared" si="50"/>
        <v/>
      </c>
      <c r="BR20" s="49"/>
      <c r="BS20" s="48" t="str">
        <f>IF(SUM(BT18:BT19)&lt;0.5,"",SUM(BT18:BT19))</f>
        <v/>
      </c>
      <c r="BT20" s="66"/>
    </row>
    <row r="21" spans="10:72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44"/>
      <c r="BR21" s="45"/>
      <c r="BS21" s="62"/>
      <c r="BT21" s="63"/>
    </row>
    <row r="22" ht="16.5" spans="10:72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46"/>
      <c r="BR22" s="47"/>
      <c r="BS22" s="64"/>
      <c r="BT22" s="65"/>
    </row>
    <row r="23" ht="17.25" spans="10:72">
      <c r="J23" s="43" t="s">
        <v>76</v>
      </c>
      <c r="K23" s="48" t="str">
        <f t="shared" ref="K23:O23" si="51">IF(SUM(L21:L22)&lt;0.5,"",SUM(L21:L22))</f>
        <v/>
      </c>
      <c r="L23" s="49"/>
      <c r="M23" s="48" t="str">
        <f t="shared" si="51"/>
        <v/>
      </c>
      <c r="N23" s="49"/>
      <c r="O23" s="48" t="str">
        <f t="shared" si="51"/>
        <v/>
      </c>
      <c r="P23" s="49"/>
      <c r="Q23" s="48" t="str">
        <f t="shared" ref="Q23:U23" si="52">IF(SUM(R21:R22)&lt;0.5,"",SUM(R21:R22))</f>
        <v/>
      </c>
      <c r="R23" s="49"/>
      <c r="S23" s="48" t="str">
        <f t="shared" si="52"/>
        <v/>
      </c>
      <c r="T23" s="49"/>
      <c r="U23" s="48" t="str">
        <f t="shared" si="52"/>
        <v/>
      </c>
      <c r="V23" s="49"/>
      <c r="W23" s="48" t="str">
        <f t="shared" ref="W23:AA23" si="53">IF(SUM(X21:X22)&lt;0.5,"",SUM(X21:X22))</f>
        <v/>
      </c>
      <c r="X23" s="49"/>
      <c r="Y23" s="48" t="str">
        <f t="shared" si="53"/>
        <v/>
      </c>
      <c r="Z23" s="49"/>
      <c r="AA23" s="48" t="str">
        <f t="shared" si="53"/>
        <v/>
      </c>
      <c r="AB23" s="49"/>
      <c r="AC23" s="48" t="str">
        <f t="shared" ref="AC23:AG23" si="54">IF(SUM(AD21:AD22)&lt;0.5,"",SUM(AD21:AD22))</f>
        <v/>
      </c>
      <c r="AD23" s="49"/>
      <c r="AE23" s="48" t="str">
        <f t="shared" si="54"/>
        <v/>
      </c>
      <c r="AF23" s="49"/>
      <c r="AG23" s="48" t="str">
        <f t="shared" si="54"/>
        <v/>
      </c>
      <c r="AH23" s="49"/>
      <c r="AI23" s="48" t="str">
        <f t="shared" ref="AI23:AM23" si="55">IF(SUM(AJ21:AJ22)&lt;0.5,"",SUM(AJ21:AJ22))</f>
        <v/>
      </c>
      <c r="AJ23" s="49"/>
      <c r="AK23" s="48" t="str">
        <f t="shared" si="55"/>
        <v/>
      </c>
      <c r="AL23" s="49"/>
      <c r="AM23" s="48" t="str">
        <f t="shared" si="55"/>
        <v/>
      </c>
      <c r="AN23" s="49"/>
      <c r="AO23" s="48" t="str">
        <f t="shared" ref="AO23:AS23" si="56">IF(SUM(AP21:AP22)&lt;0.5,"",SUM(AP21:AP22))</f>
        <v/>
      </c>
      <c r="AP23" s="49"/>
      <c r="AQ23" s="48" t="str">
        <f t="shared" si="56"/>
        <v/>
      </c>
      <c r="AR23" s="49"/>
      <c r="AS23" s="48" t="str">
        <f t="shared" si="56"/>
        <v/>
      </c>
      <c r="AT23" s="49"/>
      <c r="AU23" s="48" t="str">
        <f t="shared" ref="AU23:AY23" si="57">IF(SUM(AV21:AV22)&lt;0.5,"",SUM(AV21:AV22))</f>
        <v/>
      </c>
      <c r="AV23" s="49"/>
      <c r="AW23" s="48" t="str">
        <f t="shared" si="57"/>
        <v/>
      </c>
      <c r="AX23" s="49"/>
      <c r="AY23" s="48" t="str">
        <f t="shared" si="57"/>
        <v/>
      </c>
      <c r="AZ23" s="49"/>
      <c r="BA23" s="48" t="str">
        <f t="shared" ref="BA23:BE23" si="58">IF(SUM(BB21:BB22)&lt;0.5,"",SUM(BB21:BB22))</f>
        <v/>
      </c>
      <c r="BB23" s="49"/>
      <c r="BC23" s="48" t="str">
        <f t="shared" si="58"/>
        <v/>
      </c>
      <c r="BD23" s="49"/>
      <c r="BE23" s="48" t="str">
        <f t="shared" si="58"/>
        <v/>
      </c>
      <c r="BF23" s="49"/>
      <c r="BG23" s="48" t="str">
        <f t="shared" ref="BG23:BK23" si="59">IF(SUM(BH21:BH22)&lt;0.5,"",SUM(BH21:BH22))</f>
        <v/>
      </c>
      <c r="BH23" s="49"/>
      <c r="BI23" s="48" t="str">
        <f t="shared" si="59"/>
        <v/>
      </c>
      <c r="BJ23" s="49"/>
      <c r="BK23" s="48" t="str">
        <f t="shared" si="59"/>
        <v/>
      </c>
      <c r="BL23" s="49"/>
      <c r="BM23" s="48" t="str">
        <f t="shared" ref="BM23:BQ23" si="60">IF(SUM(BN21:BN22)&lt;0.5,"",SUM(BN21:BN22))</f>
        <v/>
      </c>
      <c r="BN23" s="49"/>
      <c r="BO23" s="48" t="str">
        <f t="shared" si="60"/>
        <v/>
      </c>
      <c r="BP23" s="49"/>
      <c r="BQ23" s="48" t="str">
        <f t="shared" si="60"/>
        <v/>
      </c>
      <c r="BR23" s="49"/>
      <c r="BS23" s="48" t="str">
        <f>IF(SUM(BT21:BT22)&lt;0.5,"",SUM(BT21:BT22))</f>
        <v/>
      </c>
      <c r="BT23" s="66"/>
    </row>
    <row r="24" spans="10:72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41"/>
      <c r="BR24" s="42"/>
      <c r="BS24" s="67"/>
      <c r="BT24" s="68"/>
    </row>
    <row r="25" spans="10:72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55"/>
      <c r="BR25" s="56"/>
      <c r="BS25" s="69"/>
      <c r="BT25" s="70"/>
    </row>
    <row r="26" spans="7:72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44"/>
      <c r="BR26" s="45"/>
      <c r="BS26" s="62"/>
      <c r="BT26" s="63"/>
    </row>
    <row r="27" ht="16.5" spans="10:72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46"/>
      <c r="BR27" s="47"/>
      <c r="BS27" s="64"/>
      <c r="BT27" s="65"/>
    </row>
    <row r="28" ht="17.25" spans="10:72">
      <c r="J28" s="43" t="s">
        <v>64</v>
      </c>
      <c r="K28" s="57" t="str">
        <f t="shared" ref="K28:O28" si="61">IF(SUM(L24:L27)&lt;0.5,"",SUM(L24:L27))</f>
        <v/>
      </c>
      <c r="L28" s="58"/>
      <c r="M28" s="57" t="str">
        <f t="shared" si="61"/>
        <v/>
      </c>
      <c r="N28" s="58"/>
      <c r="O28" s="57" t="str">
        <f t="shared" si="61"/>
        <v/>
      </c>
      <c r="P28" s="58"/>
      <c r="Q28" s="57" t="str">
        <f t="shared" ref="Q28:U28" si="62">IF(SUM(R24:R27)&lt;0.5,"",SUM(R24:R27))</f>
        <v/>
      </c>
      <c r="R28" s="58"/>
      <c r="S28" s="57" t="str">
        <f t="shared" si="62"/>
        <v/>
      </c>
      <c r="T28" s="58"/>
      <c r="U28" s="57" t="str">
        <f t="shared" si="62"/>
        <v/>
      </c>
      <c r="V28" s="58"/>
      <c r="W28" s="57" t="str">
        <f t="shared" ref="W28:AA28" si="63">IF(SUM(X24:X27)&lt;0.5,"",SUM(X24:X27))</f>
        <v/>
      </c>
      <c r="X28" s="58"/>
      <c r="Y28" s="57" t="str">
        <f t="shared" si="63"/>
        <v/>
      </c>
      <c r="Z28" s="58"/>
      <c r="AA28" s="57" t="str">
        <f t="shared" si="63"/>
        <v/>
      </c>
      <c r="AB28" s="58"/>
      <c r="AC28" s="57" t="str">
        <f t="shared" ref="AC28:AG28" si="64">IF(SUM(AD24:AD27)&lt;0.5,"",SUM(AD24:AD27))</f>
        <v/>
      </c>
      <c r="AD28" s="58"/>
      <c r="AE28" s="57" t="str">
        <f t="shared" si="64"/>
        <v/>
      </c>
      <c r="AF28" s="58"/>
      <c r="AG28" s="57" t="str">
        <f t="shared" si="64"/>
        <v/>
      </c>
      <c r="AH28" s="58"/>
      <c r="AI28" s="57" t="str">
        <f t="shared" ref="AI28:AM28" si="65">IF(SUM(AJ24:AJ27)&lt;0.5,"",SUM(AJ24:AJ27))</f>
        <v/>
      </c>
      <c r="AJ28" s="58"/>
      <c r="AK28" s="57" t="str">
        <f t="shared" si="65"/>
        <v/>
      </c>
      <c r="AL28" s="58"/>
      <c r="AM28" s="57" t="str">
        <f t="shared" si="65"/>
        <v/>
      </c>
      <c r="AN28" s="58"/>
      <c r="AO28" s="57" t="str">
        <f t="shared" ref="AO28:AS28" si="66">IF(SUM(AP24:AP27)&lt;0.5,"",SUM(AP24:AP27))</f>
        <v/>
      </c>
      <c r="AP28" s="58"/>
      <c r="AQ28" s="57" t="str">
        <f t="shared" si="66"/>
        <v/>
      </c>
      <c r="AR28" s="58"/>
      <c r="AS28" s="57" t="str">
        <f t="shared" si="66"/>
        <v/>
      </c>
      <c r="AT28" s="58"/>
      <c r="AU28" s="57" t="str">
        <f t="shared" ref="AU28:AY28" si="67">IF(SUM(AV24:AV27)&lt;0.5,"",SUM(AV24:AV27))</f>
        <v/>
      </c>
      <c r="AV28" s="58"/>
      <c r="AW28" s="57" t="str">
        <f t="shared" si="67"/>
        <v/>
      </c>
      <c r="AX28" s="58"/>
      <c r="AY28" s="57" t="str">
        <f t="shared" si="67"/>
        <v/>
      </c>
      <c r="AZ28" s="58"/>
      <c r="BA28" s="57" t="str">
        <f t="shared" ref="BA28:BE28" si="68">IF(SUM(BB24:BB27)&lt;0.5,"",SUM(BB24:BB27))</f>
        <v/>
      </c>
      <c r="BB28" s="58"/>
      <c r="BC28" s="57" t="str">
        <f t="shared" si="68"/>
        <v/>
      </c>
      <c r="BD28" s="58"/>
      <c r="BE28" s="57" t="str">
        <f t="shared" si="68"/>
        <v/>
      </c>
      <c r="BF28" s="58"/>
      <c r="BG28" s="57" t="str">
        <f t="shared" ref="BG28:BK28" si="69">IF(SUM(BH24:BH27)&lt;0.5,"",SUM(BH24:BH27))</f>
        <v/>
      </c>
      <c r="BH28" s="58"/>
      <c r="BI28" s="57" t="str">
        <f t="shared" si="69"/>
        <v/>
      </c>
      <c r="BJ28" s="58"/>
      <c r="BK28" s="57" t="str">
        <f t="shared" si="69"/>
        <v/>
      </c>
      <c r="BL28" s="58"/>
      <c r="BM28" s="57" t="str">
        <f t="shared" ref="BM28:BQ28" si="70">IF(SUM(BN24:BN27)&lt;0.5,"",SUM(BN24:BN27))</f>
        <v/>
      </c>
      <c r="BN28" s="58"/>
      <c r="BO28" s="57" t="str">
        <f t="shared" si="70"/>
        <v/>
      </c>
      <c r="BP28" s="58"/>
      <c r="BQ28" s="57" t="str">
        <f t="shared" si="70"/>
        <v/>
      </c>
      <c r="BR28" s="58"/>
      <c r="BS28" s="57" t="str">
        <f>IF(SUM(BT24:BT27)&lt;0.5,"",SUM(BT24:BT27))</f>
        <v/>
      </c>
      <c r="BT28" s="71"/>
    </row>
  </sheetData>
  <sheetProtection sheet="1" selectLockedCells="1" formatColumns="0" objects="1"/>
  <mergeCells count="230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BS11:BT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BS28:BT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H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T28"/>
  <sheetViews>
    <sheetView workbookViewId="0">
      <pane xSplit="10" ySplit="3" topLeftCell="BI4" activePane="bottomRight" state="frozen"/>
      <selection/>
      <selection pane="topRight"/>
      <selection pane="bottomLeft"/>
      <selection pane="bottomRight" activeCell="BR8" sqref="BR8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5.37333333333333" style="1" customWidth="1"/>
    <col min="13" max="13" width="6.37333333333333" style="1"/>
    <col min="14" max="14" width="8.12666666666667" style="1"/>
    <col min="15" max="15" width="6.37333333333333" style="1"/>
    <col min="16" max="16" width="7.2" style="1"/>
    <col min="17" max="17" width="6.37333333333333" style="1"/>
    <col min="18" max="18" width="7.2" style="1"/>
    <col min="19" max="19" width="6.37333333333333" style="1"/>
    <col min="20" max="20" width="4.75333333333333" style="1"/>
    <col min="21" max="21" width="6.37333333333333" style="1"/>
    <col min="22" max="22" width="4.75333333333333" style="1"/>
    <col min="23" max="23" width="6.37333333333333" style="1"/>
    <col min="24" max="24" width="4.75333333333333" style="1"/>
    <col min="25" max="25" width="6.37333333333333" style="1"/>
    <col min="26" max="26" width="7.2" style="1"/>
    <col min="27" max="27" width="6.37333333333333" style="1"/>
    <col min="28" max="28" width="6.4" style="1"/>
    <col min="29" max="29" width="6.37333333333333" style="1"/>
    <col min="30" max="30" width="6.4" style="1"/>
    <col min="31" max="31" width="6.37333333333333" style="1"/>
    <col min="32" max="32" width="8" style="1"/>
    <col min="33" max="33" width="6.37333333333333" style="1"/>
    <col min="34" max="34" width="4.75333333333333" style="1"/>
    <col min="35" max="35" width="6.37333333333333" style="1"/>
    <col min="36" max="36" width="8" style="1"/>
    <col min="37" max="37" width="6.37333333333333" style="1"/>
    <col min="38" max="38" width="4.75333333333333" style="1"/>
    <col min="39" max="39" width="6.37333333333333" style="1"/>
    <col min="40" max="40" width="4.75333333333333" style="1"/>
    <col min="41" max="41" width="6.37333333333333" style="1"/>
    <col min="42" max="42" width="7.2" style="1"/>
    <col min="43" max="43" width="6.37333333333333" style="1"/>
    <col min="44" max="44" width="7.2" style="1"/>
    <col min="45" max="45" width="6.37333333333333" style="1"/>
    <col min="46" max="46" width="6.4" style="1"/>
    <col min="47" max="47" width="6.37333333333333" style="1"/>
    <col min="48" max="48" width="6.4" style="1"/>
    <col min="49" max="49" width="6.37333333333333" style="1"/>
    <col min="50" max="50" width="4.75333333333333" style="1"/>
    <col min="51" max="51" width="6.37333333333333" style="1"/>
    <col min="52" max="52" width="4.75333333333333" style="1"/>
    <col min="53" max="53" width="6.37333333333333" style="1"/>
    <col min="54" max="54" width="7.2" style="1"/>
    <col min="55" max="55" width="6.37333333333333" style="1"/>
    <col min="56" max="56" width="6.4" style="1"/>
    <col min="57" max="57" width="6.37333333333333" style="1"/>
    <col min="58" max="58" width="7.2" style="1"/>
    <col min="59" max="59" width="6.37333333333333" style="1"/>
    <col min="60" max="60" width="7.2" style="1"/>
    <col min="61" max="61" width="6.37333333333333" style="1"/>
    <col min="62" max="62" width="7.2" style="1"/>
    <col min="63" max="63" width="6.37333333333333" style="1"/>
    <col min="64" max="64" width="4.75333333333333" style="1"/>
    <col min="65" max="65" width="6.37333333333333" style="1"/>
    <col min="66" max="66" width="7.2" style="1"/>
    <col min="67" max="67" width="6.37333333333333" style="1"/>
    <col min="68" max="68" width="4.75333333333333" style="1"/>
    <col min="69" max="69" width="6.37333333333333" style="1"/>
    <col min="70" max="70" width="7.2" style="1"/>
    <col min="71" max="71" width="6.37333333333333" style="1"/>
    <col min="72" max="72" width="6.4" style="1"/>
    <col min="73" max="16384" width="9" style="1"/>
  </cols>
  <sheetData>
    <row r="1" ht="7.5" customHeight="1"/>
    <row r="2" ht="24" customHeight="1" spans="2:72">
      <c r="B2" s="2">
        <f>SUM(年度总表!B2)</f>
        <v>2017</v>
      </c>
      <c r="C2" s="3" t="s">
        <v>51</v>
      </c>
      <c r="D2" s="72">
        <v>8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星期二</v>
      </c>
      <c r="L2" s="34">
        <f>DATE(B2,D2,1)</f>
        <v>42948</v>
      </c>
      <c r="M2" s="35" t="str">
        <f t="shared" si="0"/>
        <v>星期三</v>
      </c>
      <c r="N2" s="34">
        <f t="shared" ref="N2:R2" si="1">DATE(YEAR(L2),MONTH(L2),DAY(L2)+1)</f>
        <v>42949</v>
      </c>
      <c r="O2" s="36" t="str">
        <f t="shared" si="0"/>
        <v>星期四</v>
      </c>
      <c r="P2" s="37">
        <f t="shared" si="1"/>
        <v>42950</v>
      </c>
      <c r="Q2" s="59" t="str">
        <f t="shared" ref="Q2:U2" si="2">TEXT(R2,"aaaa")</f>
        <v>星期五</v>
      </c>
      <c r="R2" s="37">
        <f t="shared" si="1"/>
        <v>42951</v>
      </c>
      <c r="S2" s="59" t="str">
        <f t="shared" si="2"/>
        <v>星期六</v>
      </c>
      <c r="T2" s="37">
        <f t="shared" ref="T2:X2" si="3">DATE(YEAR(R2),MONTH(R2),DAY(R2)+1)</f>
        <v>42952</v>
      </c>
      <c r="U2" s="59" t="str">
        <f t="shared" si="2"/>
        <v>星期日</v>
      </c>
      <c r="V2" s="37">
        <f t="shared" si="3"/>
        <v>42953</v>
      </c>
      <c r="W2" s="59" t="str">
        <f t="shared" ref="W2:AA2" si="4">TEXT(X2,"aaaa")</f>
        <v>星期一</v>
      </c>
      <c r="X2" s="37">
        <f t="shared" si="3"/>
        <v>42954</v>
      </c>
      <c r="Y2" s="59" t="str">
        <f t="shared" si="4"/>
        <v>星期二</v>
      </c>
      <c r="Z2" s="37">
        <f t="shared" ref="Z2:AD2" si="5">DATE(YEAR(X2),MONTH(X2),DAY(X2)+1)</f>
        <v>42955</v>
      </c>
      <c r="AA2" s="59" t="str">
        <f t="shared" si="4"/>
        <v>星期三</v>
      </c>
      <c r="AB2" s="37">
        <f t="shared" si="5"/>
        <v>42956</v>
      </c>
      <c r="AC2" s="59" t="str">
        <f t="shared" ref="AC2:AG2" si="6">TEXT(AD2,"aaaa")</f>
        <v>星期四</v>
      </c>
      <c r="AD2" s="37">
        <f t="shared" si="5"/>
        <v>42957</v>
      </c>
      <c r="AE2" s="59" t="str">
        <f t="shared" si="6"/>
        <v>星期五</v>
      </c>
      <c r="AF2" s="37">
        <f t="shared" ref="AF2:AJ2" si="7">DATE(YEAR(AD2),MONTH(AD2),DAY(AD2)+1)</f>
        <v>42958</v>
      </c>
      <c r="AG2" s="59" t="str">
        <f t="shared" si="6"/>
        <v>星期六</v>
      </c>
      <c r="AH2" s="37">
        <f t="shared" si="7"/>
        <v>42959</v>
      </c>
      <c r="AI2" s="59" t="str">
        <f t="shared" ref="AI2:AM2" si="8">TEXT(AJ2,"aaaa")</f>
        <v>星期日</v>
      </c>
      <c r="AJ2" s="37">
        <f t="shared" si="7"/>
        <v>42960</v>
      </c>
      <c r="AK2" s="59" t="str">
        <f t="shared" si="8"/>
        <v>星期一</v>
      </c>
      <c r="AL2" s="37">
        <f t="shared" ref="AL2:AP2" si="9">DATE(YEAR(AJ2),MONTH(AJ2),DAY(AJ2)+1)</f>
        <v>42961</v>
      </c>
      <c r="AM2" s="59" t="str">
        <f t="shared" si="8"/>
        <v>星期二</v>
      </c>
      <c r="AN2" s="37">
        <f t="shared" si="9"/>
        <v>42962</v>
      </c>
      <c r="AO2" s="59" t="str">
        <f t="shared" ref="AO2:AS2" si="10">TEXT(AP2,"aaaa")</f>
        <v>星期三</v>
      </c>
      <c r="AP2" s="37">
        <f t="shared" si="9"/>
        <v>42963</v>
      </c>
      <c r="AQ2" s="59" t="str">
        <f t="shared" si="10"/>
        <v>星期四</v>
      </c>
      <c r="AR2" s="37">
        <f t="shared" ref="AR2:AV2" si="11">DATE(YEAR(AP2),MONTH(AP2),DAY(AP2)+1)</f>
        <v>42964</v>
      </c>
      <c r="AS2" s="59" t="str">
        <f t="shared" si="10"/>
        <v>星期五</v>
      </c>
      <c r="AT2" s="37">
        <f t="shared" si="11"/>
        <v>42965</v>
      </c>
      <c r="AU2" s="59" t="str">
        <f t="shared" ref="AU2:AY2" si="12">TEXT(AV2,"aaaa")</f>
        <v>星期六</v>
      </c>
      <c r="AV2" s="37">
        <f t="shared" si="11"/>
        <v>42966</v>
      </c>
      <c r="AW2" s="59" t="str">
        <f t="shared" si="12"/>
        <v>星期日</v>
      </c>
      <c r="AX2" s="37">
        <f t="shared" ref="AX2:BB2" si="13">DATE(YEAR(AV2),MONTH(AV2),DAY(AV2)+1)</f>
        <v>42967</v>
      </c>
      <c r="AY2" s="59" t="str">
        <f t="shared" si="12"/>
        <v>星期一</v>
      </c>
      <c r="AZ2" s="37">
        <f t="shared" si="13"/>
        <v>42968</v>
      </c>
      <c r="BA2" s="59" t="str">
        <f t="shared" ref="BA2:BE2" si="14">TEXT(BB2,"aaaa")</f>
        <v>星期二</v>
      </c>
      <c r="BB2" s="37">
        <f t="shared" si="13"/>
        <v>42969</v>
      </c>
      <c r="BC2" s="59" t="str">
        <f t="shared" si="14"/>
        <v>星期三</v>
      </c>
      <c r="BD2" s="37">
        <f t="shared" ref="BD2:BH2" si="15">DATE(YEAR(BB2),MONTH(BB2),DAY(BB2)+1)</f>
        <v>42970</v>
      </c>
      <c r="BE2" s="59" t="str">
        <f t="shared" si="14"/>
        <v>星期四</v>
      </c>
      <c r="BF2" s="37">
        <f t="shared" si="15"/>
        <v>42971</v>
      </c>
      <c r="BG2" s="59" t="str">
        <f t="shared" ref="BG2:BK2" si="16">TEXT(BH2,"aaaa")</f>
        <v>星期五</v>
      </c>
      <c r="BH2" s="37">
        <f t="shared" si="15"/>
        <v>42972</v>
      </c>
      <c r="BI2" s="59" t="str">
        <f t="shared" si="16"/>
        <v>星期六</v>
      </c>
      <c r="BJ2" s="37">
        <f t="shared" ref="BJ2:BN2" si="17">DATE(YEAR(BH2),MONTH(BH2),DAY(BH2)+1)</f>
        <v>42973</v>
      </c>
      <c r="BK2" s="59" t="str">
        <f t="shared" si="16"/>
        <v>星期日</v>
      </c>
      <c r="BL2" s="37">
        <f t="shared" si="17"/>
        <v>42974</v>
      </c>
      <c r="BM2" s="59" t="str">
        <f t="shared" ref="BM2:BQ2" si="18">TEXT(BN2,"aaaa")</f>
        <v>星期一</v>
      </c>
      <c r="BN2" s="37">
        <f t="shared" si="17"/>
        <v>42975</v>
      </c>
      <c r="BO2" s="59" t="str">
        <f t="shared" si="18"/>
        <v>星期二</v>
      </c>
      <c r="BP2" s="37">
        <f t="shared" ref="BP2:BT2" si="19">DATE(YEAR(BN2),MONTH(BN2),DAY(BN2)+1)</f>
        <v>42976</v>
      </c>
      <c r="BQ2" s="59" t="str">
        <f t="shared" si="18"/>
        <v>星期三</v>
      </c>
      <c r="BR2" s="37">
        <f t="shared" si="19"/>
        <v>42977</v>
      </c>
      <c r="BS2" s="59" t="str">
        <f>TEXT(BT2,"aaaa")</f>
        <v>星期四</v>
      </c>
      <c r="BT2" s="60">
        <f t="shared" si="19"/>
        <v>42978</v>
      </c>
    </row>
    <row r="3" ht="24" customHeight="1" spans="2:72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39" t="s">
        <v>57</v>
      </c>
      <c r="BS3" s="39" t="s">
        <v>56</v>
      </c>
      <c r="BT3" s="61" t="s">
        <v>57</v>
      </c>
    </row>
    <row r="4" ht="16.5" spans="2:72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  <c r="BS4" s="41"/>
      <c r="BT4" s="42"/>
    </row>
    <row r="5" spans="2:72">
      <c r="B5" s="13" t="s">
        <v>61</v>
      </c>
      <c r="C5" s="14"/>
      <c r="D5" s="15"/>
      <c r="E5" s="12"/>
      <c r="F5" s="16" t="s">
        <v>21</v>
      </c>
      <c r="G5" s="17">
        <f>IF(SUM(K7:BT7)&lt;0.5,"￥",SUM(K7:BT7))</f>
        <v>330.15</v>
      </c>
      <c r="H5" s="18">
        <f t="shared" ref="H5:H11" si="20">IF(ISERROR(G5/$G$12),"%",G5/$G$12)</f>
        <v>0.820411510362308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44"/>
      <c r="BR5" s="45">
        <v>252.09</v>
      </c>
      <c r="BS5" s="62"/>
      <c r="BT5" s="63">
        <v>35</v>
      </c>
    </row>
    <row r="6" spans="2:72">
      <c r="B6" s="13" t="s">
        <v>62</v>
      </c>
      <c r="C6" s="14"/>
      <c r="D6" s="15"/>
      <c r="E6" s="12"/>
      <c r="F6" s="16" t="s">
        <v>22</v>
      </c>
      <c r="G6" s="17">
        <f>IF(SUM(K11:BT11)&lt;0.5,"￥",SUM(K11:BT11))</f>
        <v>49.27</v>
      </c>
      <c r="H6" s="18">
        <f t="shared" si="20"/>
        <v>0.122434272650465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46"/>
      <c r="BR6" s="47">
        <v>43.06</v>
      </c>
      <c r="BS6" s="64"/>
      <c r="BT6" s="65"/>
    </row>
    <row r="7" ht="17.25" spans="2:72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IF(SUM(K14:BT14)&lt;0.5,"￥",SUM(K14:BT14))</f>
        <v>￥</v>
      </c>
      <c r="H7" s="18" t="str">
        <f t="shared" si="20"/>
        <v>%</v>
      </c>
      <c r="J7" s="43" t="s">
        <v>64</v>
      </c>
      <c r="K7" s="48" t="str">
        <f t="shared" ref="K7:O7" si="21">IF(SUM(L4:L6)&lt;0.5,"",SUM(L4:L6))</f>
        <v/>
      </c>
      <c r="L7" s="49"/>
      <c r="M7" s="48" t="str">
        <f t="shared" si="21"/>
        <v/>
      </c>
      <c r="N7" s="49"/>
      <c r="O7" s="48" t="str">
        <f t="shared" si="21"/>
        <v/>
      </c>
      <c r="P7" s="49"/>
      <c r="Q7" s="48" t="str">
        <f t="shared" ref="Q7:U7" si="22">IF(SUM(R4:R6)&lt;0.5,"",SUM(R4:R6))</f>
        <v/>
      </c>
      <c r="R7" s="49"/>
      <c r="S7" s="48" t="str">
        <f t="shared" si="22"/>
        <v/>
      </c>
      <c r="T7" s="49"/>
      <c r="U7" s="48" t="str">
        <f t="shared" si="22"/>
        <v/>
      </c>
      <c r="V7" s="49"/>
      <c r="W7" s="48" t="str">
        <f t="shared" ref="W7:AA7" si="23">IF(SUM(X4:X6)&lt;0.5,"",SUM(X4:X6))</f>
        <v/>
      </c>
      <c r="X7" s="49"/>
      <c r="Y7" s="48" t="str">
        <f t="shared" si="23"/>
        <v/>
      </c>
      <c r="Z7" s="49"/>
      <c r="AA7" s="48" t="str">
        <f t="shared" si="23"/>
        <v/>
      </c>
      <c r="AB7" s="49"/>
      <c r="AC7" s="48" t="str">
        <f t="shared" ref="AC7:AG7" si="24">IF(SUM(AD4:AD6)&lt;0.5,"",SUM(AD4:AD6))</f>
        <v/>
      </c>
      <c r="AD7" s="49"/>
      <c r="AE7" s="48" t="str">
        <f t="shared" si="24"/>
        <v/>
      </c>
      <c r="AF7" s="49"/>
      <c r="AG7" s="48" t="str">
        <f t="shared" si="24"/>
        <v/>
      </c>
      <c r="AH7" s="49"/>
      <c r="AI7" s="48" t="str">
        <f t="shared" ref="AI7:AM7" si="25">IF(SUM(AJ4:AJ6)&lt;0.5,"",SUM(AJ4:AJ6))</f>
        <v/>
      </c>
      <c r="AJ7" s="49"/>
      <c r="AK7" s="48" t="str">
        <f t="shared" si="25"/>
        <v/>
      </c>
      <c r="AL7" s="49"/>
      <c r="AM7" s="48" t="str">
        <f t="shared" si="25"/>
        <v/>
      </c>
      <c r="AN7" s="49"/>
      <c r="AO7" s="48" t="str">
        <f t="shared" ref="AO7:AS7" si="26">IF(SUM(AP4:AP6)&lt;0.5,"",SUM(AP4:AP6))</f>
        <v/>
      </c>
      <c r="AP7" s="49"/>
      <c r="AQ7" s="48" t="str">
        <f t="shared" si="26"/>
        <v/>
      </c>
      <c r="AR7" s="49"/>
      <c r="AS7" s="48" t="str">
        <f t="shared" si="26"/>
        <v/>
      </c>
      <c r="AT7" s="49"/>
      <c r="AU7" s="48" t="str">
        <f t="shared" ref="AU7:AY7" si="27">IF(SUM(AV4:AV6)&lt;0.5,"",SUM(AV4:AV6))</f>
        <v/>
      </c>
      <c r="AV7" s="49"/>
      <c r="AW7" s="48" t="str">
        <f t="shared" si="27"/>
        <v/>
      </c>
      <c r="AX7" s="49"/>
      <c r="AY7" s="48" t="str">
        <f t="shared" si="27"/>
        <v/>
      </c>
      <c r="AZ7" s="49"/>
      <c r="BA7" s="48" t="str">
        <f t="shared" ref="BA7:BE7" si="28">IF(SUM(BB4:BB6)&lt;0.5,"",SUM(BB4:BB6))</f>
        <v/>
      </c>
      <c r="BB7" s="49"/>
      <c r="BC7" s="48" t="str">
        <f t="shared" si="28"/>
        <v/>
      </c>
      <c r="BD7" s="49"/>
      <c r="BE7" s="48" t="str">
        <f t="shared" si="28"/>
        <v/>
      </c>
      <c r="BF7" s="49"/>
      <c r="BG7" s="48" t="str">
        <f t="shared" ref="BG7:BK7" si="29">IF(SUM(BH4:BH6)&lt;0.5,"",SUM(BH4:BH6))</f>
        <v/>
      </c>
      <c r="BH7" s="49"/>
      <c r="BI7" s="48" t="str">
        <f t="shared" si="29"/>
        <v/>
      </c>
      <c r="BJ7" s="49"/>
      <c r="BK7" s="48" t="str">
        <f t="shared" si="29"/>
        <v/>
      </c>
      <c r="BL7" s="49"/>
      <c r="BM7" s="48" t="str">
        <f t="shared" ref="BM7:BQ7" si="30">IF(SUM(BN4:BN6)&lt;0.5,"",SUM(BN4:BN6))</f>
        <v/>
      </c>
      <c r="BN7" s="49"/>
      <c r="BO7" s="48" t="str">
        <f t="shared" si="30"/>
        <v/>
      </c>
      <c r="BP7" s="49"/>
      <c r="BQ7" s="48">
        <f t="shared" si="30"/>
        <v>295.15</v>
      </c>
      <c r="BR7" s="49"/>
      <c r="BS7" s="48">
        <f>IF(SUM(BT4:BT6)&lt;0.5,"",SUM(BT4:BT6))</f>
        <v>35</v>
      </c>
      <c r="BT7" s="66"/>
    </row>
    <row r="8" ht="16.5" spans="2:72">
      <c r="B8" s="22" t="s">
        <v>65</v>
      </c>
      <c r="E8" s="10"/>
      <c r="F8" s="16" t="s">
        <v>24</v>
      </c>
      <c r="G8" s="17">
        <f>IF(SUM(K17:BT17)&lt;0.5,"￥",SUM(K17:BT17))</f>
        <v>23</v>
      </c>
      <c r="H8" s="18">
        <f t="shared" si="20"/>
        <v>0.0571542169872273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41"/>
      <c r="BR8" s="42"/>
      <c r="BS8" s="67"/>
      <c r="BT8" s="68"/>
    </row>
    <row r="9" spans="2:72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IF(SUM(K20:BT20)&lt;0.5,"￥",SUM(K20:BT20))</f>
        <v>￥</v>
      </c>
      <c r="H9" s="18" t="str">
        <f t="shared" si="20"/>
        <v>%</v>
      </c>
      <c r="J9" s="43"/>
      <c r="K9" s="44"/>
      <c r="L9" s="45">
        <v>52.91</v>
      </c>
      <c r="M9" s="44"/>
      <c r="N9" s="45"/>
      <c r="O9" s="44"/>
      <c r="P9" s="45">
        <v>-99.06</v>
      </c>
      <c r="Q9" s="44"/>
      <c r="R9" s="45">
        <v>-98.41</v>
      </c>
      <c r="S9" s="44"/>
      <c r="T9" s="45"/>
      <c r="U9" s="44"/>
      <c r="V9" s="45"/>
      <c r="W9" s="44"/>
      <c r="X9" s="45"/>
      <c r="Y9" s="44"/>
      <c r="Z9" s="45">
        <v>-79.6</v>
      </c>
      <c r="AA9" s="44"/>
      <c r="AB9" s="45">
        <v>-1.99</v>
      </c>
      <c r="AC9" s="44"/>
      <c r="AD9" s="45">
        <v>49</v>
      </c>
      <c r="AE9" s="44"/>
      <c r="AF9" s="45">
        <v>-195</v>
      </c>
      <c r="AG9" s="44"/>
      <c r="AH9" s="45"/>
      <c r="AI9" s="44"/>
      <c r="AJ9" s="45">
        <v>-195</v>
      </c>
      <c r="AK9" s="44"/>
      <c r="AL9" s="45"/>
      <c r="AM9" s="44"/>
      <c r="AN9" s="45"/>
      <c r="AO9" s="44"/>
      <c r="AP9" s="45">
        <v>250</v>
      </c>
      <c r="AQ9" s="44"/>
      <c r="AR9" s="45">
        <v>-11.46</v>
      </c>
      <c r="AS9" s="44"/>
      <c r="AT9" s="45">
        <v>53.24</v>
      </c>
      <c r="AU9" s="44"/>
      <c r="AV9" s="45">
        <v>-9.61</v>
      </c>
      <c r="AW9" s="44"/>
      <c r="AX9" s="45"/>
      <c r="AY9" s="44"/>
      <c r="AZ9" s="45"/>
      <c r="BA9" s="44"/>
      <c r="BB9" s="45">
        <v>104.36</v>
      </c>
      <c r="BC9" s="44"/>
      <c r="BD9" s="45">
        <v>29.95</v>
      </c>
      <c r="BE9" s="44"/>
      <c r="BF9" s="45">
        <v>-58.94</v>
      </c>
      <c r="BG9" s="44"/>
      <c r="BH9" s="45">
        <v>-42.78</v>
      </c>
      <c r="BI9" s="44"/>
      <c r="BJ9" s="45">
        <v>142.83</v>
      </c>
      <c r="BK9" s="44"/>
      <c r="BL9" s="45"/>
      <c r="BM9" s="44"/>
      <c r="BN9" s="45">
        <v>-11.91</v>
      </c>
      <c r="BO9" s="44"/>
      <c r="BP9" s="45"/>
      <c r="BQ9" s="44"/>
      <c r="BR9" s="45">
        <v>45.27</v>
      </c>
      <c r="BS9" s="62"/>
      <c r="BT9" s="63"/>
    </row>
    <row r="10" spans="2:72">
      <c r="B10" s="23" t="s">
        <v>68</v>
      </c>
      <c r="C10" s="26">
        <f>G12</f>
        <v>402.42</v>
      </c>
      <c r="D10" s="27"/>
      <c r="E10" s="28"/>
      <c r="F10" s="16" t="s">
        <v>26</v>
      </c>
      <c r="G10" s="17" t="str">
        <f>IF(SUM(K23:BT23)&lt;0.5,"￥",SUM(K23:BT23))</f>
        <v>￥</v>
      </c>
      <c r="H10" s="18" t="str">
        <f t="shared" si="20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>
        <v>96.65</v>
      </c>
      <c r="AA10" s="46"/>
      <c r="AB10" s="47"/>
      <c r="AC10" s="46"/>
      <c r="AD10" s="47"/>
      <c r="AE10" s="46"/>
      <c r="AF10" s="47">
        <v>-45.64</v>
      </c>
      <c r="AG10" s="46"/>
      <c r="AH10" s="47"/>
      <c r="AI10" s="46"/>
      <c r="AJ10" s="47"/>
      <c r="AK10" s="46"/>
      <c r="AL10" s="47"/>
      <c r="AM10" s="46"/>
      <c r="AN10" s="47"/>
      <c r="AO10" s="46"/>
      <c r="AP10" s="47">
        <v>74.46</v>
      </c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46"/>
      <c r="BR10" s="47"/>
      <c r="BS10" s="64"/>
      <c r="BT10" s="65"/>
    </row>
    <row r="11" ht="17.25" spans="2:72">
      <c r="B11" s="23" t="s">
        <v>69</v>
      </c>
      <c r="C11" s="26">
        <f>IF(AND(C9="",C10="0"),"0",SUM(C9,-C10))</f>
        <v>-402.42</v>
      </c>
      <c r="D11" s="29"/>
      <c r="E11" s="28"/>
      <c r="F11" s="30"/>
      <c r="G11" s="17" t="str">
        <f>IF(SUM(K28:BT28)&lt;0.5,"￥",SUM(K28:BT28))</f>
        <v>￥</v>
      </c>
      <c r="H11" s="18" t="str">
        <f t="shared" si="20"/>
        <v>%</v>
      </c>
      <c r="J11" s="43" t="s">
        <v>64</v>
      </c>
      <c r="K11" s="48">
        <f>IF(,,SUM(L8:L10))</f>
        <v>52.91</v>
      </c>
      <c r="L11" s="49"/>
      <c r="M11" s="48">
        <f>IF(,,SUM(N8:N10))</f>
        <v>0</v>
      </c>
      <c r="N11" s="49"/>
      <c r="O11" s="48">
        <f>IF(,,SUM(P8:P10))</f>
        <v>-99.06</v>
      </c>
      <c r="P11" s="49"/>
      <c r="Q11" s="48">
        <f>IF(,,SUM(R8:R10))</f>
        <v>-98.41</v>
      </c>
      <c r="R11" s="49"/>
      <c r="S11" s="48">
        <f>IF(,,SUM(T8:T10))</f>
        <v>0</v>
      </c>
      <c r="T11" s="49"/>
      <c r="U11" s="48">
        <f>IF(,,SUM(V8:V10))</f>
        <v>0</v>
      </c>
      <c r="V11" s="49"/>
      <c r="W11" s="48">
        <f>IF(,,SUM(X8:X10))</f>
        <v>0</v>
      </c>
      <c r="X11" s="49"/>
      <c r="Y11" s="48">
        <f>IF(,,SUM(Z8:Z10))</f>
        <v>17.05</v>
      </c>
      <c r="Z11" s="49"/>
      <c r="AA11" s="48">
        <f>IF(,,SUM(AB8:AB10))</f>
        <v>-1.99</v>
      </c>
      <c r="AB11" s="49"/>
      <c r="AC11" s="48">
        <f>IF(,,SUM(AD8:AD10))</f>
        <v>49</v>
      </c>
      <c r="AD11" s="49"/>
      <c r="AE11" s="48">
        <f>IF(,,SUM(AF8:AF10))</f>
        <v>-240.64</v>
      </c>
      <c r="AF11" s="49"/>
      <c r="AG11" s="48">
        <f>IF(,,SUM(AH8:AH10))</f>
        <v>0</v>
      </c>
      <c r="AH11" s="49"/>
      <c r="AI11" s="48">
        <f>IF(,,SUM(AJ8:AJ10))</f>
        <v>-195</v>
      </c>
      <c r="AJ11" s="49"/>
      <c r="AK11" s="48">
        <f>IF(,,SUM(AL8:AL10))</f>
        <v>0</v>
      </c>
      <c r="AL11" s="49"/>
      <c r="AM11" s="48">
        <f>IF(,,SUM(AN8:AN10))</f>
        <v>0</v>
      </c>
      <c r="AN11" s="49"/>
      <c r="AO11" s="48">
        <f>IF(,,SUM(AP8:AP10))</f>
        <v>324.46</v>
      </c>
      <c r="AP11" s="49"/>
      <c r="AQ11" s="48">
        <f>IF(,,SUM(AR8:AR10))</f>
        <v>-11.46</v>
      </c>
      <c r="AR11" s="49"/>
      <c r="AS11" s="48">
        <f>IF(,,SUM(AT8:AT10))</f>
        <v>53.24</v>
      </c>
      <c r="AT11" s="49"/>
      <c r="AU11" s="48">
        <f>IF(,,SUM(AV8:AV10))</f>
        <v>-9.61</v>
      </c>
      <c r="AV11" s="49"/>
      <c r="AW11" s="48">
        <f>IF(,,SUM(AX8:AX10))</f>
        <v>0</v>
      </c>
      <c r="AX11" s="49"/>
      <c r="AY11" s="48">
        <f>IF(,,SUM(AZ8:AZ10))</f>
        <v>0</v>
      </c>
      <c r="AZ11" s="49"/>
      <c r="BA11" s="48">
        <f>IF(,,SUM(BB8:BB10))</f>
        <v>104.36</v>
      </c>
      <c r="BB11" s="49"/>
      <c r="BC11" s="48">
        <f>IF(,,SUM(BD8:BD10))</f>
        <v>29.95</v>
      </c>
      <c r="BD11" s="49"/>
      <c r="BE11" s="48">
        <f>IF(,,SUM(BF8:BF10))</f>
        <v>-58.94</v>
      </c>
      <c r="BF11" s="49"/>
      <c r="BG11" s="48">
        <f>IF(,,SUM(BH8:BH10))</f>
        <v>-42.78</v>
      </c>
      <c r="BH11" s="49"/>
      <c r="BI11" s="48">
        <f>IF(,,SUM(BJ8:BJ10))</f>
        <v>142.83</v>
      </c>
      <c r="BJ11" s="49"/>
      <c r="BK11" s="48">
        <f>IF(,,SUM(BL8:BL10))</f>
        <v>0</v>
      </c>
      <c r="BL11" s="49"/>
      <c r="BM11" s="48">
        <f>IF(,,SUM(BN8:BN10))</f>
        <v>-11.91</v>
      </c>
      <c r="BN11" s="49"/>
      <c r="BO11" s="48">
        <f>IF(,,SUM(BP8:BP10))</f>
        <v>0</v>
      </c>
      <c r="BP11" s="49"/>
      <c r="BQ11" s="48">
        <f>IF(,,SUM(BR8:BR10))</f>
        <v>45.27</v>
      </c>
      <c r="BR11" s="49"/>
      <c r="BS11" s="48">
        <f>IF(,,SUM(BT8:BT10))</f>
        <v>0</v>
      </c>
      <c r="BT11" s="49"/>
    </row>
    <row r="12" spans="2:72">
      <c r="B12" s="23" t="s">
        <v>75</v>
      </c>
      <c r="C12" s="26">
        <f>SUM(July!D12)</f>
        <v>-5387.89</v>
      </c>
      <c r="D12" s="31">
        <f>C7-C10+C12</f>
        <v>-5790.31</v>
      </c>
      <c r="E12" s="28"/>
      <c r="F12" s="19" t="s">
        <v>71</v>
      </c>
      <c r="G12" s="20">
        <f>IF(SUM(G5:G11)&gt;0,SUM(G5:G11),"0")</f>
        <v>402.42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44"/>
      <c r="BR12" s="45"/>
      <c r="BS12" s="62"/>
      <c r="BT12" s="63"/>
    </row>
    <row r="13" spans="5:72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46"/>
      <c r="BR13" s="47"/>
      <c r="BS13" s="64"/>
      <c r="BT13" s="65"/>
    </row>
    <row r="14" ht="17.25" spans="5:72">
      <c r="E14" s="28"/>
      <c r="F14" s="28"/>
      <c r="G14" s="28"/>
      <c r="H14" s="28"/>
      <c r="J14" s="43" t="s">
        <v>76</v>
      </c>
      <c r="K14" s="48" t="str">
        <f t="shared" ref="K14:O14" si="31">IF(SUM(L12:L13)&lt;0.5,"",SUM(L12:L13))</f>
        <v/>
      </c>
      <c r="L14" s="49"/>
      <c r="M14" s="48" t="str">
        <f t="shared" si="31"/>
        <v/>
      </c>
      <c r="N14" s="49"/>
      <c r="O14" s="48" t="str">
        <f t="shared" si="31"/>
        <v/>
      </c>
      <c r="P14" s="49"/>
      <c r="Q14" s="48" t="str">
        <f t="shared" ref="Q14:U14" si="32">IF(SUM(R12:R13)&lt;0.5,"",SUM(R12:R13))</f>
        <v/>
      </c>
      <c r="R14" s="49"/>
      <c r="S14" s="48" t="str">
        <f t="shared" si="32"/>
        <v/>
      </c>
      <c r="T14" s="49"/>
      <c r="U14" s="48" t="str">
        <f t="shared" si="32"/>
        <v/>
      </c>
      <c r="V14" s="49"/>
      <c r="W14" s="48" t="str">
        <f t="shared" ref="W14:AA14" si="33">IF(SUM(X12:X13)&lt;0.5,"",SUM(X12:X13))</f>
        <v/>
      </c>
      <c r="X14" s="49"/>
      <c r="Y14" s="48" t="str">
        <f t="shared" si="33"/>
        <v/>
      </c>
      <c r="Z14" s="49"/>
      <c r="AA14" s="48" t="str">
        <f t="shared" si="33"/>
        <v/>
      </c>
      <c r="AB14" s="49"/>
      <c r="AC14" s="48" t="str">
        <f t="shared" ref="AC14:AG14" si="34">IF(SUM(AD12:AD13)&lt;0.5,"",SUM(AD12:AD13))</f>
        <v/>
      </c>
      <c r="AD14" s="49"/>
      <c r="AE14" s="48" t="str">
        <f t="shared" si="34"/>
        <v/>
      </c>
      <c r="AF14" s="49"/>
      <c r="AG14" s="48" t="str">
        <f t="shared" si="34"/>
        <v/>
      </c>
      <c r="AH14" s="49"/>
      <c r="AI14" s="48" t="str">
        <f t="shared" ref="AI14:AM14" si="35">IF(SUM(AJ12:AJ13)&lt;0.5,"",SUM(AJ12:AJ13))</f>
        <v/>
      </c>
      <c r="AJ14" s="49"/>
      <c r="AK14" s="48" t="str">
        <f t="shared" si="35"/>
        <v/>
      </c>
      <c r="AL14" s="49"/>
      <c r="AM14" s="48" t="str">
        <f t="shared" si="35"/>
        <v/>
      </c>
      <c r="AN14" s="49"/>
      <c r="AO14" s="48" t="str">
        <f t="shared" ref="AO14:AS14" si="36">IF(SUM(AP12:AP13)&lt;0.5,"",SUM(AP12:AP13))</f>
        <v/>
      </c>
      <c r="AP14" s="49"/>
      <c r="AQ14" s="48" t="str">
        <f t="shared" si="36"/>
        <v/>
      </c>
      <c r="AR14" s="49"/>
      <c r="AS14" s="48" t="str">
        <f t="shared" si="36"/>
        <v/>
      </c>
      <c r="AT14" s="49"/>
      <c r="AU14" s="48" t="str">
        <f t="shared" ref="AU14:AY14" si="37">IF(SUM(AV12:AV13)&lt;0.5,"",SUM(AV12:AV13))</f>
        <v/>
      </c>
      <c r="AV14" s="49"/>
      <c r="AW14" s="48" t="str">
        <f t="shared" si="37"/>
        <v/>
      </c>
      <c r="AX14" s="49"/>
      <c r="AY14" s="48" t="str">
        <f t="shared" si="37"/>
        <v/>
      </c>
      <c r="AZ14" s="49"/>
      <c r="BA14" s="48" t="str">
        <f t="shared" ref="BA14:BE14" si="38">IF(SUM(BB12:BB13)&lt;0.5,"",SUM(BB12:BB13))</f>
        <v/>
      </c>
      <c r="BB14" s="49"/>
      <c r="BC14" s="48" t="str">
        <f t="shared" si="38"/>
        <v/>
      </c>
      <c r="BD14" s="49"/>
      <c r="BE14" s="48" t="str">
        <f t="shared" si="38"/>
        <v/>
      </c>
      <c r="BF14" s="49"/>
      <c r="BG14" s="48" t="str">
        <f t="shared" ref="BG14:BK14" si="39">IF(SUM(BH12:BH13)&lt;0.5,"",SUM(BH12:BH13))</f>
        <v/>
      </c>
      <c r="BH14" s="49"/>
      <c r="BI14" s="48" t="str">
        <f t="shared" si="39"/>
        <v/>
      </c>
      <c r="BJ14" s="49"/>
      <c r="BK14" s="48" t="str">
        <f t="shared" si="39"/>
        <v/>
      </c>
      <c r="BL14" s="49"/>
      <c r="BM14" s="48" t="str">
        <f t="shared" ref="BM14:BQ14" si="40">IF(SUM(BN12:BN13)&lt;0.5,"",SUM(BN12:BN13))</f>
        <v/>
      </c>
      <c r="BN14" s="49"/>
      <c r="BO14" s="48" t="str">
        <f t="shared" si="40"/>
        <v/>
      </c>
      <c r="BP14" s="49"/>
      <c r="BQ14" s="48" t="str">
        <f t="shared" si="40"/>
        <v/>
      </c>
      <c r="BR14" s="49"/>
      <c r="BS14" s="48" t="str">
        <f>IF(SUM(BT12:BT13)&lt;0.5,"",SUM(BT12:BT13))</f>
        <v/>
      </c>
      <c r="BT14" s="66"/>
    </row>
    <row r="15" spans="5:72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44"/>
      <c r="BR15" s="45">
        <v>23</v>
      </c>
      <c r="BS15" s="62"/>
      <c r="BT15" s="63"/>
    </row>
    <row r="16" spans="5:72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46"/>
      <c r="BR16" s="47"/>
      <c r="BS16" s="64"/>
      <c r="BT16" s="65"/>
    </row>
    <row r="17" ht="17.25" spans="5:72">
      <c r="E17" s="28"/>
      <c r="F17" s="28"/>
      <c r="G17" s="28"/>
      <c r="H17" s="28"/>
      <c r="J17" s="43" t="s">
        <v>76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23</v>
      </c>
      <c r="BR17" s="49"/>
      <c r="BS17" s="48">
        <f>IF(,,SUM(BT15:BT16))</f>
        <v>0</v>
      </c>
      <c r="BT17" s="49"/>
    </row>
    <row r="18" spans="10:72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44"/>
      <c r="BR18" s="45"/>
      <c r="BS18" s="62"/>
      <c r="BT18" s="63"/>
    </row>
    <row r="19" ht="16.5" spans="10:72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46"/>
      <c r="BR19" s="47"/>
      <c r="BS19" s="64"/>
      <c r="BT19" s="65"/>
    </row>
    <row r="20" ht="17.25" spans="10:72">
      <c r="J20" s="43" t="s">
        <v>76</v>
      </c>
      <c r="K20" s="48" t="str">
        <f t="shared" ref="K20:O20" si="41">IF(SUM(L18:L19)&lt;0.5,"",SUM(L18:L19))</f>
        <v/>
      </c>
      <c r="L20" s="49"/>
      <c r="M20" s="48" t="str">
        <f t="shared" si="41"/>
        <v/>
      </c>
      <c r="N20" s="49"/>
      <c r="O20" s="48" t="str">
        <f t="shared" si="41"/>
        <v/>
      </c>
      <c r="P20" s="49"/>
      <c r="Q20" s="48" t="str">
        <f t="shared" ref="Q20:U20" si="42">IF(SUM(R18:R19)&lt;0.5,"",SUM(R18:R19))</f>
        <v/>
      </c>
      <c r="R20" s="49"/>
      <c r="S20" s="48" t="str">
        <f t="shared" si="42"/>
        <v/>
      </c>
      <c r="T20" s="49"/>
      <c r="U20" s="48" t="str">
        <f t="shared" si="42"/>
        <v/>
      </c>
      <c r="V20" s="49"/>
      <c r="W20" s="48" t="str">
        <f t="shared" ref="W20:AA20" si="43">IF(SUM(X18:X19)&lt;0.5,"",SUM(X18:X19))</f>
        <v/>
      </c>
      <c r="X20" s="49"/>
      <c r="Y20" s="48" t="str">
        <f t="shared" si="43"/>
        <v/>
      </c>
      <c r="Z20" s="49"/>
      <c r="AA20" s="48" t="str">
        <f t="shared" si="43"/>
        <v/>
      </c>
      <c r="AB20" s="49"/>
      <c r="AC20" s="48" t="str">
        <f t="shared" ref="AC20:AG20" si="44">IF(SUM(AD18:AD19)&lt;0.5,"",SUM(AD18:AD19))</f>
        <v/>
      </c>
      <c r="AD20" s="49"/>
      <c r="AE20" s="48" t="str">
        <f t="shared" si="44"/>
        <v/>
      </c>
      <c r="AF20" s="49"/>
      <c r="AG20" s="48" t="str">
        <f t="shared" si="44"/>
        <v/>
      </c>
      <c r="AH20" s="49"/>
      <c r="AI20" s="48" t="str">
        <f t="shared" ref="AI20:AM20" si="45">IF(SUM(AJ18:AJ19)&lt;0.5,"",SUM(AJ18:AJ19))</f>
        <v/>
      </c>
      <c r="AJ20" s="49"/>
      <c r="AK20" s="48" t="str">
        <f t="shared" si="45"/>
        <v/>
      </c>
      <c r="AL20" s="49"/>
      <c r="AM20" s="48" t="str">
        <f t="shared" si="45"/>
        <v/>
      </c>
      <c r="AN20" s="49"/>
      <c r="AO20" s="48" t="str">
        <f t="shared" ref="AO20:AS20" si="46">IF(SUM(AP18:AP19)&lt;0.5,"",SUM(AP18:AP19))</f>
        <v/>
      </c>
      <c r="AP20" s="49"/>
      <c r="AQ20" s="48" t="str">
        <f t="shared" si="46"/>
        <v/>
      </c>
      <c r="AR20" s="49"/>
      <c r="AS20" s="48" t="str">
        <f t="shared" si="46"/>
        <v/>
      </c>
      <c r="AT20" s="49"/>
      <c r="AU20" s="48" t="str">
        <f t="shared" ref="AU20:AY20" si="47">IF(SUM(AV18:AV19)&lt;0.5,"",SUM(AV18:AV19))</f>
        <v/>
      </c>
      <c r="AV20" s="49"/>
      <c r="AW20" s="48" t="str">
        <f t="shared" si="47"/>
        <v/>
      </c>
      <c r="AX20" s="49"/>
      <c r="AY20" s="48" t="str">
        <f t="shared" si="47"/>
        <v/>
      </c>
      <c r="AZ20" s="49"/>
      <c r="BA20" s="48" t="str">
        <f t="shared" ref="BA20:BE20" si="48">IF(SUM(BB18:BB19)&lt;0.5,"",SUM(BB18:BB19))</f>
        <v/>
      </c>
      <c r="BB20" s="49"/>
      <c r="BC20" s="48" t="str">
        <f t="shared" si="48"/>
        <v/>
      </c>
      <c r="BD20" s="49"/>
      <c r="BE20" s="48" t="str">
        <f t="shared" si="48"/>
        <v/>
      </c>
      <c r="BF20" s="49"/>
      <c r="BG20" s="48" t="str">
        <f t="shared" ref="BG20:BK20" si="49">IF(SUM(BH18:BH19)&lt;0.5,"",SUM(BH18:BH19))</f>
        <v/>
      </c>
      <c r="BH20" s="49"/>
      <c r="BI20" s="48" t="str">
        <f t="shared" si="49"/>
        <v/>
      </c>
      <c r="BJ20" s="49"/>
      <c r="BK20" s="48" t="str">
        <f t="shared" si="49"/>
        <v/>
      </c>
      <c r="BL20" s="49"/>
      <c r="BM20" s="48" t="str">
        <f t="shared" ref="BM20:BQ20" si="50">IF(SUM(BN18:BN19)&lt;0.5,"",SUM(BN18:BN19))</f>
        <v/>
      </c>
      <c r="BN20" s="49"/>
      <c r="BO20" s="48" t="str">
        <f t="shared" si="50"/>
        <v/>
      </c>
      <c r="BP20" s="49"/>
      <c r="BQ20" s="48" t="str">
        <f t="shared" si="50"/>
        <v/>
      </c>
      <c r="BR20" s="49"/>
      <c r="BS20" s="48" t="str">
        <f>IF(SUM(BT18:BT19)&lt;0.5,"",SUM(BT18:BT19))</f>
        <v/>
      </c>
      <c r="BT20" s="66"/>
    </row>
    <row r="21" spans="10:72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44"/>
      <c r="BR21" s="45"/>
      <c r="BS21" s="62"/>
      <c r="BT21" s="63"/>
    </row>
    <row r="22" ht="16.5" spans="10:72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46"/>
      <c r="BR22" s="47"/>
      <c r="BS22" s="64"/>
      <c r="BT22" s="65"/>
    </row>
    <row r="23" ht="17.25" spans="10:72">
      <c r="J23" s="43" t="s">
        <v>76</v>
      </c>
      <c r="K23" s="48" t="str">
        <f t="shared" ref="K23:O23" si="51">IF(SUM(L21:L22)&lt;0.5,"",SUM(L21:L22))</f>
        <v/>
      </c>
      <c r="L23" s="49"/>
      <c r="M23" s="48" t="str">
        <f t="shared" si="51"/>
        <v/>
      </c>
      <c r="N23" s="49"/>
      <c r="O23" s="48" t="str">
        <f t="shared" si="51"/>
        <v/>
      </c>
      <c r="P23" s="49"/>
      <c r="Q23" s="48" t="str">
        <f t="shared" ref="Q23:U23" si="52">IF(SUM(R21:R22)&lt;0.5,"",SUM(R21:R22))</f>
        <v/>
      </c>
      <c r="R23" s="49"/>
      <c r="S23" s="48" t="str">
        <f t="shared" si="52"/>
        <v/>
      </c>
      <c r="T23" s="49"/>
      <c r="U23" s="48" t="str">
        <f t="shared" si="52"/>
        <v/>
      </c>
      <c r="V23" s="49"/>
      <c r="W23" s="48" t="str">
        <f t="shared" ref="W23:AA23" si="53">IF(SUM(X21:X22)&lt;0.5,"",SUM(X21:X22))</f>
        <v/>
      </c>
      <c r="X23" s="49"/>
      <c r="Y23" s="48" t="str">
        <f t="shared" si="53"/>
        <v/>
      </c>
      <c r="Z23" s="49"/>
      <c r="AA23" s="48" t="str">
        <f t="shared" si="53"/>
        <v/>
      </c>
      <c r="AB23" s="49"/>
      <c r="AC23" s="48" t="str">
        <f t="shared" ref="AC23:AG23" si="54">IF(SUM(AD21:AD22)&lt;0.5,"",SUM(AD21:AD22))</f>
        <v/>
      </c>
      <c r="AD23" s="49"/>
      <c r="AE23" s="48" t="str">
        <f t="shared" si="54"/>
        <v/>
      </c>
      <c r="AF23" s="49"/>
      <c r="AG23" s="48" t="str">
        <f t="shared" si="54"/>
        <v/>
      </c>
      <c r="AH23" s="49"/>
      <c r="AI23" s="48" t="str">
        <f t="shared" ref="AI23:AM23" si="55">IF(SUM(AJ21:AJ22)&lt;0.5,"",SUM(AJ21:AJ22))</f>
        <v/>
      </c>
      <c r="AJ23" s="49"/>
      <c r="AK23" s="48" t="str">
        <f t="shared" si="55"/>
        <v/>
      </c>
      <c r="AL23" s="49"/>
      <c r="AM23" s="48" t="str">
        <f t="shared" si="55"/>
        <v/>
      </c>
      <c r="AN23" s="49"/>
      <c r="AO23" s="48" t="str">
        <f t="shared" ref="AO23:AS23" si="56">IF(SUM(AP21:AP22)&lt;0.5,"",SUM(AP21:AP22))</f>
        <v/>
      </c>
      <c r="AP23" s="49"/>
      <c r="AQ23" s="48" t="str">
        <f t="shared" si="56"/>
        <v/>
      </c>
      <c r="AR23" s="49"/>
      <c r="AS23" s="48" t="str">
        <f t="shared" si="56"/>
        <v/>
      </c>
      <c r="AT23" s="49"/>
      <c r="AU23" s="48" t="str">
        <f t="shared" ref="AU23:AY23" si="57">IF(SUM(AV21:AV22)&lt;0.5,"",SUM(AV21:AV22))</f>
        <v/>
      </c>
      <c r="AV23" s="49"/>
      <c r="AW23" s="48" t="str">
        <f t="shared" si="57"/>
        <v/>
      </c>
      <c r="AX23" s="49"/>
      <c r="AY23" s="48" t="str">
        <f t="shared" si="57"/>
        <v/>
      </c>
      <c r="AZ23" s="49"/>
      <c r="BA23" s="48" t="str">
        <f t="shared" ref="BA23:BE23" si="58">IF(SUM(BB21:BB22)&lt;0.5,"",SUM(BB21:BB22))</f>
        <v/>
      </c>
      <c r="BB23" s="49"/>
      <c r="BC23" s="48" t="str">
        <f t="shared" si="58"/>
        <v/>
      </c>
      <c r="BD23" s="49"/>
      <c r="BE23" s="48" t="str">
        <f t="shared" si="58"/>
        <v/>
      </c>
      <c r="BF23" s="49"/>
      <c r="BG23" s="48" t="str">
        <f t="shared" ref="BG23:BK23" si="59">IF(SUM(BH21:BH22)&lt;0.5,"",SUM(BH21:BH22))</f>
        <v/>
      </c>
      <c r="BH23" s="49"/>
      <c r="BI23" s="48" t="str">
        <f t="shared" si="59"/>
        <v/>
      </c>
      <c r="BJ23" s="49"/>
      <c r="BK23" s="48" t="str">
        <f t="shared" si="59"/>
        <v/>
      </c>
      <c r="BL23" s="49"/>
      <c r="BM23" s="48" t="str">
        <f t="shared" ref="BM23:BQ23" si="60">IF(SUM(BN21:BN22)&lt;0.5,"",SUM(BN21:BN22))</f>
        <v/>
      </c>
      <c r="BN23" s="49"/>
      <c r="BO23" s="48" t="str">
        <f t="shared" si="60"/>
        <v/>
      </c>
      <c r="BP23" s="49"/>
      <c r="BQ23" s="48" t="str">
        <f t="shared" si="60"/>
        <v/>
      </c>
      <c r="BR23" s="49"/>
      <c r="BS23" s="48" t="str">
        <f>IF(SUM(BT21:BT22)&lt;0.5,"",SUM(BT21:BT22))</f>
        <v/>
      </c>
      <c r="BT23" s="66"/>
    </row>
    <row r="24" spans="10:72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41"/>
      <c r="BR24" s="42"/>
      <c r="BS24" s="67"/>
      <c r="BT24" s="68"/>
    </row>
    <row r="25" spans="10:72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55"/>
      <c r="BR25" s="56"/>
      <c r="BS25" s="69"/>
      <c r="BT25" s="70"/>
    </row>
    <row r="26" spans="7:72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44"/>
      <c r="BR26" s="45"/>
      <c r="BS26" s="62"/>
      <c r="BT26" s="63"/>
    </row>
    <row r="27" ht="16.5" spans="10:72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46"/>
      <c r="BR27" s="47"/>
      <c r="BS27" s="64"/>
      <c r="BT27" s="65"/>
    </row>
    <row r="28" ht="17.25" spans="10:72">
      <c r="J28" s="43" t="s">
        <v>64</v>
      </c>
      <c r="K28" s="57" t="str">
        <f t="shared" ref="K28:O28" si="61">IF(SUM(L24:L27)&lt;0.5,"",SUM(L24:L27))</f>
        <v/>
      </c>
      <c r="L28" s="58"/>
      <c r="M28" s="57" t="str">
        <f t="shared" si="61"/>
        <v/>
      </c>
      <c r="N28" s="58"/>
      <c r="O28" s="57" t="str">
        <f t="shared" si="61"/>
        <v/>
      </c>
      <c r="P28" s="58"/>
      <c r="Q28" s="57" t="str">
        <f t="shared" ref="Q28:U28" si="62">IF(SUM(R24:R27)&lt;0.5,"",SUM(R24:R27))</f>
        <v/>
      </c>
      <c r="R28" s="58"/>
      <c r="S28" s="57" t="str">
        <f t="shared" si="62"/>
        <v/>
      </c>
      <c r="T28" s="58"/>
      <c r="U28" s="57" t="str">
        <f t="shared" si="62"/>
        <v/>
      </c>
      <c r="V28" s="58"/>
      <c r="W28" s="57" t="str">
        <f t="shared" ref="W28:AA28" si="63">IF(SUM(X24:X27)&lt;0.5,"",SUM(X24:X27))</f>
        <v/>
      </c>
      <c r="X28" s="58"/>
      <c r="Y28" s="57" t="str">
        <f t="shared" si="63"/>
        <v/>
      </c>
      <c r="Z28" s="58"/>
      <c r="AA28" s="57" t="str">
        <f t="shared" si="63"/>
        <v/>
      </c>
      <c r="AB28" s="58"/>
      <c r="AC28" s="57" t="str">
        <f t="shared" ref="AC28:AG28" si="64">IF(SUM(AD24:AD27)&lt;0.5,"",SUM(AD24:AD27))</f>
        <v/>
      </c>
      <c r="AD28" s="58"/>
      <c r="AE28" s="57" t="str">
        <f t="shared" si="64"/>
        <v/>
      </c>
      <c r="AF28" s="58"/>
      <c r="AG28" s="57" t="str">
        <f t="shared" si="64"/>
        <v/>
      </c>
      <c r="AH28" s="58"/>
      <c r="AI28" s="57" t="str">
        <f t="shared" ref="AI28:AM28" si="65">IF(SUM(AJ24:AJ27)&lt;0.5,"",SUM(AJ24:AJ27))</f>
        <v/>
      </c>
      <c r="AJ28" s="58"/>
      <c r="AK28" s="57" t="str">
        <f t="shared" si="65"/>
        <v/>
      </c>
      <c r="AL28" s="58"/>
      <c r="AM28" s="57" t="str">
        <f t="shared" si="65"/>
        <v/>
      </c>
      <c r="AN28" s="58"/>
      <c r="AO28" s="57" t="str">
        <f t="shared" ref="AO28:AS28" si="66">IF(SUM(AP24:AP27)&lt;0.5,"",SUM(AP24:AP27))</f>
        <v/>
      </c>
      <c r="AP28" s="58"/>
      <c r="AQ28" s="57" t="str">
        <f t="shared" si="66"/>
        <v/>
      </c>
      <c r="AR28" s="58"/>
      <c r="AS28" s="57" t="str">
        <f t="shared" si="66"/>
        <v/>
      </c>
      <c r="AT28" s="58"/>
      <c r="AU28" s="57" t="str">
        <f t="shared" ref="AU28:AY28" si="67">IF(SUM(AV24:AV27)&lt;0.5,"",SUM(AV24:AV27))</f>
        <v/>
      </c>
      <c r="AV28" s="58"/>
      <c r="AW28" s="57" t="str">
        <f t="shared" si="67"/>
        <v/>
      </c>
      <c r="AX28" s="58"/>
      <c r="AY28" s="57" t="str">
        <f t="shared" si="67"/>
        <v/>
      </c>
      <c r="AZ28" s="58"/>
      <c r="BA28" s="57" t="str">
        <f t="shared" ref="BA28:BE28" si="68">IF(SUM(BB24:BB27)&lt;0.5,"",SUM(BB24:BB27))</f>
        <v/>
      </c>
      <c r="BB28" s="58"/>
      <c r="BC28" s="57" t="str">
        <f t="shared" si="68"/>
        <v/>
      </c>
      <c r="BD28" s="58"/>
      <c r="BE28" s="57" t="str">
        <f t="shared" si="68"/>
        <v/>
      </c>
      <c r="BF28" s="58"/>
      <c r="BG28" s="57" t="str">
        <f t="shared" ref="BG28:BK28" si="69">IF(SUM(BH24:BH27)&lt;0.5,"",SUM(BH24:BH27))</f>
        <v/>
      </c>
      <c r="BH28" s="58"/>
      <c r="BI28" s="57" t="str">
        <f t="shared" si="69"/>
        <v/>
      </c>
      <c r="BJ28" s="58"/>
      <c r="BK28" s="57" t="str">
        <f t="shared" si="69"/>
        <v/>
      </c>
      <c r="BL28" s="58"/>
      <c r="BM28" s="57" t="str">
        <f t="shared" ref="BM28:BQ28" si="70">IF(SUM(BN24:BN27)&lt;0.5,"",SUM(BN24:BN27))</f>
        <v/>
      </c>
      <c r="BN28" s="58"/>
      <c r="BO28" s="57" t="str">
        <f t="shared" si="70"/>
        <v/>
      </c>
      <c r="BP28" s="58"/>
      <c r="BQ28" s="57" t="str">
        <f t="shared" si="70"/>
        <v/>
      </c>
      <c r="BR28" s="58"/>
      <c r="BS28" s="57" t="str">
        <f>IF(SUM(BT24:BT27)&lt;0.5,"",SUM(BT24:BT27))</f>
        <v/>
      </c>
      <c r="BT28" s="71"/>
    </row>
  </sheetData>
  <sheetProtection sheet="1" selectLockedCells="1" formatColumns="0" objects="1"/>
  <mergeCells count="230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BS11:BT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BS28:BT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I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R28"/>
  <sheetViews>
    <sheetView workbookViewId="0">
      <pane xSplit="10" ySplit="3" topLeftCell="K4" activePane="bottomRight" state="frozen"/>
      <selection/>
      <selection pane="topRight"/>
      <selection pane="bottomLeft"/>
      <selection pane="bottomRight" activeCell="P12" sqref="P12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5.37333333333333" style="1" customWidth="1"/>
    <col min="13" max="13" width="6.37333333333333" style="1"/>
    <col min="14" max="14" width="8.12666666666667" style="1"/>
    <col min="15" max="15" width="6.37333333333333" style="1"/>
    <col min="16" max="16" width="7.2" style="1"/>
    <col min="17" max="17" width="6.37333333333333" style="1"/>
    <col min="18" max="18" width="5.5" style="1"/>
    <col min="19" max="19" width="6.37333333333333" style="1"/>
    <col min="20" max="20" width="6.4" style="1"/>
    <col min="21" max="21" width="6.37333333333333" style="1"/>
    <col min="22" max="22" width="6.4" style="1"/>
    <col min="23" max="23" width="6.37333333333333" style="1"/>
    <col min="24" max="24" width="6.4" style="1"/>
    <col min="25" max="25" width="6.37333333333333" style="1"/>
    <col min="26" max="26" width="7.2" style="1"/>
    <col min="27" max="27" width="6.37333333333333" style="1"/>
    <col min="28" max="28" width="4.75333333333333" style="1"/>
    <col min="29" max="29" width="6.37333333333333" style="1"/>
    <col min="30" max="30" width="4.75333333333333" style="1"/>
    <col min="31" max="31" width="6.37333333333333" style="1"/>
    <col min="32" max="32" width="4.75333333333333" style="1"/>
    <col min="33" max="33" width="6.37333333333333" style="1"/>
    <col min="34" max="34" width="7.2" style="1"/>
    <col min="35" max="35" width="6.37333333333333" style="1"/>
    <col min="36" max="36" width="4.75333333333333" style="1"/>
    <col min="37" max="37" width="6.37333333333333" style="1"/>
    <col min="38" max="38" width="7.2" style="1"/>
    <col min="39" max="39" width="6.37333333333333" style="1"/>
    <col min="40" max="40" width="4.75333333333333" style="1"/>
    <col min="41" max="41" width="6.37333333333333" style="1"/>
    <col min="42" max="42" width="6.4" style="1"/>
    <col min="43" max="43" width="6.37333333333333" style="1"/>
    <col min="44" max="44" width="4.75333333333333" style="1"/>
    <col min="45" max="45" width="6.37333333333333" style="1"/>
    <col min="46" max="46" width="4.75333333333333" style="1"/>
    <col min="47" max="47" width="6.37333333333333" style="1"/>
    <col min="48" max="48" width="6.4" style="1"/>
    <col min="49" max="49" width="6.37333333333333" style="1"/>
    <col min="50" max="50" width="7.2" style="1"/>
    <col min="51" max="51" width="6.37333333333333" style="1"/>
    <col min="52" max="52" width="8" style="1"/>
    <col min="53" max="53" width="6.37333333333333" style="1"/>
    <col min="54" max="54" width="7.2" style="1"/>
    <col min="55" max="55" width="6.37333333333333" style="1"/>
    <col min="56" max="56" width="4.75333333333333" style="1"/>
    <col min="57" max="57" width="6.37333333333333" style="1"/>
    <col min="58" max="58" width="4.75333333333333" style="1"/>
    <col min="59" max="59" width="6.37333333333333" style="1"/>
    <col min="60" max="60" width="7.2" style="1"/>
    <col min="61" max="61" width="6.37333333333333" style="1"/>
    <col min="62" max="62" width="5.6" style="1"/>
    <col min="63" max="63" width="6.37333333333333" style="1"/>
    <col min="64" max="64" width="6.4" style="1"/>
    <col min="65" max="65" width="6.37333333333333" style="1"/>
    <col min="66" max="66" width="5.6" style="1"/>
    <col min="67" max="67" width="6.37333333333333" style="1"/>
    <col min="68" max="68" width="4.75333333333333" style="1"/>
    <col min="69" max="69" width="6.37333333333333" style="1"/>
    <col min="70" max="70" width="6.4" style="1"/>
    <col min="71" max="16384" width="9" style="1"/>
  </cols>
  <sheetData>
    <row r="1" ht="7.5" customHeight="1"/>
    <row r="2" ht="24" customHeight="1" spans="2:70">
      <c r="B2" s="2">
        <f>SUM(年度总表!B2)</f>
        <v>2017</v>
      </c>
      <c r="C2" s="3" t="s">
        <v>51</v>
      </c>
      <c r="D2" s="72">
        <v>9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星期五</v>
      </c>
      <c r="L2" s="34">
        <f>DATE(B2,D2,1)</f>
        <v>42979</v>
      </c>
      <c r="M2" s="35" t="str">
        <f t="shared" si="0"/>
        <v>星期六</v>
      </c>
      <c r="N2" s="34">
        <f t="shared" ref="N2:R2" si="1">DATE(YEAR(L2),MONTH(L2),DAY(L2)+1)</f>
        <v>42980</v>
      </c>
      <c r="O2" s="36" t="str">
        <f t="shared" si="0"/>
        <v>星期日</v>
      </c>
      <c r="P2" s="37">
        <f t="shared" si="1"/>
        <v>42981</v>
      </c>
      <c r="Q2" s="59" t="str">
        <f t="shared" ref="Q2:U2" si="2">TEXT(R2,"aaaa")</f>
        <v>星期一</v>
      </c>
      <c r="R2" s="37">
        <f t="shared" si="1"/>
        <v>42982</v>
      </c>
      <c r="S2" s="59" t="str">
        <f t="shared" si="2"/>
        <v>星期二</v>
      </c>
      <c r="T2" s="37">
        <f t="shared" ref="T2:X2" si="3">DATE(YEAR(R2),MONTH(R2),DAY(R2)+1)</f>
        <v>42983</v>
      </c>
      <c r="U2" s="59" t="str">
        <f t="shared" si="2"/>
        <v>星期三</v>
      </c>
      <c r="V2" s="37">
        <f t="shared" si="3"/>
        <v>42984</v>
      </c>
      <c r="W2" s="59" t="str">
        <f t="shared" ref="W2:AA2" si="4">TEXT(X2,"aaaa")</f>
        <v>星期四</v>
      </c>
      <c r="X2" s="37">
        <f t="shared" si="3"/>
        <v>42985</v>
      </c>
      <c r="Y2" s="59" t="str">
        <f t="shared" si="4"/>
        <v>星期五</v>
      </c>
      <c r="Z2" s="37">
        <f t="shared" ref="Z2:AD2" si="5">DATE(YEAR(X2),MONTH(X2),DAY(X2)+1)</f>
        <v>42986</v>
      </c>
      <c r="AA2" s="59" t="str">
        <f t="shared" si="4"/>
        <v>星期六</v>
      </c>
      <c r="AB2" s="37">
        <f t="shared" si="5"/>
        <v>42987</v>
      </c>
      <c r="AC2" s="59" t="str">
        <f t="shared" ref="AC2:AG2" si="6">TEXT(AD2,"aaaa")</f>
        <v>星期日</v>
      </c>
      <c r="AD2" s="37">
        <f t="shared" si="5"/>
        <v>42988</v>
      </c>
      <c r="AE2" s="59" t="str">
        <f t="shared" si="6"/>
        <v>星期一</v>
      </c>
      <c r="AF2" s="37">
        <f t="shared" ref="AF2:AJ2" si="7">DATE(YEAR(AD2),MONTH(AD2),DAY(AD2)+1)</f>
        <v>42989</v>
      </c>
      <c r="AG2" s="59" t="str">
        <f t="shared" si="6"/>
        <v>星期二</v>
      </c>
      <c r="AH2" s="37">
        <f t="shared" si="7"/>
        <v>42990</v>
      </c>
      <c r="AI2" s="59" t="str">
        <f t="shared" ref="AI2:AM2" si="8">TEXT(AJ2,"aaaa")</f>
        <v>星期三</v>
      </c>
      <c r="AJ2" s="37">
        <f t="shared" si="7"/>
        <v>42991</v>
      </c>
      <c r="AK2" s="59" t="str">
        <f t="shared" si="8"/>
        <v>星期四</v>
      </c>
      <c r="AL2" s="37">
        <f t="shared" ref="AL2:AP2" si="9">DATE(YEAR(AJ2),MONTH(AJ2),DAY(AJ2)+1)</f>
        <v>42992</v>
      </c>
      <c r="AM2" s="59" t="str">
        <f t="shared" si="8"/>
        <v>星期五</v>
      </c>
      <c r="AN2" s="37">
        <f t="shared" si="9"/>
        <v>42993</v>
      </c>
      <c r="AO2" s="59" t="str">
        <f t="shared" ref="AO2:AS2" si="10">TEXT(AP2,"aaaa")</f>
        <v>星期六</v>
      </c>
      <c r="AP2" s="37">
        <f t="shared" si="9"/>
        <v>42994</v>
      </c>
      <c r="AQ2" s="59" t="str">
        <f t="shared" si="10"/>
        <v>星期日</v>
      </c>
      <c r="AR2" s="37">
        <f t="shared" ref="AR2:AV2" si="11">DATE(YEAR(AP2),MONTH(AP2),DAY(AP2)+1)</f>
        <v>42995</v>
      </c>
      <c r="AS2" s="59" t="str">
        <f t="shared" si="10"/>
        <v>星期一</v>
      </c>
      <c r="AT2" s="37">
        <f t="shared" si="11"/>
        <v>42996</v>
      </c>
      <c r="AU2" s="59" t="str">
        <f t="shared" ref="AU2:AY2" si="12">TEXT(AV2,"aaaa")</f>
        <v>星期二</v>
      </c>
      <c r="AV2" s="37">
        <f t="shared" si="11"/>
        <v>42997</v>
      </c>
      <c r="AW2" s="59" t="str">
        <f t="shared" si="12"/>
        <v>星期三</v>
      </c>
      <c r="AX2" s="37">
        <f t="shared" ref="AX2:BB2" si="13">DATE(YEAR(AV2),MONTH(AV2),DAY(AV2)+1)</f>
        <v>42998</v>
      </c>
      <c r="AY2" s="59" t="str">
        <f t="shared" si="12"/>
        <v>星期四</v>
      </c>
      <c r="AZ2" s="37">
        <f t="shared" si="13"/>
        <v>42999</v>
      </c>
      <c r="BA2" s="59" t="str">
        <f t="shared" ref="BA2:BE2" si="14">TEXT(BB2,"aaaa")</f>
        <v>星期五</v>
      </c>
      <c r="BB2" s="37">
        <f t="shared" si="13"/>
        <v>43000</v>
      </c>
      <c r="BC2" s="59" t="str">
        <f t="shared" si="14"/>
        <v>星期六</v>
      </c>
      <c r="BD2" s="37">
        <f t="shared" ref="BD2:BH2" si="15">DATE(YEAR(BB2),MONTH(BB2),DAY(BB2)+1)</f>
        <v>43001</v>
      </c>
      <c r="BE2" s="59" t="str">
        <f t="shared" si="14"/>
        <v>星期日</v>
      </c>
      <c r="BF2" s="37">
        <f t="shared" si="15"/>
        <v>43002</v>
      </c>
      <c r="BG2" s="59" t="str">
        <f t="shared" ref="BG2:BK2" si="16">TEXT(BH2,"aaaa")</f>
        <v>星期一</v>
      </c>
      <c r="BH2" s="37">
        <f t="shared" si="15"/>
        <v>43003</v>
      </c>
      <c r="BI2" s="59" t="str">
        <f t="shared" si="16"/>
        <v>星期二</v>
      </c>
      <c r="BJ2" s="37">
        <f t="shared" ref="BJ2:BN2" si="17">DATE(YEAR(BH2),MONTH(BH2),DAY(BH2)+1)</f>
        <v>43004</v>
      </c>
      <c r="BK2" s="59" t="str">
        <f t="shared" si="16"/>
        <v>星期三</v>
      </c>
      <c r="BL2" s="37">
        <f t="shared" si="17"/>
        <v>43005</v>
      </c>
      <c r="BM2" s="59" t="str">
        <f t="shared" ref="BM2:BQ2" si="18">TEXT(BN2,"aaaa")</f>
        <v>星期四</v>
      </c>
      <c r="BN2" s="37">
        <f t="shared" si="17"/>
        <v>43006</v>
      </c>
      <c r="BO2" s="59" t="str">
        <f t="shared" si="18"/>
        <v>星期五</v>
      </c>
      <c r="BP2" s="37">
        <f>DATE(YEAR(BN2),MONTH(BN2),DAY(BN2)+1)</f>
        <v>43007</v>
      </c>
      <c r="BQ2" s="59" t="str">
        <f t="shared" si="18"/>
        <v>星期六</v>
      </c>
      <c r="BR2" s="37">
        <f>DATE(YEAR(BP2),MONTH(BP2),DAY(BP2)+1)</f>
        <v>43008</v>
      </c>
    </row>
    <row r="3" ht="24" customHeight="1" spans="2:70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61" t="s">
        <v>57</v>
      </c>
    </row>
    <row r="4" ht="16.5" spans="2:70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</row>
    <row r="5" spans="2:70">
      <c r="B5" s="13" t="s">
        <v>61</v>
      </c>
      <c r="C5" s="14"/>
      <c r="D5" s="15"/>
      <c r="E5" s="12"/>
      <c r="F5" s="16" t="s">
        <v>21</v>
      </c>
      <c r="G5" s="17">
        <f>IF(SUM(K7:BR7)&lt;0.5,"￥",SUM(K7:BR7))</f>
        <v>515.44</v>
      </c>
      <c r="H5" s="18">
        <f t="shared" ref="H5:H11" si="19">IF(ISERROR(G5/$G$12),"%",G5/$G$12)</f>
        <v>0.511045012889153</v>
      </c>
      <c r="J5" s="43"/>
      <c r="K5" s="44"/>
      <c r="L5" s="45"/>
      <c r="M5" s="44"/>
      <c r="N5" s="45"/>
      <c r="O5" s="44"/>
      <c r="P5" s="45">
        <v>380</v>
      </c>
      <c r="Q5" s="44"/>
      <c r="R5" s="45"/>
      <c r="S5" s="44"/>
      <c r="T5" s="45"/>
      <c r="U5" s="44"/>
      <c r="V5" s="45">
        <v>32.6</v>
      </c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>
        <v>102.84</v>
      </c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62"/>
      <c r="BR5" s="63"/>
    </row>
    <row r="6" ht="16.5" spans="2:70">
      <c r="B6" s="13" t="s">
        <v>62</v>
      </c>
      <c r="C6" s="14"/>
      <c r="D6" s="15"/>
      <c r="E6" s="12"/>
      <c r="F6" s="16" t="s">
        <v>22</v>
      </c>
      <c r="G6" s="17">
        <f>IF(SUM(K11:BR11)&lt;0.5,"￥",SUM(K11:BR11))</f>
        <v>493.16</v>
      </c>
      <c r="H6" s="18">
        <f t="shared" si="19"/>
        <v>0.488954987110847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64"/>
      <c r="BR6" s="65"/>
    </row>
    <row r="7" ht="17.25" spans="2:70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IF(SUM(K14:BR14)&lt;0.5,"￥",SUM(K14:BR14))</f>
        <v>￥</v>
      </c>
      <c r="H7" s="18" t="str">
        <f t="shared" si="19"/>
        <v>%</v>
      </c>
      <c r="J7" s="43" t="s">
        <v>64</v>
      </c>
      <c r="K7" s="48" t="str">
        <f t="shared" ref="K7:O7" si="20">IF(SUM(L4:L6)&lt;0.5,"",SUM(L4:L6))</f>
        <v/>
      </c>
      <c r="L7" s="49"/>
      <c r="M7" s="48" t="str">
        <f t="shared" si="20"/>
        <v/>
      </c>
      <c r="N7" s="49"/>
      <c r="O7" s="48">
        <f t="shared" si="20"/>
        <v>380</v>
      </c>
      <c r="P7" s="49"/>
      <c r="Q7" s="48" t="str">
        <f t="shared" ref="Q7:U7" si="21">IF(SUM(R4:R6)&lt;0.5,"",SUM(R4:R6))</f>
        <v/>
      </c>
      <c r="R7" s="49"/>
      <c r="S7" s="48" t="str">
        <f t="shared" si="21"/>
        <v/>
      </c>
      <c r="T7" s="49"/>
      <c r="U7" s="48">
        <f t="shared" si="21"/>
        <v>32.6</v>
      </c>
      <c r="V7" s="49"/>
      <c r="W7" s="48" t="str">
        <f t="shared" ref="W7:AA7" si="22">IF(SUM(X4:X6)&lt;0.5,"",SUM(X4:X6))</f>
        <v/>
      </c>
      <c r="X7" s="49"/>
      <c r="Y7" s="48" t="str">
        <f t="shared" si="22"/>
        <v/>
      </c>
      <c r="Z7" s="49"/>
      <c r="AA7" s="48" t="str">
        <f t="shared" si="22"/>
        <v/>
      </c>
      <c r="AB7" s="49"/>
      <c r="AC7" s="48" t="str">
        <f t="shared" ref="AC7:AG7" si="23">IF(SUM(AD4:AD6)&lt;0.5,"",SUM(AD4:AD6))</f>
        <v/>
      </c>
      <c r="AD7" s="49"/>
      <c r="AE7" s="48" t="str">
        <f t="shared" si="23"/>
        <v/>
      </c>
      <c r="AF7" s="49"/>
      <c r="AG7" s="48" t="str">
        <f t="shared" si="23"/>
        <v/>
      </c>
      <c r="AH7" s="49"/>
      <c r="AI7" s="48" t="str">
        <f t="shared" ref="AI7:AM7" si="24">IF(SUM(AJ4:AJ6)&lt;0.5,"",SUM(AJ4:AJ6))</f>
        <v/>
      </c>
      <c r="AJ7" s="49"/>
      <c r="AK7" s="48" t="str">
        <f t="shared" si="24"/>
        <v/>
      </c>
      <c r="AL7" s="49"/>
      <c r="AM7" s="48" t="str">
        <f t="shared" si="24"/>
        <v/>
      </c>
      <c r="AN7" s="49"/>
      <c r="AO7" s="48" t="str">
        <f t="shared" ref="AO7:AS7" si="25">IF(SUM(AP4:AP6)&lt;0.5,"",SUM(AP4:AP6))</f>
        <v/>
      </c>
      <c r="AP7" s="49"/>
      <c r="AQ7" s="48" t="str">
        <f t="shared" si="25"/>
        <v/>
      </c>
      <c r="AR7" s="49"/>
      <c r="AS7" s="48" t="str">
        <f t="shared" si="25"/>
        <v/>
      </c>
      <c r="AT7" s="49"/>
      <c r="AU7" s="48" t="str">
        <f t="shared" ref="AU7:AY7" si="26">IF(SUM(AV4:AV6)&lt;0.5,"",SUM(AV4:AV6))</f>
        <v/>
      </c>
      <c r="AV7" s="49"/>
      <c r="AW7" s="48" t="str">
        <f t="shared" si="26"/>
        <v/>
      </c>
      <c r="AX7" s="49"/>
      <c r="AY7" s="48" t="str">
        <f t="shared" si="26"/>
        <v/>
      </c>
      <c r="AZ7" s="49"/>
      <c r="BA7" s="48">
        <f t="shared" ref="BA7:BE7" si="27">IF(SUM(BB4:BB6)&lt;0.5,"",SUM(BB4:BB6))</f>
        <v>102.84</v>
      </c>
      <c r="BB7" s="49"/>
      <c r="BC7" s="48" t="str">
        <f t="shared" si="27"/>
        <v/>
      </c>
      <c r="BD7" s="49"/>
      <c r="BE7" s="48" t="str">
        <f t="shared" si="27"/>
        <v/>
      </c>
      <c r="BF7" s="49"/>
      <c r="BG7" s="48" t="str">
        <f t="shared" ref="BG7:BK7" si="28">IF(SUM(BH4:BH6)&lt;0.5,"",SUM(BH4:BH6))</f>
        <v/>
      </c>
      <c r="BH7" s="49"/>
      <c r="BI7" s="48" t="str">
        <f t="shared" si="28"/>
        <v/>
      </c>
      <c r="BJ7" s="49"/>
      <c r="BK7" s="48" t="str">
        <f t="shared" si="28"/>
        <v/>
      </c>
      <c r="BL7" s="49"/>
      <c r="BM7" s="48" t="str">
        <f t="shared" ref="BM7:BQ7" si="29">IF(SUM(BN4:BN6)&lt;0.5,"",SUM(BN4:BN6))</f>
        <v/>
      </c>
      <c r="BN7" s="49"/>
      <c r="BO7" s="48" t="str">
        <f t="shared" si="29"/>
        <v/>
      </c>
      <c r="BP7" s="49"/>
      <c r="BQ7" s="48" t="str">
        <f t="shared" si="29"/>
        <v/>
      </c>
      <c r="BR7" s="66"/>
    </row>
    <row r="8" spans="2:70">
      <c r="B8" s="22" t="s">
        <v>65</v>
      </c>
      <c r="E8" s="10"/>
      <c r="F8" s="16" t="s">
        <v>24</v>
      </c>
      <c r="G8" s="17" t="str">
        <f>IF(SUM(K17:BR17)&lt;0.5,"￥",SUM(K17:BR17))</f>
        <v>￥</v>
      </c>
      <c r="H8" s="18" t="str">
        <f t="shared" si="19"/>
        <v>%</v>
      </c>
      <c r="J8" s="50" t="s">
        <v>22</v>
      </c>
      <c r="K8" s="41"/>
      <c r="L8" s="42">
        <v>27.23</v>
      </c>
      <c r="M8" s="41"/>
      <c r="N8" s="42">
        <v>77.24</v>
      </c>
      <c r="O8" s="41"/>
      <c r="P8" s="42"/>
      <c r="Q8" s="41"/>
      <c r="R8" s="42"/>
      <c r="S8" s="41"/>
      <c r="T8" s="42">
        <v>59.6</v>
      </c>
      <c r="U8" s="41"/>
      <c r="V8" s="42">
        <v>93.04</v>
      </c>
      <c r="W8" s="41"/>
      <c r="X8" s="42">
        <v>-2.22</v>
      </c>
      <c r="Y8" s="41"/>
      <c r="Z8" s="42">
        <v>-52.18</v>
      </c>
      <c r="AA8" s="41"/>
      <c r="AB8" s="42"/>
      <c r="AC8" s="41"/>
      <c r="AD8" s="42"/>
      <c r="AE8" s="41"/>
      <c r="AF8" s="42"/>
      <c r="AG8" s="41"/>
      <c r="AH8" s="42">
        <v>120.39</v>
      </c>
      <c r="AI8" s="41"/>
      <c r="AJ8" s="42"/>
      <c r="AK8" s="41"/>
      <c r="AL8" s="42">
        <v>102.05</v>
      </c>
      <c r="AM8" s="41"/>
      <c r="AN8" s="42"/>
      <c r="AO8" s="41"/>
      <c r="AP8" s="42">
        <v>21.98</v>
      </c>
      <c r="AQ8" s="41"/>
      <c r="AR8" s="42"/>
      <c r="AS8" s="41"/>
      <c r="AT8" s="42"/>
      <c r="AU8" s="41"/>
      <c r="AV8" s="42">
        <v>48.95</v>
      </c>
      <c r="AW8" s="41"/>
      <c r="AX8" s="42">
        <v>93.46</v>
      </c>
      <c r="AY8" s="41"/>
      <c r="AZ8" s="42">
        <v>-107.87</v>
      </c>
      <c r="BA8" s="41"/>
      <c r="BB8" s="42">
        <v>-10.13</v>
      </c>
      <c r="BC8" s="41"/>
      <c r="BD8" s="42"/>
      <c r="BE8" s="41"/>
      <c r="BF8" s="42"/>
      <c r="BG8" s="41"/>
      <c r="BH8" s="42">
        <v>-76.97</v>
      </c>
      <c r="BI8" s="41"/>
      <c r="BJ8" s="42">
        <v>4.96</v>
      </c>
      <c r="BK8" s="41"/>
      <c r="BL8" s="42">
        <v>57.56</v>
      </c>
      <c r="BM8" s="41"/>
      <c r="BN8" s="42">
        <v>5.38</v>
      </c>
      <c r="BO8" s="41"/>
      <c r="BP8" s="42"/>
      <c r="BQ8" s="67"/>
      <c r="BR8" s="68">
        <v>84.63</v>
      </c>
    </row>
    <row r="9" spans="2:70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IF(SUM(K20:BR20)&lt;0.5,"￥",SUM(K20:BR20))</f>
        <v>￥</v>
      </c>
      <c r="H9" s="18" t="str">
        <f t="shared" si="19"/>
        <v>%</v>
      </c>
      <c r="J9" s="43"/>
      <c r="K9" s="44"/>
      <c r="L9" s="45"/>
      <c r="M9" s="44"/>
      <c r="N9" s="45"/>
      <c r="O9" s="44"/>
      <c r="P9" s="45"/>
      <c r="Q9" s="44"/>
      <c r="R9" s="45"/>
      <c r="S9" s="44"/>
      <c r="T9" s="45"/>
      <c r="U9" s="44"/>
      <c r="V9" s="45"/>
      <c r="W9" s="44"/>
      <c r="X9" s="45"/>
      <c r="Y9" s="44"/>
      <c r="Z9" s="45">
        <v>8.37</v>
      </c>
      <c r="AA9" s="44"/>
      <c r="AB9" s="45"/>
      <c r="AC9" s="44"/>
      <c r="AD9" s="45"/>
      <c r="AE9" s="44"/>
      <c r="AF9" s="45"/>
      <c r="AG9" s="44"/>
      <c r="AH9" s="45">
        <v>-13.4</v>
      </c>
      <c r="AI9" s="44"/>
      <c r="AJ9" s="45"/>
      <c r="AK9" s="44"/>
      <c r="AL9" s="45"/>
      <c r="AM9" s="44"/>
      <c r="AN9" s="45"/>
      <c r="AO9" s="44"/>
      <c r="AP9" s="45"/>
      <c r="AQ9" s="44"/>
      <c r="AR9" s="45"/>
      <c r="AS9" s="44"/>
      <c r="AT9" s="45"/>
      <c r="AU9" s="44"/>
      <c r="AV9" s="45"/>
      <c r="AW9" s="44"/>
      <c r="AX9" s="45">
        <v>-39.12</v>
      </c>
      <c r="AY9" s="44"/>
      <c r="AZ9" s="45"/>
      <c r="BA9" s="44"/>
      <c r="BB9" s="45"/>
      <c r="BC9" s="44"/>
      <c r="BD9" s="45"/>
      <c r="BE9" s="44"/>
      <c r="BF9" s="45"/>
      <c r="BG9" s="44"/>
      <c r="BH9" s="45">
        <v>-9.79</v>
      </c>
      <c r="BI9" s="44"/>
      <c r="BJ9" s="45"/>
      <c r="BK9" s="44"/>
      <c r="BL9" s="45"/>
      <c r="BM9" s="44"/>
      <c r="BN9" s="45"/>
      <c r="BO9" s="44"/>
      <c r="BP9" s="45"/>
      <c r="BQ9" s="62"/>
      <c r="BR9" s="63"/>
    </row>
    <row r="10" spans="2:70">
      <c r="B10" s="23" t="s">
        <v>68</v>
      </c>
      <c r="C10" s="26">
        <f>G12</f>
        <v>1008.6</v>
      </c>
      <c r="D10" s="27"/>
      <c r="E10" s="28"/>
      <c r="F10" s="16" t="s">
        <v>26</v>
      </c>
      <c r="G10" s="17" t="str">
        <f>IF(SUM(K23:BR23)&lt;0.5,"￥",SUM(K23:BR23))</f>
        <v>￥</v>
      </c>
      <c r="H10" s="18" t="str">
        <f t="shared" si="19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64"/>
      <c r="BR10" s="65"/>
    </row>
    <row r="11" ht="17.25" spans="2:70">
      <c r="B11" s="23" t="s">
        <v>69</v>
      </c>
      <c r="C11" s="26">
        <f>IF(AND(C9="",C10="0"),"0",SUM(C9,-C10))</f>
        <v>-1008.6</v>
      </c>
      <c r="D11" s="29"/>
      <c r="E11" s="28"/>
      <c r="F11" s="30"/>
      <c r="G11" s="17" t="str">
        <f>IF(SUM(K28:BR28)&lt;0.5,"￥",SUM(K28:BR28))</f>
        <v>￥</v>
      </c>
      <c r="H11" s="18" t="str">
        <f t="shared" si="19"/>
        <v>%</v>
      </c>
      <c r="J11" s="43" t="s">
        <v>64</v>
      </c>
      <c r="K11" s="48">
        <f>IF(,,SUM(L8:L10))</f>
        <v>27.23</v>
      </c>
      <c r="L11" s="49"/>
      <c r="M11" s="48">
        <f>IF(,,SUM(N8:N10))</f>
        <v>77.24</v>
      </c>
      <c r="N11" s="49"/>
      <c r="O11" s="48">
        <f>IF(,,SUM(P8:P10))</f>
        <v>0</v>
      </c>
      <c r="P11" s="49"/>
      <c r="Q11" s="48">
        <f>IF(,,SUM(R8:R10))</f>
        <v>0</v>
      </c>
      <c r="R11" s="49"/>
      <c r="S11" s="48">
        <f>IF(,,SUM(T8:T10))</f>
        <v>59.6</v>
      </c>
      <c r="T11" s="49"/>
      <c r="U11" s="48">
        <f>IF(,,SUM(V8:V10))</f>
        <v>93.04</v>
      </c>
      <c r="V11" s="49"/>
      <c r="W11" s="48">
        <f>IF(,,SUM(X8:X10))</f>
        <v>-2.22</v>
      </c>
      <c r="X11" s="49"/>
      <c r="Y11" s="48">
        <f>IF(,,SUM(Z8:Z10))</f>
        <v>-43.81</v>
      </c>
      <c r="Z11" s="49"/>
      <c r="AA11" s="48">
        <f>IF(,,SUM(AB8:AB10))</f>
        <v>0</v>
      </c>
      <c r="AB11" s="49"/>
      <c r="AC11" s="48">
        <f>IF(,,SUM(AD8:AD10))</f>
        <v>0</v>
      </c>
      <c r="AD11" s="49"/>
      <c r="AE11" s="48">
        <f>IF(,,SUM(AF8:AF10))</f>
        <v>0</v>
      </c>
      <c r="AF11" s="49"/>
      <c r="AG11" s="48">
        <f>IF(,,SUM(AH8:AH10))</f>
        <v>106.99</v>
      </c>
      <c r="AH11" s="49"/>
      <c r="AI11" s="48">
        <f>IF(,,SUM(AJ8:AJ10))</f>
        <v>0</v>
      </c>
      <c r="AJ11" s="49"/>
      <c r="AK11" s="48">
        <f>IF(,,SUM(AL8:AL10))</f>
        <v>102.05</v>
      </c>
      <c r="AL11" s="49"/>
      <c r="AM11" s="48">
        <f>IF(,,SUM(AN8:AN10))</f>
        <v>0</v>
      </c>
      <c r="AN11" s="49"/>
      <c r="AO11" s="48">
        <f>IF(,,SUM(AP8:AP10))</f>
        <v>21.98</v>
      </c>
      <c r="AP11" s="49"/>
      <c r="AQ11" s="48">
        <f>IF(,,SUM(AR8:AR10))</f>
        <v>0</v>
      </c>
      <c r="AR11" s="49"/>
      <c r="AS11" s="48">
        <f>IF(,,SUM(AT8:AT10))</f>
        <v>0</v>
      </c>
      <c r="AT11" s="49"/>
      <c r="AU11" s="48">
        <f>IF(,,SUM(AV8:AV10))</f>
        <v>48.95</v>
      </c>
      <c r="AV11" s="49"/>
      <c r="AW11" s="48">
        <f>IF(,,SUM(AX8:AX10))</f>
        <v>54.34</v>
      </c>
      <c r="AX11" s="49"/>
      <c r="AY11" s="48">
        <f>IF(,,SUM(AZ8:AZ10))</f>
        <v>-107.87</v>
      </c>
      <c r="AZ11" s="49"/>
      <c r="BA11" s="48">
        <f>IF(,,SUM(BB8:BB10))</f>
        <v>-10.13</v>
      </c>
      <c r="BB11" s="49"/>
      <c r="BC11" s="48">
        <f>IF(,,SUM(BD8:BD10))</f>
        <v>0</v>
      </c>
      <c r="BD11" s="49"/>
      <c r="BE11" s="48">
        <f>IF(,,SUM(BF8:BF10))</f>
        <v>0</v>
      </c>
      <c r="BF11" s="49"/>
      <c r="BG11" s="48">
        <f>IF(,,SUM(BH8:BH10))</f>
        <v>-86.76</v>
      </c>
      <c r="BH11" s="49"/>
      <c r="BI11" s="48">
        <f>IF(,,SUM(BJ8:BJ10))</f>
        <v>4.96</v>
      </c>
      <c r="BJ11" s="49"/>
      <c r="BK11" s="48">
        <f>IF(,,SUM(BL8:BL10))</f>
        <v>57.56</v>
      </c>
      <c r="BL11" s="49"/>
      <c r="BM11" s="48">
        <f>IF(,,SUM(BN8:BN10))</f>
        <v>5.38</v>
      </c>
      <c r="BN11" s="49"/>
      <c r="BO11" s="48">
        <f>IF(,,SUM(BP8:BP10))</f>
        <v>0</v>
      </c>
      <c r="BP11" s="49"/>
      <c r="BQ11" s="48">
        <f>IF(,,SUM(BR8:BR10))</f>
        <v>84.63</v>
      </c>
      <c r="BR11" s="49"/>
    </row>
    <row r="12" spans="2:70">
      <c r="B12" s="23" t="s">
        <v>75</v>
      </c>
      <c r="C12" s="26">
        <f>SUM(August!D12)</f>
        <v>-5790.31</v>
      </c>
      <c r="D12" s="31">
        <f>C7-C10+C12</f>
        <v>-6798.91</v>
      </c>
      <c r="E12" s="28"/>
      <c r="F12" s="19" t="s">
        <v>71</v>
      </c>
      <c r="G12" s="20">
        <f>IF(SUM(G5:G11)&gt;0,SUM(G5:G11),"0")</f>
        <v>1008.6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62"/>
      <c r="BR12" s="63"/>
    </row>
    <row r="13" ht="16.5" spans="5:70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64"/>
      <c r="BR13" s="65"/>
    </row>
    <row r="14" ht="17.25" spans="5:70">
      <c r="E14" s="28"/>
      <c r="F14" s="28"/>
      <c r="G14" s="28"/>
      <c r="H14" s="28"/>
      <c r="J14" s="43" t="s">
        <v>76</v>
      </c>
      <c r="K14" s="48" t="str">
        <f t="shared" ref="K14:O14" si="30">IF(SUM(L12:L13)&lt;0.5,"",SUM(L12:L13))</f>
        <v/>
      </c>
      <c r="L14" s="49"/>
      <c r="M14" s="48" t="str">
        <f t="shared" si="30"/>
        <v/>
      </c>
      <c r="N14" s="49"/>
      <c r="O14" s="48" t="str">
        <f t="shared" si="30"/>
        <v/>
      </c>
      <c r="P14" s="49"/>
      <c r="Q14" s="48" t="str">
        <f t="shared" ref="Q14:U14" si="31">IF(SUM(R12:R13)&lt;0.5,"",SUM(R12:R13))</f>
        <v/>
      </c>
      <c r="R14" s="49"/>
      <c r="S14" s="48" t="str">
        <f t="shared" si="31"/>
        <v/>
      </c>
      <c r="T14" s="49"/>
      <c r="U14" s="48" t="str">
        <f t="shared" si="31"/>
        <v/>
      </c>
      <c r="V14" s="49"/>
      <c r="W14" s="48" t="str">
        <f t="shared" ref="W14:AA14" si="32">IF(SUM(X12:X13)&lt;0.5,"",SUM(X12:X13))</f>
        <v/>
      </c>
      <c r="X14" s="49"/>
      <c r="Y14" s="48" t="str">
        <f t="shared" si="32"/>
        <v/>
      </c>
      <c r="Z14" s="49"/>
      <c r="AA14" s="48" t="str">
        <f t="shared" si="32"/>
        <v/>
      </c>
      <c r="AB14" s="49"/>
      <c r="AC14" s="48" t="str">
        <f t="shared" ref="AC14:AG14" si="33">IF(SUM(AD12:AD13)&lt;0.5,"",SUM(AD12:AD13))</f>
        <v/>
      </c>
      <c r="AD14" s="49"/>
      <c r="AE14" s="48" t="str">
        <f t="shared" si="33"/>
        <v/>
      </c>
      <c r="AF14" s="49"/>
      <c r="AG14" s="48" t="str">
        <f t="shared" si="33"/>
        <v/>
      </c>
      <c r="AH14" s="49"/>
      <c r="AI14" s="48" t="str">
        <f t="shared" ref="AI14:AM14" si="34">IF(SUM(AJ12:AJ13)&lt;0.5,"",SUM(AJ12:AJ13))</f>
        <v/>
      </c>
      <c r="AJ14" s="49"/>
      <c r="AK14" s="48" t="str">
        <f t="shared" si="34"/>
        <v/>
      </c>
      <c r="AL14" s="49"/>
      <c r="AM14" s="48" t="str">
        <f t="shared" si="34"/>
        <v/>
      </c>
      <c r="AN14" s="49"/>
      <c r="AO14" s="48" t="str">
        <f t="shared" ref="AO14:AS14" si="35">IF(SUM(AP12:AP13)&lt;0.5,"",SUM(AP12:AP13))</f>
        <v/>
      </c>
      <c r="AP14" s="49"/>
      <c r="AQ14" s="48" t="str">
        <f t="shared" si="35"/>
        <v/>
      </c>
      <c r="AR14" s="49"/>
      <c r="AS14" s="48" t="str">
        <f t="shared" si="35"/>
        <v/>
      </c>
      <c r="AT14" s="49"/>
      <c r="AU14" s="48" t="str">
        <f t="shared" ref="AU14:AY14" si="36">IF(SUM(AV12:AV13)&lt;0.5,"",SUM(AV12:AV13))</f>
        <v/>
      </c>
      <c r="AV14" s="49"/>
      <c r="AW14" s="48" t="str">
        <f t="shared" si="36"/>
        <v/>
      </c>
      <c r="AX14" s="49"/>
      <c r="AY14" s="48" t="str">
        <f t="shared" si="36"/>
        <v/>
      </c>
      <c r="AZ14" s="49"/>
      <c r="BA14" s="48" t="str">
        <f t="shared" ref="BA14:BE14" si="37">IF(SUM(BB12:BB13)&lt;0.5,"",SUM(BB12:BB13))</f>
        <v/>
      </c>
      <c r="BB14" s="49"/>
      <c r="BC14" s="48" t="str">
        <f t="shared" si="37"/>
        <v/>
      </c>
      <c r="BD14" s="49"/>
      <c r="BE14" s="48" t="str">
        <f t="shared" si="37"/>
        <v/>
      </c>
      <c r="BF14" s="49"/>
      <c r="BG14" s="48" t="str">
        <f t="shared" ref="BG14:BK14" si="38">IF(SUM(BH12:BH13)&lt;0.5,"",SUM(BH12:BH13))</f>
        <v/>
      </c>
      <c r="BH14" s="49"/>
      <c r="BI14" s="48" t="str">
        <f t="shared" si="38"/>
        <v/>
      </c>
      <c r="BJ14" s="49"/>
      <c r="BK14" s="48" t="str">
        <f t="shared" si="38"/>
        <v/>
      </c>
      <c r="BL14" s="49"/>
      <c r="BM14" s="48" t="str">
        <f t="shared" ref="BM14:BQ14" si="39">IF(SUM(BN12:BN13)&lt;0.5,"",SUM(BN12:BN13))</f>
        <v/>
      </c>
      <c r="BN14" s="49"/>
      <c r="BO14" s="48" t="str">
        <f t="shared" si="39"/>
        <v/>
      </c>
      <c r="BP14" s="49"/>
      <c r="BQ14" s="48" t="str">
        <f t="shared" si="39"/>
        <v/>
      </c>
      <c r="BR14" s="66"/>
    </row>
    <row r="15" ht="16.5" spans="5:70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62"/>
      <c r="BR15" s="63"/>
    </row>
    <row r="16" spans="5:70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64"/>
      <c r="BR16" s="65"/>
    </row>
    <row r="17" ht="17.25" spans="5:70">
      <c r="E17" s="28"/>
      <c r="F17" s="28"/>
      <c r="G17" s="28"/>
      <c r="H17" s="28"/>
      <c r="J17" s="43" t="s">
        <v>76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</row>
    <row r="18" spans="10:70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62"/>
      <c r="BR18" s="63"/>
    </row>
    <row r="19" ht="16.5" spans="10:70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64"/>
      <c r="BR19" s="65"/>
    </row>
    <row r="20" ht="17.25" spans="10:70">
      <c r="J20" s="43" t="s">
        <v>76</v>
      </c>
      <c r="K20" s="48" t="str">
        <f t="shared" ref="K20:O20" si="40">IF(SUM(L18:L19)&lt;0.5,"",SUM(L18:L19))</f>
        <v/>
      </c>
      <c r="L20" s="49"/>
      <c r="M20" s="48" t="str">
        <f t="shared" si="40"/>
        <v/>
      </c>
      <c r="N20" s="49"/>
      <c r="O20" s="48" t="str">
        <f t="shared" si="40"/>
        <v/>
      </c>
      <c r="P20" s="49"/>
      <c r="Q20" s="48" t="str">
        <f t="shared" ref="Q20:U20" si="41">IF(SUM(R18:R19)&lt;0.5,"",SUM(R18:R19))</f>
        <v/>
      </c>
      <c r="R20" s="49"/>
      <c r="S20" s="48" t="str">
        <f t="shared" si="41"/>
        <v/>
      </c>
      <c r="T20" s="49"/>
      <c r="U20" s="48" t="str">
        <f t="shared" si="41"/>
        <v/>
      </c>
      <c r="V20" s="49"/>
      <c r="W20" s="48" t="str">
        <f t="shared" ref="W20:AA20" si="42">IF(SUM(X18:X19)&lt;0.5,"",SUM(X18:X19))</f>
        <v/>
      </c>
      <c r="X20" s="49"/>
      <c r="Y20" s="48" t="str">
        <f t="shared" si="42"/>
        <v/>
      </c>
      <c r="Z20" s="49"/>
      <c r="AA20" s="48" t="str">
        <f t="shared" si="42"/>
        <v/>
      </c>
      <c r="AB20" s="49"/>
      <c r="AC20" s="48" t="str">
        <f t="shared" ref="AC20:AG20" si="43">IF(SUM(AD18:AD19)&lt;0.5,"",SUM(AD18:AD19))</f>
        <v/>
      </c>
      <c r="AD20" s="49"/>
      <c r="AE20" s="48" t="str">
        <f t="shared" si="43"/>
        <v/>
      </c>
      <c r="AF20" s="49"/>
      <c r="AG20" s="48" t="str">
        <f t="shared" si="43"/>
        <v/>
      </c>
      <c r="AH20" s="49"/>
      <c r="AI20" s="48" t="str">
        <f t="shared" ref="AI20:AM20" si="44">IF(SUM(AJ18:AJ19)&lt;0.5,"",SUM(AJ18:AJ19))</f>
        <v/>
      </c>
      <c r="AJ20" s="49"/>
      <c r="AK20" s="48" t="str">
        <f t="shared" si="44"/>
        <v/>
      </c>
      <c r="AL20" s="49"/>
      <c r="AM20" s="48" t="str">
        <f t="shared" si="44"/>
        <v/>
      </c>
      <c r="AN20" s="49"/>
      <c r="AO20" s="48" t="str">
        <f t="shared" ref="AO20:AS20" si="45">IF(SUM(AP18:AP19)&lt;0.5,"",SUM(AP18:AP19))</f>
        <v/>
      </c>
      <c r="AP20" s="49"/>
      <c r="AQ20" s="48" t="str">
        <f t="shared" si="45"/>
        <v/>
      </c>
      <c r="AR20" s="49"/>
      <c r="AS20" s="48" t="str">
        <f t="shared" si="45"/>
        <v/>
      </c>
      <c r="AT20" s="49"/>
      <c r="AU20" s="48" t="str">
        <f t="shared" ref="AU20:AY20" si="46">IF(SUM(AV18:AV19)&lt;0.5,"",SUM(AV18:AV19))</f>
        <v/>
      </c>
      <c r="AV20" s="49"/>
      <c r="AW20" s="48" t="str">
        <f t="shared" si="46"/>
        <v/>
      </c>
      <c r="AX20" s="49"/>
      <c r="AY20" s="48" t="str">
        <f t="shared" si="46"/>
        <v/>
      </c>
      <c r="AZ20" s="49"/>
      <c r="BA20" s="48" t="str">
        <f t="shared" ref="BA20:BE20" si="47">IF(SUM(BB18:BB19)&lt;0.5,"",SUM(BB18:BB19))</f>
        <v/>
      </c>
      <c r="BB20" s="49"/>
      <c r="BC20" s="48" t="str">
        <f t="shared" si="47"/>
        <v/>
      </c>
      <c r="BD20" s="49"/>
      <c r="BE20" s="48" t="str">
        <f t="shared" si="47"/>
        <v/>
      </c>
      <c r="BF20" s="49"/>
      <c r="BG20" s="48" t="str">
        <f t="shared" ref="BG20:BK20" si="48">IF(SUM(BH18:BH19)&lt;0.5,"",SUM(BH18:BH19))</f>
        <v/>
      </c>
      <c r="BH20" s="49"/>
      <c r="BI20" s="48" t="str">
        <f t="shared" si="48"/>
        <v/>
      </c>
      <c r="BJ20" s="49"/>
      <c r="BK20" s="48" t="str">
        <f t="shared" si="48"/>
        <v/>
      </c>
      <c r="BL20" s="49"/>
      <c r="BM20" s="48" t="str">
        <f t="shared" ref="BM20:BQ20" si="49">IF(SUM(BN18:BN19)&lt;0.5,"",SUM(BN18:BN19))</f>
        <v/>
      </c>
      <c r="BN20" s="49"/>
      <c r="BO20" s="48" t="str">
        <f t="shared" si="49"/>
        <v/>
      </c>
      <c r="BP20" s="49"/>
      <c r="BQ20" s="48" t="str">
        <f t="shared" si="49"/>
        <v/>
      </c>
      <c r="BR20" s="66"/>
    </row>
    <row r="21" spans="10:70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62"/>
      <c r="BR21" s="63"/>
    </row>
    <row r="22" ht="16.5" spans="10:70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64"/>
      <c r="BR22" s="65"/>
    </row>
    <row r="23" ht="17.25" spans="10:70">
      <c r="J23" s="43" t="s">
        <v>76</v>
      </c>
      <c r="K23" s="48" t="str">
        <f t="shared" ref="K23:O23" si="50">IF(SUM(L21:L22)&lt;0.5,"",SUM(L21:L22))</f>
        <v/>
      </c>
      <c r="L23" s="49"/>
      <c r="M23" s="48" t="str">
        <f t="shared" si="50"/>
        <v/>
      </c>
      <c r="N23" s="49"/>
      <c r="O23" s="48" t="str">
        <f t="shared" si="50"/>
        <v/>
      </c>
      <c r="P23" s="49"/>
      <c r="Q23" s="48" t="str">
        <f t="shared" ref="Q23:U23" si="51">IF(SUM(R21:R22)&lt;0.5,"",SUM(R21:R22))</f>
        <v/>
      </c>
      <c r="R23" s="49"/>
      <c r="S23" s="48" t="str">
        <f t="shared" si="51"/>
        <v/>
      </c>
      <c r="T23" s="49"/>
      <c r="U23" s="48" t="str">
        <f t="shared" si="51"/>
        <v/>
      </c>
      <c r="V23" s="49"/>
      <c r="W23" s="48" t="str">
        <f t="shared" ref="W23:AA23" si="52">IF(SUM(X21:X22)&lt;0.5,"",SUM(X21:X22))</f>
        <v/>
      </c>
      <c r="X23" s="49"/>
      <c r="Y23" s="48" t="str">
        <f t="shared" si="52"/>
        <v/>
      </c>
      <c r="Z23" s="49"/>
      <c r="AA23" s="48" t="str">
        <f t="shared" si="52"/>
        <v/>
      </c>
      <c r="AB23" s="49"/>
      <c r="AC23" s="48" t="str">
        <f t="shared" ref="AC23:AG23" si="53">IF(SUM(AD21:AD22)&lt;0.5,"",SUM(AD21:AD22))</f>
        <v/>
      </c>
      <c r="AD23" s="49"/>
      <c r="AE23" s="48" t="str">
        <f t="shared" si="53"/>
        <v/>
      </c>
      <c r="AF23" s="49"/>
      <c r="AG23" s="48" t="str">
        <f t="shared" si="53"/>
        <v/>
      </c>
      <c r="AH23" s="49"/>
      <c r="AI23" s="48" t="str">
        <f t="shared" ref="AI23:AM23" si="54">IF(SUM(AJ21:AJ22)&lt;0.5,"",SUM(AJ21:AJ22))</f>
        <v/>
      </c>
      <c r="AJ23" s="49"/>
      <c r="AK23" s="48" t="str">
        <f t="shared" si="54"/>
        <v/>
      </c>
      <c r="AL23" s="49"/>
      <c r="AM23" s="48" t="str">
        <f t="shared" si="54"/>
        <v/>
      </c>
      <c r="AN23" s="49"/>
      <c r="AO23" s="48" t="str">
        <f t="shared" ref="AO23:AS23" si="55">IF(SUM(AP21:AP22)&lt;0.5,"",SUM(AP21:AP22))</f>
        <v/>
      </c>
      <c r="AP23" s="49"/>
      <c r="AQ23" s="48" t="str">
        <f t="shared" si="55"/>
        <v/>
      </c>
      <c r="AR23" s="49"/>
      <c r="AS23" s="48" t="str">
        <f t="shared" si="55"/>
        <v/>
      </c>
      <c r="AT23" s="49"/>
      <c r="AU23" s="48" t="str">
        <f t="shared" ref="AU23:AY23" si="56">IF(SUM(AV21:AV22)&lt;0.5,"",SUM(AV21:AV22))</f>
        <v/>
      </c>
      <c r="AV23" s="49"/>
      <c r="AW23" s="48" t="str">
        <f t="shared" si="56"/>
        <v/>
      </c>
      <c r="AX23" s="49"/>
      <c r="AY23" s="48" t="str">
        <f t="shared" si="56"/>
        <v/>
      </c>
      <c r="AZ23" s="49"/>
      <c r="BA23" s="48" t="str">
        <f t="shared" ref="BA23:BE23" si="57">IF(SUM(BB21:BB22)&lt;0.5,"",SUM(BB21:BB22))</f>
        <v/>
      </c>
      <c r="BB23" s="49"/>
      <c r="BC23" s="48" t="str">
        <f t="shared" si="57"/>
        <v/>
      </c>
      <c r="BD23" s="49"/>
      <c r="BE23" s="48" t="str">
        <f t="shared" si="57"/>
        <v/>
      </c>
      <c r="BF23" s="49"/>
      <c r="BG23" s="48" t="str">
        <f t="shared" ref="BG23:BK23" si="58">IF(SUM(BH21:BH22)&lt;0.5,"",SUM(BH21:BH22))</f>
        <v/>
      </c>
      <c r="BH23" s="49"/>
      <c r="BI23" s="48" t="str">
        <f t="shared" si="58"/>
        <v/>
      </c>
      <c r="BJ23" s="49"/>
      <c r="BK23" s="48" t="str">
        <f t="shared" si="58"/>
        <v/>
      </c>
      <c r="BL23" s="49"/>
      <c r="BM23" s="48" t="str">
        <f t="shared" ref="BM23:BQ23" si="59">IF(SUM(BN21:BN22)&lt;0.5,"",SUM(BN21:BN22))</f>
        <v/>
      </c>
      <c r="BN23" s="49"/>
      <c r="BO23" s="48" t="str">
        <f t="shared" si="59"/>
        <v/>
      </c>
      <c r="BP23" s="49"/>
      <c r="BQ23" s="48" t="str">
        <f t="shared" si="59"/>
        <v/>
      </c>
      <c r="BR23" s="66"/>
    </row>
    <row r="24" spans="10:70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67"/>
      <c r="BR24" s="68"/>
    </row>
    <row r="25" spans="10:70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69"/>
      <c r="BR25" s="70"/>
    </row>
    <row r="26" spans="7:70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62"/>
      <c r="BR26" s="63"/>
    </row>
    <row r="27" ht="16.5" spans="10:70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64"/>
      <c r="BR27" s="65"/>
    </row>
    <row r="28" ht="17.25" spans="10:70">
      <c r="J28" s="43" t="s">
        <v>64</v>
      </c>
      <c r="K28" s="57" t="str">
        <f t="shared" ref="K28:O28" si="60">IF(SUM(L24:L27)&lt;0.5,"",SUM(L24:L27))</f>
        <v/>
      </c>
      <c r="L28" s="58"/>
      <c r="M28" s="57" t="str">
        <f t="shared" si="60"/>
        <v/>
      </c>
      <c r="N28" s="58"/>
      <c r="O28" s="57" t="str">
        <f t="shared" si="60"/>
        <v/>
      </c>
      <c r="P28" s="58"/>
      <c r="Q28" s="57" t="str">
        <f t="shared" ref="Q28:U28" si="61">IF(SUM(R24:R27)&lt;0.5,"",SUM(R24:R27))</f>
        <v/>
      </c>
      <c r="R28" s="58"/>
      <c r="S28" s="57" t="str">
        <f t="shared" si="61"/>
        <v/>
      </c>
      <c r="T28" s="58"/>
      <c r="U28" s="57" t="str">
        <f t="shared" si="61"/>
        <v/>
      </c>
      <c r="V28" s="58"/>
      <c r="W28" s="57" t="str">
        <f t="shared" ref="W28:AA28" si="62">IF(SUM(X24:X27)&lt;0.5,"",SUM(X24:X27))</f>
        <v/>
      </c>
      <c r="X28" s="58"/>
      <c r="Y28" s="57" t="str">
        <f t="shared" si="62"/>
        <v/>
      </c>
      <c r="Z28" s="58"/>
      <c r="AA28" s="57" t="str">
        <f t="shared" si="62"/>
        <v/>
      </c>
      <c r="AB28" s="58"/>
      <c r="AC28" s="57" t="str">
        <f t="shared" ref="AC28:AG28" si="63">IF(SUM(AD24:AD27)&lt;0.5,"",SUM(AD24:AD27))</f>
        <v/>
      </c>
      <c r="AD28" s="58"/>
      <c r="AE28" s="57" t="str">
        <f t="shared" si="63"/>
        <v/>
      </c>
      <c r="AF28" s="58"/>
      <c r="AG28" s="57" t="str">
        <f t="shared" si="63"/>
        <v/>
      </c>
      <c r="AH28" s="58"/>
      <c r="AI28" s="57" t="str">
        <f t="shared" ref="AI28:AM28" si="64">IF(SUM(AJ24:AJ27)&lt;0.5,"",SUM(AJ24:AJ27))</f>
        <v/>
      </c>
      <c r="AJ28" s="58"/>
      <c r="AK28" s="57" t="str">
        <f t="shared" si="64"/>
        <v/>
      </c>
      <c r="AL28" s="58"/>
      <c r="AM28" s="57" t="str">
        <f t="shared" si="64"/>
        <v/>
      </c>
      <c r="AN28" s="58"/>
      <c r="AO28" s="57" t="str">
        <f t="shared" ref="AO28:AS28" si="65">IF(SUM(AP24:AP27)&lt;0.5,"",SUM(AP24:AP27))</f>
        <v/>
      </c>
      <c r="AP28" s="58"/>
      <c r="AQ28" s="57" t="str">
        <f t="shared" si="65"/>
        <v/>
      </c>
      <c r="AR28" s="58"/>
      <c r="AS28" s="57" t="str">
        <f t="shared" si="65"/>
        <v/>
      </c>
      <c r="AT28" s="58"/>
      <c r="AU28" s="57" t="str">
        <f t="shared" ref="AU28:AY28" si="66">IF(SUM(AV24:AV27)&lt;0.5,"",SUM(AV24:AV27))</f>
        <v/>
      </c>
      <c r="AV28" s="58"/>
      <c r="AW28" s="57" t="str">
        <f t="shared" si="66"/>
        <v/>
      </c>
      <c r="AX28" s="58"/>
      <c r="AY28" s="57" t="str">
        <f t="shared" si="66"/>
        <v/>
      </c>
      <c r="AZ28" s="58"/>
      <c r="BA28" s="57" t="str">
        <f t="shared" ref="BA28:BE28" si="67">IF(SUM(BB24:BB27)&lt;0.5,"",SUM(BB24:BB27))</f>
        <v/>
      </c>
      <c r="BB28" s="58"/>
      <c r="BC28" s="57" t="str">
        <f t="shared" si="67"/>
        <v/>
      </c>
      <c r="BD28" s="58"/>
      <c r="BE28" s="57" t="str">
        <f t="shared" si="67"/>
        <v/>
      </c>
      <c r="BF28" s="58"/>
      <c r="BG28" s="57" t="str">
        <f t="shared" ref="BG28:BK28" si="68">IF(SUM(BH24:BH27)&lt;0.5,"",SUM(BH24:BH27))</f>
        <v/>
      </c>
      <c r="BH28" s="58"/>
      <c r="BI28" s="57" t="str">
        <f t="shared" si="68"/>
        <v/>
      </c>
      <c r="BJ28" s="58"/>
      <c r="BK28" s="57" t="str">
        <f t="shared" si="68"/>
        <v/>
      </c>
      <c r="BL28" s="58"/>
      <c r="BM28" s="57" t="str">
        <f t="shared" ref="BM28:BQ28" si="69">IF(SUM(BN24:BN27)&lt;0.5,"",SUM(BN24:BN27))</f>
        <v/>
      </c>
      <c r="BN28" s="58"/>
      <c r="BO28" s="57" t="str">
        <f t="shared" si="69"/>
        <v/>
      </c>
      <c r="BP28" s="58"/>
      <c r="BQ28" s="57" t="str">
        <f t="shared" si="69"/>
        <v/>
      </c>
      <c r="BR28" s="71"/>
    </row>
  </sheetData>
  <sheetProtection sheet="1" selectLockedCells="1" formatColumns="0" objects="1"/>
  <mergeCells count="223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J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T28"/>
  <sheetViews>
    <sheetView workbookViewId="0">
      <pane xSplit="10" ySplit="3" topLeftCell="BI4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.75"/>
  <cols>
    <col min="1" max="1" width="2.75333333333333" style="1" customWidth="1"/>
    <col min="2" max="2" width="8.5" style="1"/>
    <col min="3" max="3" width="8.37333333333333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5.37333333333333" style="1" customWidth="1"/>
    <col min="13" max="13" width="6.37333333333333" style="1"/>
    <col min="14" max="14" width="8.12666666666667" style="1"/>
    <col min="15" max="15" width="6.37333333333333" style="1"/>
    <col min="16" max="16" width="5.5" style="1"/>
    <col min="17" max="17" width="6.37333333333333" style="1"/>
    <col min="18" max="18" width="9.37333333333333" style="1"/>
    <col min="19" max="19" width="6.37333333333333" style="1"/>
    <col min="20" max="20" width="4.75333333333333" style="1"/>
    <col min="21" max="21" width="6.37333333333333" style="1"/>
    <col min="22" max="22" width="4.75333333333333" style="1"/>
    <col min="23" max="23" width="6.37333333333333" style="1"/>
    <col min="24" max="24" width="4.75333333333333" style="1"/>
    <col min="25" max="25" width="6.37333333333333" style="1"/>
    <col min="26" max="26" width="4.75333333333333" style="1"/>
    <col min="27" max="27" width="6.37333333333333" style="1"/>
    <col min="28" max="28" width="4.75333333333333" style="1"/>
    <col min="29" max="29" width="6.37333333333333" style="1"/>
    <col min="30" max="30" width="4.75333333333333" style="1"/>
    <col min="31" max="31" width="6.37333333333333" style="1"/>
    <col min="32" max="32" width="6.4" style="1"/>
    <col min="33" max="33" width="6.37333333333333" style="1"/>
    <col min="34" max="34" width="4.75333333333333" style="1"/>
    <col min="35" max="35" width="6.37333333333333" style="1"/>
    <col min="36" max="36" width="4.75333333333333" style="1"/>
    <col min="37" max="37" width="6.37333333333333" style="1"/>
    <col min="38" max="38" width="4.75333333333333" style="1"/>
    <col min="39" max="39" width="6.37333333333333" style="1"/>
    <col min="40" max="40" width="4.75333333333333" style="1"/>
    <col min="41" max="41" width="6.37333333333333" style="1"/>
    <col min="42" max="42" width="7.2" style="1"/>
    <col min="43" max="43" width="6.37333333333333" style="1"/>
    <col min="44" max="44" width="6.4" style="1"/>
    <col min="45" max="45" width="6.37333333333333" style="1"/>
    <col min="46" max="46" width="7.2" style="1"/>
    <col min="47" max="47" width="6.37333333333333" style="1"/>
    <col min="48" max="48" width="4.75333333333333" style="1"/>
    <col min="49" max="49" width="6.37333333333333" style="1"/>
    <col min="50" max="50" width="7.2" style="1"/>
    <col min="51" max="51" width="6.37333333333333" style="1"/>
    <col min="52" max="52" width="6.4" style="1"/>
    <col min="53" max="53" width="6.37333333333333" style="1"/>
    <col min="54" max="54" width="4.75333333333333" style="1"/>
    <col min="55" max="55" width="6.37333333333333" style="1"/>
    <col min="56" max="56" width="6.4" style="1"/>
    <col min="57" max="57" width="6.37333333333333" style="1"/>
    <col min="58" max="58" width="6.4" style="1"/>
    <col min="59" max="59" width="6.37333333333333" style="1"/>
    <col min="60" max="60" width="7.2" style="1"/>
    <col min="61" max="61" width="6.37333333333333" style="1"/>
    <col min="62" max="62" width="4.75333333333333" style="1"/>
    <col min="63" max="63" width="6.37333333333333" style="1"/>
    <col min="64" max="64" width="6.4" style="1"/>
    <col min="65" max="65" width="6.37333333333333" style="1"/>
    <col min="66" max="66" width="4.75333333333333" style="1"/>
    <col min="67" max="67" width="6.37333333333333" style="1"/>
    <col min="68" max="68" width="4.75333333333333" style="1"/>
    <col min="69" max="69" width="6.37333333333333" style="1"/>
    <col min="70" max="70" width="6.4" style="1"/>
    <col min="71" max="71" width="6.37333333333333" style="1"/>
    <col min="72" max="72" width="8" style="1"/>
    <col min="73" max="16384" width="9" style="1"/>
  </cols>
  <sheetData>
    <row r="1" ht="7.5" customHeight="1"/>
    <row r="2" ht="24" customHeight="1" spans="2:72">
      <c r="B2" s="2">
        <f>SUM(年度总表!B2)</f>
        <v>2017</v>
      </c>
      <c r="C2" s="3" t="s">
        <v>51</v>
      </c>
      <c r="D2" s="72">
        <v>10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星期日</v>
      </c>
      <c r="L2" s="34">
        <f>DATE(B2,D2,1)</f>
        <v>43009</v>
      </c>
      <c r="M2" s="35" t="str">
        <f t="shared" si="0"/>
        <v>星期一</v>
      </c>
      <c r="N2" s="34">
        <f t="shared" ref="N2:R2" si="1">DATE(YEAR(L2),MONTH(L2),DAY(L2)+1)</f>
        <v>43010</v>
      </c>
      <c r="O2" s="36" t="str">
        <f t="shared" si="0"/>
        <v>星期二</v>
      </c>
      <c r="P2" s="37">
        <f t="shared" si="1"/>
        <v>43011</v>
      </c>
      <c r="Q2" s="59" t="str">
        <f t="shared" ref="Q2:U2" si="2">TEXT(R2,"aaaa")</f>
        <v>星期三</v>
      </c>
      <c r="R2" s="37">
        <f t="shared" si="1"/>
        <v>43012</v>
      </c>
      <c r="S2" s="59" t="str">
        <f t="shared" si="2"/>
        <v>星期四</v>
      </c>
      <c r="T2" s="37">
        <f t="shared" ref="T2:X2" si="3">DATE(YEAR(R2),MONTH(R2),DAY(R2)+1)</f>
        <v>43013</v>
      </c>
      <c r="U2" s="59" t="str">
        <f t="shared" si="2"/>
        <v>星期五</v>
      </c>
      <c r="V2" s="37">
        <f t="shared" si="3"/>
        <v>43014</v>
      </c>
      <c r="W2" s="59" t="str">
        <f t="shared" ref="W2:AA2" si="4">TEXT(X2,"aaaa")</f>
        <v>星期六</v>
      </c>
      <c r="X2" s="37">
        <f t="shared" si="3"/>
        <v>43015</v>
      </c>
      <c r="Y2" s="59" t="str">
        <f t="shared" si="4"/>
        <v>星期日</v>
      </c>
      <c r="Z2" s="37">
        <f t="shared" ref="Z2:AD2" si="5">DATE(YEAR(X2),MONTH(X2),DAY(X2)+1)</f>
        <v>43016</v>
      </c>
      <c r="AA2" s="59" t="str">
        <f t="shared" si="4"/>
        <v>星期一</v>
      </c>
      <c r="AB2" s="37">
        <f t="shared" si="5"/>
        <v>43017</v>
      </c>
      <c r="AC2" s="59" t="str">
        <f t="shared" ref="AC2:AG2" si="6">TEXT(AD2,"aaaa")</f>
        <v>星期二</v>
      </c>
      <c r="AD2" s="37">
        <f t="shared" si="5"/>
        <v>43018</v>
      </c>
      <c r="AE2" s="59" t="str">
        <f t="shared" si="6"/>
        <v>星期三</v>
      </c>
      <c r="AF2" s="37">
        <f t="shared" ref="AF2:AJ2" si="7">DATE(YEAR(AD2),MONTH(AD2),DAY(AD2)+1)</f>
        <v>43019</v>
      </c>
      <c r="AG2" s="59" t="str">
        <f t="shared" si="6"/>
        <v>星期四</v>
      </c>
      <c r="AH2" s="37">
        <f t="shared" si="7"/>
        <v>43020</v>
      </c>
      <c r="AI2" s="59" t="str">
        <f t="shared" ref="AI2:AM2" si="8">TEXT(AJ2,"aaaa")</f>
        <v>星期五</v>
      </c>
      <c r="AJ2" s="37">
        <f t="shared" si="7"/>
        <v>43021</v>
      </c>
      <c r="AK2" s="59" t="str">
        <f t="shared" si="8"/>
        <v>星期六</v>
      </c>
      <c r="AL2" s="37">
        <f t="shared" ref="AL2:AP2" si="9">DATE(YEAR(AJ2),MONTH(AJ2),DAY(AJ2)+1)</f>
        <v>43022</v>
      </c>
      <c r="AM2" s="59" t="str">
        <f t="shared" si="8"/>
        <v>星期日</v>
      </c>
      <c r="AN2" s="37">
        <f t="shared" si="9"/>
        <v>43023</v>
      </c>
      <c r="AO2" s="59" t="str">
        <f t="shared" ref="AO2:AS2" si="10">TEXT(AP2,"aaaa")</f>
        <v>星期一</v>
      </c>
      <c r="AP2" s="37">
        <f t="shared" si="9"/>
        <v>43024</v>
      </c>
      <c r="AQ2" s="59" t="str">
        <f t="shared" si="10"/>
        <v>星期二</v>
      </c>
      <c r="AR2" s="37">
        <f t="shared" ref="AR2:AV2" si="11">DATE(YEAR(AP2),MONTH(AP2),DAY(AP2)+1)</f>
        <v>43025</v>
      </c>
      <c r="AS2" s="59" t="str">
        <f t="shared" si="10"/>
        <v>星期三</v>
      </c>
      <c r="AT2" s="37">
        <f t="shared" si="11"/>
        <v>43026</v>
      </c>
      <c r="AU2" s="59" t="str">
        <f t="shared" ref="AU2:AY2" si="12">TEXT(AV2,"aaaa")</f>
        <v>星期四</v>
      </c>
      <c r="AV2" s="37">
        <f t="shared" si="11"/>
        <v>43027</v>
      </c>
      <c r="AW2" s="59" t="str">
        <f t="shared" si="12"/>
        <v>星期五</v>
      </c>
      <c r="AX2" s="37">
        <f t="shared" ref="AX2:BB2" si="13">DATE(YEAR(AV2),MONTH(AV2),DAY(AV2)+1)</f>
        <v>43028</v>
      </c>
      <c r="AY2" s="59" t="str">
        <f t="shared" si="12"/>
        <v>星期六</v>
      </c>
      <c r="AZ2" s="37">
        <f t="shared" si="13"/>
        <v>43029</v>
      </c>
      <c r="BA2" s="59" t="str">
        <f t="shared" ref="BA2:BE2" si="14">TEXT(BB2,"aaaa")</f>
        <v>星期日</v>
      </c>
      <c r="BB2" s="37">
        <f t="shared" si="13"/>
        <v>43030</v>
      </c>
      <c r="BC2" s="59" t="str">
        <f t="shared" si="14"/>
        <v>星期一</v>
      </c>
      <c r="BD2" s="37">
        <f t="shared" ref="BD2:BH2" si="15">DATE(YEAR(BB2),MONTH(BB2),DAY(BB2)+1)</f>
        <v>43031</v>
      </c>
      <c r="BE2" s="59" t="str">
        <f t="shared" si="14"/>
        <v>星期二</v>
      </c>
      <c r="BF2" s="37">
        <f t="shared" si="15"/>
        <v>43032</v>
      </c>
      <c r="BG2" s="59" t="str">
        <f t="shared" ref="BG2:BK2" si="16">TEXT(BH2,"aaaa")</f>
        <v>星期三</v>
      </c>
      <c r="BH2" s="37">
        <f t="shared" si="15"/>
        <v>43033</v>
      </c>
      <c r="BI2" s="59" t="str">
        <f t="shared" si="16"/>
        <v>星期四</v>
      </c>
      <c r="BJ2" s="37">
        <f t="shared" ref="BJ2:BN2" si="17">DATE(YEAR(BH2),MONTH(BH2),DAY(BH2)+1)</f>
        <v>43034</v>
      </c>
      <c r="BK2" s="59" t="str">
        <f t="shared" si="16"/>
        <v>星期五</v>
      </c>
      <c r="BL2" s="37">
        <f t="shared" si="17"/>
        <v>43035</v>
      </c>
      <c r="BM2" s="59" t="str">
        <f t="shared" ref="BM2:BQ2" si="18">TEXT(BN2,"aaaa")</f>
        <v>星期六</v>
      </c>
      <c r="BN2" s="37">
        <f t="shared" si="17"/>
        <v>43036</v>
      </c>
      <c r="BO2" s="59" t="str">
        <f t="shared" si="18"/>
        <v>星期日</v>
      </c>
      <c r="BP2" s="37">
        <f t="shared" ref="BP2:BT2" si="19">DATE(YEAR(BN2),MONTH(BN2),DAY(BN2)+1)</f>
        <v>43037</v>
      </c>
      <c r="BQ2" s="59" t="str">
        <f t="shared" si="18"/>
        <v>星期一</v>
      </c>
      <c r="BR2" s="37">
        <f t="shared" si="19"/>
        <v>43038</v>
      </c>
      <c r="BS2" s="59" t="str">
        <f>TEXT(BT2,"aaaa")</f>
        <v>星期二</v>
      </c>
      <c r="BT2" s="60">
        <f t="shared" si="19"/>
        <v>43039</v>
      </c>
    </row>
    <row r="3" ht="24" customHeight="1" spans="2:72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39" t="s">
        <v>57</v>
      </c>
      <c r="BS3" s="39" t="s">
        <v>56</v>
      </c>
      <c r="BT3" s="61" t="s">
        <v>57</v>
      </c>
    </row>
    <row r="4" spans="2:72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>
        <v>-1</v>
      </c>
      <c r="BS4" s="41"/>
      <c r="BT4" s="42"/>
    </row>
    <row r="5" spans="2:72">
      <c r="B5" s="13" t="s">
        <v>61</v>
      </c>
      <c r="C5" s="14"/>
      <c r="D5" s="15"/>
      <c r="E5" s="12"/>
      <c r="F5" s="16" t="s">
        <v>21</v>
      </c>
      <c r="G5" s="17">
        <f>SUM(K7:BT7)</f>
        <v>-1</v>
      </c>
      <c r="H5" s="18">
        <f t="shared" ref="H5:H11" si="20">IF(ISERROR(G5/$G$12),"%",G5/$G$12)</f>
        <v>-0.00308499151627333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44"/>
      <c r="BR5" s="45"/>
      <c r="BS5" s="62"/>
      <c r="BT5" s="63"/>
    </row>
    <row r="6" spans="2:72">
      <c r="B6" s="13" t="s">
        <v>62</v>
      </c>
      <c r="C6" s="14"/>
      <c r="D6" s="15"/>
      <c r="E6" s="12"/>
      <c r="F6" s="16" t="s">
        <v>22</v>
      </c>
      <c r="G6" s="17">
        <f>IF(SUM(K11:BT11)&lt;0.5,"￥",SUM(K11:BT11))</f>
        <v>325.15</v>
      </c>
      <c r="H6" s="18">
        <f t="shared" si="20"/>
        <v>1.00308499151627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46"/>
      <c r="BR6" s="47"/>
      <c r="BS6" s="64"/>
      <c r="BT6" s="65"/>
    </row>
    <row r="7" spans="2:72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IF(SUM(K14:BT14)&lt;0.5,"￥",SUM(K14:BT14))</f>
        <v>￥</v>
      </c>
      <c r="H7" s="18" t="str">
        <f t="shared" si="20"/>
        <v>%</v>
      </c>
      <c r="J7" s="43" t="s">
        <v>64</v>
      </c>
      <c r="K7" s="48" t="str">
        <f t="shared" ref="K7:O7" si="21">IF(SUM(L4:L6)&lt;0.5,"",SUM(L4:L6))</f>
        <v/>
      </c>
      <c r="L7" s="49"/>
      <c r="M7" s="48" t="str">
        <f t="shared" si="21"/>
        <v/>
      </c>
      <c r="N7" s="49"/>
      <c r="O7" s="48" t="str">
        <f t="shared" si="21"/>
        <v/>
      </c>
      <c r="P7" s="49"/>
      <c r="Q7" s="48" t="str">
        <f t="shared" ref="Q7:U7" si="22">IF(SUM(R4:R6)&lt;0.5,"",SUM(R4:R6))</f>
        <v/>
      </c>
      <c r="R7" s="49"/>
      <c r="S7" s="48" t="str">
        <f t="shared" si="22"/>
        <v/>
      </c>
      <c r="T7" s="49"/>
      <c r="U7" s="48" t="str">
        <f t="shared" si="22"/>
        <v/>
      </c>
      <c r="V7" s="49"/>
      <c r="W7" s="48" t="str">
        <f t="shared" ref="W7:AA7" si="23">IF(SUM(X4:X6)&lt;0.5,"",SUM(X4:X6))</f>
        <v/>
      </c>
      <c r="X7" s="49"/>
      <c r="Y7" s="48" t="str">
        <f t="shared" si="23"/>
        <v/>
      </c>
      <c r="Z7" s="49"/>
      <c r="AA7" s="48" t="str">
        <f t="shared" si="23"/>
        <v/>
      </c>
      <c r="AB7" s="49"/>
      <c r="AC7" s="48" t="str">
        <f t="shared" ref="AC7:AG7" si="24">IF(SUM(AD4:AD6)&lt;0.5,"",SUM(AD4:AD6))</f>
        <v/>
      </c>
      <c r="AD7" s="49"/>
      <c r="AE7" s="48" t="str">
        <f t="shared" si="24"/>
        <v/>
      </c>
      <c r="AF7" s="49"/>
      <c r="AG7" s="48" t="str">
        <f t="shared" si="24"/>
        <v/>
      </c>
      <c r="AH7" s="49"/>
      <c r="AI7" s="48" t="str">
        <f t="shared" ref="AI7:AM7" si="25">IF(SUM(AJ4:AJ6)&lt;0.5,"",SUM(AJ4:AJ6))</f>
        <v/>
      </c>
      <c r="AJ7" s="49"/>
      <c r="AK7" s="48" t="str">
        <f t="shared" si="25"/>
        <v/>
      </c>
      <c r="AL7" s="49"/>
      <c r="AM7" s="48" t="str">
        <f t="shared" si="25"/>
        <v/>
      </c>
      <c r="AN7" s="49"/>
      <c r="AO7" s="48" t="str">
        <f t="shared" ref="AO7:AS7" si="26">IF(SUM(AP4:AP6)&lt;0.5,"",SUM(AP4:AP6))</f>
        <v/>
      </c>
      <c r="AP7" s="49"/>
      <c r="AQ7" s="48" t="str">
        <f t="shared" si="26"/>
        <v/>
      </c>
      <c r="AR7" s="49"/>
      <c r="AS7" s="48" t="str">
        <f t="shared" si="26"/>
        <v/>
      </c>
      <c r="AT7" s="49"/>
      <c r="AU7" s="48" t="str">
        <f t="shared" ref="AU7:AY7" si="27">IF(SUM(AV4:AV6)&lt;0.5,"",SUM(AV4:AV6))</f>
        <v/>
      </c>
      <c r="AV7" s="49"/>
      <c r="AW7" s="48" t="str">
        <f t="shared" si="27"/>
        <v/>
      </c>
      <c r="AX7" s="49"/>
      <c r="AY7" s="48" t="str">
        <f t="shared" si="27"/>
        <v/>
      </c>
      <c r="AZ7" s="49"/>
      <c r="BA7" s="48" t="str">
        <f t="shared" ref="BA7:BE7" si="28">IF(SUM(BB4:BB6)&lt;0.5,"",SUM(BB4:BB6))</f>
        <v/>
      </c>
      <c r="BB7" s="49"/>
      <c r="BC7" s="48" t="str">
        <f t="shared" si="28"/>
        <v/>
      </c>
      <c r="BD7" s="49"/>
      <c r="BE7" s="48" t="str">
        <f t="shared" si="28"/>
        <v/>
      </c>
      <c r="BF7" s="49"/>
      <c r="BG7" s="48" t="str">
        <f t="shared" ref="BG7:BK7" si="29">IF(SUM(BH4:BH6)&lt;0.5,"",SUM(BH4:BH6))</f>
        <v/>
      </c>
      <c r="BH7" s="49"/>
      <c r="BI7" s="48" t="str">
        <f t="shared" si="29"/>
        <v/>
      </c>
      <c r="BJ7" s="49"/>
      <c r="BK7" s="48" t="str">
        <f t="shared" si="29"/>
        <v/>
      </c>
      <c r="BL7" s="49"/>
      <c r="BM7" s="48" t="str">
        <f t="shared" ref="BM7:BQ7" si="30">IF(SUM(BN4:BN6)&lt;0.5,"",SUM(BN4:BN6))</f>
        <v/>
      </c>
      <c r="BN7" s="49"/>
      <c r="BO7" s="48" t="str">
        <f t="shared" si="30"/>
        <v/>
      </c>
      <c r="BP7" s="49"/>
      <c r="BQ7" s="48">
        <f>SUM(BR4:BR6)</f>
        <v>-1</v>
      </c>
      <c r="BR7" s="49"/>
      <c r="BS7" s="48" t="str">
        <f>IF(SUM(BT4:BT6)&lt;0.5,"",SUM(BT4:BT6))</f>
        <v/>
      </c>
      <c r="BT7" s="66"/>
    </row>
    <row r="8" spans="2:72">
      <c r="B8" s="22" t="s">
        <v>65</v>
      </c>
      <c r="E8" s="10"/>
      <c r="F8" s="16" t="s">
        <v>24</v>
      </c>
      <c r="G8" s="17" t="str">
        <f>IF(SUM(K17:BT17)&lt;0.5,"￥",SUM(K17:BT17))</f>
        <v>￥</v>
      </c>
      <c r="H8" s="18" t="str">
        <f t="shared" si="20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>
        <v>54.78</v>
      </c>
      <c r="AG8" s="41"/>
      <c r="AH8" s="42"/>
      <c r="AI8" s="41"/>
      <c r="AJ8" s="42"/>
      <c r="AK8" s="41"/>
      <c r="AL8" s="42"/>
      <c r="AM8" s="41"/>
      <c r="AN8" s="42"/>
      <c r="AO8" s="41"/>
      <c r="AP8" s="42">
        <v>-15.65</v>
      </c>
      <c r="AQ8" s="41"/>
      <c r="AR8" s="42">
        <v>-0.52</v>
      </c>
      <c r="AS8" s="41"/>
      <c r="AT8" s="42">
        <v>144.71</v>
      </c>
      <c r="AU8" s="41"/>
      <c r="AV8" s="42"/>
      <c r="AW8" s="41"/>
      <c r="AX8" s="42">
        <v>-57.48</v>
      </c>
      <c r="AY8" s="41"/>
      <c r="AZ8" s="42">
        <v>30.77</v>
      </c>
      <c r="BA8" s="41"/>
      <c r="BB8" s="42"/>
      <c r="BC8" s="41"/>
      <c r="BD8" s="42">
        <v>82.81</v>
      </c>
      <c r="BE8" s="41"/>
      <c r="BF8" s="42">
        <v>46.77</v>
      </c>
      <c r="BG8" s="41"/>
      <c r="BH8" s="42">
        <v>131.32</v>
      </c>
      <c r="BI8" s="41"/>
      <c r="BJ8" s="42"/>
      <c r="BK8" s="41"/>
      <c r="BL8" s="42">
        <v>68.61</v>
      </c>
      <c r="BM8" s="41"/>
      <c r="BN8" s="42"/>
      <c r="BO8" s="41"/>
      <c r="BP8" s="42"/>
      <c r="BQ8" s="41"/>
      <c r="BR8" s="42"/>
      <c r="BS8" s="67"/>
      <c r="BT8" s="68">
        <v>28.91</v>
      </c>
    </row>
    <row r="9" spans="2:72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IF(SUM(K20:BT20)&lt;0.5,"￥",SUM(K20:BT20))</f>
        <v>￥</v>
      </c>
      <c r="H9" s="18" t="str">
        <f t="shared" si="20"/>
        <v>%</v>
      </c>
      <c r="J9" s="43"/>
      <c r="K9" s="44"/>
      <c r="L9" s="45"/>
      <c r="M9" s="44"/>
      <c r="N9" s="45"/>
      <c r="O9" s="44"/>
      <c r="P9" s="45"/>
      <c r="Q9" s="44"/>
      <c r="R9" s="45"/>
      <c r="S9" s="44"/>
      <c r="T9" s="45"/>
      <c r="U9" s="44"/>
      <c r="V9" s="45"/>
      <c r="W9" s="44"/>
      <c r="X9" s="45"/>
      <c r="Y9" s="44"/>
      <c r="Z9" s="45"/>
      <c r="AA9" s="44"/>
      <c r="AB9" s="45"/>
      <c r="AC9" s="44"/>
      <c r="AD9" s="45"/>
      <c r="AE9" s="44"/>
      <c r="AF9" s="45">
        <v>19.83</v>
      </c>
      <c r="AG9" s="44"/>
      <c r="AH9" s="45"/>
      <c r="AI9" s="44"/>
      <c r="AJ9" s="45"/>
      <c r="AK9" s="44"/>
      <c r="AL9" s="45"/>
      <c r="AM9" s="44"/>
      <c r="AN9" s="45"/>
      <c r="AO9" s="44"/>
      <c r="AP9" s="45"/>
      <c r="AQ9" s="44"/>
      <c r="AR9" s="45"/>
      <c r="AS9" s="44"/>
      <c r="AT9" s="45"/>
      <c r="AU9" s="44"/>
      <c r="AV9" s="45"/>
      <c r="AW9" s="44"/>
      <c r="AX9" s="45"/>
      <c r="AY9" s="44"/>
      <c r="AZ9" s="45"/>
      <c r="BA9" s="44"/>
      <c r="BB9" s="45"/>
      <c r="BC9" s="44"/>
      <c r="BD9" s="45"/>
      <c r="BE9" s="44"/>
      <c r="BF9" s="45"/>
      <c r="BG9" s="44"/>
      <c r="BH9" s="45"/>
      <c r="BI9" s="44"/>
      <c r="BJ9" s="45"/>
      <c r="BK9" s="44"/>
      <c r="BL9" s="45"/>
      <c r="BM9" s="44"/>
      <c r="BN9" s="45"/>
      <c r="BO9" s="44"/>
      <c r="BP9" s="45"/>
      <c r="BQ9" s="44"/>
      <c r="BR9" s="45"/>
      <c r="BS9" s="62"/>
      <c r="BT9" s="63">
        <v>-209.71</v>
      </c>
    </row>
    <row r="10" spans="2:72">
      <c r="B10" s="23" t="s">
        <v>68</v>
      </c>
      <c r="C10" s="26">
        <f>G12</f>
        <v>324.15</v>
      </c>
      <c r="D10" s="27"/>
      <c r="E10" s="28"/>
      <c r="F10" s="16" t="s">
        <v>26</v>
      </c>
      <c r="G10" s="17" t="str">
        <f>IF(SUM(K23:BT23)&lt;0.5,"￥",SUM(K23:BT23))</f>
        <v>￥</v>
      </c>
      <c r="H10" s="18" t="str">
        <f t="shared" si="20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46"/>
      <c r="BR10" s="47"/>
      <c r="BS10" s="64"/>
      <c r="BT10" s="65"/>
    </row>
    <row r="11" ht="17.25" spans="2:72">
      <c r="B11" s="23" t="s">
        <v>69</v>
      </c>
      <c r="C11" s="26">
        <f>IF(AND(C9="",C10="0"),"0",SUM(C9,-C10))</f>
        <v>-324.15</v>
      </c>
      <c r="D11" s="29"/>
      <c r="E11" s="28"/>
      <c r="F11" s="30"/>
      <c r="G11" s="17" t="str">
        <f>IF(SUM(K28:BT28)&lt;0.5,"￥",SUM(K28:BT28))</f>
        <v>￥</v>
      </c>
      <c r="H11" s="18" t="str">
        <f t="shared" si="20"/>
        <v>%</v>
      </c>
      <c r="J11" s="43" t="s">
        <v>64</v>
      </c>
      <c r="K11" s="48">
        <f>IF(,,SUM(L8:L10))</f>
        <v>0</v>
      </c>
      <c r="L11" s="49"/>
      <c r="M11" s="48">
        <f>IF(,,SUM(N8:N10))</f>
        <v>0</v>
      </c>
      <c r="N11" s="49"/>
      <c r="O11" s="48">
        <f>IF(,,SUM(P8:P10))</f>
        <v>0</v>
      </c>
      <c r="P11" s="49"/>
      <c r="Q11" s="48">
        <f>IF(,,SUM(R8:R10))</f>
        <v>0</v>
      </c>
      <c r="R11" s="49"/>
      <c r="S11" s="48">
        <f>IF(,,SUM(T8:T10))</f>
        <v>0</v>
      </c>
      <c r="T11" s="49"/>
      <c r="U11" s="48">
        <f>IF(,,SUM(V8:V10))</f>
        <v>0</v>
      </c>
      <c r="V11" s="49"/>
      <c r="W11" s="48">
        <f>IF(,,SUM(X8:X10))</f>
        <v>0</v>
      </c>
      <c r="X11" s="49"/>
      <c r="Y11" s="48">
        <f>IF(,,SUM(Z8:Z10))</f>
        <v>0</v>
      </c>
      <c r="Z11" s="49"/>
      <c r="AA11" s="48">
        <f>IF(,,SUM(AB8:AB10))</f>
        <v>0</v>
      </c>
      <c r="AB11" s="49"/>
      <c r="AC11" s="48">
        <f>IF(,,SUM(AD8:AD10))</f>
        <v>0</v>
      </c>
      <c r="AD11" s="49"/>
      <c r="AE11" s="48">
        <f>IF(,,SUM(AF8:AF10))</f>
        <v>74.61</v>
      </c>
      <c r="AF11" s="49"/>
      <c r="AG11" s="48">
        <f>IF(,,SUM(AH8:AH10))</f>
        <v>0</v>
      </c>
      <c r="AH11" s="49"/>
      <c r="AI11" s="48">
        <f>IF(,,SUM(AJ8:AJ10))</f>
        <v>0</v>
      </c>
      <c r="AJ11" s="49"/>
      <c r="AK11" s="48">
        <f>IF(,,SUM(AL8:AL10))</f>
        <v>0</v>
      </c>
      <c r="AL11" s="49"/>
      <c r="AM11" s="48">
        <f>IF(,,SUM(AN8:AN10))</f>
        <v>0</v>
      </c>
      <c r="AN11" s="49"/>
      <c r="AO11" s="48">
        <f>IF(,,SUM(AP8:AP10))</f>
        <v>-15.65</v>
      </c>
      <c r="AP11" s="49"/>
      <c r="AQ11" s="48">
        <f>IF(,,SUM(AR8:AR10))</f>
        <v>-0.52</v>
      </c>
      <c r="AR11" s="49"/>
      <c r="AS11" s="48">
        <f>IF(,,SUM(AT8:AT10))</f>
        <v>144.71</v>
      </c>
      <c r="AT11" s="49"/>
      <c r="AU11" s="48">
        <f>IF(,,SUM(AV8:AV10))</f>
        <v>0</v>
      </c>
      <c r="AV11" s="49"/>
      <c r="AW11" s="48">
        <f>IF(,,SUM(AX8:AX10))</f>
        <v>-57.48</v>
      </c>
      <c r="AX11" s="49"/>
      <c r="AY11" s="48">
        <f>IF(,,SUM(AZ8:AZ10))</f>
        <v>30.77</v>
      </c>
      <c r="AZ11" s="49"/>
      <c r="BA11" s="48">
        <f>IF(,,SUM(BB8:BB10))</f>
        <v>0</v>
      </c>
      <c r="BB11" s="49"/>
      <c r="BC11" s="48">
        <f>IF(,,SUM(BD8:BD10))</f>
        <v>82.81</v>
      </c>
      <c r="BD11" s="49"/>
      <c r="BE11" s="48">
        <f>IF(,,SUM(BF8:BF10))</f>
        <v>46.77</v>
      </c>
      <c r="BF11" s="49"/>
      <c r="BG11" s="48">
        <f>IF(,,SUM(BH8:BH10))</f>
        <v>131.32</v>
      </c>
      <c r="BH11" s="49"/>
      <c r="BI11" s="48">
        <f>IF(,,SUM(BJ8:BJ10))</f>
        <v>0</v>
      </c>
      <c r="BJ11" s="49"/>
      <c r="BK11" s="48">
        <f>IF(,,SUM(BL8:BL10))</f>
        <v>68.61</v>
      </c>
      <c r="BL11" s="49"/>
      <c r="BM11" s="48">
        <f>IF(,,SUM(BN8:BN10))</f>
        <v>0</v>
      </c>
      <c r="BN11" s="49"/>
      <c r="BO11" s="48">
        <f>IF(,,SUM(BP8:BP10))</f>
        <v>0</v>
      </c>
      <c r="BP11" s="49"/>
      <c r="BQ11" s="48">
        <f>IF(,,SUM(BR8:BR10))</f>
        <v>0</v>
      </c>
      <c r="BR11" s="49"/>
      <c r="BS11" s="48">
        <f>IF(,,SUM(BT8:BT10))</f>
        <v>-180.8</v>
      </c>
      <c r="BT11" s="49"/>
    </row>
    <row r="12" spans="2:72">
      <c r="B12" s="23" t="s">
        <v>75</v>
      </c>
      <c r="C12" s="26">
        <f>SUM(September!D12)</f>
        <v>-6798.91</v>
      </c>
      <c r="D12" s="31">
        <f>C7-C10+C12</f>
        <v>-7123.06</v>
      </c>
      <c r="E12" s="28"/>
      <c r="F12" s="19" t="s">
        <v>71</v>
      </c>
      <c r="G12" s="20">
        <f>IF(SUM(G5:G11)&gt;0,SUM(G5:G11),"0")</f>
        <v>324.15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44"/>
      <c r="BR12" s="45"/>
      <c r="BS12" s="62"/>
      <c r="BT12" s="63"/>
    </row>
    <row r="13" ht="16.5" spans="5:72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46"/>
      <c r="BR13" s="47"/>
      <c r="BS13" s="64"/>
      <c r="BT13" s="65"/>
    </row>
    <row r="14" ht="17.25" spans="5:72">
      <c r="E14" s="28"/>
      <c r="F14" s="28"/>
      <c r="G14" s="28"/>
      <c r="H14" s="28"/>
      <c r="J14" s="43" t="s">
        <v>76</v>
      </c>
      <c r="K14" s="48" t="str">
        <f t="shared" ref="K14:O14" si="31">IF(SUM(L12:L13)&lt;0.5,"",SUM(L12:L13))</f>
        <v/>
      </c>
      <c r="L14" s="49"/>
      <c r="M14" s="48" t="str">
        <f t="shared" si="31"/>
        <v/>
      </c>
      <c r="N14" s="49"/>
      <c r="O14" s="48" t="str">
        <f t="shared" si="31"/>
        <v/>
      </c>
      <c r="P14" s="49"/>
      <c r="Q14" s="48" t="str">
        <f t="shared" ref="Q14:U14" si="32">IF(SUM(R12:R13)&lt;0.5,"",SUM(R12:R13))</f>
        <v/>
      </c>
      <c r="R14" s="49"/>
      <c r="S14" s="48" t="str">
        <f t="shared" si="32"/>
        <v/>
      </c>
      <c r="T14" s="49"/>
      <c r="U14" s="48" t="str">
        <f t="shared" si="32"/>
        <v/>
      </c>
      <c r="V14" s="49"/>
      <c r="W14" s="48" t="str">
        <f t="shared" ref="W14:AA14" si="33">IF(SUM(X12:X13)&lt;0.5,"",SUM(X12:X13))</f>
        <v/>
      </c>
      <c r="X14" s="49"/>
      <c r="Y14" s="48" t="str">
        <f t="shared" si="33"/>
        <v/>
      </c>
      <c r="Z14" s="49"/>
      <c r="AA14" s="48" t="str">
        <f t="shared" si="33"/>
        <v/>
      </c>
      <c r="AB14" s="49"/>
      <c r="AC14" s="48" t="str">
        <f t="shared" ref="AC14:AG14" si="34">IF(SUM(AD12:AD13)&lt;0.5,"",SUM(AD12:AD13))</f>
        <v/>
      </c>
      <c r="AD14" s="49"/>
      <c r="AE14" s="48" t="str">
        <f t="shared" si="34"/>
        <v/>
      </c>
      <c r="AF14" s="49"/>
      <c r="AG14" s="48" t="str">
        <f t="shared" si="34"/>
        <v/>
      </c>
      <c r="AH14" s="49"/>
      <c r="AI14" s="48" t="str">
        <f t="shared" ref="AI14:AM14" si="35">IF(SUM(AJ12:AJ13)&lt;0.5,"",SUM(AJ12:AJ13))</f>
        <v/>
      </c>
      <c r="AJ14" s="49"/>
      <c r="AK14" s="48" t="str">
        <f t="shared" si="35"/>
        <v/>
      </c>
      <c r="AL14" s="49"/>
      <c r="AM14" s="48" t="str">
        <f t="shared" si="35"/>
        <v/>
      </c>
      <c r="AN14" s="49"/>
      <c r="AO14" s="48" t="str">
        <f t="shared" ref="AO14:AS14" si="36">IF(SUM(AP12:AP13)&lt;0.5,"",SUM(AP12:AP13))</f>
        <v/>
      </c>
      <c r="AP14" s="49"/>
      <c r="AQ14" s="48" t="str">
        <f t="shared" si="36"/>
        <v/>
      </c>
      <c r="AR14" s="49"/>
      <c r="AS14" s="48" t="str">
        <f t="shared" si="36"/>
        <v/>
      </c>
      <c r="AT14" s="49"/>
      <c r="AU14" s="48" t="str">
        <f t="shared" ref="AU14:AY14" si="37">IF(SUM(AV12:AV13)&lt;0.5,"",SUM(AV12:AV13))</f>
        <v/>
      </c>
      <c r="AV14" s="49"/>
      <c r="AW14" s="48" t="str">
        <f t="shared" si="37"/>
        <v/>
      </c>
      <c r="AX14" s="49"/>
      <c r="AY14" s="48" t="str">
        <f t="shared" si="37"/>
        <v/>
      </c>
      <c r="AZ14" s="49"/>
      <c r="BA14" s="48" t="str">
        <f t="shared" ref="BA14:BE14" si="38">IF(SUM(BB12:BB13)&lt;0.5,"",SUM(BB12:BB13))</f>
        <v/>
      </c>
      <c r="BB14" s="49"/>
      <c r="BC14" s="48" t="str">
        <f t="shared" si="38"/>
        <v/>
      </c>
      <c r="BD14" s="49"/>
      <c r="BE14" s="48" t="str">
        <f t="shared" si="38"/>
        <v/>
      </c>
      <c r="BF14" s="49"/>
      <c r="BG14" s="48" t="str">
        <f t="shared" ref="BG14:BK14" si="39">IF(SUM(BH12:BH13)&lt;0.5,"",SUM(BH12:BH13))</f>
        <v/>
      </c>
      <c r="BH14" s="49"/>
      <c r="BI14" s="48" t="str">
        <f t="shared" si="39"/>
        <v/>
      </c>
      <c r="BJ14" s="49"/>
      <c r="BK14" s="48" t="str">
        <f t="shared" si="39"/>
        <v/>
      </c>
      <c r="BL14" s="49"/>
      <c r="BM14" s="48" t="str">
        <f t="shared" ref="BM14:BQ14" si="40">IF(SUM(BN12:BN13)&lt;0.5,"",SUM(BN12:BN13))</f>
        <v/>
      </c>
      <c r="BN14" s="49"/>
      <c r="BO14" s="48" t="str">
        <f t="shared" si="40"/>
        <v/>
      </c>
      <c r="BP14" s="49"/>
      <c r="BQ14" s="48" t="str">
        <f t="shared" si="40"/>
        <v/>
      </c>
      <c r="BR14" s="49"/>
      <c r="BS14" s="48" t="str">
        <f>IF(SUM(BT12:BT13)&lt;0.5,"",SUM(BT12:BT13))</f>
        <v/>
      </c>
      <c r="BT14" s="66"/>
    </row>
    <row r="15" ht="16.5" spans="5:72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44"/>
      <c r="BR15" s="45"/>
      <c r="BS15" s="62"/>
      <c r="BT15" s="63"/>
    </row>
    <row r="16" spans="5:72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46"/>
      <c r="BR16" s="47"/>
      <c r="BS16" s="64"/>
      <c r="BT16" s="65"/>
    </row>
    <row r="17" ht="17.25" spans="5:72">
      <c r="E17" s="28"/>
      <c r="F17" s="28"/>
      <c r="G17" s="28"/>
      <c r="H17" s="28"/>
      <c r="J17" s="43" t="s">
        <v>76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  <c r="BS17" s="48">
        <f>IF(,,SUM(BT15:BT16))</f>
        <v>0</v>
      </c>
      <c r="BT17" s="49"/>
    </row>
    <row r="18" spans="10:72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44"/>
      <c r="BR18" s="45"/>
      <c r="BS18" s="62"/>
      <c r="BT18" s="63"/>
    </row>
    <row r="19" ht="16.5" spans="10:72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46"/>
      <c r="BR19" s="47"/>
      <c r="BS19" s="64"/>
      <c r="BT19" s="65"/>
    </row>
    <row r="20" ht="17.25" spans="10:72">
      <c r="J20" s="43" t="s">
        <v>76</v>
      </c>
      <c r="K20" s="48" t="str">
        <f t="shared" ref="K20:O20" si="41">IF(SUM(L18:L19)&lt;0.5,"",SUM(L18:L19))</f>
        <v/>
      </c>
      <c r="L20" s="49"/>
      <c r="M20" s="48" t="str">
        <f t="shared" si="41"/>
        <v/>
      </c>
      <c r="N20" s="49"/>
      <c r="O20" s="48" t="str">
        <f t="shared" si="41"/>
        <v/>
      </c>
      <c r="P20" s="49"/>
      <c r="Q20" s="48" t="str">
        <f t="shared" ref="Q20:U20" si="42">IF(SUM(R18:R19)&lt;0.5,"",SUM(R18:R19))</f>
        <v/>
      </c>
      <c r="R20" s="49"/>
      <c r="S20" s="48" t="str">
        <f t="shared" si="42"/>
        <v/>
      </c>
      <c r="T20" s="49"/>
      <c r="U20" s="48" t="str">
        <f t="shared" si="42"/>
        <v/>
      </c>
      <c r="V20" s="49"/>
      <c r="W20" s="48" t="str">
        <f t="shared" ref="W20:AA20" si="43">IF(SUM(X18:X19)&lt;0.5,"",SUM(X18:X19))</f>
        <v/>
      </c>
      <c r="X20" s="49"/>
      <c r="Y20" s="48" t="str">
        <f t="shared" si="43"/>
        <v/>
      </c>
      <c r="Z20" s="49"/>
      <c r="AA20" s="48" t="str">
        <f t="shared" si="43"/>
        <v/>
      </c>
      <c r="AB20" s="49"/>
      <c r="AC20" s="48" t="str">
        <f t="shared" ref="AC20:AG20" si="44">IF(SUM(AD18:AD19)&lt;0.5,"",SUM(AD18:AD19))</f>
        <v/>
      </c>
      <c r="AD20" s="49"/>
      <c r="AE20" s="48" t="str">
        <f t="shared" si="44"/>
        <v/>
      </c>
      <c r="AF20" s="49"/>
      <c r="AG20" s="48" t="str">
        <f t="shared" si="44"/>
        <v/>
      </c>
      <c r="AH20" s="49"/>
      <c r="AI20" s="48" t="str">
        <f t="shared" ref="AI20:AM20" si="45">IF(SUM(AJ18:AJ19)&lt;0.5,"",SUM(AJ18:AJ19))</f>
        <v/>
      </c>
      <c r="AJ20" s="49"/>
      <c r="AK20" s="48" t="str">
        <f t="shared" si="45"/>
        <v/>
      </c>
      <c r="AL20" s="49"/>
      <c r="AM20" s="48" t="str">
        <f t="shared" si="45"/>
        <v/>
      </c>
      <c r="AN20" s="49"/>
      <c r="AO20" s="48" t="str">
        <f t="shared" ref="AO20:AS20" si="46">IF(SUM(AP18:AP19)&lt;0.5,"",SUM(AP18:AP19))</f>
        <v/>
      </c>
      <c r="AP20" s="49"/>
      <c r="AQ20" s="48" t="str">
        <f t="shared" si="46"/>
        <v/>
      </c>
      <c r="AR20" s="49"/>
      <c r="AS20" s="48" t="str">
        <f t="shared" si="46"/>
        <v/>
      </c>
      <c r="AT20" s="49"/>
      <c r="AU20" s="48" t="str">
        <f t="shared" ref="AU20:AY20" si="47">IF(SUM(AV18:AV19)&lt;0.5,"",SUM(AV18:AV19))</f>
        <v/>
      </c>
      <c r="AV20" s="49"/>
      <c r="AW20" s="48" t="str">
        <f t="shared" si="47"/>
        <v/>
      </c>
      <c r="AX20" s="49"/>
      <c r="AY20" s="48" t="str">
        <f t="shared" si="47"/>
        <v/>
      </c>
      <c r="AZ20" s="49"/>
      <c r="BA20" s="48" t="str">
        <f t="shared" ref="BA20:BE20" si="48">IF(SUM(BB18:BB19)&lt;0.5,"",SUM(BB18:BB19))</f>
        <v/>
      </c>
      <c r="BB20" s="49"/>
      <c r="BC20" s="48" t="str">
        <f t="shared" si="48"/>
        <v/>
      </c>
      <c r="BD20" s="49"/>
      <c r="BE20" s="48" t="str">
        <f t="shared" si="48"/>
        <v/>
      </c>
      <c r="BF20" s="49"/>
      <c r="BG20" s="48" t="str">
        <f t="shared" ref="BG20:BK20" si="49">IF(SUM(BH18:BH19)&lt;0.5,"",SUM(BH18:BH19))</f>
        <v/>
      </c>
      <c r="BH20" s="49"/>
      <c r="BI20" s="48" t="str">
        <f t="shared" si="49"/>
        <v/>
      </c>
      <c r="BJ20" s="49"/>
      <c r="BK20" s="48" t="str">
        <f t="shared" si="49"/>
        <v/>
      </c>
      <c r="BL20" s="49"/>
      <c r="BM20" s="48" t="str">
        <f t="shared" ref="BM20:BQ20" si="50">IF(SUM(BN18:BN19)&lt;0.5,"",SUM(BN18:BN19))</f>
        <v/>
      </c>
      <c r="BN20" s="49"/>
      <c r="BO20" s="48" t="str">
        <f t="shared" si="50"/>
        <v/>
      </c>
      <c r="BP20" s="49"/>
      <c r="BQ20" s="48" t="str">
        <f t="shared" si="50"/>
        <v/>
      </c>
      <c r="BR20" s="49"/>
      <c r="BS20" s="48" t="str">
        <f>IF(SUM(BT18:BT19)&lt;0.5,"",SUM(BT18:BT19))</f>
        <v/>
      </c>
      <c r="BT20" s="66"/>
    </row>
    <row r="21" spans="10:72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44"/>
      <c r="BR21" s="45"/>
      <c r="BS21" s="62"/>
      <c r="BT21" s="63"/>
    </row>
    <row r="22" ht="16.5" spans="10:72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46"/>
      <c r="BR22" s="47"/>
      <c r="BS22" s="64"/>
      <c r="BT22" s="65"/>
    </row>
    <row r="23" ht="17.25" spans="10:72">
      <c r="J23" s="43" t="s">
        <v>76</v>
      </c>
      <c r="K23" s="48" t="str">
        <f t="shared" ref="K23:O23" si="51">IF(SUM(L21:L22)&lt;0.5,"",SUM(L21:L22))</f>
        <v/>
      </c>
      <c r="L23" s="49"/>
      <c r="M23" s="48" t="str">
        <f t="shared" si="51"/>
        <v/>
      </c>
      <c r="N23" s="49"/>
      <c r="O23" s="48" t="str">
        <f t="shared" si="51"/>
        <v/>
      </c>
      <c r="P23" s="49"/>
      <c r="Q23" s="48" t="str">
        <f t="shared" ref="Q23:U23" si="52">IF(SUM(R21:R22)&lt;0.5,"",SUM(R21:R22))</f>
        <v/>
      </c>
      <c r="R23" s="49"/>
      <c r="S23" s="48" t="str">
        <f t="shared" si="52"/>
        <v/>
      </c>
      <c r="T23" s="49"/>
      <c r="U23" s="48" t="str">
        <f t="shared" si="52"/>
        <v/>
      </c>
      <c r="V23" s="49"/>
      <c r="W23" s="48" t="str">
        <f t="shared" ref="W23:AA23" si="53">IF(SUM(X21:X22)&lt;0.5,"",SUM(X21:X22))</f>
        <v/>
      </c>
      <c r="X23" s="49"/>
      <c r="Y23" s="48" t="str">
        <f t="shared" si="53"/>
        <v/>
      </c>
      <c r="Z23" s="49"/>
      <c r="AA23" s="48" t="str">
        <f t="shared" si="53"/>
        <v/>
      </c>
      <c r="AB23" s="49"/>
      <c r="AC23" s="48" t="str">
        <f t="shared" ref="AC23:AG23" si="54">IF(SUM(AD21:AD22)&lt;0.5,"",SUM(AD21:AD22))</f>
        <v/>
      </c>
      <c r="AD23" s="49"/>
      <c r="AE23" s="48" t="str">
        <f t="shared" si="54"/>
        <v/>
      </c>
      <c r="AF23" s="49"/>
      <c r="AG23" s="48" t="str">
        <f t="shared" si="54"/>
        <v/>
      </c>
      <c r="AH23" s="49"/>
      <c r="AI23" s="48" t="str">
        <f t="shared" ref="AI23:AM23" si="55">IF(SUM(AJ21:AJ22)&lt;0.5,"",SUM(AJ21:AJ22))</f>
        <v/>
      </c>
      <c r="AJ23" s="49"/>
      <c r="AK23" s="48" t="str">
        <f t="shared" si="55"/>
        <v/>
      </c>
      <c r="AL23" s="49"/>
      <c r="AM23" s="48" t="str">
        <f t="shared" si="55"/>
        <v/>
      </c>
      <c r="AN23" s="49"/>
      <c r="AO23" s="48" t="str">
        <f t="shared" ref="AO23:AS23" si="56">IF(SUM(AP21:AP22)&lt;0.5,"",SUM(AP21:AP22))</f>
        <v/>
      </c>
      <c r="AP23" s="49"/>
      <c r="AQ23" s="48" t="str">
        <f t="shared" si="56"/>
        <v/>
      </c>
      <c r="AR23" s="49"/>
      <c r="AS23" s="48" t="str">
        <f t="shared" si="56"/>
        <v/>
      </c>
      <c r="AT23" s="49"/>
      <c r="AU23" s="48" t="str">
        <f t="shared" ref="AU23:AY23" si="57">IF(SUM(AV21:AV22)&lt;0.5,"",SUM(AV21:AV22))</f>
        <v/>
      </c>
      <c r="AV23" s="49"/>
      <c r="AW23" s="48" t="str">
        <f t="shared" si="57"/>
        <v/>
      </c>
      <c r="AX23" s="49"/>
      <c r="AY23" s="48" t="str">
        <f t="shared" si="57"/>
        <v/>
      </c>
      <c r="AZ23" s="49"/>
      <c r="BA23" s="48" t="str">
        <f t="shared" ref="BA23:BE23" si="58">IF(SUM(BB21:BB22)&lt;0.5,"",SUM(BB21:BB22))</f>
        <v/>
      </c>
      <c r="BB23" s="49"/>
      <c r="BC23" s="48" t="str">
        <f t="shared" si="58"/>
        <v/>
      </c>
      <c r="BD23" s="49"/>
      <c r="BE23" s="48" t="str">
        <f t="shared" si="58"/>
        <v/>
      </c>
      <c r="BF23" s="49"/>
      <c r="BG23" s="48" t="str">
        <f t="shared" ref="BG23:BK23" si="59">IF(SUM(BH21:BH22)&lt;0.5,"",SUM(BH21:BH22))</f>
        <v/>
      </c>
      <c r="BH23" s="49"/>
      <c r="BI23" s="48" t="str">
        <f t="shared" si="59"/>
        <v/>
      </c>
      <c r="BJ23" s="49"/>
      <c r="BK23" s="48" t="str">
        <f t="shared" si="59"/>
        <v/>
      </c>
      <c r="BL23" s="49"/>
      <c r="BM23" s="48" t="str">
        <f t="shared" ref="BM23:BQ23" si="60">IF(SUM(BN21:BN22)&lt;0.5,"",SUM(BN21:BN22))</f>
        <v/>
      </c>
      <c r="BN23" s="49"/>
      <c r="BO23" s="48" t="str">
        <f t="shared" si="60"/>
        <v/>
      </c>
      <c r="BP23" s="49"/>
      <c r="BQ23" s="48" t="str">
        <f t="shared" si="60"/>
        <v/>
      </c>
      <c r="BR23" s="49"/>
      <c r="BS23" s="48" t="str">
        <f>IF(SUM(BT21:BT22)&lt;0.5,"",SUM(BT21:BT22))</f>
        <v/>
      </c>
      <c r="BT23" s="66"/>
    </row>
    <row r="24" spans="10:72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41"/>
      <c r="BR24" s="42"/>
      <c r="BS24" s="67"/>
      <c r="BT24" s="68"/>
    </row>
    <row r="25" spans="10:72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55"/>
      <c r="BR25" s="56"/>
      <c r="BS25" s="69"/>
      <c r="BT25" s="70"/>
    </row>
    <row r="26" spans="7:72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44"/>
      <c r="BR26" s="45"/>
      <c r="BS26" s="62"/>
      <c r="BT26" s="63"/>
    </row>
    <row r="27" ht="16.5" spans="10:72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46"/>
      <c r="BR27" s="47"/>
      <c r="BS27" s="64"/>
      <c r="BT27" s="65"/>
    </row>
    <row r="28" ht="17.25" spans="10:72">
      <c r="J28" s="43" t="s">
        <v>64</v>
      </c>
      <c r="K28" s="57" t="str">
        <f t="shared" ref="K28:O28" si="61">IF(SUM(L24:L27)&lt;0.5,"",SUM(L24:L27))</f>
        <v/>
      </c>
      <c r="L28" s="58"/>
      <c r="M28" s="57" t="str">
        <f t="shared" si="61"/>
        <v/>
      </c>
      <c r="N28" s="58"/>
      <c r="O28" s="57" t="str">
        <f t="shared" si="61"/>
        <v/>
      </c>
      <c r="P28" s="58"/>
      <c r="Q28" s="57" t="str">
        <f t="shared" ref="Q28:U28" si="62">IF(SUM(R24:R27)&lt;0.5,"",SUM(R24:R27))</f>
        <v/>
      </c>
      <c r="R28" s="58"/>
      <c r="S28" s="57" t="str">
        <f t="shared" si="62"/>
        <v/>
      </c>
      <c r="T28" s="58"/>
      <c r="U28" s="57" t="str">
        <f t="shared" si="62"/>
        <v/>
      </c>
      <c r="V28" s="58"/>
      <c r="W28" s="57" t="str">
        <f t="shared" ref="W28:AA28" si="63">IF(SUM(X24:X27)&lt;0.5,"",SUM(X24:X27))</f>
        <v/>
      </c>
      <c r="X28" s="58"/>
      <c r="Y28" s="57" t="str">
        <f t="shared" si="63"/>
        <v/>
      </c>
      <c r="Z28" s="58"/>
      <c r="AA28" s="57" t="str">
        <f t="shared" si="63"/>
        <v/>
      </c>
      <c r="AB28" s="58"/>
      <c r="AC28" s="57" t="str">
        <f t="shared" ref="AC28:AG28" si="64">IF(SUM(AD24:AD27)&lt;0.5,"",SUM(AD24:AD27))</f>
        <v/>
      </c>
      <c r="AD28" s="58"/>
      <c r="AE28" s="57" t="str">
        <f t="shared" si="64"/>
        <v/>
      </c>
      <c r="AF28" s="58"/>
      <c r="AG28" s="57" t="str">
        <f t="shared" si="64"/>
        <v/>
      </c>
      <c r="AH28" s="58"/>
      <c r="AI28" s="57" t="str">
        <f t="shared" ref="AI28:AM28" si="65">IF(SUM(AJ24:AJ27)&lt;0.5,"",SUM(AJ24:AJ27))</f>
        <v/>
      </c>
      <c r="AJ28" s="58"/>
      <c r="AK28" s="57" t="str">
        <f t="shared" si="65"/>
        <v/>
      </c>
      <c r="AL28" s="58"/>
      <c r="AM28" s="57" t="str">
        <f t="shared" si="65"/>
        <v/>
      </c>
      <c r="AN28" s="58"/>
      <c r="AO28" s="57" t="str">
        <f t="shared" ref="AO28:AS28" si="66">IF(SUM(AP24:AP27)&lt;0.5,"",SUM(AP24:AP27))</f>
        <v/>
      </c>
      <c r="AP28" s="58"/>
      <c r="AQ28" s="57" t="str">
        <f t="shared" si="66"/>
        <v/>
      </c>
      <c r="AR28" s="58"/>
      <c r="AS28" s="57" t="str">
        <f t="shared" si="66"/>
        <v/>
      </c>
      <c r="AT28" s="58"/>
      <c r="AU28" s="57" t="str">
        <f t="shared" ref="AU28:AY28" si="67">IF(SUM(AV24:AV27)&lt;0.5,"",SUM(AV24:AV27))</f>
        <v/>
      </c>
      <c r="AV28" s="58"/>
      <c r="AW28" s="57" t="str">
        <f t="shared" si="67"/>
        <v/>
      </c>
      <c r="AX28" s="58"/>
      <c r="AY28" s="57" t="str">
        <f t="shared" si="67"/>
        <v/>
      </c>
      <c r="AZ28" s="58"/>
      <c r="BA28" s="57" t="str">
        <f t="shared" ref="BA28:BE28" si="68">IF(SUM(BB24:BB27)&lt;0.5,"",SUM(BB24:BB27))</f>
        <v/>
      </c>
      <c r="BB28" s="58"/>
      <c r="BC28" s="57" t="str">
        <f t="shared" si="68"/>
        <v/>
      </c>
      <c r="BD28" s="58"/>
      <c r="BE28" s="57" t="str">
        <f t="shared" si="68"/>
        <v/>
      </c>
      <c r="BF28" s="58"/>
      <c r="BG28" s="57" t="str">
        <f t="shared" ref="BG28:BK28" si="69">IF(SUM(BH24:BH27)&lt;0.5,"",SUM(BH24:BH27))</f>
        <v/>
      </c>
      <c r="BH28" s="58"/>
      <c r="BI28" s="57" t="str">
        <f t="shared" si="69"/>
        <v/>
      </c>
      <c r="BJ28" s="58"/>
      <c r="BK28" s="57" t="str">
        <f t="shared" si="69"/>
        <v/>
      </c>
      <c r="BL28" s="58"/>
      <c r="BM28" s="57" t="str">
        <f t="shared" ref="BM28:BQ28" si="70">IF(SUM(BN24:BN27)&lt;0.5,"",SUM(BN24:BN27))</f>
        <v/>
      </c>
      <c r="BN28" s="58"/>
      <c r="BO28" s="57" t="str">
        <f t="shared" si="70"/>
        <v/>
      </c>
      <c r="BP28" s="58"/>
      <c r="BQ28" s="57" t="str">
        <f t="shared" si="70"/>
        <v/>
      </c>
      <c r="BR28" s="58"/>
      <c r="BS28" s="57" t="str">
        <f>IF(SUM(BT24:BT27)&lt;0.5,"",SUM(BT24:BT27))</f>
        <v/>
      </c>
      <c r="BT28" s="71"/>
    </row>
  </sheetData>
  <sheetProtection sheet="1" selectLockedCells="1" formatColumns="0" objects="1"/>
  <mergeCells count="230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BS11:BT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BS28:BT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K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R28"/>
  <sheetViews>
    <sheetView workbookViewId="0">
      <pane xSplit="10" ySplit="3" topLeftCell="K4" activePane="bottomRight" state="frozen"/>
      <selection/>
      <selection pane="topRight"/>
      <selection pane="bottomLeft"/>
      <selection pane="bottomRight" activeCell="K26" sqref="K26"/>
    </sheetView>
  </sheetViews>
  <sheetFormatPr defaultColWidth="9" defaultRowHeight="15.75"/>
  <cols>
    <col min="1" max="1" width="2.75333333333333" style="1" customWidth="1"/>
    <col min="2" max="2" width="8.5" style="1"/>
    <col min="3" max="3" width="8.37333333333333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5.37333333333333" style="1" customWidth="1"/>
    <col min="13" max="13" width="6.37333333333333" style="1"/>
    <col min="14" max="14" width="8.12666666666667" style="1"/>
    <col min="15" max="15" width="6.37333333333333" style="1"/>
    <col min="16" max="16" width="5.5" style="1"/>
    <col min="17" max="17" width="6.37333333333333" style="1"/>
    <col min="18" max="18" width="7.2" style="1"/>
    <col min="19" max="19" width="6.37333333333333" style="1"/>
    <col min="20" max="20" width="4.75333333333333" style="1"/>
    <col min="21" max="21" width="6.37333333333333" style="1"/>
    <col min="22" max="22" width="4.75333333333333" style="1"/>
    <col min="23" max="23" width="6.37333333333333" style="1"/>
    <col min="24" max="24" width="7.2" style="1"/>
    <col min="25" max="25" width="6.37333333333333" style="1"/>
    <col min="26" max="26" width="6.4" style="1"/>
    <col min="27" max="27" width="6.37333333333333" style="1"/>
    <col min="28" max="28" width="6.4" style="1"/>
    <col min="29" max="29" width="6.37333333333333" style="1"/>
    <col min="30" max="30" width="4.75333333333333" style="1"/>
    <col min="31" max="31" width="6.37333333333333" style="1"/>
    <col min="32" max="32" width="4.75333333333333" style="1"/>
    <col min="33" max="33" width="6.37333333333333" style="1"/>
    <col min="34" max="34" width="4.75333333333333" style="1"/>
    <col min="35" max="35" width="6.37333333333333" style="1"/>
    <col min="36" max="36" width="4.75333333333333" style="1"/>
    <col min="37" max="37" width="6.37333333333333" style="1"/>
    <col min="38" max="38" width="7.2" style="1"/>
    <col min="39" max="39" width="6.37333333333333" style="1"/>
    <col min="40" max="40" width="8" style="1"/>
    <col min="41" max="41" width="6.37333333333333" style="1"/>
    <col min="42" max="42" width="4.75333333333333" style="1"/>
    <col min="43" max="43" width="6.37333333333333" style="1"/>
    <col min="44" max="44" width="8" style="1"/>
    <col min="45" max="45" width="6.37333333333333" style="1"/>
    <col min="46" max="46" width="4.75333333333333" style="1"/>
    <col min="47" max="47" width="6.37333333333333" style="1"/>
    <col min="48" max="48" width="4.75333333333333" style="1"/>
    <col min="49" max="49" width="6.37333333333333" style="1"/>
    <col min="50" max="50" width="4.75333333333333" style="1"/>
    <col min="51" max="51" width="6.37333333333333" style="1"/>
    <col min="52" max="52" width="7.2" style="1"/>
    <col min="53" max="53" width="6.37333333333333" style="1"/>
    <col min="54" max="54" width="7.2" style="1"/>
    <col min="55" max="55" width="6.37333333333333" style="1"/>
    <col min="56" max="56" width="4.75333333333333" style="1"/>
    <col min="57" max="57" width="6.37333333333333" style="1"/>
    <col min="58" max="58" width="8" style="1"/>
    <col min="59" max="59" width="6.37333333333333" style="1"/>
    <col min="60" max="60" width="4.75333333333333" style="1"/>
    <col min="61" max="61" width="6.37333333333333" style="1"/>
    <col min="62" max="62" width="4.75333333333333" style="1"/>
    <col min="63" max="63" width="6.37333333333333" style="1"/>
    <col min="64" max="64" width="4.75333333333333" style="1"/>
    <col min="65" max="65" width="6.37333333333333" style="1"/>
    <col min="66" max="66" width="8" style="1"/>
    <col min="67" max="67" width="6.37333333333333" style="1"/>
    <col min="68" max="68" width="7.2" style="1"/>
    <col min="69" max="69" width="6.37333333333333" style="1"/>
    <col min="70" max="70" width="8" style="1"/>
    <col min="71" max="16384" width="9" style="1"/>
  </cols>
  <sheetData>
    <row r="1" ht="7.5" customHeight="1"/>
    <row r="2" ht="24" customHeight="1" spans="2:70">
      <c r="B2" s="2">
        <f>SUM(年度总表!B2)</f>
        <v>2017</v>
      </c>
      <c r="C2" s="3" t="s">
        <v>51</v>
      </c>
      <c r="D2" s="72">
        <v>11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星期三</v>
      </c>
      <c r="L2" s="34">
        <f>DATE(B2,D2,1)</f>
        <v>43040</v>
      </c>
      <c r="M2" s="35" t="str">
        <f t="shared" si="0"/>
        <v>星期四</v>
      </c>
      <c r="N2" s="34">
        <f t="shared" ref="N2:R2" si="1">DATE(YEAR(L2),MONTH(L2),DAY(L2)+1)</f>
        <v>43041</v>
      </c>
      <c r="O2" s="36" t="str">
        <f t="shared" si="0"/>
        <v>星期五</v>
      </c>
      <c r="P2" s="37">
        <f t="shared" si="1"/>
        <v>43042</v>
      </c>
      <c r="Q2" s="59" t="str">
        <f t="shared" ref="Q2:U2" si="2">TEXT(R2,"aaaa")</f>
        <v>星期六</v>
      </c>
      <c r="R2" s="37">
        <f t="shared" si="1"/>
        <v>43043</v>
      </c>
      <c r="S2" s="59" t="str">
        <f t="shared" si="2"/>
        <v>星期日</v>
      </c>
      <c r="T2" s="37">
        <f t="shared" ref="T2:X2" si="3">DATE(YEAR(R2),MONTH(R2),DAY(R2)+1)</f>
        <v>43044</v>
      </c>
      <c r="U2" s="59" t="str">
        <f t="shared" si="2"/>
        <v>星期一</v>
      </c>
      <c r="V2" s="37">
        <f t="shared" si="3"/>
        <v>43045</v>
      </c>
      <c r="W2" s="59" t="str">
        <f t="shared" ref="W2:AA2" si="4">TEXT(X2,"aaaa")</f>
        <v>星期二</v>
      </c>
      <c r="X2" s="37">
        <f t="shared" si="3"/>
        <v>43046</v>
      </c>
      <c r="Y2" s="59" t="str">
        <f t="shared" si="4"/>
        <v>星期三</v>
      </c>
      <c r="Z2" s="37">
        <f t="shared" ref="Z2:AD2" si="5">DATE(YEAR(X2),MONTH(X2),DAY(X2)+1)</f>
        <v>43047</v>
      </c>
      <c r="AA2" s="59" t="str">
        <f t="shared" si="4"/>
        <v>星期四</v>
      </c>
      <c r="AB2" s="37">
        <f t="shared" si="5"/>
        <v>43048</v>
      </c>
      <c r="AC2" s="59" t="str">
        <f t="shared" ref="AC2:AG2" si="6">TEXT(AD2,"aaaa")</f>
        <v>星期五</v>
      </c>
      <c r="AD2" s="37">
        <f t="shared" si="5"/>
        <v>43049</v>
      </c>
      <c r="AE2" s="59" t="str">
        <f t="shared" si="6"/>
        <v>星期六</v>
      </c>
      <c r="AF2" s="37">
        <f t="shared" ref="AF2:AJ2" si="7">DATE(YEAR(AD2),MONTH(AD2),DAY(AD2)+1)</f>
        <v>43050</v>
      </c>
      <c r="AG2" s="59" t="str">
        <f t="shared" si="6"/>
        <v>星期日</v>
      </c>
      <c r="AH2" s="37">
        <f t="shared" si="7"/>
        <v>43051</v>
      </c>
      <c r="AI2" s="59" t="str">
        <f t="shared" ref="AI2:AM2" si="8">TEXT(AJ2,"aaaa")</f>
        <v>星期一</v>
      </c>
      <c r="AJ2" s="37">
        <f t="shared" si="7"/>
        <v>43052</v>
      </c>
      <c r="AK2" s="59" t="str">
        <f t="shared" si="8"/>
        <v>星期二</v>
      </c>
      <c r="AL2" s="37">
        <f t="shared" ref="AL2:AP2" si="9">DATE(YEAR(AJ2),MONTH(AJ2),DAY(AJ2)+1)</f>
        <v>43053</v>
      </c>
      <c r="AM2" s="59" t="str">
        <f t="shared" si="8"/>
        <v>星期三</v>
      </c>
      <c r="AN2" s="37">
        <f t="shared" si="9"/>
        <v>43054</v>
      </c>
      <c r="AO2" s="59" t="str">
        <f t="shared" ref="AO2:AS2" si="10">TEXT(AP2,"aaaa")</f>
        <v>星期四</v>
      </c>
      <c r="AP2" s="37">
        <f t="shared" si="9"/>
        <v>43055</v>
      </c>
      <c r="AQ2" s="59" t="str">
        <f t="shared" si="10"/>
        <v>星期五</v>
      </c>
      <c r="AR2" s="37">
        <f t="shared" ref="AR2:AV2" si="11">DATE(YEAR(AP2),MONTH(AP2),DAY(AP2)+1)</f>
        <v>43056</v>
      </c>
      <c r="AS2" s="59" t="str">
        <f t="shared" si="10"/>
        <v>星期六</v>
      </c>
      <c r="AT2" s="37">
        <f t="shared" si="11"/>
        <v>43057</v>
      </c>
      <c r="AU2" s="59" t="str">
        <f t="shared" ref="AU2:AY2" si="12">TEXT(AV2,"aaaa")</f>
        <v>星期日</v>
      </c>
      <c r="AV2" s="37">
        <f t="shared" si="11"/>
        <v>43058</v>
      </c>
      <c r="AW2" s="59" t="str">
        <f t="shared" si="12"/>
        <v>星期一</v>
      </c>
      <c r="AX2" s="37">
        <f t="shared" ref="AX2:BB2" si="13">DATE(YEAR(AV2),MONTH(AV2),DAY(AV2)+1)</f>
        <v>43059</v>
      </c>
      <c r="AY2" s="59" t="str">
        <f t="shared" si="12"/>
        <v>星期二</v>
      </c>
      <c r="AZ2" s="37">
        <f t="shared" si="13"/>
        <v>43060</v>
      </c>
      <c r="BA2" s="59" t="str">
        <f t="shared" ref="BA2:BE2" si="14">TEXT(BB2,"aaaa")</f>
        <v>星期三</v>
      </c>
      <c r="BB2" s="37">
        <f t="shared" si="13"/>
        <v>43061</v>
      </c>
      <c r="BC2" s="59" t="str">
        <f t="shared" si="14"/>
        <v>星期四</v>
      </c>
      <c r="BD2" s="37">
        <f t="shared" ref="BD2:BH2" si="15">DATE(YEAR(BB2),MONTH(BB2),DAY(BB2)+1)</f>
        <v>43062</v>
      </c>
      <c r="BE2" s="59" t="str">
        <f t="shared" si="14"/>
        <v>星期五</v>
      </c>
      <c r="BF2" s="37">
        <f t="shared" si="15"/>
        <v>43063</v>
      </c>
      <c r="BG2" s="59" t="str">
        <f t="shared" ref="BG2:BK2" si="16">TEXT(BH2,"aaaa")</f>
        <v>星期六</v>
      </c>
      <c r="BH2" s="37">
        <f t="shared" si="15"/>
        <v>43064</v>
      </c>
      <c r="BI2" s="59" t="str">
        <f t="shared" si="16"/>
        <v>星期日</v>
      </c>
      <c r="BJ2" s="37">
        <f t="shared" ref="BJ2:BN2" si="17">DATE(YEAR(BH2),MONTH(BH2),DAY(BH2)+1)</f>
        <v>43065</v>
      </c>
      <c r="BK2" s="59" t="str">
        <f t="shared" si="16"/>
        <v>星期一</v>
      </c>
      <c r="BL2" s="37">
        <f t="shared" si="17"/>
        <v>43066</v>
      </c>
      <c r="BM2" s="59" t="str">
        <f t="shared" ref="BM2:BQ2" si="18">TEXT(BN2,"aaaa")</f>
        <v>星期二</v>
      </c>
      <c r="BN2" s="37">
        <f t="shared" si="17"/>
        <v>43067</v>
      </c>
      <c r="BO2" s="59" t="str">
        <f t="shared" si="18"/>
        <v>星期三</v>
      </c>
      <c r="BP2" s="37">
        <f>DATE(YEAR(BN2),MONTH(BN2),DAY(BN2)+1)</f>
        <v>43068</v>
      </c>
      <c r="BQ2" s="59" t="str">
        <f t="shared" si="18"/>
        <v>星期四</v>
      </c>
      <c r="BR2" s="37">
        <f>DATE(YEAR(BP2),MONTH(BP2),DAY(BP2)+1)</f>
        <v>43069</v>
      </c>
    </row>
    <row r="3" ht="24" customHeight="1" spans="2:70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61" t="s">
        <v>57</v>
      </c>
    </row>
    <row r="4" ht="16.5" spans="2:70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</row>
    <row r="5" spans="2:70">
      <c r="B5" s="13" t="s">
        <v>61</v>
      </c>
      <c r="C5" s="14"/>
      <c r="D5" s="15"/>
      <c r="E5" s="12"/>
      <c r="F5" s="16" t="s">
        <v>21</v>
      </c>
      <c r="G5" s="17">
        <f>IF(SUM(K7:BR7)&lt;0.5,"￥",SUM(K7:BR7))</f>
        <v>20</v>
      </c>
      <c r="H5" s="18">
        <f t="shared" ref="H5:H11" si="19">IF(ISERROR(G5/$G$12),"%",G5/$G$12)</f>
        <v>-0.0346734626653491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>
        <v>20</v>
      </c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62"/>
      <c r="BR5" s="63"/>
    </row>
    <row r="6" spans="2:70">
      <c r="B6" s="13" t="s">
        <v>62</v>
      </c>
      <c r="C6" s="14"/>
      <c r="D6" s="15"/>
      <c r="E6" s="12"/>
      <c r="F6" s="16" t="s">
        <v>22</v>
      </c>
      <c r="G6" s="17">
        <f>IF(,"￥",SUM(K11:BR11))</f>
        <v>-596.81</v>
      </c>
      <c r="H6" s="18">
        <f t="shared" si="19"/>
        <v>1.03467346266535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64"/>
      <c r="BR6" s="65"/>
    </row>
    <row r="7" spans="2:70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IF(SUM(K14:BR14)&lt;0.5,"￥",SUM(K14:BR14))</f>
        <v>￥</v>
      </c>
      <c r="H7" s="18" t="str">
        <f t="shared" si="19"/>
        <v>%</v>
      </c>
      <c r="J7" s="43" t="s">
        <v>64</v>
      </c>
      <c r="K7" s="48" t="str">
        <f t="shared" ref="K7:O7" si="20">IF(SUM(L4:L6)&lt;0.5,"",SUM(L4:L6))</f>
        <v/>
      </c>
      <c r="L7" s="49"/>
      <c r="M7" s="48" t="str">
        <f t="shared" si="20"/>
        <v/>
      </c>
      <c r="N7" s="49"/>
      <c r="O7" s="48" t="str">
        <f t="shared" si="20"/>
        <v/>
      </c>
      <c r="P7" s="49"/>
      <c r="Q7" s="48" t="str">
        <f t="shared" ref="Q7:U7" si="21">IF(SUM(R4:R6)&lt;0.5,"",SUM(R4:R6))</f>
        <v/>
      </c>
      <c r="R7" s="49"/>
      <c r="S7" s="48" t="str">
        <f t="shared" si="21"/>
        <v/>
      </c>
      <c r="T7" s="49"/>
      <c r="U7" s="48" t="str">
        <f t="shared" si="21"/>
        <v/>
      </c>
      <c r="V7" s="49"/>
      <c r="W7" s="48">
        <f t="shared" ref="W7:AA7" si="22">IF(SUM(X4:X6)&lt;0.5,"",SUM(X4:X6))</f>
        <v>20</v>
      </c>
      <c r="X7" s="49"/>
      <c r="Y7" s="48" t="str">
        <f t="shared" si="22"/>
        <v/>
      </c>
      <c r="Z7" s="49"/>
      <c r="AA7" s="48" t="str">
        <f t="shared" si="22"/>
        <v/>
      </c>
      <c r="AB7" s="49"/>
      <c r="AC7" s="48" t="str">
        <f t="shared" ref="AC7:AG7" si="23">IF(SUM(AD4:AD6)&lt;0.5,"",SUM(AD4:AD6))</f>
        <v/>
      </c>
      <c r="AD7" s="49"/>
      <c r="AE7" s="48" t="str">
        <f t="shared" si="23"/>
        <v/>
      </c>
      <c r="AF7" s="49"/>
      <c r="AG7" s="48" t="str">
        <f t="shared" si="23"/>
        <v/>
      </c>
      <c r="AH7" s="49"/>
      <c r="AI7" s="48" t="str">
        <f t="shared" ref="AI7:AM7" si="24">IF(SUM(AJ4:AJ6)&lt;0.5,"",SUM(AJ4:AJ6))</f>
        <v/>
      </c>
      <c r="AJ7" s="49"/>
      <c r="AK7" s="48" t="str">
        <f t="shared" si="24"/>
        <v/>
      </c>
      <c r="AL7" s="49"/>
      <c r="AM7" s="48" t="str">
        <f t="shared" si="24"/>
        <v/>
      </c>
      <c r="AN7" s="49"/>
      <c r="AO7" s="48" t="str">
        <f t="shared" ref="AO7:AS7" si="25">IF(SUM(AP4:AP6)&lt;0.5,"",SUM(AP4:AP6))</f>
        <v/>
      </c>
      <c r="AP7" s="49"/>
      <c r="AQ7" s="48" t="str">
        <f t="shared" si="25"/>
        <v/>
      </c>
      <c r="AR7" s="49"/>
      <c r="AS7" s="48" t="str">
        <f t="shared" si="25"/>
        <v/>
      </c>
      <c r="AT7" s="49"/>
      <c r="AU7" s="48" t="str">
        <f t="shared" ref="AU7:AY7" si="26">IF(SUM(AV4:AV6)&lt;0.5,"",SUM(AV4:AV6))</f>
        <v/>
      </c>
      <c r="AV7" s="49"/>
      <c r="AW7" s="48" t="str">
        <f t="shared" si="26"/>
        <v/>
      </c>
      <c r="AX7" s="49"/>
      <c r="AY7" s="48" t="str">
        <f t="shared" si="26"/>
        <v/>
      </c>
      <c r="AZ7" s="49"/>
      <c r="BA7" s="48" t="str">
        <f t="shared" ref="BA7:BE7" si="27">IF(SUM(BB4:BB6)&lt;0.5,"",SUM(BB4:BB6))</f>
        <v/>
      </c>
      <c r="BB7" s="49"/>
      <c r="BC7" s="48" t="str">
        <f t="shared" si="27"/>
        <v/>
      </c>
      <c r="BD7" s="49"/>
      <c r="BE7" s="48" t="str">
        <f t="shared" si="27"/>
        <v/>
      </c>
      <c r="BF7" s="49"/>
      <c r="BG7" s="48" t="str">
        <f t="shared" ref="BG7:BK7" si="28">IF(SUM(BH4:BH6)&lt;0.5,"",SUM(BH4:BH6))</f>
        <v/>
      </c>
      <c r="BH7" s="49"/>
      <c r="BI7" s="48" t="str">
        <f t="shared" si="28"/>
        <v/>
      </c>
      <c r="BJ7" s="49"/>
      <c r="BK7" s="48" t="str">
        <f t="shared" si="28"/>
        <v/>
      </c>
      <c r="BL7" s="49"/>
      <c r="BM7" s="48" t="str">
        <f t="shared" ref="BM7:BQ7" si="29">IF(SUM(BN4:BN6)&lt;0.5,"",SUM(BN4:BN6))</f>
        <v/>
      </c>
      <c r="BN7" s="49"/>
      <c r="BO7" s="48" t="str">
        <f t="shared" si="29"/>
        <v/>
      </c>
      <c r="BP7" s="49"/>
      <c r="BQ7" s="48" t="str">
        <f t="shared" si="29"/>
        <v/>
      </c>
      <c r="BR7" s="66"/>
    </row>
    <row r="8" ht="16.5" spans="2:70">
      <c r="B8" s="22" t="s">
        <v>65</v>
      </c>
      <c r="E8" s="10"/>
      <c r="F8" s="16" t="s">
        <v>24</v>
      </c>
      <c r="G8" s="17" t="str">
        <f>IF(SUM(K17:BR17)&lt;0.5,"￥",SUM(K17:BR17))</f>
        <v>￥</v>
      </c>
      <c r="H8" s="18" t="str">
        <f t="shared" si="19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67"/>
      <c r="BR8" s="68"/>
    </row>
    <row r="9" spans="2:70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IF(SUM(K20:BR20)&lt;0.5,"￥",SUM(K20:BR20))</f>
        <v>￥</v>
      </c>
      <c r="H9" s="18" t="str">
        <f t="shared" si="19"/>
        <v>%</v>
      </c>
      <c r="J9" s="43"/>
      <c r="K9" s="44"/>
      <c r="L9" s="45">
        <v>-17.77</v>
      </c>
      <c r="M9" s="44"/>
      <c r="N9" s="45">
        <v>-56.92</v>
      </c>
      <c r="O9" s="44"/>
      <c r="P9" s="45"/>
      <c r="Q9" s="44"/>
      <c r="R9" s="45">
        <v>-45.62</v>
      </c>
      <c r="S9" s="44"/>
      <c r="T9" s="45"/>
      <c r="U9" s="44"/>
      <c r="V9" s="45"/>
      <c r="W9" s="44"/>
      <c r="X9" s="45">
        <v>134.3</v>
      </c>
      <c r="Y9" s="44"/>
      <c r="Z9" s="45">
        <v>61.62</v>
      </c>
      <c r="AA9" s="44"/>
      <c r="AB9" s="45">
        <v>96.79</v>
      </c>
      <c r="AC9" s="44"/>
      <c r="AD9" s="45"/>
      <c r="AE9" s="44"/>
      <c r="AF9" s="45"/>
      <c r="AG9" s="44"/>
      <c r="AH9" s="45"/>
      <c r="AI9" s="44"/>
      <c r="AJ9" s="45"/>
      <c r="AK9" s="44"/>
      <c r="AL9" s="45">
        <v>-87.83</v>
      </c>
      <c r="AM9" s="44"/>
      <c r="AN9" s="45">
        <v>-122.9</v>
      </c>
      <c r="AO9" s="44"/>
      <c r="AP9" s="45"/>
      <c r="AQ9" s="44"/>
      <c r="AR9" s="45">
        <v>-203.79</v>
      </c>
      <c r="AS9" s="44"/>
      <c r="AT9" s="45"/>
      <c r="AU9" s="44"/>
      <c r="AV9" s="45"/>
      <c r="AW9" s="44"/>
      <c r="AX9" s="45"/>
      <c r="AY9" s="44"/>
      <c r="AZ9" s="45">
        <v>219.42</v>
      </c>
      <c r="BA9" s="44"/>
      <c r="BB9" s="45">
        <v>195.06</v>
      </c>
      <c r="BC9" s="44"/>
      <c r="BD9" s="45"/>
      <c r="BE9" s="44"/>
      <c r="BF9" s="45">
        <v>-60.21</v>
      </c>
      <c r="BG9" s="44"/>
      <c r="BH9" s="45"/>
      <c r="BI9" s="44"/>
      <c r="BJ9" s="45"/>
      <c r="BK9" s="44"/>
      <c r="BL9" s="45"/>
      <c r="BM9" s="44"/>
      <c r="BN9" s="45">
        <v>-219.43</v>
      </c>
      <c r="BO9" s="44"/>
      <c r="BP9" s="45">
        <v>79.61</v>
      </c>
      <c r="BQ9" s="62"/>
      <c r="BR9" s="63">
        <v>-147.35</v>
      </c>
    </row>
    <row r="10" spans="2:70">
      <c r="B10" s="23" t="s">
        <v>68</v>
      </c>
      <c r="C10" s="26">
        <f>G12</f>
        <v>-576.81</v>
      </c>
      <c r="D10" s="27"/>
      <c r="E10" s="28"/>
      <c r="F10" s="16" t="s">
        <v>26</v>
      </c>
      <c r="G10" s="17" t="str">
        <f>IF(SUM(K23:BR23)&lt;0.5,"￥",SUM(K23:BR23))</f>
        <v>￥</v>
      </c>
      <c r="H10" s="18" t="str">
        <f t="shared" si="19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>
        <v>-92.4</v>
      </c>
      <c r="BC10" s="46"/>
      <c r="BD10" s="47"/>
      <c r="BE10" s="46"/>
      <c r="BF10" s="47">
        <v>-499.24</v>
      </c>
      <c r="BG10" s="46"/>
      <c r="BH10" s="47"/>
      <c r="BI10" s="46"/>
      <c r="BJ10" s="47"/>
      <c r="BK10" s="46"/>
      <c r="BL10" s="47"/>
      <c r="BM10" s="46"/>
      <c r="BN10" s="47"/>
      <c r="BO10" s="46"/>
      <c r="BP10" s="47">
        <v>169.85</v>
      </c>
      <c r="BQ10" s="64"/>
      <c r="BR10" s="65"/>
    </row>
    <row r="11" ht="17.25" spans="2:70">
      <c r="B11" s="23" t="s">
        <v>69</v>
      </c>
      <c r="C11" s="26">
        <f>IF(AND(C9="",C10="0"),"0",SUM(C9,-C10))</f>
        <v>576.81</v>
      </c>
      <c r="D11" s="29"/>
      <c r="E11" s="28"/>
      <c r="F11" s="30"/>
      <c r="G11" s="17" t="str">
        <f>IF(SUM(K28:BR28)&lt;0.5,"￥",SUM(K28:BR28))</f>
        <v>￥</v>
      </c>
      <c r="H11" s="18" t="str">
        <f t="shared" si="19"/>
        <v>%</v>
      </c>
      <c r="J11" s="43" t="s">
        <v>64</v>
      </c>
      <c r="K11" s="48">
        <f>IF(,,SUM(L8:L10))</f>
        <v>-17.77</v>
      </c>
      <c r="L11" s="49"/>
      <c r="M11" s="48">
        <f>IF(,,SUM(N8:N10))</f>
        <v>-56.92</v>
      </c>
      <c r="N11" s="49"/>
      <c r="O11" s="48">
        <f>IF(,,SUM(P8:P10))</f>
        <v>0</v>
      </c>
      <c r="P11" s="49"/>
      <c r="Q11" s="48">
        <f>IF(,,SUM(R8:R10))</f>
        <v>-45.62</v>
      </c>
      <c r="R11" s="49"/>
      <c r="S11" s="48">
        <f>IF(,,SUM(T8:T10))</f>
        <v>0</v>
      </c>
      <c r="T11" s="49"/>
      <c r="U11" s="48">
        <f>IF(,,SUM(V8:V10))</f>
        <v>0</v>
      </c>
      <c r="V11" s="49"/>
      <c r="W11" s="48">
        <f>IF(,,SUM(X8:X10))</f>
        <v>134.3</v>
      </c>
      <c r="X11" s="49"/>
      <c r="Y11" s="48">
        <f>IF(,,SUM(Z8:Z10))</f>
        <v>61.62</v>
      </c>
      <c r="Z11" s="49"/>
      <c r="AA11" s="48">
        <f>IF(,,SUM(AB8:AB10))</f>
        <v>96.79</v>
      </c>
      <c r="AB11" s="49"/>
      <c r="AC11" s="48">
        <f>IF(,,SUM(AD8:AD10))</f>
        <v>0</v>
      </c>
      <c r="AD11" s="49"/>
      <c r="AE11" s="48">
        <f>IF(,,SUM(AF8:AF10))</f>
        <v>0</v>
      </c>
      <c r="AF11" s="49"/>
      <c r="AG11" s="48">
        <f>IF(,,SUM(AH8:AH10))</f>
        <v>0</v>
      </c>
      <c r="AH11" s="49"/>
      <c r="AI11" s="48">
        <f>IF(,,SUM(AJ8:AJ10))</f>
        <v>0</v>
      </c>
      <c r="AJ11" s="49"/>
      <c r="AK11" s="48">
        <f>IF(,,SUM(AL8:AL10))</f>
        <v>-87.83</v>
      </c>
      <c r="AL11" s="49"/>
      <c r="AM11" s="48">
        <f>IF(,,SUM(AN8:AN10))</f>
        <v>-122.9</v>
      </c>
      <c r="AN11" s="49"/>
      <c r="AO11" s="48">
        <f>IF(,,SUM(AP8:AP10))</f>
        <v>0</v>
      </c>
      <c r="AP11" s="49"/>
      <c r="AQ11" s="48">
        <f>IF(,,SUM(AR8:AR10))</f>
        <v>-203.79</v>
      </c>
      <c r="AR11" s="49"/>
      <c r="AS11" s="48">
        <f>IF(,,SUM(AT8:AT10))</f>
        <v>0</v>
      </c>
      <c r="AT11" s="49"/>
      <c r="AU11" s="48">
        <f>IF(,,SUM(AV8:AV10))</f>
        <v>0</v>
      </c>
      <c r="AV11" s="49"/>
      <c r="AW11" s="48">
        <f>IF(,,SUM(AX8:AX10))</f>
        <v>0</v>
      </c>
      <c r="AX11" s="49"/>
      <c r="AY11" s="48">
        <f>IF(,,SUM(AZ8:AZ10))</f>
        <v>219.42</v>
      </c>
      <c r="AZ11" s="49"/>
      <c r="BA11" s="48">
        <f>IF(,,SUM(BB8:BB10))</f>
        <v>102.66</v>
      </c>
      <c r="BB11" s="49"/>
      <c r="BC11" s="48">
        <f>IF(,,SUM(BD8:BD10))</f>
        <v>0</v>
      </c>
      <c r="BD11" s="49"/>
      <c r="BE11" s="48">
        <f>IF(,,SUM(BF8:BF10))</f>
        <v>-559.45</v>
      </c>
      <c r="BF11" s="49"/>
      <c r="BG11" s="48">
        <f>IF(,,SUM(BH8:BH10))</f>
        <v>0</v>
      </c>
      <c r="BH11" s="49"/>
      <c r="BI11" s="48">
        <f>IF(,,SUM(BJ8:BJ10))</f>
        <v>0</v>
      </c>
      <c r="BJ11" s="49"/>
      <c r="BK11" s="48">
        <f>IF(,,SUM(BL8:BL10))</f>
        <v>0</v>
      </c>
      <c r="BL11" s="49"/>
      <c r="BM11" s="48">
        <f>IF(,,SUM(BN8:BN10))</f>
        <v>-219.43</v>
      </c>
      <c r="BN11" s="49"/>
      <c r="BO11" s="48">
        <f>IF(,,SUM(BP8:BP10))</f>
        <v>249.46</v>
      </c>
      <c r="BP11" s="49"/>
      <c r="BQ11" s="48">
        <f>IF(,,SUM(BR8:BR10))</f>
        <v>-147.35</v>
      </c>
      <c r="BR11" s="49"/>
    </row>
    <row r="12" spans="2:70">
      <c r="B12" s="23" t="s">
        <v>75</v>
      </c>
      <c r="C12" s="26">
        <f>SUM(October!D12)</f>
        <v>-7123.06</v>
      </c>
      <c r="D12" s="31">
        <f>C7-C10+C12</f>
        <v>-6546.25</v>
      </c>
      <c r="E12" s="28"/>
      <c r="F12" s="19" t="s">
        <v>71</v>
      </c>
      <c r="G12" s="20">
        <f>SUM(G5:G11)</f>
        <v>-576.81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62"/>
      <c r="BR12" s="63"/>
    </row>
    <row r="13" ht="16.5" spans="5:70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64"/>
      <c r="BR13" s="65"/>
    </row>
    <row r="14" ht="17.25" spans="5:70">
      <c r="E14" s="28"/>
      <c r="F14" s="28"/>
      <c r="G14" s="28"/>
      <c r="H14" s="28"/>
      <c r="J14" s="43" t="s">
        <v>76</v>
      </c>
      <c r="K14" s="48" t="str">
        <f t="shared" ref="K14:O14" si="30">IF(SUM(L12:L13)&lt;0.5,"",SUM(L12:L13))</f>
        <v/>
      </c>
      <c r="L14" s="49"/>
      <c r="M14" s="48" t="str">
        <f t="shared" si="30"/>
        <v/>
      </c>
      <c r="N14" s="49"/>
      <c r="O14" s="48" t="str">
        <f t="shared" si="30"/>
        <v/>
      </c>
      <c r="P14" s="49"/>
      <c r="Q14" s="48" t="str">
        <f t="shared" ref="Q14:U14" si="31">IF(SUM(R12:R13)&lt;0.5,"",SUM(R12:R13))</f>
        <v/>
      </c>
      <c r="R14" s="49"/>
      <c r="S14" s="48" t="str">
        <f t="shared" si="31"/>
        <v/>
      </c>
      <c r="T14" s="49"/>
      <c r="U14" s="48" t="str">
        <f t="shared" si="31"/>
        <v/>
      </c>
      <c r="V14" s="49"/>
      <c r="W14" s="48" t="str">
        <f t="shared" ref="W14:AA14" si="32">IF(SUM(X12:X13)&lt;0.5,"",SUM(X12:X13))</f>
        <v/>
      </c>
      <c r="X14" s="49"/>
      <c r="Y14" s="48" t="str">
        <f t="shared" si="32"/>
        <v/>
      </c>
      <c r="Z14" s="49"/>
      <c r="AA14" s="48" t="str">
        <f t="shared" si="32"/>
        <v/>
      </c>
      <c r="AB14" s="49"/>
      <c r="AC14" s="48" t="str">
        <f t="shared" ref="AC14:AG14" si="33">IF(SUM(AD12:AD13)&lt;0.5,"",SUM(AD12:AD13))</f>
        <v/>
      </c>
      <c r="AD14" s="49"/>
      <c r="AE14" s="48" t="str">
        <f t="shared" si="33"/>
        <v/>
      </c>
      <c r="AF14" s="49"/>
      <c r="AG14" s="48" t="str">
        <f t="shared" si="33"/>
        <v/>
      </c>
      <c r="AH14" s="49"/>
      <c r="AI14" s="48" t="str">
        <f t="shared" ref="AI14:AM14" si="34">IF(SUM(AJ12:AJ13)&lt;0.5,"",SUM(AJ12:AJ13))</f>
        <v/>
      </c>
      <c r="AJ14" s="49"/>
      <c r="AK14" s="48" t="str">
        <f t="shared" si="34"/>
        <v/>
      </c>
      <c r="AL14" s="49"/>
      <c r="AM14" s="48" t="str">
        <f t="shared" si="34"/>
        <v/>
      </c>
      <c r="AN14" s="49"/>
      <c r="AO14" s="48" t="str">
        <f t="shared" ref="AO14:AS14" si="35">IF(SUM(AP12:AP13)&lt;0.5,"",SUM(AP12:AP13))</f>
        <v/>
      </c>
      <c r="AP14" s="49"/>
      <c r="AQ14" s="48" t="str">
        <f t="shared" si="35"/>
        <v/>
      </c>
      <c r="AR14" s="49"/>
      <c r="AS14" s="48" t="str">
        <f t="shared" si="35"/>
        <v/>
      </c>
      <c r="AT14" s="49"/>
      <c r="AU14" s="48" t="str">
        <f t="shared" ref="AU14:AY14" si="36">IF(SUM(AV12:AV13)&lt;0.5,"",SUM(AV12:AV13))</f>
        <v/>
      </c>
      <c r="AV14" s="49"/>
      <c r="AW14" s="48" t="str">
        <f t="shared" si="36"/>
        <v/>
      </c>
      <c r="AX14" s="49"/>
      <c r="AY14" s="48" t="str">
        <f t="shared" si="36"/>
        <v/>
      </c>
      <c r="AZ14" s="49"/>
      <c r="BA14" s="48" t="str">
        <f t="shared" ref="BA14:BE14" si="37">IF(SUM(BB12:BB13)&lt;0.5,"",SUM(BB12:BB13))</f>
        <v/>
      </c>
      <c r="BB14" s="49"/>
      <c r="BC14" s="48" t="str">
        <f t="shared" si="37"/>
        <v/>
      </c>
      <c r="BD14" s="49"/>
      <c r="BE14" s="48" t="str">
        <f t="shared" si="37"/>
        <v/>
      </c>
      <c r="BF14" s="49"/>
      <c r="BG14" s="48" t="str">
        <f t="shared" ref="BG14:BK14" si="38">IF(SUM(BH12:BH13)&lt;0.5,"",SUM(BH12:BH13))</f>
        <v/>
      </c>
      <c r="BH14" s="49"/>
      <c r="BI14" s="48" t="str">
        <f t="shared" si="38"/>
        <v/>
      </c>
      <c r="BJ14" s="49"/>
      <c r="BK14" s="48" t="str">
        <f t="shared" si="38"/>
        <v/>
      </c>
      <c r="BL14" s="49"/>
      <c r="BM14" s="48" t="str">
        <f t="shared" ref="BM14:BQ14" si="39">IF(SUM(BN12:BN13)&lt;0.5,"",SUM(BN12:BN13))</f>
        <v/>
      </c>
      <c r="BN14" s="49"/>
      <c r="BO14" s="48" t="str">
        <f t="shared" si="39"/>
        <v/>
      </c>
      <c r="BP14" s="49"/>
      <c r="BQ14" s="48" t="str">
        <f t="shared" si="39"/>
        <v/>
      </c>
      <c r="BR14" s="66"/>
    </row>
    <row r="15" ht="16.5" spans="5:70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62"/>
      <c r="BR15" s="63"/>
    </row>
    <row r="16" spans="5:70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64"/>
      <c r="BR16" s="65"/>
    </row>
    <row r="17" ht="17.25" spans="5:70">
      <c r="E17" s="28"/>
      <c r="F17" s="28"/>
      <c r="G17" s="28"/>
      <c r="H17" s="28"/>
      <c r="J17" s="43" t="s">
        <v>76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</row>
    <row r="18" spans="10:70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62"/>
      <c r="BR18" s="63"/>
    </row>
    <row r="19" ht="16.5" spans="10:70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64"/>
      <c r="BR19" s="65"/>
    </row>
    <row r="20" ht="17.25" spans="10:70">
      <c r="J20" s="43" t="s">
        <v>76</v>
      </c>
      <c r="K20" s="48" t="str">
        <f t="shared" ref="K20:O20" si="40">IF(SUM(L18:L19)&lt;0.5,"",SUM(L18:L19))</f>
        <v/>
      </c>
      <c r="L20" s="49"/>
      <c r="M20" s="48" t="str">
        <f t="shared" si="40"/>
        <v/>
      </c>
      <c r="N20" s="49"/>
      <c r="O20" s="48" t="str">
        <f t="shared" si="40"/>
        <v/>
      </c>
      <c r="P20" s="49"/>
      <c r="Q20" s="48" t="str">
        <f t="shared" ref="Q20:U20" si="41">IF(SUM(R18:R19)&lt;0.5,"",SUM(R18:R19))</f>
        <v/>
      </c>
      <c r="R20" s="49"/>
      <c r="S20" s="48" t="str">
        <f t="shared" si="41"/>
        <v/>
      </c>
      <c r="T20" s="49"/>
      <c r="U20" s="48" t="str">
        <f t="shared" si="41"/>
        <v/>
      </c>
      <c r="V20" s="49"/>
      <c r="W20" s="48" t="str">
        <f t="shared" ref="W20:AA20" si="42">IF(SUM(X18:X19)&lt;0.5,"",SUM(X18:X19))</f>
        <v/>
      </c>
      <c r="X20" s="49"/>
      <c r="Y20" s="48" t="str">
        <f t="shared" si="42"/>
        <v/>
      </c>
      <c r="Z20" s="49"/>
      <c r="AA20" s="48" t="str">
        <f t="shared" si="42"/>
        <v/>
      </c>
      <c r="AB20" s="49"/>
      <c r="AC20" s="48" t="str">
        <f t="shared" ref="AC20:AG20" si="43">IF(SUM(AD18:AD19)&lt;0.5,"",SUM(AD18:AD19))</f>
        <v/>
      </c>
      <c r="AD20" s="49"/>
      <c r="AE20" s="48" t="str">
        <f t="shared" si="43"/>
        <v/>
      </c>
      <c r="AF20" s="49"/>
      <c r="AG20" s="48" t="str">
        <f t="shared" si="43"/>
        <v/>
      </c>
      <c r="AH20" s="49"/>
      <c r="AI20" s="48" t="str">
        <f t="shared" ref="AI20:AM20" si="44">IF(SUM(AJ18:AJ19)&lt;0.5,"",SUM(AJ18:AJ19))</f>
        <v/>
      </c>
      <c r="AJ20" s="49"/>
      <c r="AK20" s="48" t="str">
        <f t="shared" si="44"/>
        <v/>
      </c>
      <c r="AL20" s="49"/>
      <c r="AM20" s="48" t="str">
        <f t="shared" si="44"/>
        <v/>
      </c>
      <c r="AN20" s="49"/>
      <c r="AO20" s="48" t="str">
        <f t="shared" ref="AO20:AS20" si="45">IF(SUM(AP18:AP19)&lt;0.5,"",SUM(AP18:AP19))</f>
        <v/>
      </c>
      <c r="AP20" s="49"/>
      <c r="AQ20" s="48" t="str">
        <f t="shared" si="45"/>
        <v/>
      </c>
      <c r="AR20" s="49"/>
      <c r="AS20" s="48" t="str">
        <f t="shared" si="45"/>
        <v/>
      </c>
      <c r="AT20" s="49"/>
      <c r="AU20" s="48" t="str">
        <f t="shared" ref="AU20:AY20" si="46">IF(SUM(AV18:AV19)&lt;0.5,"",SUM(AV18:AV19))</f>
        <v/>
      </c>
      <c r="AV20" s="49"/>
      <c r="AW20" s="48" t="str">
        <f t="shared" si="46"/>
        <v/>
      </c>
      <c r="AX20" s="49"/>
      <c r="AY20" s="48" t="str">
        <f t="shared" si="46"/>
        <v/>
      </c>
      <c r="AZ20" s="49"/>
      <c r="BA20" s="48" t="str">
        <f t="shared" ref="BA20:BE20" si="47">IF(SUM(BB18:BB19)&lt;0.5,"",SUM(BB18:BB19))</f>
        <v/>
      </c>
      <c r="BB20" s="49"/>
      <c r="BC20" s="48" t="str">
        <f t="shared" si="47"/>
        <v/>
      </c>
      <c r="BD20" s="49"/>
      <c r="BE20" s="48" t="str">
        <f t="shared" si="47"/>
        <v/>
      </c>
      <c r="BF20" s="49"/>
      <c r="BG20" s="48" t="str">
        <f t="shared" ref="BG20:BK20" si="48">IF(SUM(BH18:BH19)&lt;0.5,"",SUM(BH18:BH19))</f>
        <v/>
      </c>
      <c r="BH20" s="49"/>
      <c r="BI20" s="48" t="str">
        <f t="shared" si="48"/>
        <v/>
      </c>
      <c r="BJ20" s="49"/>
      <c r="BK20" s="48" t="str">
        <f t="shared" si="48"/>
        <v/>
      </c>
      <c r="BL20" s="49"/>
      <c r="BM20" s="48" t="str">
        <f t="shared" ref="BM20:BQ20" si="49">IF(SUM(BN18:BN19)&lt;0.5,"",SUM(BN18:BN19))</f>
        <v/>
      </c>
      <c r="BN20" s="49"/>
      <c r="BO20" s="48" t="str">
        <f t="shared" si="49"/>
        <v/>
      </c>
      <c r="BP20" s="49"/>
      <c r="BQ20" s="48" t="str">
        <f t="shared" si="49"/>
        <v/>
      </c>
      <c r="BR20" s="66"/>
    </row>
    <row r="21" spans="10:70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62"/>
      <c r="BR21" s="63"/>
    </row>
    <row r="22" ht="16.5" spans="10:70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64"/>
      <c r="BR22" s="65"/>
    </row>
    <row r="23" ht="17.25" spans="10:70">
      <c r="J23" s="43" t="s">
        <v>76</v>
      </c>
      <c r="K23" s="48" t="str">
        <f t="shared" ref="K23:O23" si="50">IF(SUM(L21:L22)&lt;0.5,"",SUM(L21:L22))</f>
        <v/>
      </c>
      <c r="L23" s="49"/>
      <c r="M23" s="48" t="str">
        <f t="shared" si="50"/>
        <v/>
      </c>
      <c r="N23" s="49"/>
      <c r="O23" s="48" t="str">
        <f t="shared" si="50"/>
        <v/>
      </c>
      <c r="P23" s="49"/>
      <c r="Q23" s="48" t="str">
        <f t="shared" ref="Q23:U23" si="51">IF(SUM(R21:R22)&lt;0.5,"",SUM(R21:R22))</f>
        <v/>
      </c>
      <c r="R23" s="49"/>
      <c r="S23" s="48" t="str">
        <f t="shared" si="51"/>
        <v/>
      </c>
      <c r="T23" s="49"/>
      <c r="U23" s="48" t="str">
        <f t="shared" si="51"/>
        <v/>
      </c>
      <c r="V23" s="49"/>
      <c r="W23" s="48" t="str">
        <f t="shared" ref="W23:AA23" si="52">IF(SUM(X21:X22)&lt;0.5,"",SUM(X21:X22))</f>
        <v/>
      </c>
      <c r="X23" s="49"/>
      <c r="Y23" s="48" t="str">
        <f t="shared" si="52"/>
        <v/>
      </c>
      <c r="Z23" s="49"/>
      <c r="AA23" s="48" t="str">
        <f t="shared" si="52"/>
        <v/>
      </c>
      <c r="AB23" s="49"/>
      <c r="AC23" s="48" t="str">
        <f t="shared" ref="AC23:AG23" si="53">IF(SUM(AD21:AD22)&lt;0.5,"",SUM(AD21:AD22))</f>
        <v/>
      </c>
      <c r="AD23" s="49"/>
      <c r="AE23" s="48" t="str">
        <f t="shared" si="53"/>
        <v/>
      </c>
      <c r="AF23" s="49"/>
      <c r="AG23" s="48" t="str">
        <f t="shared" si="53"/>
        <v/>
      </c>
      <c r="AH23" s="49"/>
      <c r="AI23" s="48" t="str">
        <f t="shared" ref="AI23:AM23" si="54">IF(SUM(AJ21:AJ22)&lt;0.5,"",SUM(AJ21:AJ22))</f>
        <v/>
      </c>
      <c r="AJ23" s="49"/>
      <c r="AK23" s="48" t="str">
        <f t="shared" si="54"/>
        <v/>
      </c>
      <c r="AL23" s="49"/>
      <c r="AM23" s="48" t="str">
        <f t="shared" si="54"/>
        <v/>
      </c>
      <c r="AN23" s="49"/>
      <c r="AO23" s="48" t="str">
        <f t="shared" ref="AO23:AS23" si="55">IF(SUM(AP21:AP22)&lt;0.5,"",SUM(AP21:AP22))</f>
        <v/>
      </c>
      <c r="AP23" s="49"/>
      <c r="AQ23" s="48" t="str">
        <f t="shared" si="55"/>
        <v/>
      </c>
      <c r="AR23" s="49"/>
      <c r="AS23" s="48" t="str">
        <f t="shared" si="55"/>
        <v/>
      </c>
      <c r="AT23" s="49"/>
      <c r="AU23" s="48" t="str">
        <f t="shared" ref="AU23:AY23" si="56">IF(SUM(AV21:AV22)&lt;0.5,"",SUM(AV21:AV22))</f>
        <v/>
      </c>
      <c r="AV23" s="49"/>
      <c r="AW23" s="48" t="str">
        <f t="shared" si="56"/>
        <v/>
      </c>
      <c r="AX23" s="49"/>
      <c r="AY23" s="48" t="str">
        <f t="shared" si="56"/>
        <v/>
      </c>
      <c r="AZ23" s="49"/>
      <c r="BA23" s="48" t="str">
        <f t="shared" ref="BA23:BE23" si="57">IF(SUM(BB21:BB22)&lt;0.5,"",SUM(BB21:BB22))</f>
        <v/>
      </c>
      <c r="BB23" s="49"/>
      <c r="BC23" s="48" t="str">
        <f t="shared" si="57"/>
        <v/>
      </c>
      <c r="BD23" s="49"/>
      <c r="BE23" s="48" t="str">
        <f t="shared" si="57"/>
        <v/>
      </c>
      <c r="BF23" s="49"/>
      <c r="BG23" s="48" t="str">
        <f t="shared" ref="BG23:BK23" si="58">IF(SUM(BH21:BH22)&lt;0.5,"",SUM(BH21:BH22))</f>
        <v/>
      </c>
      <c r="BH23" s="49"/>
      <c r="BI23" s="48" t="str">
        <f t="shared" si="58"/>
        <v/>
      </c>
      <c r="BJ23" s="49"/>
      <c r="BK23" s="48" t="str">
        <f t="shared" si="58"/>
        <v/>
      </c>
      <c r="BL23" s="49"/>
      <c r="BM23" s="48" t="str">
        <f t="shared" ref="BM23:BQ23" si="59">IF(SUM(BN21:BN22)&lt;0.5,"",SUM(BN21:BN22))</f>
        <v/>
      </c>
      <c r="BN23" s="49"/>
      <c r="BO23" s="48" t="str">
        <f t="shared" si="59"/>
        <v/>
      </c>
      <c r="BP23" s="49"/>
      <c r="BQ23" s="48" t="str">
        <f t="shared" si="59"/>
        <v/>
      </c>
      <c r="BR23" s="66"/>
    </row>
    <row r="24" spans="10:70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67"/>
      <c r="BR24" s="68"/>
    </row>
    <row r="25" spans="10:70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69"/>
      <c r="BR25" s="70"/>
    </row>
    <row r="26" spans="7:70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62"/>
      <c r="BR26" s="63"/>
    </row>
    <row r="27" ht="16.5" spans="10:70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64"/>
      <c r="BR27" s="65"/>
    </row>
    <row r="28" ht="17.25" spans="10:70">
      <c r="J28" s="43" t="s">
        <v>64</v>
      </c>
      <c r="K28" s="57" t="str">
        <f t="shared" ref="K28:O28" si="60">IF(SUM(L24:L27)&lt;0.5,"",SUM(L24:L27))</f>
        <v/>
      </c>
      <c r="L28" s="58"/>
      <c r="M28" s="57" t="str">
        <f t="shared" si="60"/>
        <v/>
      </c>
      <c r="N28" s="58"/>
      <c r="O28" s="57" t="str">
        <f t="shared" si="60"/>
        <v/>
      </c>
      <c r="P28" s="58"/>
      <c r="Q28" s="57" t="str">
        <f t="shared" ref="Q28:U28" si="61">IF(SUM(R24:R27)&lt;0.5,"",SUM(R24:R27))</f>
        <v/>
      </c>
      <c r="R28" s="58"/>
      <c r="S28" s="57" t="str">
        <f t="shared" si="61"/>
        <v/>
      </c>
      <c r="T28" s="58"/>
      <c r="U28" s="57" t="str">
        <f t="shared" si="61"/>
        <v/>
      </c>
      <c r="V28" s="58"/>
      <c r="W28" s="57" t="str">
        <f t="shared" ref="W28:AA28" si="62">IF(SUM(X24:X27)&lt;0.5,"",SUM(X24:X27))</f>
        <v/>
      </c>
      <c r="X28" s="58"/>
      <c r="Y28" s="57" t="str">
        <f t="shared" si="62"/>
        <v/>
      </c>
      <c r="Z28" s="58"/>
      <c r="AA28" s="57" t="str">
        <f t="shared" si="62"/>
        <v/>
      </c>
      <c r="AB28" s="58"/>
      <c r="AC28" s="57" t="str">
        <f t="shared" ref="AC28:AG28" si="63">IF(SUM(AD24:AD27)&lt;0.5,"",SUM(AD24:AD27))</f>
        <v/>
      </c>
      <c r="AD28" s="58"/>
      <c r="AE28" s="57" t="str">
        <f t="shared" si="63"/>
        <v/>
      </c>
      <c r="AF28" s="58"/>
      <c r="AG28" s="57" t="str">
        <f t="shared" si="63"/>
        <v/>
      </c>
      <c r="AH28" s="58"/>
      <c r="AI28" s="57" t="str">
        <f t="shared" ref="AI28:AM28" si="64">IF(SUM(AJ24:AJ27)&lt;0.5,"",SUM(AJ24:AJ27))</f>
        <v/>
      </c>
      <c r="AJ28" s="58"/>
      <c r="AK28" s="57" t="str">
        <f t="shared" si="64"/>
        <v/>
      </c>
      <c r="AL28" s="58"/>
      <c r="AM28" s="57" t="str">
        <f t="shared" si="64"/>
        <v/>
      </c>
      <c r="AN28" s="58"/>
      <c r="AO28" s="57" t="str">
        <f t="shared" ref="AO28:AS28" si="65">IF(SUM(AP24:AP27)&lt;0.5,"",SUM(AP24:AP27))</f>
        <v/>
      </c>
      <c r="AP28" s="58"/>
      <c r="AQ28" s="57" t="str">
        <f t="shared" si="65"/>
        <v/>
      </c>
      <c r="AR28" s="58"/>
      <c r="AS28" s="57" t="str">
        <f t="shared" si="65"/>
        <v/>
      </c>
      <c r="AT28" s="58"/>
      <c r="AU28" s="57" t="str">
        <f t="shared" ref="AU28:AY28" si="66">IF(SUM(AV24:AV27)&lt;0.5,"",SUM(AV24:AV27))</f>
        <v/>
      </c>
      <c r="AV28" s="58"/>
      <c r="AW28" s="57" t="str">
        <f t="shared" si="66"/>
        <v/>
      </c>
      <c r="AX28" s="58"/>
      <c r="AY28" s="57" t="str">
        <f t="shared" si="66"/>
        <v/>
      </c>
      <c r="AZ28" s="58"/>
      <c r="BA28" s="57" t="str">
        <f t="shared" ref="BA28:BE28" si="67">IF(SUM(BB24:BB27)&lt;0.5,"",SUM(BB24:BB27))</f>
        <v/>
      </c>
      <c r="BB28" s="58"/>
      <c r="BC28" s="57" t="str">
        <f t="shared" si="67"/>
        <v/>
      </c>
      <c r="BD28" s="58"/>
      <c r="BE28" s="57" t="str">
        <f t="shared" si="67"/>
        <v/>
      </c>
      <c r="BF28" s="58"/>
      <c r="BG28" s="57" t="str">
        <f t="shared" ref="BG28:BK28" si="68">IF(SUM(BH24:BH27)&lt;0.5,"",SUM(BH24:BH27))</f>
        <v/>
      </c>
      <c r="BH28" s="58"/>
      <c r="BI28" s="57" t="str">
        <f t="shared" si="68"/>
        <v/>
      </c>
      <c r="BJ28" s="58"/>
      <c r="BK28" s="57" t="str">
        <f t="shared" si="68"/>
        <v/>
      </c>
      <c r="BL28" s="58"/>
      <c r="BM28" s="57" t="str">
        <f t="shared" ref="BM28:BQ28" si="69">IF(SUM(BN24:BN27)&lt;0.5,"",SUM(BN24:BN27))</f>
        <v/>
      </c>
      <c r="BN28" s="58"/>
      <c r="BO28" s="57" t="str">
        <f t="shared" si="69"/>
        <v/>
      </c>
      <c r="BP28" s="58"/>
      <c r="BQ28" s="57" t="str">
        <f t="shared" si="69"/>
        <v/>
      </c>
      <c r="BR28" s="71"/>
    </row>
  </sheetData>
  <sheetProtection sheet="1" selectLockedCells="1" formatColumns="0" objects="1"/>
  <mergeCells count="223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L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T28"/>
  <sheetViews>
    <sheetView workbookViewId="0">
      <pane xSplit="10" ySplit="3" topLeftCell="AF4" activePane="bottomRight" state="frozen"/>
      <selection/>
      <selection pane="topRight"/>
      <selection pane="bottomLeft"/>
      <selection pane="bottomRight" activeCell="AL5" sqref="AL5"/>
    </sheetView>
  </sheetViews>
  <sheetFormatPr defaultColWidth="9" defaultRowHeight="15.75"/>
  <cols>
    <col min="1" max="1" width="2.75333333333333" style="1" customWidth="1"/>
    <col min="2" max="2" width="8.5" style="1"/>
    <col min="3" max="3" width="8.37333333333333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5.37333333333333" style="1" customWidth="1"/>
    <col min="13" max="13" width="6.37333333333333" style="1"/>
    <col min="14" max="14" width="8.12666666666667" style="1"/>
    <col min="15" max="15" width="6.37333333333333" style="1"/>
    <col min="16" max="16" width="5.5" style="1"/>
    <col min="17" max="17" width="6.37333333333333" style="1"/>
    <col min="18" max="18" width="5.5" style="1"/>
    <col min="19" max="19" width="6.37333333333333" style="1"/>
    <col min="20" max="20" width="8" style="1"/>
    <col min="21" max="21" width="6.37333333333333" style="1"/>
    <col min="22" max="22" width="5.6" style="1"/>
    <col min="23" max="23" width="6.37333333333333" style="1"/>
    <col min="24" max="24" width="4.75333333333333" style="1"/>
    <col min="25" max="25" width="6.37333333333333" style="1"/>
    <col min="26" max="26" width="8" style="1"/>
    <col min="27" max="27" width="6.37333333333333" style="1"/>
    <col min="28" max="28" width="4.75333333333333" style="1"/>
    <col min="29" max="29" width="6.37333333333333" style="1"/>
    <col min="30" max="30" width="4.75333333333333" style="1"/>
    <col min="31" max="31" width="6.37333333333333" style="1"/>
    <col min="32" max="32" width="7.2" style="1"/>
    <col min="33" max="33" width="6.37333333333333" style="1"/>
    <col min="34" max="34" width="7.2" style="1"/>
    <col min="35" max="35" width="6.37333333333333" style="1"/>
    <col min="36" max="36" width="7.2" style="1"/>
    <col min="37" max="37" width="6.37333333333333" style="1"/>
    <col min="38" max="38" width="7.2" style="1"/>
    <col min="39" max="39" width="6.37333333333333" style="1"/>
    <col min="40" max="40" width="8" style="1"/>
    <col min="41" max="41" width="6.37333333333333" style="1"/>
    <col min="42" max="42" width="8" style="1"/>
    <col min="43" max="43" width="6.37333333333333" style="1"/>
    <col min="44" max="44" width="4.75333333333333" style="1"/>
    <col min="45" max="45" width="6.37333333333333" style="1"/>
    <col min="46" max="46" width="7.2" style="1"/>
    <col min="47" max="47" width="6.37333333333333" style="1"/>
    <col min="48" max="48" width="7.2" style="1"/>
    <col min="49" max="49" width="6.37333333333333" style="1"/>
    <col min="50" max="50" width="4.75333333333333" style="1"/>
    <col min="51" max="51" width="6.37333333333333" style="1"/>
    <col min="52" max="52" width="7.2" style="1"/>
    <col min="53" max="53" width="6.37333333333333" style="1"/>
    <col min="54" max="54" width="7.2" style="1"/>
    <col min="55" max="55" width="6.37333333333333" style="1"/>
    <col min="56" max="56" width="7.2" style="1"/>
    <col min="57" max="57" width="6.37333333333333" style="1"/>
    <col min="58" max="58" width="4.75333333333333" style="1"/>
    <col min="59" max="59" width="6.37333333333333" style="1"/>
    <col min="60" max="60" width="4.75333333333333" style="1"/>
    <col min="61" max="61" width="6.37333333333333" style="1"/>
    <col min="62" max="62" width="7.2" style="1"/>
    <col min="63" max="63" width="6.37333333333333" style="1"/>
    <col min="64" max="64" width="7.2" style="1"/>
    <col min="65" max="65" width="6.37333333333333" style="1"/>
    <col min="66" max="66" width="7.2" style="1"/>
    <col min="67" max="67" width="6.37333333333333" style="1"/>
    <col min="68" max="68" width="4.75333333333333" style="1"/>
    <col min="69" max="69" width="6.37333333333333" style="1"/>
    <col min="70" max="70" width="4.75333333333333" style="1"/>
    <col min="71" max="71" width="6.37333333333333" style="1"/>
    <col min="72" max="72" width="4.75333333333333" style="1"/>
    <col min="73" max="16384" width="9" style="1"/>
  </cols>
  <sheetData>
    <row r="1" ht="7.5" customHeight="1"/>
    <row r="2" ht="24" customHeight="1" spans="2:72">
      <c r="B2" s="2">
        <f>SUM(年度总表!B2)</f>
        <v>2017</v>
      </c>
      <c r="C2" s="3" t="s">
        <v>51</v>
      </c>
      <c r="D2" s="4">
        <v>12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星期五</v>
      </c>
      <c r="L2" s="34">
        <f>DATE(B2,D2,1)</f>
        <v>43070</v>
      </c>
      <c r="M2" s="35" t="str">
        <f t="shared" si="0"/>
        <v>星期六</v>
      </c>
      <c r="N2" s="34">
        <f t="shared" ref="N2:R2" si="1">DATE(YEAR(L2),MONTH(L2),DAY(L2)+1)</f>
        <v>43071</v>
      </c>
      <c r="O2" s="36" t="str">
        <f t="shared" si="0"/>
        <v>星期日</v>
      </c>
      <c r="P2" s="37">
        <f t="shared" si="1"/>
        <v>43072</v>
      </c>
      <c r="Q2" s="59" t="str">
        <f t="shared" ref="Q2:U2" si="2">TEXT(R2,"aaaa")</f>
        <v>星期一</v>
      </c>
      <c r="R2" s="37">
        <f t="shared" si="1"/>
        <v>43073</v>
      </c>
      <c r="S2" s="59" t="str">
        <f t="shared" si="2"/>
        <v>星期二</v>
      </c>
      <c r="T2" s="37">
        <f t="shared" ref="T2:X2" si="3">DATE(YEAR(R2),MONTH(R2),DAY(R2)+1)</f>
        <v>43074</v>
      </c>
      <c r="U2" s="59" t="str">
        <f t="shared" si="2"/>
        <v>星期三</v>
      </c>
      <c r="V2" s="37">
        <f t="shared" si="3"/>
        <v>43075</v>
      </c>
      <c r="W2" s="59" t="str">
        <f t="shared" ref="W2:AA2" si="4">TEXT(X2,"aaaa")</f>
        <v>星期四</v>
      </c>
      <c r="X2" s="37">
        <f t="shared" si="3"/>
        <v>43076</v>
      </c>
      <c r="Y2" s="59" t="str">
        <f t="shared" si="4"/>
        <v>星期五</v>
      </c>
      <c r="Z2" s="37">
        <f t="shared" ref="Z2:AD2" si="5">DATE(YEAR(X2),MONTH(X2),DAY(X2)+1)</f>
        <v>43077</v>
      </c>
      <c r="AA2" s="59" t="str">
        <f t="shared" si="4"/>
        <v>星期六</v>
      </c>
      <c r="AB2" s="37">
        <f t="shared" si="5"/>
        <v>43078</v>
      </c>
      <c r="AC2" s="59" t="str">
        <f t="shared" ref="AC2:AG2" si="6">TEXT(AD2,"aaaa")</f>
        <v>星期日</v>
      </c>
      <c r="AD2" s="37">
        <f t="shared" si="5"/>
        <v>43079</v>
      </c>
      <c r="AE2" s="59" t="str">
        <f t="shared" si="6"/>
        <v>星期一</v>
      </c>
      <c r="AF2" s="37">
        <f t="shared" ref="AF2:AJ2" si="7">DATE(YEAR(AD2),MONTH(AD2),DAY(AD2)+1)</f>
        <v>43080</v>
      </c>
      <c r="AG2" s="59" t="str">
        <f t="shared" si="6"/>
        <v>星期二</v>
      </c>
      <c r="AH2" s="37">
        <f t="shared" si="7"/>
        <v>43081</v>
      </c>
      <c r="AI2" s="59" t="str">
        <f t="shared" ref="AI2:AM2" si="8">TEXT(AJ2,"aaaa")</f>
        <v>星期三</v>
      </c>
      <c r="AJ2" s="37">
        <f t="shared" si="7"/>
        <v>43082</v>
      </c>
      <c r="AK2" s="59" t="str">
        <f t="shared" si="8"/>
        <v>星期四</v>
      </c>
      <c r="AL2" s="37">
        <f t="shared" ref="AL2:AP2" si="9">DATE(YEAR(AJ2),MONTH(AJ2),DAY(AJ2)+1)</f>
        <v>43083</v>
      </c>
      <c r="AM2" s="59" t="str">
        <f t="shared" si="8"/>
        <v>星期五</v>
      </c>
      <c r="AN2" s="37">
        <f t="shared" si="9"/>
        <v>43084</v>
      </c>
      <c r="AO2" s="59" t="str">
        <f t="shared" ref="AO2:AS2" si="10">TEXT(AP2,"aaaa")</f>
        <v>星期六</v>
      </c>
      <c r="AP2" s="37">
        <f t="shared" si="9"/>
        <v>43085</v>
      </c>
      <c r="AQ2" s="59" t="str">
        <f t="shared" si="10"/>
        <v>星期日</v>
      </c>
      <c r="AR2" s="37">
        <f t="shared" ref="AR2:AV2" si="11">DATE(YEAR(AP2),MONTH(AP2),DAY(AP2)+1)</f>
        <v>43086</v>
      </c>
      <c r="AS2" s="59" t="str">
        <f t="shared" si="10"/>
        <v>星期一</v>
      </c>
      <c r="AT2" s="37">
        <f t="shared" si="11"/>
        <v>43087</v>
      </c>
      <c r="AU2" s="59" t="str">
        <f t="shared" ref="AU2:AY2" si="12">TEXT(AV2,"aaaa")</f>
        <v>星期二</v>
      </c>
      <c r="AV2" s="37">
        <f t="shared" si="11"/>
        <v>43088</v>
      </c>
      <c r="AW2" s="59" t="str">
        <f t="shared" si="12"/>
        <v>星期三</v>
      </c>
      <c r="AX2" s="37">
        <f t="shared" ref="AX2:BB2" si="13">DATE(YEAR(AV2),MONTH(AV2),DAY(AV2)+1)</f>
        <v>43089</v>
      </c>
      <c r="AY2" s="59" t="str">
        <f t="shared" si="12"/>
        <v>星期四</v>
      </c>
      <c r="AZ2" s="37">
        <f t="shared" si="13"/>
        <v>43090</v>
      </c>
      <c r="BA2" s="59" t="str">
        <f t="shared" ref="BA2:BE2" si="14">TEXT(BB2,"aaaa")</f>
        <v>星期五</v>
      </c>
      <c r="BB2" s="37">
        <f t="shared" si="13"/>
        <v>43091</v>
      </c>
      <c r="BC2" s="59" t="str">
        <f t="shared" si="14"/>
        <v>星期六</v>
      </c>
      <c r="BD2" s="37">
        <f t="shared" ref="BD2:BH2" si="15">DATE(YEAR(BB2),MONTH(BB2),DAY(BB2)+1)</f>
        <v>43092</v>
      </c>
      <c r="BE2" s="59" t="str">
        <f t="shared" si="14"/>
        <v>星期日</v>
      </c>
      <c r="BF2" s="37">
        <f t="shared" si="15"/>
        <v>43093</v>
      </c>
      <c r="BG2" s="59" t="str">
        <f t="shared" ref="BG2:BK2" si="16">TEXT(BH2,"aaaa")</f>
        <v>星期一</v>
      </c>
      <c r="BH2" s="37">
        <f t="shared" si="15"/>
        <v>43094</v>
      </c>
      <c r="BI2" s="59" t="str">
        <f t="shared" si="16"/>
        <v>星期二</v>
      </c>
      <c r="BJ2" s="37">
        <f t="shared" ref="BJ2:BN2" si="17">DATE(YEAR(BH2),MONTH(BH2),DAY(BH2)+1)</f>
        <v>43095</v>
      </c>
      <c r="BK2" s="59" t="str">
        <f t="shared" si="16"/>
        <v>星期三</v>
      </c>
      <c r="BL2" s="37">
        <f t="shared" si="17"/>
        <v>43096</v>
      </c>
      <c r="BM2" s="59" t="str">
        <f t="shared" ref="BM2:BQ2" si="18">TEXT(BN2,"aaaa")</f>
        <v>星期四</v>
      </c>
      <c r="BN2" s="37">
        <f t="shared" si="17"/>
        <v>43097</v>
      </c>
      <c r="BO2" s="59" t="str">
        <f t="shared" si="18"/>
        <v>星期五</v>
      </c>
      <c r="BP2" s="37">
        <f t="shared" ref="BP2:BT2" si="19">DATE(YEAR(BN2),MONTH(BN2),DAY(BN2)+1)</f>
        <v>43098</v>
      </c>
      <c r="BQ2" s="59" t="str">
        <f t="shared" si="18"/>
        <v>星期六</v>
      </c>
      <c r="BR2" s="37">
        <f t="shared" si="19"/>
        <v>43099</v>
      </c>
      <c r="BS2" s="59" t="str">
        <f>TEXT(BT2,"aaaa")</f>
        <v>星期日</v>
      </c>
      <c r="BT2" s="60">
        <f t="shared" si="19"/>
        <v>43100</v>
      </c>
    </row>
    <row r="3" ht="24" customHeight="1" spans="2:72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39" t="s">
        <v>57</v>
      </c>
      <c r="BS3" s="39" t="s">
        <v>56</v>
      </c>
      <c r="BT3" s="61" t="s">
        <v>57</v>
      </c>
    </row>
    <row r="4" ht="16.5" spans="2:72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  <c r="BS4" s="41"/>
      <c r="BT4" s="42"/>
    </row>
    <row r="5" spans="2:72">
      <c r="B5" s="13" t="s">
        <v>61</v>
      </c>
      <c r="C5" s="14"/>
      <c r="D5" s="15"/>
      <c r="E5" s="12"/>
      <c r="F5" s="16" t="s">
        <v>21</v>
      </c>
      <c r="G5" s="17">
        <f>IF(SUM(K7:BT7)&lt;0.5,"￥",SUM(K7:BT7))</f>
        <v>372.76</v>
      </c>
      <c r="H5" s="18">
        <f t="shared" ref="H5:H11" si="20">IF(ISERROR(G5/$G$12),"%",G5/$G$12)</f>
        <v>0.430324509656789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>
        <v>372.76</v>
      </c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44"/>
      <c r="BR5" s="45"/>
      <c r="BS5" s="62"/>
      <c r="BT5" s="63"/>
    </row>
    <row r="6" ht="16.5" spans="2:72">
      <c r="B6" s="13" t="s">
        <v>62</v>
      </c>
      <c r="C6" s="14"/>
      <c r="D6" s="15"/>
      <c r="E6" s="12"/>
      <c r="F6" s="16" t="s">
        <v>22</v>
      </c>
      <c r="G6" s="17">
        <f>IF(SUM(K11:BT11)&lt;0.5,"￥",SUM(K11:BT11))</f>
        <v>493.47</v>
      </c>
      <c r="H6" s="18">
        <f t="shared" si="20"/>
        <v>0.569675490343212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46"/>
      <c r="BR6" s="47"/>
      <c r="BS6" s="64"/>
      <c r="BT6" s="65"/>
    </row>
    <row r="7" ht="17.25" spans="2:72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IF(SUM(K14:BT14)&lt;0.5,"￥",SUM(K14:BT14))</f>
        <v>￥</v>
      </c>
      <c r="H7" s="18" t="str">
        <f t="shared" si="20"/>
        <v>%</v>
      </c>
      <c r="J7" s="43" t="s">
        <v>64</v>
      </c>
      <c r="K7" s="48" t="str">
        <f t="shared" ref="K7:O7" si="21">IF(SUM(L4:L6)&lt;0.5,"",SUM(L4:L6))</f>
        <v/>
      </c>
      <c r="L7" s="49"/>
      <c r="M7" s="48" t="str">
        <f t="shared" si="21"/>
        <v/>
      </c>
      <c r="N7" s="49"/>
      <c r="O7" s="48" t="str">
        <f t="shared" si="21"/>
        <v/>
      </c>
      <c r="P7" s="49"/>
      <c r="Q7" s="48" t="str">
        <f t="shared" ref="Q7:U7" si="22">IF(SUM(R4:R6)&lt;0.5,"",SUM(R4:R6))</f>
        <v/>
      </c>
      <c r="R7" s="49"/>
      <c r="S7" s="48" t="str">
        <f t="shared" si="22"/>
        <v/>
      </c>
      <c r="T7" s="49"/>
      <c r="U7" s="48" t="str">
        <f t="shared" si="22"/>
        <v/>
      </c>
      <c r="V7" s="49"/>
      <c r="W7" s="48" t="str">
        <f t="shared" ref="W7:AA7" si="23">IF(SUM(X4:X6)&lt;0.5,"",SUM(X4:X6))</f>
        <v/>
      </c>
      <c r="X7" s="49"/>
      <c r="Y7" s="48" t="str">
        <f t="shared" si="23"/>
        <v/>
      </c>
      <c r="Z7" s="49"/>
      <c r="AA7" s="48" t="str">
        <f t="shared" si="23"/>
        <v/>
      </c>
      <c r="AB7" s="49"/>
      <c r="AC7" s="48" t="str">
        <f t="shared" ref="AC7:AG7" si="24">IF(SUM(AD4:AD6)&lt;0.5,"",SUM(AD4:AD6))</f>
        <v/>
      </c>
      <c r="AD7" s="49"/>
      <c r="AE7" s="48" t="str">
        <f t="shared" si="24"/>
        <v/>
      </c>
      <c r="AF7" s="49"/>
      <c r="AG7" s="48" t="str">
        <f t="shared" si="24"/>
        <v/>
      </c>
      <c r="AH7" s="49"/>
      <c r="AI7" s="48" t="str">
        <f t="shared" ref="AI7:AM7" si="25">IF(SUM(AJ4:AJ6)&lt;0.5,"",SUM(AJ4:AJ6))</f>
        <v/>
      </c>
      <c r="AJ7" s="49"/>
      <c r="AK7" s="48">
        <f t="shared" si="25"/>
        <v>372.76</v>
      </c>
      <c r="AL7" s="49"/>
      <c r="AM7" s="48" t="str">
        <f t="shared" si="25"/>
        <v/>
      </c>
      <c r="AN7" s="49"/>
      <c r="AO7" s="48" t="str">
        <f t="shared" ref="AO7:AS7" si="26">IF(SUM(AP4:AP6)&lt;0.5,"",SUM(AP4:AP6))</f>
        <v/>
      </c>
      <c r="AP7" s="49"/>
      <c r="AQ7" s="48" t="str">
        <f t="shared" si="26"/>
        <v/>
      </c>
      <c r="AR7" s="49"/>
      <c r="AS7" s="48" t="str">
        <f t="shared" si="26"/>
        <v/>
      </c>
      <c r="AT7" s="49"/>
      <c r="AU7" s="48" t="str">
        <f t="shared" ref="AU7:AY7" si="27">IF(SUM(AV4:AV6)&lt;0.5,"",SUM(AV4:AV6))</f>
        <v/>
      </c>
      <c r="AV7" s="49"/>
      <c r="AW7" s="48" t="str">
        <f t="shared" si="27"/>
        <v/>
      </c>
      <c r="AX7" s="49"/>
      <c r="AY7" s="48" t="str">
        <f t="shared" si="27"/>
        <v/>
      </c>
      <c r="AZ7" s="49"/>
      <c r="BA7" s="48" t="str">
        <f t="shared" ref="BA7:BE7" si="28">IF(SUM(BB4:BB6)&lt;0.5,"",SUM(BB4:BB6))</f>
        <v/>
      </c>
      <c r="BB7" s="49"/>
      <c r="BC7" s="48" t="str">
        <f t="shared" si="28"/>
        <v/>
      </c>
      <c r="BD7" s="49"/>
      <c r="BE7" s="48" t="str">
        <f t="shared" si="28"/>
        <v/>
      </c>
      <c r="BF7" s="49"/>
      <c r="BG7" s="48" t="str">
        <f t="shared" ref="BG7:BK7" si="29">IF(SUM(BH4:BH6)&lt;0.5,"",SUM(BH4:BH6))</f>
        <v/>
      </c>
      <c r="BH7" s="49"/>
      <c r="BI7" s="48" t="str">
        <f t="shared" si="29"/>
        <v/>
      </c>
      <c r="BJ7" s="49"/>
      <c r="BK7" s="48" t="str">
        <f t="shared" si="29"/>
        <v/>
      </c>
      <c r="BL7" s="49"/>
      <c r="BM7" s="48" t="str">
        <f t="shared" ref="BM7:BQ7" si="30">IF(SUM(BN4:BN6)&lt;0.5,"",SUM(BN4:BN6))</f>
        <v/>
      </c>
      <c r="BN7" s="49"/>
      <c r="BO7" s="48" t="str">
        <f t="shared" si="30"/>
        <v/>
      </c>
      <c r="BP7" s="49"/>
      <c r="BQ7" s="48" t="str">
        <f t="shared" si="30"/>
        <v/>
      </c>
      <c r="BR7" s="49"/>
      <c r="BS7" s="48" t="str">
        <f>IF(SUM(BT4:BT6)&lt;0.5,"",SUM(BT4:BT6))</f>
        <v/>
      </c>
      <c r="BT7" s="66"/>
    </row>
    <row r="8" ht="16.5" spans="2:72">
      <c r="B8" s="22" t="s">
        <v>65</v>
      </c>
      <c r="E8" s="10"/>
      <c r="F8" s="16" t="s">
        <v>24</v>
      </c>
      <c r="G8" s="17" t="str">
        <f>IF(SUM(K17:BT17)&lt;0.5,"￥",SUM(K17:BT17))</f>
        <v>￥</v>
      </c>
      <c r="H8" s="18" t="str">
        <f t="shared" si="20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41"/>
      <c r="BR8" s="42"/>
      <c r="BS8" s="67"/>
      <c r="BT8" s="68"/>
    </row>
    <row r="9" spans="2:72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IF(SUM(K20:BT20)&lt;0.5,"￥",SUM(K20:BT20))</f>
        <v>￥</v>
      </c>
      <c r="H9" s="18" t="str">
        <f t="shared" si="20"/>
        <v>%</v>
      </c>
      <c r="J9" s="43"/>
      <c r="K9" s="44"/>
      <c r="L9" s="45">
        <v>129.08</v>
      </c>
      <c r="M9" s="44"/>
      <c r="N9" s="45"/>
      <c r="O9" s="44"/>
      <c r="P9" s="45"/>
      <c r="Q9" s="44"/>
      <c r="R9" s="45"/>
      <c r="S9" s="44"/>
      <c r="T9" s="45">
        <v>-180.36</v>
      </c>
      <c r="U9" s="44"/>
      <c r="V9" s="45">
        <v>9.25</v>
      </c>
      <c r="W9" s="44"/>
      <c r="X9" s="45"/>
      <c r="Y9" s="44"/>
      <c r="Z9" s="45">
        <v>206.13</v>
      </c>
      <c r="AA9" s="44"/>
      <c r="AB9" s="45"/>
      <c r="AC9" s="44"/>
      <c r="AD9" s="45"/>
      <c r="AE9" s="44"/>
      <c r="AF9" s="45">
        <v>369.35</v>
      </c>
      <c r="AG9" s="44"/>
      <c r="AH9" s="45">
        <v>-96.33</v>
      </c>
      <c r="AI9" s="44"/>
      <c r="AJ9" s="45">
        <v>134.49</v>
      </c>
      <c r="AK9" s="44"/>
      <c r="AL9" s="45">
        <v>20.11</v>
      </c>
      <c r="AM9" s="44"/>
      <c r="AN9" s="45">
        <v>-172.55</v>
      </c>
      <c r="AO9" s="44"/>
      <c r="AP9" s="45">
        <v>-172.47</v>
      </c>
      <c r="AQ9" s="44"/>
      <c r="AR9" s="45"/>
      <c r="AS9" s="44"/>
      <c r="AT9" s="45">
        <v>-89.93</v>
      </c>
      <c r="AU9" s="44"/>
      <c r="AV9" s="45">
        <v>278.71</v>
      </c>
      <c r="AW9" s="44"/>
      <c r="AX9" s="45"/>
      <c r="AY9" s="44"/>
      <c r="AZ9" s="45">
        <v>-59.01</v>
      </c>
      <c r="BA9" s="44"/>
      <c r="BB9" s="45">
        <v>270.23</v>
      </c>
      <c r="BC9" s="44"/>
      <c r="BD9" s="45">
        <v>-45.02</v>
      </c>
      <c r="BE9" s="44"/>
      <c r="BF9" s="45"/>
      <c r="BG9" s="44"/>
      <c r="BH9" s="45"/>
      <c r="BI9" s="44"/>
      <c r="BJ9" s="45">
        <v>-24.69</v>
      </c>
      <c r="BK9" s="44"/>
      <c r="BL9" s="45">
        <v>-24.86</v>
      </c>
      <c r="BM9" s="44"/>
      <c r="BN9" s="45">
        <v>109.48</v>
      </c>
      <c r="BO9" s="44"/>
      <c r="BP9" s="45"/>
      <c r="BQ9" s="44"/>
      <c r="BR9" s="45"/>
      <c r="BS9" s="62"/>
      <c r="BT9" s="63"/>
    </row>
    <row r="10" spans="2:72">
      <c r="B10" s="23" t="s">
        <v>68</v>
      </c>
      <c r="C10" s="26">
        <f>G12</f>
        <v>866.23</v>
      </c>
      <c r="D10" s="27"/>
      <c r="E10" s="28"/>
      <c r="F10" s="16" t="s">
        <v>26</v>
      </c>
      <c r="G10" s="17" t="str">
        <f>IF(SUM(K23:BT23)&lt;0.5,"￥",SUM(K23:BT23))</f>
        <v>￥</v>
      </c>
      <c r="H10" s="18" t="str">
        <f t="shared" si="20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>
        <v>-27.72</v>
      </c>
      <c r="U10" s="46"/>
      <c r="V10" s="47"/>
      <c r="W10" s="46"/>
      <c r="X10" s="47"/>
      <c r="Y10" s="46"/>
      <c r="Z10" s="47">
        <v>-140.42</v>
      </c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46"/>
      <c r="BR10" s="47"/>
      <c r="BS10" s="64"/>
      <c r="BT10" s="65"/>
    </row>
    <row r="11" ht="17.25" spans="2:72">
      <c r="B11" s="23" t="s">
        <v>69</v>
      </c>
      <c r="C11" s="26">
        <f>IF(AND(C9="",C10="0"),"0",SUM(C9,-C10))</f>
        <v>-866.23</v>
      </c>
      <c r="D11" s="29"/>
      <c r="E11" s="28"/>
      <c r="F11" s="30"/>
      <c r="G11" s="17" t="str">
        <f>IF(SUM(K28:BT28)&lt;0.5,"￥",SUM(K28:BT28))</f>
        <v>￥</v>
      </c>
      <c r="H11" s="18" t="str">
        <f t="shared" si="20"/>
        <v>%</v>
      </c>
      <c r="J11" s="43" t="s">
        <v>64</v>
      </c>
      <c r="K11" s="48">
        <f>IF(,,SUM(L8:L10))</f>
        <v>129.08</v>
      </c>
      <c r="L11" s="49"/>
      <c r="M11" s="48">
        <f>IF(,,SUM(N8:N10))</f>
        <v>0</v>
      </c>
      <c r="N11" s="49"/>
      <c r="O11" s="48">
        <f>IF(,,SUM(P8:P10))</f>
        <v>0</v>
      </c>
      <c r="P11" s="49"/>
      <c r="Q11" s="48">
        <f>IF(,,SUM(R8:R10))</f>
        <v>0</v>
      </c>
      <c r="R11" s="49"/>
      <c r="S11" s="48">
        <f>IF(,,SUM(T8:T10))</f>
        <v>-208.08</v>
      </c>
      <c r="T11" s="49"/>
      <c r="U11" s="48">
        <f>IF(,,SUM(V8:V10))</f>
        <v>9.25</v>
      </c>
      <c r="V11" s="49"/>
      <c r="W11" s="48">
        <f>IF(,,SUM(X8:X10))</f>
        <v>0</v>
      </c>
      <c r="X11" s="49"/>
      <c r="Y11" s="48">
        <f>IF(,,SUM(Z8:Z10))</f>
        <v>65.71</v>
      </c>
      <c r="Z11" s="49"/>
      <c r="AA11" s="48">
        <f>IF(,,SUM(AB8:AB10))</f>
        <v>0</v>
      </c>
      <c r="AB11" s="49"/>
      <c r="AC11" s="48">
        <f>IF(,,SUM(AD8:AD10))</f>
        <v>0</v>
      </c>
      <c r="AD11" s="49"/>
      <c r="AE11" s="48">
        <f>IF(,,SUM(AF8:AF10))</f>
        <v>369.35</v>
      </c>
      <c r="AF11" s="49"/>
      <c r="AG11" s="48">
        <f>IF(,,SUM(AH8:AH10))</f>
        <v>-96.33</v>
      </c>
      <c r="AH11" s="49"/>
      <c r="AI11" s="48">
        <f>IF(,,SUM(AJ8:AJ10))</f>
        <v>134.49</v>
      </c>
      <c r="AJ11" s="49"/>
      <c r="AK11" s="48">
        <f>IF(,,SUM(AL8:AL10))</f>
        <v>20.11</v>
      </c>
      <c r="AL11" s="49"/>
      <c r="AM11" s="48">
        <f>IF(,,SUM(AN8:AN10))</f>
        <v>-172.55</v>
      </c>
      <c r="AN11" s="49"/>
      <c r="AO11" s="48">
        <f>IF(,,SUM(AP8:AP10))</f>
        <v>-172.47</v>
      </c>
      <c r="AP11" s="49"/>
      <c r="AQ11" s="48">
        <f>IF(,,SUM(AR8:AR10))</f>
        <v>0</v>
      </c>
      <c r="AR11" s="49"/>
      <c r="AS11" s="48">
        <f>IF(,,SUM(AT8:AT10))</f>
        <v>-89.93</v>
      </c>
      <c r="AT11" s="49"/>
      <c r="AU11" s="48">
        <f>IF(,,SUM(AV8:AV10))</f>
        <v>278.71</v>
      </c>
      <c r="AV11" s="49"/>
      <c r="AW11" s="48">
        <f>IF(,,SUM(AX8:AX10))</f>
        <v>0</v>
      </c>
      <c r="AX11" s="49"/>
      <c r="AY11" s="48">
        <f>IF(,,SUM(AZ8:AZ10))</f>
        <v>-59.01</v>
      </c>
      <c r="AZ11" s="49"/>
      <c r="BA11" s="48">
        <f>IF(,,SUM(BB8:BB10))</f>
        <v>270.23</v>
      </c>
      <c r="BB11" s="49"/>
      <c r="BC11" s="48">
        <f>IF(,,SUM(BD8:BD10))</f>
        <v>-45.02</v>
      </c>
      <c r="BD11" s="49"/>
      <c r="BE11" s="48">
        <f>IF(,,SUM(BF8:BF10))</f>
        <v>0</v>
      </c>
      <c r="BF11" s="49"/>
      <c r="BG11" s="48">
        <f>IF(,,SUM(BH8:BH10))</f>
        <v>0</v>
      </c>
      <c r="BH11" s="49"/>
      <c r="BI11" s="48">
        <f>IF(,,SUM(BJ8:BJ10))</f>
        <v>-24.69</v>
      </c>
      <c r="BJ11" s="49"/>
      <c r="BK11" s="48">
        <f>IF(,,SUM(BL8:BL10))</f>
        <v>-24.86</v>
      </c>
      <c r="BL11" s="49"/>
      <c r="BM11" s="48">
        <f>IF(,,SUM(BN8:BN10))</f>
        <v>109.48</v>
      </c>
      <c r="BN11" s="49"/>
      <c r="BO11" s="48">
        <f>IF(,,SUM(BP8:BP10))</f>
        <v>0</v>
      </c>
      <c r="BP11" s="49"/>
      <c r="BQ11" s="48">
        <f>IF(,,SUM(BR8:BR10))</f>
        <v>0</v>
      </c>
      <c r="BR11" s="49"/>
      <c r="BS11" s="48">
        <f>IF(,,SUM(BT8:BT10))</f>
        <v>0</v>
      </c>
      <c r="BT11" s="49"/>
    </row>
    <row r="12" spans="2:72">
      <c r="B12" s="23" t="s">
        <v>75</v>
      </c>
      <c r="C12" s="26">
        <f>SUM(November!D12)</f>
        <v>-6546.25</v>
      </c>
      <c r="D12" s="31">
        <f>C7-C10+C12</f>
        <v>-7412.48</v>
      </c>
      <c r="E12" s="28"/>
      <c r="F12" s="19" t="s">
        <v>71</v>
      </c>
      <c r="G12" s="20">
        <f>IF(SUM(G5:G11)&gt;0,SUM(G5:G11),"0")</f>
        <v>866.23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44"/>
      <c r="BR12" s="45"/>
      <c r="BS12" s="62"/>
      <c r="BT12" s="63"/>
    </row>
    <row r="13" ht="16.5" spans="5:72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46"/>
      <c r="BR13" s="47"/>
      <c r="BS13" s="64"/>
      <c r="BT13" s="65"/>
    </row>
    <row r="14" ht="17.25" spans="5:72">
      <c r="E14" s="28"/>
      <c r="F14" s="28"/>
      <c r="G14" s="28"/>
      <c r="H14" s="28"/>
      <c r="J14" s="43" t="s">
        <v>76</v>
      </c>
      <c r="K14" s="48" t="str">
        <f t="shared" ref="K14:O14" si="31">IF(SUM(L12:L13)&lt;0.5,"",SUM(L12:L13))</f>
        <v/>
      </c>
      <c r="L14" s="49"/>
      <c r="M14" s="48" t="str">
        <f t="shared" si="31"/>
        <v/>
      </c>
      <c r="N14" s="49"/>
      <c r="O14" s="48" t="str">
        <f t="shared" si="31"/>
        <v/>
      </c>
      <c r="P14" s="49"/>
      <c r="Q14" s="48" t="str">
        <f t="shared" ref="Q14:U14" si="32">IF(SUM(R12:R13)&lt;0.5,"",SUM(R12:R13))</f>
        <v/>
      </c>
      <c r="R14" s="49"/>
      <c r="S14" s="48" t="str">
        <f t="shared" si="32"/>
        <v/>
      </c>
      <c r="T14" s="49"/>
      <c r="U14" s="48" t="str">
        <f t="shared" si="32"/>
        <v/>
      </c>
      <c r="V14" s="49"/>
      <c r="W14" s="48" t="str">
        <f t="shared" ref="W14:AA14" si="33">IF(SUM(X12:X13)&lt;0.5,"",SUM(X12:X13))</f>
        <v/>
      </c>
      <c r="X14" s="49"/>
      <c r="Y14" s="48" t="str">
        <f t="shared" si="33"/>
        <v/>
      </c>
      <c r="Z14" s="49"/>
      <c r="AA14" s="48" t="str">
        <f t="shared" si="33"/>
        <v/>
      </c>
      <c r="AB14" s="49"/>
      <c r="AC14" s="48" t="str">
        <f t="shared" ref="AC14:AG14" si="34">IF(SUM(AD12:AD13)&lt;0.5,"",SUM(AD12:AD13))</f>
        <v/>
      </c>
      <c r="AD14" s="49"/>
      <c r="AE14" s="48" t="str">
        <f t="shared" si="34"/>
        <v/>
      </c>
      <c r="AF14" s="49"/>
      <c r="AG14" s="48" t="str">
        <f t="shared" si="34"/>
        <v/>
      </c>
      <c r="AH14" s="49"/>
      <c r="AI14" s="48" t="str">
        <f t="shared" ref="AI14:AM14" si="35">IF(SUM(AJ12:AJ13)&lt;0.5,"",SUM(AJ12:AJ13))</f>
        <v/>
      </c>
      <c r="AJ14" s="49"/>
      <c r="AK14" s="48" t="str">
        <f t="shared" si="35"/>
        <v/>
      </c>
      <c r="AL14" s="49"/>
      <c r="AM14" s="48" t="str">
        <f t="shared" si="35"/>
        <v/>
      </c>
      <c r="AN14" s="49"/>
      <c r="AO14" s="48" t="str">
        <f t="shared" ref="AO14:AS14" si="36">IF(SUM(AP12:AP13)&lt;0.5,"",SUM(AP12:AP13))</f>
        <v/>
      </c>
      <c r="AP14" s="49"/>
      <c r="AQ14" s="48" t="str">
        <f t="shared" si="36"/>
        <v/>
      </c>
      <c r="AR14" s="49"/>
      <c r="AS14" s="48" t="str">
        <f t="shared" si="36"/>
        <v/>
      </c>
      <c r="AT14" s="49"/>
      <c r="AU14" s="48" t="str">
        <f t="shared" ref="AU14:AY14" si="37">IF(SUM(AV12:AV13)&lt;0.5,"",SUM(AV12:AV13))</f>
        <v/>
      </c>
      <c r="AV14" s="49"/>
      <c r="AW14" s="48" t="str">
        <f t="shared" si="37"/>
        <v/>
      </c>
      <c r="AX14" s="49"/>
      <c r="AY14" s="48" t="str">
        <f t="shared" si="37"/>
        <v/>
      </c>
      <c r="AZ14" s="49"/>
      <c r="BA14" s="48" t="str">
        <f t="shared" ref="BA14:BE14" si="38">IF(SUM(BB12:BB13)&lt;0.5,"",SUM(BB12:BB13))</f>
        <v/>
      </c>
      <c r="BB14" s="49"/>
      <c r="BC14" s="48" t="str">
        <f t="shared" si="38"/>
        <v/>
      </c>
      <c r="BD14" s="49"/>
      <c r="BE14" s="48" t="str">
        <f t="shared" si="38"/>
        <v/>
      </c>
      <c r="BF14" s="49"/>
      <c r="BG14" s="48" t="str">
        <f t="shared" ref="BG14:BK14" si="39">IF(SUM(BH12:BH13)&lt;0.5,"",SUM(BH12:BH13))</f>
        <v/>
      </c>
      <c r="BH14" s="49"/>
      <c r="BI14" s="48" t="str">
        <f t="shared" si="39"/>
        <v/>
      </c>
      <c r="BJ14" s="49"/>
      <c r="BK14" s="48" t="str">
        <f t="shared" si="39"/>
        <v/>
      </c>
      <c r="BL14" s="49"/>
      <c r="BM14" s="48" t="str">
        <f t="shared" ref="BM14:BQ14" si="40">IF(SUM(BN12:BN13)&lt;0.5,"",SUM(BN12:BN13))</f>
        <v/>
      </c>
      <c r="BN14" s="49"/>
      <c r="BO14" s="48" t="str">
        <f t="shared" si="40"/>
        <v/>
      </c>
      <c r="BP14" s="49"/>
      <c r="BQ14" s="48" t="str">
        <f t="shared" si="40"/>
        <v/>
      </c>
      <c r="BR14" s="49"/>
      <c r="BS14" s="48" t="str">
        <f>IF(SUM(BT12:BT13)&lt;0.5,"",SUM(BT12:BT13))</f>
        <v/>
      </c>
      <c r="BT14" s="66"/>
    </row>
    <row r="15" ht="16.5" spans="5:72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44"/>
      <c r="BR15" s="45"/>
      <c r="BS15" s="62"/>
      <c r="BT15" s="63"/>
    </row>
    <row r="16" spans="5:72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46"/>
      <c r="BR16" s="47"/>
      <c r="BS16" s="64"/>
      <c r="BT16" s="65"/>
    </row>
    <row r="17" ht="17.25" spans="5:72">
      <c r="E17" s="28"/>
      <c r="F17" s="28"/>
      <c r="G17" s="28"/>
      <c r="H17" s="28"/>
      <c r="J17" s="43" t="s">
        <v>76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  <c r="BS17" s="48">
        <f>IF(,,SUM(BT15:BT16))</f>
        <v>0</v>
      </c>
      <c r="BT17" s="49"/>
    </row>
    <row r="18" spans="10:72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44"/>
      <c r="BR18" s="45"/>
      <c r="BS18" s="62"/>
      <c r="BT18" s="63"/>
    </row>
    <row r="19" ht="16.5" spans="10:72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46"/>
      <c r="BR19" s="47"/>
      <c r="BS19" s="64"/>
      <c r="BT19" s="65"/>
    </row>
    <row r="20" ht="17.25" spans="10:72">
      <c r="J20" s="43" t="s">
        <v>76</v>
      </c>
      <c r="K20" s="48" t="str">
        <f t="shared" ref="K20:O20" si="41">IF(SUM(L18:L19)&lt;0.5,"",SUM(L18:L19))</f>
        <v/>
      </c>
      <c r="L20" s="49"/>
      <c r="M20" s="48" t="str">
        <f t="shared" si="41"/>
        <v/>
      </c>
      <c r="N20" s="49"/>
      <c r="O20" s="48" t="str">
        <f t="shared" si="41"/>
        <v/>
      </c>
      <c r="P20" s="49"/>
      <c r="Q20" s="48" t="str">
        <f t="shared" ref="Q20:U20" si="42">IF(SUM(R18:R19)&lt;0.5,"",SUM(R18:R19))</f>
        <v/>
      </c>
      <c r="R20" s="49"/>
      <c r="S20" s="48" t="str">
        <f t="shared" si="42"/>
        <v/>
      </c>
      <c r="T20" s="49"/>
      <c r="U20" s="48" t="str">
        <f t="shared" si="42"/>
        <v/>
      </c>
      <c r="V20" s="49"/>
      <c r="W20" s="48" t="str">
        <f t="shared" ref="W20:AA20" si="43">IF(SUM(X18:X19)&lt;0.5,"",SUM(X18:X19))</f>
        <v/>
      </c>
      <c r="X20" s="49"/>
      <c r="Y20" s="48" t="str">
        <f t="shared" si="43"/>
        <v/>
      </c>
      <c r="Z20" s="49"/>
      <c r="AA20" s="48" t="str">
        <f t="shared" si="43"/>
        <v/>
      </c>
      <c r="AB20" s="49"/>
      <c r="AC20" s="48" t="str">
        <f t="shared" ref="AC20:AG20" si="44">IF(SUM(AD18:AD19)&lt;0.5,"",SUM(AD18:AD19))</f>
        <v/>
      </c>
      <c r="AD20" s="49"/>
      <c r="AE20" s="48" t="str">
        <f t="shared" si="44"/>
        <v/>
      </c>
      <c r="AF20" s="49"/>
      <c r="AG20" s="48" t="str">
        <f t="shared" si="44"/>
        <v/>
      </c>
      <c r="AH20" s="49"/>
      <c r="AI20" s="48" t="str">
        <f t="shared" ref="AI20:AM20" si="45">IF(SUM(AJ18:AJ19)&lt;0.5,"",SUM(AJ18:AJ19))</f>
        <v/>
      </c>
      <c r="AJ20" s="49"/>
      <c r="AK20" s="48" t="str">
        <f t="shared" si="45"/>
        <v/>
      </c>
      <c r="AL20" s="49"/>
      <c r="AM20" s="48" t="str">
        <f t="shared" si="45"/>
        <v/>
      </c>
      <c r="AN20" s="49"/>
      <c r="AO20" s="48" t="str">
        <f t="shared" ref="AO20:AS20" si="46">IF(SUM(AP18:AP19)&lt;0.5,"",SUM(AP18:AP19))</f>
        <v/>
      </c>
      <c r="AP20" s="49"/>
      <c r="AQ20" s="48" t="str">
        <f t="shared" si="46"/>
        <v/>
      </c>
      <c r="AR20" s="49"/>
      <c r="AS20" s="48" t="str">
        <f t="shared" si="46"/>
        <v/>
      </c>
      <c r="AT20" s="49"/>
      <c r="AU20" s="48" t="str">
        <f t="shared" ref="AU20:AY20" si="47">IF(SUM(AV18:AV19)&lt;0.5,"",SUM(AV18:AV19))</f>
        <v/>
      </c>
      <c r="AV20" s="49"/>
      <c r="AW20" s="48" t="str">
        <f t="shared" si="47"/>
        <v/>
      </c>
      <c r="AX20" s="49"/>
      <c r="AY20" s="48" t="str">
        <f t="shared" si="47"/>
        <v/>
      </c>
      <c r="AZ20" s="49"/>
      <c r="BA20" s="48" t="str">
        <f t="shared" ref="BA20:BE20" si="48">IF(SUM(BB18:BB19)&lt;0.5,"",SUM(BB18:BB19))</f>
        <v/>
      </c>
      <c r="BB20" s="49"/>
      <c r="BC20" s="48" t="str">
        <f t="shared" si="48"/>
        <v/>
      </c>
      <c r="BD20" s="49"/>
      <c r="BE20" s="48" t="str">
        <f t="shared" si="48"/>
        <v/>
      </c>
      <c r="BF20" s="49"/>
      <c r="BG20" s="48" t="str">
        <f t="shared" ref="BG20:BK20" si="49">IF(SUM(BH18:BH19)&lt;0.5,"",SUM(BH18:BH19))</f>
        <v/>
      </c>
      <c r="BH20" s="49"/>
      <c r="BI20" s="48" t="str">
        <f t="shared" si="49"/>
        <v/>
      </c>
      <c r="BJ20" s="49"/>
      <c r="BK20" s="48" t="str">
        <f t="shared" si="49"/>
        <v/>
      </c>
      <c r="BL20" s="49"/>
      <c r="BM20" s="48" t="str">
        <f t="shared" ref="BM20:BQ20" si="50">IF(SUM(BN18:BN19)&lt;0.5,"",SUM(BN18:BN19))</f>
        <v/>
      </c>
      <c r="BN20" s="49"/>
      <c r="BO20" s="48" t="str">
        <f t="shared" si="50"/>
        <v/>
      </c>
      <c r="BP20" s="49"/>
      <c r="BQ20" s="48" t="str">
        <f t="shared" si="50"/>
        <v/>
      </c>
      <c r="BR20" s="49"/>
      <c r="BS20" s="48" t="str">
        <f>IF(SUM(BT18:BT19)&lt;0.5,"",SUM(BT18:BT19))</f>
        <v/>
      </c>
      <c r="BT20" s="66"/>
    </row>
    <row r="21" spans="10:72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44"/>
      <c r="BR21" s="45"/>
      <c r="BS21" s="62"/>
      <c r="BT21" s="63"/>
    </row>
    <row r="22" ht="16.5" spans="10:72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46"/>
      <c r="BR22" s="47"/>
      <c r="BS22" s="64"/>
      <c r="BT22" s="65"/>
    </row>
    <row r="23" ht="17.25" spans="10:72">
      <c r="J23" s="43" t="s">
        <v>76</v>
      </c>
      <c r="K23" s="48" t="str">
        <f t="shared" ref="K23:O23" si="51">IF(SUM(L21:L22)&lt;0.5,"",SUM(L21:L22))</f>
        <v/>
      </c>
      <c r="L23" s="49"/>
      <c r="M23" s="48" t="str">
        <f t="shared" si="51"/>
        <v/>
      </c>
      <c r="N23" s="49"/>
      <c r="O23" s="48" t="str">
        <f t="shared" si="51"/>
        <v/>
      </c>
      <c r="P23" s="49"/>
      <c r="Q23" s="48" t="str">
        <f t="shared" ref="Q23:U23" si="52">IF(SUM(R21:R22)&lt;0.5,"",SUM(R21:R22))</f>
        <v/>
      </c>
      <c r="R23" s="49"/>
      <c r="S23" s="48" t="str">
        <f t="shared" si="52"/>
        <v/>
      </c>
      <c r="T23" s="49"/>
      <c r="U23" s="48" t="str">
        <f t="shared" si="52"/>
        <v/>
      </c>
      <c r="V23" s="49"/>
      <c r="W23" s="48" t="str">
        <f t="shared" ref="W23:AA23" si="53">IF(SUM(X21:X22)&lt;0.5,"",SUM(X21:X22))</f>
        <v/>
      </c>
      <c r="X23" s="49"/>
      <c r="Y23" s="48" t="str">
        <f t="shared" si="53"/>
        <v/>
      </c>
      <c r="Z23" s="49"/>
      <c r="AA23" s="48" t="str">
        <f t="shared" si="53"/>
        <v/>
      </c>
      <c r="AB23" s="49"/>
      <c r="AC23" s="48" t="str">
        <f t="shared" ref="AC23:AG23" si="54">IF(SUM(AD21:AD22)&lt;0.5,"",SUM(AD21:AD22))</f>
        <v/>
      </c>
      <c r="AD23" s="49"/>
      <c r="AE23" s="48" t="str">
        <f t="shared" si="54"/>
        <v/>
      </c>
      <c r="AF23" s="49"/>
      <c r="AG23" s="48" t="str">
        <f t="shared" si="54"/>
        <v/>
      </c>
      <c r="AH23" s="49"/>
      <c r="AI23" s="48" t="str">
        <f t="shared" ref="AI23:AM23" si="55">IF(SUM(AJ21:AJ22)&lt;0.5,"",SUM(AJ21:AJ22))</f>
        <v/>
      </c>
      <c r="AJ23" s="49"/>
      <c r="AK23" s="48" t="str">
        <f t="shared" si="55"/>
        <v/>
      </c>
      <c r="AL23" s="49"/>
      <c r="AM23" s="48" t="str">
        <f t="shared" si="55"/>
        <v/>
      </c>
      <c r="AN23" s="49"/>
      <c r="AO23" s="48" t="str">
        <f t="shared" ref="AO23:AS23" si="56">IF(SUM(AP21:AP22)&lt;0.5,"",SUM(AP21:AP22))</f>
        <v/>
      </c>
      <c r="AP23" s="49"/>
      <c r="AQ23" s="48" t="str">
        <f t="shared" si="56"/>
        <v/>
      </c>
      <c r="AR23" s="49"/>
      <c r="AS23" s="48" t="str">
        <f t="shared" si="56"/>
        <v/>
      </c>
      <c r="AT23" s="49"/>
      <c r="AU23" s="48" t="str">
        <f t="shared" ref="AU23:AY23" si="57">IF(SUM(AV21:AV22)&lt;0.5,"",SUM(AV21:AV22))</f>
        <v/>
      </c>
      <c r="AV23" s="49"/>
      <c r="AW23" s="48" t="str">
        <f t="shared" si="57"/>
        <v/>
      </c>
      <c r="AX23" s="49"/>
      <c r="AY23" s="48" t="str">
        <f t="shared" si="57"/>
        <v/>
      </c>
      <c r="AZ23" s="49"/>
      <c r="BA23" s="48" t="str">
        <f t="shared" ref="BA23:BE23" si="58">IF(SUM(BB21:BB22)&lt;0.5,"",SUM(BB21:BB22))</f>
        <v/>
      </c>
      <c r="BB23" s="49"/>
      <c r="BC23" s="48" t="str">
        <f t="shared" si="58"/>
        <v/>
      </c>
      <c r="BD23" s="49"/>
      <c r="BE23" s="48" t="str">
        <f t="shared" si="58"/>
        <v/>
      </c>
      <c r="BF23" s="49"/>
      <c r="BG23" s="48" t="str">
        <f t="shared" ref="BG23:BK23" si="59">IF(SUM(BH21:BH22)&lt;0.5,"",SUM(BH21:BH22))</f>
        <v/>
      </c>
      <c r="BH23" s="49"/>
      <c r="BI23" s="48" t="str">
        <f t="shared" si="59"/>
        <v/>
      </c>
      <c r="BJ23" s="49"/>
      <c r="BK23" s="48" t="str">
        <f t="shared" si="59"/>
        <v/>
      </c>
      <c r="BL23" s="49"/>
      <c r="BM23" s="48" t="str">
        <f t="shared" ref="BM23:BQ23" si="60">IF(SUM(BN21:BN22)&lt;0.5,"",SUM(BN21:BN22))</f>
        <v/>
      </c>
      <c r="BN23" s="49"/>
      <c r="BO23" s="48" t="str">
        <f t="shared" si="60"/>
        <v/>
      </c>
      <c r="BP23" s="49"/>
      <c r="BQ23" s="48" t="str">
        <f t="shared" si="60"/>
        <v/>
      </c>
      <c r="BR23" s="49"/>
      <c r="BS23" s="48" t="str">
        <f>IF(SUM(BT21:BT22)&lt;0.5,"",SUM(BT21:BT22))</f>
        <v/>
      </c>
      <c r="BT23" s="66"/>
    </row>
    <row r="24" spans="10:72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41"/>
      <c r="BR24" s="42"/>
      <c r="BS24" s="67"/>
      <c r="BT24" s="68"/>
    </row>
    <row r="25" spans="10:72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55"/>
      <c r="BR25" s="56"/>
      <c r="BS25" s="69"/>
      <c r="BT25" s="70"/>
    </row>
    <row r="26" spans="7:72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44"/>
      <c r="BR26" s="45"/>
      <c r="BS26" s="62"/>
      <c r="BT26" s="63"/>
    </row>
    <row r="27" ht="16.5" spans="10:72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46"/>
      <c r="BR27" s="47"/>
      <c r="BS27" s="64"/>
      <c r="BT27" s="65"/>
    </row>
    <row r="28" ht="17.25" spans="10:72">
      <c r="J28" s="43" t="s">
        <v>64</v>
      </c>
      <c r="K28" s="57" t="str">
        <f t="shared" ref="K28:O28" si="61">IF(SUM(L24:L27)&lt;0.5,"",SUM(L24:L27))</f>
        <v/>
      </c>
      <c r="L28" s="58"/>
      <c r="M28" s="57" t="str">
        <f t="shared" si="61"/>
        <v/>
      </c>
      <c r="N28" s="58"/>
      <c r="O28" s="57" t="str">
        <f t="shared" si="61"/>
        <v/>
      </c>
      <c r="P28" s="58"/>
      <c r="Q28" s="57" t="str">
        <f t="shared" ref="Q28:U28" si="62">IF(SUM(R24:R27)&lt;0.5,"",SUM(R24:R27))</f>
        <v/>
      </c>
      <c r="R28" s="58"/>
      <c r="S28" s="57" t="str">
        <f t="shared" si="62"/>
        <v/>
      </c>
      <c r="T28" s="58"/>
      <c r="U28" s="57" t="str">
        <f t="shared" si="62"/>
        <v/>
      </c>
      <c r="V28" s="58"/>
      <c r="W28" s="57" t="str">
        <f t="shared" ref="W28:AA28" si="63">IF(SUM(X24:X27)&lt;0.5,"",SUM(X24:X27))</f>
        <v/>
      </c>
      <c r="X28" s="58"/>
      <c r="Y28" s="57" t="str">
        <f t="shared" si="63"/>
        <v/>
      </c>
      <c r="Z28" s="58"/>
      <c r="AA28" s="57" t="str">
        <f t="shared" si="63"/>
        <v/>
      </c>
      <c r="AB28" s="58"/>
      <c r="AC28" s="57" t="str">
        <f t="shared" ref="AC28:AG28" si="64">IF(SUM(AD24:AD27)&lt;0.5,"",SUM(AD24:AD27))</f>
        <v/>
      </c>
      <c r="AD28" s="58"/>
      <c r="AE28" s="57" t="str">
        <f t="shared" si="64"/>
        <v/>
      </c>
      <c r="AF28" s="58"/>
      <c r="AG28" s="57" t="str">
        <f t="shared" si="64"/>
        <v/>
      </c>
      <c r="AH28" s="58"/>
      <c r="AI28" s="57" t="str">
        <f t="shared" ref="AI28:AM28" si="65">IF(SUM(AJ24:AJ27)&lt;0.5,"",SUM(AJ24:AJ27))</f>
        <v/>
      </c>
      <c r="AJ28" s="58"/>
      <c r="AK28" s="57" t="str">
        <f t="shared" si="65"/>
        <v/>
      </c>
      <c r="AL28" s="58"/>
      <c r="AM28" s="57" t="str">
        <f t="shared" si="65"/>
        <v/>
      </c>
      <c r="AN28" s="58"/>
      <c r="AO28" s="57" t="str">
        <f t="shared" ref="AO28:AS28" si="66">IF(SUM(AP24:AP27)&lt;0.5,"",SUM(AP24:AP27))</f>
        <v/>
      </c>
      <c r="AP28" s="58"/>
      <c r="AQ28" s="57" t="str">
        <f t="shared" si="66"/>
        <v/>
      </c>
      <c r="AR28" s="58"/>
      <c r="AS28" s="57" t="str">
        <f t="shared" si="66"/>
        <v/>
      </c>
      <c r="AT28" s="58"/>
      <c r="AU28" s="57" t="str">
        <f t="shared" ref="AU28:AY28" si="67">IF(SUM(AV24:AV27)&lt;0.5,"",SUM(AV24:AV27))</f>
        <v/>
      </c>
      <c r="AV28" s="58"/>
      <c r="AW28" s="57" t="str">
        <f t="shared" si="67"/>
        <v/>
      </c>
      <c r="AX28" s="58"/>
      <c r="AY28" s="57" t="str">
        <f t="shared" si="67"/>
        <v/>
      </c>
      <c r="AZ28" s="58"/>
      <c r="BA28" s="57" t="str">
        <f t="shared" ref="BA28:BE28" si="68">IF(SUM(BB24:BB27)&lt;0.5,"",SUM(BB24:BB27))</f>
        <v/>
      </c>
      <c r="BB28" s="58"/>
      <c r="BC28" s="57" t="str">
        <f t="shared" si="68"/>
        <v/>
      </c>
      <c r="BD28" s="58"/>
      <c r="BE28" s="57" t="str">
        <f t="shared" si="68"/>
        <v/>
      </c>
      <c r="BF28" s="58"/>
      <c r="BG28" s="57" t="str">
        <f t="shared" ref="BG28:BK28" si="69">IF(SUM(BH24:BH27)&lt;0.5,"",SUM(BH24:BH27))</f>
        <v/>
      </c>
      <c r="BH28" s="58"/>
      <c r="BI28" s="57" t="str">
        <f t="shared" si="69"/>
        <v/>
      </c>
      <c r="BJ28" s="58"/>
      <c r="BK28" s="57" t="str">
        <f t="shared" si="69"/>
        <v/>
      </c>
      <c r="BL28" s="58"/>
      <c r="BM28" s="57" t="str">
        <f t="shared" ref="BM28:BQ28" si="70">IF(SUM(BN24:BN27)&lt;0.5,"",SUM(BN24:BN27))</f>
        <v/>
      </c>
      <c r="BN28" s="58"/>
      <c r="BO28" s="57" t="str">
        <f t="shared" si="70"/>
        <v/>
      </c>
      <c r="BP28" s="58"/>
      <c r="BQ28" s="57" t="str">
        <f t="shared" si="70"/>
        <v/>
      </c>
      <c r="BR28" s="58"/>
      <c r="BS28" s="57" t="str">
        <f>IF(SUM(BT24:BT27)&lt;0.5,"",SUM(BT24:BT27))</f>
        <v/>
      </c>
      <c r="BT28" s="71"/>
    </row>
  </sheetData>
  <sheetProtection sheet="1" selectLockedCells="1" formatColumns="0" objects="1"/>
  <mergeCells count="230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BS11:BT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BS28:BT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M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abSelected="1" topLeftCell="A4" workbookViewId="0">
      <selection activeCell="C15" sqref="C15"/>
    </sheetView>
  </sheetViews>
  <sheetFormatPr defaultColWidth="9" defaultRowHeight="15.75"/>
  <cols>
    <col min="1" max="1" width="16.7533333333333" customWidth="1"/>
    <col min="2" max="2" width="9.37333333333333"/>
    <col min="3" max="3" width="12.5"/>
  </cols>
  <sheetData>
    <row r="1" ht="16.5" spans="1:2">
      <c r="A1" s="112" t="s">
        <v>0</v>
      </c>
      <c r="B1" s="113">
        <v>2017</v>
      </c>
    </row>
    <row r="3" spans="1:14">
      <c r="A3" s="30"/>
      <c r="B3" s="30">
        <v>1</v>
      </c>
      <c r="C3" s="30">
        <v>2</v>
      </c>
      <c r="D3" s="30">
        <v>3</v>
      </c>
      <c r="E3" s="30">
        <v>4</v>
      </c>
      <c r="F3" s="30">
        <v>5</v>
      </c>
      <c r="G3" s="30">
        <v>6</v>
      </c>
      <c r="H3" s="30">
        <v>7</v>
      </c>
      <c r="I3" s="30">
        <v>8</v>
      </c>
      <c r="J3" s="30">
        <v>9</v>
      </c>
      <c r="K3" s="30">
        <v>10</v>
      </c>
      <c r="L3" s="30">
        <v>11</v>
      </c>
      <c r="M3" s="30">
        <v>12</v>
      </c>
      <c r="N3" s="30" t="s">
        <v>27</v>
      </c>
    </row>
    <row r="4" spans="1:14">
      <c r="A4" s="30" t="s">
        <v>28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</row>
    <row r="5" spans="1:14">
      <c r="A5" s="30" t="s">
        <v>29</v>
      </c>
      <c r="B5" s="114" t="e">
        <f>B37/B15*100</f>
        <v>#VALUE!</v>
      </c>
      <c r="C5" s="114" t="e">
        <f t="shared" ref="C5:N5" si="0">C37/C15*100</f>
        <v>#VALUE!</v>
      </c>
      <c r="D5" s="114" t="e">
        <f t="shared" si="0"/>
        <v>#VALUE!</v>
      </c>
      <c r="E5" s="114" t="e">
        <f t="shared" si="0"/>
        <v>#VALUE!</v>
      </c>
      <c r="F5" s="114" t="e">
        <f t="shared" si="0"/>
        <v>#VALUE!</v>
      </c>
      <c r="G5" s="114" t="e">
        <f t="shared" si="0"/>
        <v>#VALUE!</v>
      </c>
      <c r="H5" s="114" t="e">
        <f t="shared" si="0"/>
        <v>#VALUE!</v>
      </c>
      <c r="I5" s="114" t="e">
        <f t="shared" si="0"/>
        <v>#VALUE!</v>
      </c>
      <c r="J5" s="114" t="e">
        <f t="shared" si="0"/>
        <v>#VALUE!</v>
      </c>
      <c r="K5" s="114" t="e">
        <f t="shared" si="0"/>
        <v>#VALUE!</v>
      </c>
      <c r="L5" s="114" t="e">
        <f t="shared" si="0"/>
        <v>#VALUE!</v>
      </c>
      <c r="M5" s="114" t="e">
        <f t="shared" si="0"/>
        <v>#VALUE!</v>
      </c>
      <c r="N5" s="114" t="e">
        <f t="shared" si="0"/>
        <v>#VALUE!</v>
      </c>
    </row>
    <row r="6" spans="1:14">
      <c r="A6" s="30" t="s">
        <v>30</v>
      </c>
      <c r="B6" s="114">
        <f>B38/B22*100</f>
        <v>1.03463829430277</v>
      </c>
      <c r="C6" s="114">
        <f t="shared" ref="C6:N6" si="1">C38/C22*100</f>
        <v>4.61671524352698</v>
      </c>
      <c r="D6" s="114">
        <f t="shared" si="1"/>
        <v>3.03517875734638</v>
      </c>
      <c r="E6" s="114">
        <f t="shared" si="1"/>
        <v>1.30283694853801</v>
      </c>
      <c r="F6" s="114">
        <f t="shared" si="1"/>
        <v>-0.518209163552765</v>
      </c>
      <c r="G6" s="114">
        <f t="shared" si="1"/>
        <v>4.56317677428006</v>
      </c>
      <c r="H6" s="114">
        <f t="shared" si="1"/>
        <v>-0.481149587006879</v>
      </c>
      <c r="I6" s="114">
        <f t="shared" si="1"/>
        <v>0.271246345854231</v>
      </c>
      <c r="J6" s="114">
        <f t="shared" si="1"/>
        <v>2.70765149281552</v>
      </c>
      <c r="K6" s="114">
        <f t="shared" si="1"/>
        <v>1.7381445073511</v>
      </c>
      <c r="L6" s="114">
        <f t="shared" si="1"/>
        <v>-3.13584364760602</v>
      </c>
      <c r="M6" s="114">
        <f t="shared" si="1"/>
        <v>2.67680025082628</v>
      </c>
      <c r="N6" s="114">
        <f t="shared" si="1"/>
        <v>27.6887705021095</v>
      </c>
    </row>
    <row r="7" spans="1:14">
      <c r="A7" s="30" t="s">
        <v>31</v>
      </c>
      <c r="B7" s="114">
        <f>B39/B30*100</f>
        <v>0.00853555485374327</v>
      </c>
      <c r="C7" s="114">
        <f t="shared" ref="C7:N7" si="2">C39/C30*100</f>
        <v>0.314639450946542</v>
      </c>
      <c r="D7" s="114">
        <f t="shared" si="2"/>
        <v>0.224653808481131</v>
      </c>
      <c r="E7" s="114">
        <f t="shared" si="2"/>
        <v>0.305267092980205</v>
      </c>
      <c r="F7" s="114">
        <f t="shared" si="2"/>
        <v>1.43659798955584</v>
      </c>
      <c r="G7" s="114">
        <f t="shared" si="2"/>
        <v>0.532472661829911</v>
      </c>
      <c r="H7" s="114">
        <f t="shared" si="2"/>
        <v>0.258880108455887</v>
      </c>
      <c r="I7" s="114">
        <f t="shared" si="2"/>
        <v>0.979868691956173</v>
      </c>
      <c r="J7" s="114">
        <f t="shared" si="2"/>
        <v>1.51495557180579</v>
      </c>
      <c r="K7" s="114">
        <f t="shared" si="2"/>
        <v>-0.0028952878611003</v>
      </c>
      <c r="L7" s="114">
        <f t="shared" si="2"/>
        <v>0.0614668195961138</v>
      </c>
      <c r="M7" s="114">
        <f t="shared" si="2"/>
        <v>1.14491484089259</v>
      </c>
      <c r="N7" s="114">
        <f t="shared" si="2"/>
        <v>6.49285893016352</v>
      </c>
    </row>
    <row r="8" spans="1:14">
      <c r="A8" s="30" t="s">
        <v>32</v>
      </c>
      <c r="B8" s="114" t="e">
        <f>B40/B35*100</f>
        <v>#VALUE!</v>
      </c>
      <c r="C8" s="114" t="e">
        <f t="shared" ref="C8:N8" si="3">C40/C35*100</f>
        <v>#VALUE!</v>
      </c>
      <c r="D8" s="114" t="e">
        <f t="shared" si="3"/>
        <v>#VALUE!</v>
      </c>
      <c r="E8" s="114" t="e">
        <f t="shared" si="3"/>
        <v>#VALUE!</v>
      </c>
      <c r="F8" s="114" t="e">
        <f t="shared" si="3"/>
        <v>#VALUE!</v>
      </c>
      <c r="G8" s="114" t="e">
        <f t="shared" si="3"/>
        <v>#VALUE!</v>
      </c>
      <c r="H8" s="114" t="e">
        <f t="shared" si="3"/>
        <v>#VALUE!</v>
      </c>
      <c r="I8" s="114" t="e">
        <f t="shared" si="3"/>
        <v>#VALUE!</v>
      </c>
      <c r="J8" s="114" t="e">
        <f t="shared" si="3"/>
        <v>#VALUE!</v>
      </c>
      <c r="K8" s="114" t="e">
        <f t="shared" si="3"/>
        <v>#VALUE!</v>
      </c>
      <c r="L8" s="114" t="e">
        <f t="shared" si="3"/>
        <v>#VALUE!</v>
      </c>
      <c r="M8" s="114" t="e">
        <f t="shared" si="3"/>
        <v>#VALUE!</v>
      </c>
      <c r="N8" s="114" t="e">
        <f t="shared" si="3"/>
        <v>#VALUE!</v>
      </c>
    </row>
    <row r="9" spans="1:2">
      <c r="A9" s="115" t="s">
        <v>33</v>
      </c>
      <c r="B9">
        <v>230</v>
      </c>
    </row>
    <row r="10" spans="8:8">
      <c r="H10">
        <v>1346.04</v>
      </c>
    </row>
    <row r="15" spans="1:14">
      <c r="A15" s="115" t="s">
        <v>34</v>
      </c>
      <c r="B15">
        <f>SUM(B9:B14)</f>
        <v>230</v>
      </c>
      <c r="C15" t="e">
        <f>SUM(C9:C14)+B37+B15</f>
        <v>#VALUE!</v>
      </c>
      <c r="D15" t="e">
        <f t="shared" ref="D15:N15" si="4">SUM(D9:D14)+C37+C15</f>
        <v>#VALUE!</v>
      </c>
      <c r="E15" t="e">
        <f t="shared" si="4"/>
        <v>#VALUE!</v>
      </c>
      <c r="F15" t="e">
        <f t="shared" si="4"/>
        <v>#VALUE!</v>
      </c>
      <c r="G15" t="e">
        <f t="shared" si="4"/>
        <v>#VALUE!</v>
      </c>
      <c r="H15" t="e">
        <f t="shared" si="4"/>
        <v>#VALUE!</v>
      </c>
      <c r="I15" t="e">
        <f t="shared" si="4"/>
        <v>#VALUE!</v>
      </c>
      <c r="J15" t="e">
        <f t="shared" si="4"/>
        <v>#VALUE!</v>
      </c>
      <c r="K15" t="e">
        <f t="shared" si="4"/>
        <v>#VALUE!</v>
      </c>
      <c r="L15" t="e">
        <f t="shared" si="4"/>
        <v>#VALUE!</v>
      </c>
      <c r="M15" t="e">
        <f t="shared" si="4"/>
        <v>#VALUE!</v>
      </c>
      <c r="N15" t="e">
        <f t="shared" si="4"/>
        <v>#VALUE!</v>
      </c>
    </row>
    <row r="16" spans="1:8">
      <c r="A16" s="115" t="s">
        <v>35</v>
      </c>
      <c r="B16">
        <v>29087.46</v>
      </c>
      <c r="C16">
        <v>8500</v>
      </c>
      <c r="D16">
        <v>1500</v>
      </c>
      <c r="E16">
        <v>500</v>
      </c>
      <c r="F16">
        <v>800</v>
      </c>
      <c r="G16">
        <v>600</v>
      </c>
      <c r="H16">
        <v>-3000</v>
      </c>
    </row>
    <row r="17" spans="5:8">
      <c r="E17">
        <v>-20000</v>
      </c>
      <c r="F17">
        <v>-200</v>
      </c>
      <c r="H17">
        <v>-3700</v>
      </c>
    </row>
    <row r="18" spans="6:6">
      <c r="F18">
        <v>-400</v>
      </c>
    </row>
    <row r="22" spans="1:14">
      <c r="A22" s="115" t="s">
        <v>36</v>
      </c>
      <c r="B22">
        <f>SUM(B16:B21)</f>
        <v>29087.46</v>
      </c>
      <c r="C22">
        <f>SUM(C16:C21)+B38+B22</f>
        <v>37888.41</v>
      </c>
      <c r="D22">
        <f t="shared" ref="D22:N22" si="5">SUM(D16:D21)+C38+C22</f>
        <v>41137.61</v>
      </c>
      <c r="E22">
        <f t="shared" si="5"/>
        <v>22886.21</v>
      </c>
      <c r="F22">
        <f t="shared" si="5"/>
        <v>23384.38</v>
      </c>
      <c r="G22">
        <f t="shared" si="5"/>
        <v>23863.2</v>
      </c>
      <c r="H22">
        <f t="shared" si="5"/>
        <v>18252.12</v>
      </c>
      <c r="I22">
        <f t="shared" si="5"/>
        <v>18164.3</v>
      </c>
      <c r="J22">
        <f t="shared" si="5"/>
        <v>18213.57</v>
      </c>
      <c r="K22">
        <f t="shared" si="5"/>
        <v>18706.73</v>
      </c>
      <c r="L22">
        <f t="shared" si="5"/>
        <v>19031.88</v>
      </c>
      <c r="M22">
        <f t="shared" si="5"/>
        <v>18435.07</v>
      </c>
      <c r="N22">
        <f t="shared" si="5"/>
        <v>18928.54</v>
      </c>
    </row>
    <row r="23" spans="1:12">
      <c r="A23" s="115" t="s">
        <v>37</v>
      </c>
      <c r="B23">
        <v>11715.7</v>
      </c>
      <c r="C23">
        <v>100</v>
      </c>
      <c r="D23">
        <v>1500</v>
      </c>
      <c r="E23">
        <v>20000</v>
      </c>
      <c r="F23">
        <v>-500</v>
      </c>
      <c r="G23">
        <v>-323.2</v>
      </c>
      <c r="H23">
        <v>1000</v>
      </c>
      <c r="L23">
        <v>-2000</v>
      </c>
    </row>
    <row r="24" spans="6:7">
      <c r="F24">
        <v>-200</v>
      </c>
      <c r="G24">
        <v>-500</v>
      </c>
    </row>
    <row r="28" spans="1:1">
      <c r="A28" s="115"/>
    </row>
    <row r="29" spans="1:1">
      <c r="A29" s="115"/>
    </row>
    <row r="30" spans="1:14">
      <c r="A30" t="s">
        <v>38</v>
      </c>
      <c r="B30">
        <f>SUM(B23:B29)</f>
        <v>11715.7</v>
      </c>
      <c r="C30">
        <f>SUM(C23:C29)+B39+B30</f>
        <v>11816.7</v>
      </c>
      <c r="D30">
        <f t="shared" ref="D30:N30" si="6">SUM(D23:D29)+C39+C30</f>
        <v>13353.88</v>
      </c>
      <c r="E30">
        <f t="shared" si="6"/>
        <v>33383.88</v>
      </c>
      <c r="F30">
        <f t="shared" si="6"/>
        <v>32785.79</v>
      </c>
      <c r="G30">
        <f t="shared" si="6"/>
        <v>32433.59</v>
      </c>
      <c r="H30">
        <f t="shared" si="6"/>
        <v>33606.29</v>
      </c>
      <c r="I30">
        <f t="shared" si="6"/>
        <v>33693.29</v>
      </c>
      <c r="J30">
        <f t="shared" si="6"/>
        <v>34023.44</v>
      </c>
      <c r="K30">
        <f t="shared" si="6"/>
        <v>34538.88</v>
      </c>
      <c r="L30">
        <f t="shared" si="6"/>
        <v>32537.88</v>
      </c>
      <c r="M30">
        <f t="shared" si="6"/>
        <v>32557.88</v>
      </c>
      <c r="N30">
        <f t="shared" si="6"/>
        <v>32930.64</v>
      </c>
    </row>
    <row r="31" spans="1:1">
      <c r="A31" t="s">
        <v>39</v>
      </c>
    </row>
    <row r="35" spans="1:14">
      <c r="A35" s="115" t="s">
        <v>40</v>
      </c>
      <c r="B35">
        <f>SUM(B31:B34)</f>
        <v>0</v>
      </c>
      <c r="C35" t="e">
        <f>SUM(C31:C34)+B40+B35</f>
        <v>#VALUE!</v>
      </c>
      <c r="D35" t="e">
        <f t="shared" ref="D35:N35" si="7">SUM(D31:D34)+C40+C35</f>
        <v>#VALUE!</v>
      </c>
      <c r="E35" t="e">
        <f t="shared" si="7"/>
        <v>#VALUE!</v>
      </c>
      <c r="F35" t="e">
        <f t="shared" si="7"/>
        <v>#VALUE!</v>
      </c>
      <c r="G35" t="e">
        <f t="shared" si="7"/>
        <v>#VALUE!</v>
      </c>
      <c r="H35" t="e">
        <f t="shared" si="7"/>
        <v>#VALUE!</v>
      </c>
      <c r="I35" t="e">
        <f t="shared" si="7"/>
        <v>#VALUE!</v>
      </c>
      <c r="J35" t="e">
        <f t="shared" si="7"/>
        <v>#VALUE!</v>
      </c>
      <c r="K35" t="e">
        <f t="shared" si="7"/>
        <v>#VALUE!</v>
      </c>
      <c r="L35" t="e">
        <f t="shared" si="7"/>
        <v>#VALUE!</v>
      </c>
      <c r="M35" t="e">
        <f t="shared" si="7"/>
        <v>#VALUE!</v>
      </c>
      <c r="N35" t="e">
        <f t="shared" si="7"/>
        <v>#VALUE!</v>
      </c>
    </row>
    <row r="36" spans="1:14">
      <c r="A36" s="30" t="s">
        <v>41</v>
      </c>
      <c r="B36" t="str">
        <f>年度总表!B14</f>
        <v/>
      </c>
      <c r="C36" t="str">
        <f>年度总表!C14</f>
        <v/>
      </c>
      <c r="D36" t="str">
        <f>年度总表!D14</f>
        <v/>
      </c>
      <c r="E36" t="str">
        <f>年度总表!E14</f>
        <v/>
      </c>
      <c r="F36" t="str">
        <f>年度总表!F14</f>
        <v/>
      </c>
      <c r="G36" t="str">
        <f>年度总表!G14</f>
        <v/>
      </c>
      <c r="H36" t="str">
        <f>年度总表!H14</f>
        <v/>
      </c>
      <c r="I36" t="str">
        <f>年度总表!I14</f>
        <v/>
      </c>
      <c r="J36" t="str">
        <f>年度总表!J14</f>
        <v/>
      </c>
      <c r="K36" t="str">
        <f>年度总表!K14</f>
        <v/>
      </c>
      <c r="L36" t="str">
        <f>年度总表!L14</f>
        <v/>
      </c>
      <c r="M36" t="str">
        <f>年度总表!M14</f>
        <v/>
      </c>
      <c r="N36" t="str">
        <f>年度总表!N14</f>
        <v>0</v>
      </c>
    </row>
    <row r="37" spans="1:14">
      <c r="A37" s="30" t="s">
        <v>42</v>
      </c>
      <c r="B37" t="str">
        <f>年度总表!B15</f>
        <v/>
      </c>
      <c r="C37" t="str">
        <f>年度总表!C15</f>
        <v/>
      </c>
      <c r="D37" t="str">
        <f>年度总表!D15</f>
        <v/>
      </c>
      <c r="E37" t="str">
        <f>年度总表!E15</f>
        <v/>
      </c>
      <c r="F37" t="str">
        <f>年度总表!F15</f>
        <v/>
      </c>
      <c r="G37" t="str">
        <f>年度总表!G15</f>
        <v/>
      </c>
      <c r="H37" t="str">
        <f>年度总表!H15</f>
        <v/>
      </c>
      <c r="I37" t="str">
        <f>年度总表!I15</f>
        <v/>
      </c>
      <c r="J37" t="str">
        <f>年度总表!J15</f>
        <v/>
      </c>
      <c r="K37" t="str">
        <f>年度总表!K15</f>
        <v/>
      </c>
      <c r="L37" t="str">
        <f>年度总表!L15</f>
        <v/>
      </c>
      <c r="M37" t="str">
        <f>年度总表!M15</f>
        <v/>
      </c>
      <c r="N37" t="str">
        <f>年度总表!N15</f>
        <v>0</v>
      </c>
    </row>
    <row r="38" spans="1:14">
      <c r="A38" s="30" t="s">
        <v>43</v>
      </c>
      <c r="B38">
        <f>年度总表!B11</f>
        <v>300.95</v>
      </c>
      <c r="C38">
        <f>年度总表!C11</f>
        <v>1749.2</v>
      </c>
      <c r="D38">
        <f>年度总表!D11</f>
        <v>1248.6</v>
      </c>
      <c r="E38">
        <f>年度总表!E11</f>
        <v>298.17</v>
      </c>
      <c r="F38">
        <f>年度总表!F11</f>
        <v>-121.18</v>
      </c>
      <c r="G38">
        <f>年度总表!G11</f>
        <v>1088.92</v>
      </c>
      <c r="H38">
        <f>年度总表!H11</f>
        <v>-87.82</v>
      </c>
      <c r="I38">
        <f>年度总表!I11</f>
        <v>49.27</v>
      </c>
      <c r="J38">
        <f>年度总表!J11</f>
        <v>493.16</v>
      </c>
      <c r="K38">
        <f>年度总表!K11</f>
        <v>325.15</v>
      </c>
      <c r="L38">
        <f>年度总表!L11</f>
        <v>-596.81</v>
      </c>
      <c r="M38">
        <f>年度总表!M11</f>
        <v>493.47</v>
      </c>
      <c r="N38">
        <f>年度总表!N11</f>
        <v>5241.08</v>
      </c>
    </row>
    <row r="39" spans="1:14">
      <c r="A39" s="30" t="s">
        <v>44</v>
      </c>
      <c r="B39" s="116">
        <f>IF(年度总表!$B10="￥","",年度总表!$B10)</f>
        <v>1</v>
      </c>
      <c r="C39" s="116">
        <f>IF(年度总表!$C10="￥","",年度总表!$C10)</f>
        <v>37.18</v>
      </c>
      <c r="D39" s="116">
        <f>年度总表!D10</f>
        <v>30</v>
      </c>
      <c r="E39" s="116">
        <f>年度总表!E10</f>
        <v>101.91</v>
      </c>
      <c r="F39" s="116">
        <f>年度总表!F10</f>
        <v>471</v>
      </c>
      <c r="G39" s="116">
        <f>年度总表!G10</f>
        <v>172.7</v>
      </c>
      <c r="H39" s="116">
        <f>年度总表!H10</f>
        <v>87</v>
      </c>
      <c r="I39" s="116">
        <f>年度总表!I10</f>
        <v>330.15</v>
      </c>
      <c r="J39" s="116">
        <f>年度总表!J10</f>
        <v>515.44</v>
      </c>
      <c r="K39" s="116">
        <f>年度总表!K10</f>
        <v>-1</v>
      </c>
      <c r="L39" s="116">
        <f>年度总表!L10</f>
        <v>20</v>
      </c>
      <c r="M39" s="116">
        <f>年度总表!M10</f>
        <v>372.76</v>
      </c>
      <c r="N39" s="116">
        <f>年度总表!N10</f>
        <v>2138.14</v>
      </c>
    </row>
    <row r="40" spans="1:14">
      <c r="A40" s="30" t="s">
        <v>45</v>
      </c>
      <c r="B40" t="str">
        <f>年度总表!B13</f>
        <v/>
      </c>
      <c r="C40" t="str">
        <f>年度总表!C13</f>
        <v/>
      </c>
      <c r="D40">
        <f>年度总表!D13</f>
        <v>10.26</v>
      </c>
      <c r="E40" t="str">
        <f>年度总表!E13</f>
        <v/>
      </c>
      <c r="F40" t="str">
        <f>年度总表!F13</f>
        <v/>
      </c>
      <c r="G40" t="str">
        <f>年度总表!G13</f>
        <v/>
      </c>
      <c r="H40" t="str">
        <f>年度总表!H13</f>
        <v/>
      </c>
      <c r="I40">
        <f>年度总表!I13</f>
        <v>23</v>
      </c>
      <c r="J40" t="str">
        <f>年度总表!J13</f>
        <v/>
      </c>
      <c r="K40" t="str">
        <f>年度总表!K13</f>
        <v/>
      </c>
      <c r="L40" t="str">
        <f>年度总表!L13</f>
        <v/>
      </c>
      <c r="M40" t="str">
        <f>年度总表!M13</f>
        <v/>
      </c>
      <c r="N40">
        <f>年度总表!N13</f>
        <v>33.26</v>
      </c>
    </row>
  </sheetData>
  <sheetProtection selectLockedCells="1"/>
  <pageMargins left="0.75" right="0.75" top="1" bottom="1" header="0.511805555555556" footer="0.511805555555556"/>
  <headerFooter/>
  <ignoredErrors>
    <ignoredError sqref="B8:M8 D7:N7 E15" evalErro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zoomScale="120" zoomScaleNormal="120" workbookViewId="0">
      <selection activeCell="A18" sqref="A18"/>
    </sheetView>
  </sheetViews>
  <sheetFormatPr defaultColWidth="9" defaultRowHeight="15.75" outlineLevelRow="4"/>
  <cols>
    <col min="1" max="1" width="79.3733333333333" customWidth="1"/>
  </cols>
  <sheetData>
    <row r="1" ht="39" customHeight="1" spans="1:1">
      <c r="A1" s="110" t="s">
        <v>46</v>
      </c>
    </row>
    <row r="2" ht="38" customHeight="1" spans="1:1">
      <c r="A2" s="111" t="s">
        <v>47</v>
      </c>
    </row>
    <row r="3" ht="71" customHeight="1" spans="1:1">
      <c r="A3" s="111" t="s">
        <v>48</v>
      </c>
    </row>
    <row r="4" ht="83" customHeight="1" spans="1:1">
      <c r="A4" s="111" t="s">
        <v>49</v>
      </c>
    </row>
    <row r="5" ht="92" customHeight="1" spans="1:1">
      <c r="A5" s="111" t="s">
        <v>50</v>
      </c>
    </row>
  </sheetData>
  <pageMargins left="0.75" right="0.75" top="1" bottom="1" header="0.509027777777778" footer="0.509027777777778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T28"/>
  <sheetViews>
    <sheetView workbookViewId="0">
      <pane xSplit="10" ySplit="3" topLeftCell="BH4" activePane="bottomRight" state="frozen"/>
      <selection/>
      <selection pane="topRight"/>
      <selection pane="bottomLeft"/>
      <selection pane="bottomRight" activeCell="BR5" sqref="BR5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7.87333333333333" style="1" customWidth="1"/>
    <col min="13" max="13" width="6.37333333333333" style="1"/>
    <col min="14" max="14" width="8.62666666666667" style="1"/>
    <col min="15" max="15" width="6.37333333333333" style="1"/>
    <col min="16" max="16" width="5.5" style="1"/>
    <col min="17" max="17" width="6.37333333333333" style="1"/>
    <col min="18" max="18" width="5.5" style="1"/>
    <col min="19" max="19" width="6.37333333333333" style="1"/>
    <col min="20" max="20" width="4.75333333333333" style="1"/>
    <col min="21" max="21" width="6.37333333333333" style="1"/>
    <col min="22" max="22" width="4.75333333333333" style="1"/>
    <col min="23" max="23" width="6.37333333333333" style="1"/>
    <col min="24" max="24" width="4.75333333333333" style="1"/>
    <col min="25" max="25" width="6.37333333333333" style="1"/>
    <col min="26" max="26" width="4.75333333333333" style="1"/>
    <col min="27" max="27" width="6.37333333333333" style="1"/>
    <col min="28" max="28" width="4.75333333333333" style="1"/>
    <col min="29" max="29" width="6.37333333333333" style="1"/>
    <col min="30" max="30" width="4.75333333333333" style="1"/>
    <col min="31" max="31" width="6.37333333333333" style="1"/>
    <col min="32" max="32" width="4.75333333333333" style="1"/>
    <col min="33" max="33" width="6.37333333333333" style="1"/>
    <col min="34" max="34" width="4.75333333333333" style="1"/>
    <col min="35" max="35" width="6.37333333333333" style="1"/>
    <col min="36" max="36" width="4.75333333333333" style="1"/>
    <col min="37" max="37" width="6.37333333333333" style="1"/>
    <col min="38" max="38" width="4.75333333333333" style="1"/>
    <col min="39" max="39" width="6.37333333333333" style="1"/>
    <col min="40" max="40" width="4.75333333333333" style="1"/>
    <col min="41" max="41" width="6.37333333333333" style="1"/>
    <col min="42" max="42" width="4.75333333333333" style="1"/>
    <col min="43" max="43" width="6.37333333333333" style="1"/>
    <col min="44" max="44" width="4.75333333333333" style="1"/>
    <col min="45" max="45" width="6.37333333333333" style="1"/>
    <col min="46" max="46" width="4.75333333333333" style="1"/>
    <col min="47" max="47" width="6.37333333333333" style="1"/>
    <col min="48" max="48" width="4.75333333333333" style="1"/>
    <col min="49" max="49" width="6.37333333333333" style="1"/>
    <col min="50" max="50" width="4.75333333333333" style="1"/>
    <col min="51" max="51" width="6.37333333333333" style="1"/>
    <col min="52" max="52" width="4.75333333333333" style="1"/>
    <col min="53" max="53" width="6.37333333333333" style="1"/>
    <col min="54" max="54" width="4.75333333333333" style="1"/>
    <col min="55" max="55" width="6.37333333333333" style="1"/>
    <col min="56" max="56" width="4.75333333333333" style="1"/>
    <col min="57" max="57" width="6.37333333333333" style="1"/>
    <col min="58" max="58" width="6.4" style="1"/>
    <col min="59" max="59" width="6.37333333333333" style="1"/>
    <col min="60" max="60" width="7.2" style="1"/>
    <col min="61" max="61" width="6.37333333333333" style="1"/>
    <col min="62" max="62" width="7.2" style="1"/>
    <col min="63" max="63" width="6.37333333333333" style="1"/>
    <col min="64" max="64" width="4.75333333333333" style="1"/>
    <col min="65" max="65" width="6.37333333333333" style="1"/>
    <col min="66" max="66" width="4.75333333333333" style="1"/>
    <col min="67" max="67" width="6.37333333333333" style="1"/>
    <col min="68" max="68" width="5.6" style="1"/>
    <col min="69" max="69" width="6.37333333333333" style="1"/>
    <col min="70" max="70" width="5.6" style="1"/>
    <col min="71" max="71" width="6.37333333333333" style="1"/>
    <col min="72" max="72" width="4.75333333333333" style="1"/>
    <col min="73" max="16384" width="9" style="1"/>
  </cols>
  <sheetData>
    <row r="1" ht="7.5" customHeight="1"/>
    <row r="2" ht="24" customHeight="1" spans="2:72">
      <c r="B2" s="2">
        <f>SUM(年度总表!B2)</f>
        <v>2017</v>
      </c>
      <c r="C2" s="3" t="s">
        <v>51</v>
      </c>
      <c r="D2" s="72">
        <v>1</v>
      </c>
      <c r="E2" s="5" t="s">
        <v>52</v>
      </c>
      <c r="F2" s="6"/>
      <c r="G2" s="73" t="s">
        <v>53</v>
      </c>
      <c r="H2" s="74"/>
      <c r="J2" s="77"/>
      <c r="K2" s="78" t="str">
        <f t="shared" ref="K2:O2" si="0">TEXT(L2,"aaaa")</f>
        <v>星期日</v>
      </c>
      <c r="L2" s="79">
        <f>DATE(B2,D2,1)</f>
        <v>42736</v>
      </c>
      <c r="M2" s="80" t="str">
        <f t="shared" si="0"/>
        <v>星期一</v>
      </c>
      <c r="N2" s="79">
        <f t="shared" ref="N2:R2" si="1">DATE(YEAR(L2),MONTH(L2),DAY(L2)+1)</f>
        <v>42737</v>
      </c>
      <c r="O2" s="81" t="str">
        <f t="shared" si="0"/>
        <v>星期二</v>
      </c>
      <c r="P2" s="82">
        <f t="shared" si="1"/>
        <v>42738</v>
      </c>
      <c r="Q2" s="97" t="str">
        <f t="shared" ref="Q2:U2" si="2">TEXT(R2,"aaaa")</f>
        <v>星期三</v>
      </c>
      <c r="R2" s="82">
        <f t="shared" si="1"/>
        <v>42739</v>
      </c>
      <c r="S2" s="97" t="str">
        <f t="shared" si="2"/>
        <v>星期四</v>
      </c>
      <c r="T2" s="82">
        <f t="shared" ref="T2:X2" si="3">DATE(YEAR(R2),MONTH(R2),DAY(R2)+1)</f>
        <v>42740</v>
      </c>
      <c r="U2" s="97" t="str">
        <f t="shared" si="2"/>
        <v>星期五</v>
      </c>
      <c r="V2" s="82">
        <f t="shared" si="3"/>
        <v>42741</v>
      </c>
      <c r="W2" s="97" t="str">
        <f t="shared" ref="W2:AA2" si="4">TEXT(X2,"aaaa")</f>
        <v>星期六</v>
      </c>
      <c r="X2" s="82">
        <f t="shared" si="3"/>
        <v>42742</v>
      </c>
      <c r="Y2" s="97" t="str">
        <f t="shared" si="4"/>
        <v>星期日</v>
      </c>
      <c r="Z2" s="82">
        <f t="shared" ref="Z2:AD2" si="5">DATE(YEAR(X2),MONTH(X2),DAY(X2)+1)</f>
        <v>42743</v>
      </c>
      <c r="AA2" s="97" t="str">
        <f t="shared" si="4"/>
        <v>星期一</v>
      </c>
      <c r="AB2" s="82">
        <f t="shared" si="5"/>
        <v>42744</v>
      </c>
      <c r="AC2" s="97" t="str">
        <f t="shared" ref="AC2:AG2" si="6">TEXT(AD2,"aaaa")</f>
        <v>星期二</v>
      </c>
      <c r="AD2" s="82">
        <f t="shared" si="5"/>
        <v>42745</v>
      </c>
      <c r="AE2" s="97" t="str">
        <f t="shared" si="6"/>
        <v>星期三</v>
      </c>
      <c r="AF2" s="82">
        <f t="shared" ref="AF2:AJ2" si="7">DATE(YEAR(AD2),MONTH(AD2),DAY(AD2)+1)</f>
        <v>42746</v>
      </c>
      <c r="AG2" s="97" t="str">
        <f t="shared" si="6"/>
        <v>星期四</v>
      </c>
      <c r="AH2" s="82">
        <f t="shared" si="7"/>
        <v>42747</v>
      </c>
      <c r="AI2" s="97" t="str">
        <f t="shared" ref="AI2:AM2" si="8">TEXT(AJ2,"aaaa")</f>
        <v>星期五</v>
      </c>
      <c r="AJ2" s="82">
        <f t="shared" si="7"/>
        <v>42748</v>
      </c>
      <c r="AK2" s="97" t="str">
        <f t="shared" si="8"/>
        <v>星期六</v>
      </c>
      <c r="AL2" s="82">
        <f t="shared" ref="AL2:AP2" si="9">DATE(YEAR(AJ2),MONTH(AJ2),DAY(AJ2)+1)</f>
        <v>42749</v>
      </c>
      <c r="AM2" s="97" t="str">
        <f t="shared" si="8"/>
        <v>星期日</v>
      </c>
      <c r="AN2" s="82">
        <f t="shared" si="9"/>
        <v>42750</v>
      </c>
      <c r="AO2" s="97" t="str">
        <f t="shared" ref="AO2:AS2" si="10">TEXT(AP2,"aaaa")</f>
        <v>星期一</v>
      </c>
      <c r="AP2" s="82">
        <f t="shared" si="9"/>
        <v>42751</v>
      </c>
      <c r="AQ2" s="97" t="str">
        <f t="shared" si="10"/>
        <v>星期二</v>
      </c>
      <c r="AR2" s="82">
        <f t="shared" ref="AR2:AV2" si="11">DATE(YEAR(AP2),MONTH(AP2),DAY(AP2)+1)</f>
        <v>42752</v>
      </c>
      <c r="AS2" s="97" t="str">
        <f t="shared" si="10"/>
        <v>星期三</v>
      </c>
      <c r="AT2" s="82">
        <f t="shared" si="11"/>
        <v>42753</v>
      </c>
      <c r="AU2" s="97" t="str">
        <f t="shared" ref="AU2:AY2" si="12">TEXT(AV2,"aaaa")</f>
        <v>星期四</v>
      </c>
      <c r="AV2" s="82">
        <f t="shared" si="11"/>
        <v>42754</v>
      </c>
      <c r="AW2" s="97" t="str">
        <f t="shared" si="12"/>
        <v>星期五</v>
      </c>
      <c r="AX2" s="82">
        <f t="shared" ref="AX2:BB2" si="13">DATE(YEAR(AV2),MONTH(AV2),DAY(AV2)+1)</f>
        <v>42755</v>
      </c>
      <c r="AY2" s="97" t="str">
        <f t="shared" si="12"/>
        <v>星期六</v>
      </c>
      <c r="AZ2" s="82">
        <f t="shared" si="13"/>
        <v>42756</v>
      </c>
      <c r="BA2" s="97" t="str">
        <f t="shared" ref="BA2:BE2" si="14">TEXT(BB2,"aaaa")</f>
        <v>星期日</v>
      </c>
      <c r="BB2" s="82">
        <f t="shared" si="13"/>
        <v>42757</v>
      </c>
      <c r="BC2" s="97" t="str">
        <f t="shared" si="14"/>
        <v>星期一</v>
      </c>
      <c r="BD2" s="82">
        <f t="shared" ref="BD2:BH2" si="15">DATE(YEAR(BB2),MONTH(BB2),DAY(BB2)+1)</f>
        <v>42758</v>
      </c>
      <c r="BE2" s="97" t="str">
        <f t="shared" si="14"/>
        <v>星期二</v>
      </c>
      <c r="BF2" s="82">
        <f t="shared" si="15"/>
        <v>42759</v>
      </c>
      <c r="BG2" s="97" t="str">
        <f t="shared" ref="BG2:BK2" si="16">TEXT(BH2,"aaaa")</f>
        <v>星期三</v>
      </c>
      <c r="BH2" s="82">
        <f t="shared" si="15"/>
        <v>42760</v>
      </c>
      <c r="BI2" s="97" t="str">
        <f t="shared" si="16"/>
        <v>星期四</v>
      </c>
      <c r="BJ2" s="82">
        <f t="shared" ref="BJ2:BN2" si="17">DATE(YEAR(BH2),MONTH(BH2),DAY(BH2)+1)</f>
        <v>42761</v>
      </c>
      <c r="BK2" s="97" t="str">
        <f t="shared" si="16"/>
        <v>星期五</v>
      </c>
      <c r="BL2" s="82">
        <f t="shared" si="17"/>
        <v>42762</v>
      </c>
      <c r="BM2" s="97" t="str">
        <f t="shared" ref="BM2:BQ2" si="18">TEXT(BN2,"aaaa")</f>
        <v>星期六</v>
      </c>
      <c r="BN2" s="82">
        <f t="shared" si="17"/>
        <v>42763</v>
      </c>
      <c r="BO2" s="97" t="str">
        <f t="shared" si="18"/>
        <v>星期日</v>
      </c>
      <c r="BP2" s="82">
        <f t="shared" ref="BP2:BT2" si="19">DATE(YEAR(BN2),MONTH(BN2),DAY(BN2)+1)</f>
        <v>42764</v>
      </c>
      <c r="BQ2" s="97" t="str">
        <f t="shared" si="18"/>
        <v>星期一</v>
      </c>
      <c r="BR2" s="82">
        <f t="shared" si="19"/>
        <v>42765</v>
      </c>
      <c r="BS2" s="97" t="str">
        <f>TEXT(BT2,"aaaa")</f>
        <v>星期二</v>
      </c>
      <c r="BT2" s="98">
        <f t="shared" si="19"/>
        <v>42766</v>
      </c>
    </row>
    <row r="3" ht="24" customHeight="1" spans="2:72">
      <c r="B3" s="8" t="s">
        <v>54</v>
      </c>
      <c r="C3" s="9"/>
      <c r="D3" s="9"/>
      <c r="E3" s="10"/>
      <c r="F3" s="8" t="s">
        <v>55</v>
      </c>
      <c r="G3" s="9"/>
      <c r="H3" s="9"/>
      <c r="J3" s="83"/>
      <c r="K3" s="84" t="s">
        <v>56</v>
      </c>
      <c r="L3" s="84" t="s">
        <v>57</v>
      </c>
      <c r="M3" s="84" t="s">
        <v>56</v>
      </c>
      <c r="N3" s="84" t="s">
        <v>57</v>
      </c>
      <c r="O3" s="84" t="s">
        <v>56</v>
      </c>
      <c r="P3" s="84" t="s">
        <v>57</v>
      </c>
      <c r="Q3" s="84" t="s">
        <v>56</v>
      </c>
      <c r="R3" s="84" t="s">
        <v>57</v>
      </c>
      <c r="S3" s="84" t="s">
        <v>56</v>
      </c>
      <c r="T3" s="84" t="s">
        <v>57</v>
      </c>
      <c r="U3" s="84" t="s">
        <v>56</v>
      </c>
      <c r="V3" s="84" t="s">
        <v>57</v>
      </c>
      <c r="W3" s="84" t="s">
        <v>56</v>
      </c>
      <c r="X3" s="84" t="s">
        <v>57</v>
      </c>
      <c r="Y3" s="84" t="s">
        <v>56</v>
      </c>
      <c r="Z3" s="84" t="s">
        <v>57</v>
      </c>
      <c r="AA3" s="84" t="s">
        <v>56</v>
      </c>
      <c r="AB3" s="84" t="s">
        <v>57</v>
      </c>
      <c r="AC3" s="84" t="s">
        <v>56</v>
      </c>
      <c r="AD3" s="84" t="s">
        <v>57</v>
      </c>
      <c r="AE3" s="84" t="s">
        <v>56</v>
      </c>
      <c r="AF3" s="84" t="s">
        <v>57</v>
      </c>
      <c r="AG3" s="84" t="s">
        <v>56</v>
      </c>
      <c r="AH3" s="84" t="s">
        <v>57</v>
      </c>
      <c r="AI3" s="84" t="s">
        <v>56</v>
      </c>
      <c r="AJ3" s="84" t="s">
        <v>57</v>
      </c>
      <c r="AK3" s="84" t="s">
        <v>56</v>
      </c>
      <c r="AL3" s="84" t="s">
        <v>57</v>
      </c>
      <c r="AM3" s="84" t="s">
        <v>56</v>
      </c>
      <c r="AN3" s="84" t="s">
        <v>57</v>
      </c>
      <c r="AO3" s="84" t="s">
        <v>56</v>
      </c>
      <c r="AP3" s="84" t="s">
        <v>57</v>
      </c>
      <c r="AQ3" s="84" t="s">
        <v>56</v>
      </c>
      <c r="AR3" s="84" t="s">
        <v>57</v>
      </c>
      <c r="AS3" s="84" t="s">
        <v>56</v>
      </c>
      <c r="AT3" s="84" t="s">
        <v>57</v>
      </c>
      <c r="AU3" s="84" t="s">
        <v>56</v>
      </c>
      <c r="AV3" s="84" t="s">
        <v>57</v>
      </c>
      <c r="AW3" s="84" t="s">
        <v>56</v>
      </c>
      <c r="AX3" s="84" t="s">
        <v>57</v>
      </c>
      <c r="AY3" s="84" t="s">
        <v>56</v>
      </c>
      <c r="AZ3" s="84" t="s">
        <v>57</v>
      </c>
      <c r="BA3" s="84" t="s">
        <v>56</v>
      </c>
      <c r="BB3" s="84" t="s">
        <v>57</v>
      </c>
      <c r="BC3" s="84" t="s">
        <v>56</v>
      </c>
      <c r="BD3" s="84" t="s">
        <v>57</v>
      </c>
      <c r="BE3" s="84" t="s">
        <v>56</v>
      </c>
      <c r="BF3" s="84" t="s">
        <v>57</v>
      </c>
      <c r="BG3" s="84" t="s">
        <v>56</v>
      </c>
      <c r="BH3" s="84" t="s">
        <v>57</v>
      </c>
      <c r="BI3" s="84" t="s">
        <v>56</v>
      </c>
      <c r="BJ3" s="84" t="s">
        <v>57</v>
      </c>
      <c r="BK3" s="84" t="s">
        <v>56</v>
      </c>
      <c r="BL3" s="84" t="s">
        <v>57</v>
      </c>
      <c r="BM3" s="84" t="s">
        <v>56</v>
      </c>
      <c r="BN3" s="84" t="s">
        <v>57</v>
      </c>
      <c r="BO3" s="84" t="s">
        <v>56</v>
      </c>
      <c r="BP3" s="84" t="s">
        <v>57</v>
      </c>
      <c r="BQ3" s="84" t="s">
        <v>56</v>
      </c>
      <c r="BR3" s="84" t="s">
        <v>57</v>
      </c>
      <c r="BS3" s="84" t="s">
        <v>56</v>
      </c>
      <c r="BT3" s="99" t="s">
        <v>57</v>
      </c>
    </row>
    <row r="4" spans="2:72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85"/>
      <c r="L4" s="86"/>
      <c r="M4" s="85"/>
      <c r="N4" s="86"/>
      <c r="O4" s="85"/>
      <c r="P4" s="86"/>
      <c r="Q4" s="85"/>
      <c r="R4" s="86"/>
      <c r="S4" s="85"/>
      <c r="T4" s="86"/>
      <c r="U4" s="85"/>
      <c r="V4" s="86"/>
      <c r="W4" s="85"/>
      <c r="X4" s="86"/>
      <c r="Y4" s="85"/>
      <c r="Z4" s="86"/>
      <c r="AA4" s="85"/>
      <c r="AB4" s="86"/>
      <c r="AC4" s="85"/>
      <c r="AD4" s="86"/>
      <c r="AE4" s="85"/>
      <c r="AF4" s="86"/>
      <c r="AG4" s="85"/>
      <c r="AH4" s="86"/>
      <c r="AI4" s="85"/>
      <c r="AJ4" s="86"/>
      <c r="AK4" s="85"/>
      <c r="AL4" s="86"/>
      <c r="AM4" s="85"/>
      <c r="AN4" s="86"/>
      <c r="AO4" s="85"/>
      <c r="AP4" s="86"/>
      <c r="AQ4" s="85"/>
      <c r="AR4" s="86"/>
      <c r="AS4" s="85"/>
      <c r="AT4" s="86"/>
      <c r="AU4" s="85"/>
      <c r="AV4" s="86"/>
      <c r="AW4" s="85"/>
      <c r="AX4" s="86"/>
      <c r="AY4" s="85"/>
      <c r="AZ4" s="86"/>
      <c r="BA4" s="85"/>
      <c r="BB4" s="86"/>
      <c r="BC4" s="85"/>
      <c r="BD4" s="86"/>
      <c r="BE4" s="85"/>
      <c r="BF4" s="86"/>
      <c r="BG4" s="85"/>
      <c r="BH4" s="86"/>
      <c r="BI4" s="85"/>
      <c r="BJ4" s="86"/>
      <c r="BK4" s="85"/>
      <c r="BL4" s="86"/>
      <c r="BM4" s="85"/>
      <c r="BN4" s="86"/>
      <c r="BO4" s="85"/>
      <c r="BP4" s="86"/>
      <c r="BQ4" s="85"/>
      <c r="BR4" s="86">
        <v>1</v>
      </c>
      <c r="BS4" s="85"/>
      <c r="BT4" s="86"/>
    </row>
    <row r="5" spans="2:72">
      <c r="B5" s="13" t="s">
        <v>61</v>
      </c>
      <c r="C5" s="14"/>
      <c r="D5" s="15"/>
      <c r="E5" s="12"/>
      <c r="F5" s="16" t="s">
        <v>21</v>
      </c>
      <c r="G5" s="17">
        <f>IF(SUM(K7:BT7)&lt;0.5,"￥",SUM(K7:BT7))</f>
        <v>1</v>
      </c>
      <c r="H5" s="18">
        <f>IF(ISERROR(G5/$G$12),"%",G5/$G$12)</f>
        <v>0.00331180659049511</v>
      </c>
      <c r="J5" s="43"/>
      <c r="K5" s="87"/>
      <c r="L5" s="88"/>
      <c r="M5" s="87"/>
      <c r="N5" s="88"/>
      <c r="O5" s="87"/>
      <c r="P5" s="88"/>
      <c r="Q5" s="87"/>
      <c r="R5" s="88"/>
      <c r="S5" s="87"/>
      <c r="T5" s="88"/>
      <c r="U5" s="87"/>
      <c r="V5" s="88"/>
      <c r="W5" s="87"/>
      <c r="X5" s="88"/>
      <c r="Y5" s="87"/>
      <c r="Z5" s="88"/>
      <c r="AA5" s="87"/>
      <c r="AB5" s="88"/>
      <c r="AC5" s="87"/>
      <c r="AD5" s="88"/>
      <c r="AE5" s="87"/>
      <c r="AF5" s="88"/>
      <c r="AG5" s="87"/>
      <c r="AH5" s="88"/>
      <c r="AI5" s="87"/>
      <c r="AJ5" s="88"/>
      <c r="AK5" s="87"/>
      <c r="AL5" s="88"/>
      <c r="AM5" s="87"/>
      <c r="AN5" s="88"/>
      <c r="AO5" s="87"/>
      <c r="AP5" s="88"/>
      <c r="AQ5" s="87"/>
      <c r="AR5" s="88"/>
      <c r="AS5" s="87"/>
      <c r="AT5" s="88"/>
      <c r="AU5" s="87"/>
      <c r="AV5" s="88"/>
      <c r="AW5" s="87"/>
      <c r="AX5" s="88"/>
      <c r="AY5" s="87"/>
      <c r="AZ5" s="88"/>
      <c r="BA5" s="87"/>
      <c r="BB5" s="88"/>
      <c r="BC5" s="87"/>
      <c r="BD5" s="88"/>
      <c r="BE5" s="87"/>
      <c r="BF5" s="88"/>
      <c r="BG5" s="87"/>
      <c r="BH5" s="88"/>
      <c r="BI5" s="87"/>
      <c r="BJ5" s="88"/>
      <c r="BK5" s="87"/>
      <c r="BL5" s="88"/>
      <c r="BM5" s="87"/>
      <c r="BN5" s="88"/>
      <c r="BO5" s="87"/>
      <c r="BP5" s="88"/>
      <c r="BQ5" s="87"/>
      <c r="BR5" s="88"/>
      <c r="BS5" s="100"/>
      <c r="BT5" s="101"/>
    </row>
    <row r="6" ht="16.5" spans="2:72">
      <c r="B6" s="13" t="s">
        <v>62</v>
      </c>
      <c r="C6" s="14"/>
      <c r="D6" s="15"/>
      <c r="E6" s="12"/>
      <c r="F6" s="16" t="s">
        <v>22</v>
      </c>
      <c r="G6" s="17">
        <f>IF(SUM(K11:BT11)&lt;0.5,"￥",SUM(K11:BT11))</f>
        <v>300.95</v>
      </c>
      <c r="H6" s="18">
        <f t="shared" ref="H6:H11" si="20">IF(ISERROR(G6/$G$12),"%",G6/$G$12)</f>
        <v>0.996688193409505</v>
      </c>
      <c r="J6" s="43"/>
      <c r="K6" s="89"/>
      <c r="L6" s="90"/>
      <c r="M6" s="89"/>
      <c r="N6" s="90"/>
      <c r="O6" s="89"/>
      <c r="P6" s="90"/>
      <c r="Q6" s="89"/>
      <c r="R6" s="90"/>
      <c r="S6" s="89"/>
      <c r="T6" s="90"/>
      <c r="U6" s="89"/>
      <c r="V6" s="90"/>
      <c r="W6" s="89"/>
      <c r="X6" s="90"/>
      <c r="Y6" s="89"/>
      <c r="Z6" s="90"/>
      <c r="AA6" s="89"/>
      <c r="AB6" s="90"/>
      <c r="AC6" s="89"/>
      <c r="AD6" s="90"/>
      <c r="AE6" s="89"/>
      <c r="AF6" s="90"/>
      <c r="AG6" s="89"/>
      <c r="AH6" s="90"/>
      <c r="AI6" s="89"/>
      <c r="AJ6" s="90"/>
      <c r="AK6" s="89"/>
      <c r="AL6" s="90"/>
      <c r="AM6" s="89"/>
      <c r="AN6" s="90"/>
      <c r="AO6" s="89"/>
      <c r="AP6" s="90"/>
      <c r="AQ6" s="89"/>
      <c r="AR6" s="90"/>
      <c r="AS6" s="89"/>
      <c r="AT6" s="90"/>
      <c r="AU6" s="89"/>
      <c r="AV6" s="90"/>
      <c r="AW6" s="89"/>
      <c r="AX6" s="90"/>
      <c r="AY6" s="89"/>
      <c r="AZ6" s="90"/>
      <c r="BA6" s="89"/>
      <c r="BB6" s="90"/>
      <c r="BC6" s="89"/>
      <c r="BD6" s="90"/>
      <c r="BE6" s="89"/>
      <c r="BF6" s="90"/>
      <c r="BG6" s="89"/>
      <c r="BH6" s="90"/>
      <c r="BI6" s="89"/>
      <c r="BJ6" s="90"/>
      <c r="BK6" s="89"/>
      <c r="BL6" s="90"/>
      <c r="BM6" s="89"/>
      <c r="BN6" s="90"/>
      <c r="BO6" s="89"/>
      <c r="BP6" s="90"/>
      <c r="BQ6" s="89"/>
      <c r="BR6" s="90"/>
      <c r="BS6" s="102"/>
      <c r="BT6" s="103"/>
    </row>
    <row r="7" ht="17.25" spans="2:72">
      <c r="B7" s="75" t="s">
        <v>63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IF(SUM(K14:BT14)&lt;0.5,"￥",SUM(K14:BT14))</f>
        <v>￥</v>
      </c>
      <c r="H7" s="18" t="str">
        <f t="shared" si="20"/>
        <v>%</v>
      </c>
      <c r="J7" s="43" t="s">
        <v>64</v>
      </c>
      <c r="K7" s="91" t="str">
        <f t="shared" ref="K7:O7" si="21">IF(SUM(L4:L6)&lt;0.5,"",SUM(L4:L6))</f>
        <v/>
      </c>
      <c r="L7" s="92"/>
      <c r="M7" s="91" t="str">
        <f t="shared" si="21"/>
        <v/>
      </c>
      <c r="N7" s="92"/>
      <c r="O7" s="91" t="str">
        <f t="shared" si="21"/>
        <v/>
      </c>
      <c r="P7" s="92"/>
      <c r="Q7" s="91" t="str">
        <f t="shared" ref="Q7:U7" si="22">IF(SUM(R4:R6)&lt;0.5,"",SUM(R4:R6))</f>
        <v/>
      </c>
      <c r="R7" s="92"/>
      <c r="S7" s="91" t="str">
        <f t="shared" si="22"/>
        <v/>
      </c>
      <c r="T7" s="92"/>
      <c r="U7" s="91" t="str">
        <f t="shared" si="22"/>
        <v/>
      </c>
      <c r="V7" s="92"/>
      <c r="W7" s="91" t="str">
        <f t="shared" ref="W7:AA7" si="23">IF(SUM(X4:X6)&lt;0.5,"",SUM(X4:X6))</f>
        <v/>
      </c>
      <c r="X7" s="92"/>
      <c r="Y7" s="91" t="str">
        <f t="shared" si="23"/>
        <v/>
      </c>
      <c r="Z7" s="92"/>
      <c r="AA7" s="91" t="str">
        <f t="shared" si="23"/>
        <v/>
      </c>
      <c r="AB7" s="92"/>
      <c r="AC7" s="91" t="str">
        <f t="shared" ref="AC7:AG7" si="24">IF(SUM(AD4:AD6)&lt;0.5,"",SUM(AD4:AD6))</f>
        <v/>
      </c>
      <c r="AD7" s="92"/>
      <c r="AE7" s="91" t="str">
        <f t="shared" si="24"/>
        <v/>
      </c>
      <c r="AF7" s="92"/>
      <c r="AG7" s="91" t="str">
        <f t="shared" si="24"/>
        <v/>
      </c>
      <c r="AH7" s="92"/>
      <c r="AI7" s="91" t="str">
        <f t="shared" ref="AI7:AM7" si="25">IF(SUM(AJ4:AJ6)&lt;0.5,"",SUM(AJ4:AJ6))</f>
        <v/>
      </c>
      <c r="AJ7" s="92"/>
      <c r="AK7" s="91" t="str">
        <f t="shared" si="25"/>
        <v/>
      </c>
      <c r="AL7" s="92"/>
      <c r="AM7" s="91" t="str">
        <f t="shared" si="25"/>
        <v/>
      </c>
      <c r="AN7" s="92"/>
      <c r="AO7" s="91" t="str">
        <f t="shared" ref="AO7:AS7" si="26">IF(SUM(AP4:AP6)&lt;0.5,"",SUM(AP4:AP6))</f>
        <v/>
      </c>
      <c r="AP7" s="92"/>
      <c r="AQ7" s="91" t="str">
        <f t="shared" si="26"/>
        <v/>
      </c>
      <c r="AR7" s="92"/>
      <c r="AS7" s="91" t="str">
        <f t="shared" si="26"/>
        <v/>
      </c>
      <c r="AT7" s="92"/>
      <c r="AU7" s="91" t="str">
        <f t="shared" ref="AU7:AY7" si="27">IF(SUM(AV4:AV6)&lt;0.5,"",SUM(AV4:AV6))</f>
        <v/>
      </c>
      <c r="AV7" s="92"/>
      <c r="AW7" s="91" t="str">
        <f t="shared" si="27"/>
        <v/>
      </c>
      <c r="AX7" s="92"/>
      <c r="AY7" s="91" t="str">
        <f t="shared" si="27"/>
        <v/>
      </c>
      <c r="AZ7" s="92"/>
      <c r="BA7" s="91" t="str">
        <f t="shared" ref="BA7:BE7" si="28">IF(SUM(BB4:BB6)&lt;0.5,"",SUM(BB4:BB6))</f>
        <v/>
      </c>
      <c r="BB7" s="92"/>
      <c r="BC7" s="91" t="str">
        <f t="shared" si="28"/>
        <v/>
      </c>
      <c r="BD7" s="92"/>
      <c r="BE7" s="91" t="str">
        <f t="shared" si="28"/>
        <v/>
      </c>
      <c r="BF7" s="92"/>
      <c r="BG7" s="91" t="str">
        <f t="shared" ref="BG7:BK7" si="29">IF(SUM(BH4:BH6)&lt;0.5,"",SUM(BH4:BH6))</f>
        <v/>
      </c>
      <c r="BH7" s="92"/>
      <c r="BI7" s="91" t="str">
        <f t="shared" si="29"/>
        <v/>
      </c>
      <c r="BJ7" s="92"/>
      <c r="BK7" s="91" t="str">
        <f t="shared" si="29"/>
        <v/>
      </c>
      <c r="BL7" s="92"/>
      <c r="BM7" s="91" t="str">
        <f t="shared" ref="BM7:BQ7" si="30">IF(SUM(BN4:BN6)&lt;0.5,"",SUM(BN4:BN6))</f>
        <v/>
      </c>
      <c r="BN7" s="92"/>
      <c r="BO7" s="91" t="str">
        <f t="shared" si="30"/>
        <v/>
      </c>
      <c r="BP7" s="92"/>
      <c r="BQ7" s="91">
        <f t="shared" si="30"/>
        <v>1</v>
      </c>
      <c r="BR7" s="92"/>
      <c r="BS7" s="91" t="str">
        <f>IF(SUM(BT4:BT6)&lt;0.5,"",SUM(BT4:BT6))</f>
        <v/>
      </c>
      <c r="BT7" s="104"/>
    </row>
    <row r="8" spans="2:72">
      <c r="B8" s="22" t="s">
        <v>65</v>
      </c>
      <c r="E8" s="10"/>
      <c r="F8" s="16" t="s">
        <v>24</v>
      </c>
      <c r="G8" s="17" t="str">
        <f>IF(SUM(K17:BT17)&lt;0.5,"￥",SUM(K17:BT17))</f>
        <v>￥</v>
      </c>
      <c r="H8" s="18" t="str">
        <f t="shared" si="20"/>
        <v>%</v>
      </c>
      <c r="J8" s="50" t="s">
        <v>22</v>
      </c>
      <c r="K8" s="85"/>
      <c r="L8" s="86"/>
      <c r="M8" s="85"/>
      <c r="N8" s="86"/>
      <c r="O8" s="85"/>
      <c r="P8" s="86"/>
      <c r="Q8" s="85"/>
      <c r="R8" s="86"/>
      <c r="S8" s="85"/>
      <c r="T8" s="86"/>
      <c r="U8" s="85"/>
      <c r="V8" s="86"/>
      <c r="W8" s="85"/>
      <c r="X8" s="86"/>
      <c r="Y8" s="85"/>
      <c r="Z8" s="86"/>
      <c r="AA8" s="85"/>
      <c r="AB8" s="86"/>
      <c r="AC8" s="85"/>
      <c r="AD8" s="86"/>
      <c r="AE8" s="85"/>
      <c r="AF8" s="86"/>
      <c r="AG8" s="85"/>
      <c r="AH8" s="86"/>
      <c r="AI8" s="85"/>
      <c r="AJ8" s="86"/>
      <c r="AK8" s="85"/>
      <c r="AL8" s="86"/>
      <c r="AM8" s="85"/>
      <c r="AN8" s="86"/>
      <c r="AO8" s="85"/>
      <c r="AP8" s="86"/>
      <c r="AQ8" s="85"/>
      <c r="AR8" s="86"/>
      <c r="AS8" s="85"/>
      <c r="AT8" s="86"/>
      <c r="AU8" s="85"/>
      <c r="AV8" s="86"/>
      <c r="AW8" s="85"/>
      <c r="AX8" s="86"/>
      <c r="AY8" s="85"/>
      <c r="AZ8" s="86"/>
      <c r="BA8" s="85"/>
      <c r="BB8" s="86"/>
      <c r="BC8" s="85"/>
      <c r="BD8" s="86"/>
      <c r="BE8" s="85"/>
      <c r="BF8" s="86"/>
      <c r="BG8" s="85"/>
      <c r="BH8" s="86">
        <v>-21.58</v>
      </c>
      <c r="BI8" s="85"/>
      <c r="BJ8" s="86"/>
      <c r="BK8" s="85"/>
      <c r="BL8" s="86"/>
      <c r="BM8" s="85"/>
      <c r="BN8" s="86"/>
      <c r="BO8" s="85"/>
      <c r="BP8" s="86"/>
      <c r="BQ8" s="85"/>
      <c r="BR8" s="86"/>
      <c r="BS8" s="105"/>
      <c r="BT8" s="106"/>
    </row>
    <row r="9" spans="2:72">
      <c r="B9" s="23" t="s">
        <v>66</v>
      </c>
      <c r="C9" s="24"/>
      <c r="D9" s="25" t="s">
        <v>67</v>
      </c>
      <c r="E9" s="12"/>
      <c r="F9" s="16" t="s">
        <v>25</v>
      </c>
      <c r="G9" s="17" t="str">
        <f>IF(SUM(K20:BT20)&lt;0.5,"￥",SUM(K20:BT20))</f>
        <v>￥</v>
      </c>
      <c r="H9" s="18" t="str">
        <f t="shared" si="20"/>
        <v>%</v>
      </c>
      <c r="J9" s="43"/>
      <c r="K9" s="87"/>
      <c r="L9" s="88"/>
      <c r="M9" s="87"/>
      <c r="N9" s="88"/>
      <c r="O9" s="87"/>
      <c r="P9" s="88"/>
      <c r="Q9" s="87"/>
      <c r="R9" s="88"/>
      <c r="S9" s="87"/>
      <c r="T9" s="88"/>
      <c r="U9" s="87"/>
      <c r="V9" s="88"/>
      <c r="W9" s="87"/>
      <c r="X9" s="88"/>
      <c r="Y9" s="87"/>
      <c r="Z9" s="88"/>
      <c r="AA9" s="87"/>
      <c r="AB9" s="88"/>
      <c r="AC9" s="87"/>
      <c r="AD9" s="88"/>
      <c r="AE9" s="87"/>
      <c r="AF9" s="88"/>
      <c r="AG9" s="87"/>
      <c r="AH9" s="88"/>
      <c r="AI9" s="87"/>
      <c r="AJ9" s="88"/>
      <c r="AK9" s="87"/>
      <c r="AL9" s="88"/>
      <c r="AM9" s="87"/>
      <c r="AN9" s="88"/>
      <c r="AO9" s="87"/>
      <c r="AP9" s="88"/>
      <c r="AQ9" s="87"/>
      <c r="AR9" s="88"/>
      <c r="AS9" s="87"/>
      <c r="AT9" s="88"/>
      <c r="AU9" s="87"/>
      <c r="AV9" s="88"/>
      <c r="AW9" s="87"/>
      <c r="AX9" s="88"/>
      <c r="AY9" s="87"/>
      <c r="AZ9" s="88"/>
      <c r="BA9" s="87"/>
      <c r="BB9" s="88"/>
      <c r="BC9" s="87"/>
      <c r="BD9" s="88"/>
      <c r="BE9" s="87"/>
      <c r="BF9" s="88">
        <v>66.72</v>
      </c>
      <c r="BG9" s="87"/>
      <c r="BH9" s="88">
        <v>45.09</v>
      </c>
      <c r="BI9" s="87"/>
      <c r="BJ9" s="88">
        <v>209.24</v>
      </c>
      <c r="BK9" s="87"/>
      <c r="BL9" s="88"/>
      <c r="BM9" s="87"/>
      <c r="BN9" s="88"/>
      <c r="BO9" s="87"/>
      <c r="BP9" s="88">
        <v>0.74</v>
      </c>
      <c r="BQ9" s="87"/>
      <c r="BR9" s="88">
        <v>0.74</v>
      </c>
      <c r="BS9" s="100"/>
      <c r="BT9" s="101"/>
    </row>
    <row r="10" spans="2:72">
      <c r="B10" s="23" t="s">
        <v>68</v>
      </c>
      <c r="C10" s="26">
        <f>G12</f>
        <v>301.95</v>
      </c>
      <c r="D10" s="27"/>
      <c r="E10" s="28"/>
      <c r="F10" s="16" t="s">
        <v>26</v>
      </c>
      <c r="G10" s="17" t="str">
        <f>IF(SUM(K23:BT23)&lt;0.5,"￥",SUM(K23:BT23))</f>
        <v>￥</v>
      </c>
      <c r="H10" s="18" t="str">
        <f t="shared" si="20"/>
        <v>%</v>
      </c>
      <c r="J10" s="43"/>
      <c r="K10" s="89"/>
      <c r="L10" s="90"/>
      <c r="M10" s="89"/>
      <c r="N10" s="90"/>
      <c r="O10" s="89"/>
      <c r="P10" s="90"/>
      <c r="Q10" s="89"/>
      <c r="R10" s="90"/>
      <c r="S10" s="89"/>
      <c r="T10" s="90"/>
      <c r="U10" s="89"/>
      <c r="V10" s="90"/>
      <c r="W10" s="89"/>
      <c r="X10" s="90"/>
      <c r="Y10" s="89"/>
      <c r="Z10" s="90"/>
      <c r="AA10" s="89"/>
      <c r="AB10" s="90"/>
      <c r="AC10" s="89"/>
      <c r="AD10" s="90"/>
      <c r="AE10" s="89"/>
      <c r="AF10" s="90"/>
      <c r="AG10" s="89"/>
      <c r="AH10" s="90"/>
      <c r="AI10" s="89"/>
      <c r="AJ10" s="90"/>
      <c r="AK10" s="89"/>
      <c r="AL10" s="90"/>
      <c r="AM10" s="89"/>
      <c r="AN10" s="90"/>
      <c r="AO10" s="89"/>
      <c r="AP10" s="90"/>
      <c r="AQ10" s="89"/>
      <c r="AR10" s="90"/>
      <c r="AS10" s="89"/>
      <c r="AT10" s="90"/>
      <c r="AU10" s="89"/>
      <c r="AV10" s="90"/>
      <c r="AW10" s="89"/>
      <c r="AX10" s="90"/>
      <c r="AY10" s="89"/>
      <c r="AZ10" s="90"/>
      <c r="BA10" s="89"/>
      <c r="BB10" s="90"/>
      <c r="BC10" s="89"/>
      <c r="BD10" s="90"/>
      <c r="BE10" s="89"/>
      <c r="BF10" s="90"/>
      <c r="BG10" s="89"/>
      <c r="BH10" s="90"/>
      <c r="BI10" s="89"/>
      <c r="BJ10" s="90"/>
      <c r="BK10" s="89"/>
      <c r="BL10" s="90"/>
      <c r="BM10" s="89"/>
      <c r="BN10" s="90"/>
      <c r="BO10" s="89"/>
      <c r="BP10" s="90"/>
      <c r="BQ10" s="89"/>
      <c r="BR10" s="90"/>
      <c r="BS10" s="102"/>
      <c r="BT10" s="103"/>
    </row>
    <row r="11" ht="17.25" spans="2:72">
      <c r="B11" s="23" t="s">
        <v>69</v>
      </c>
      <c r="C11" s="26">
        <f>IF(AND(C9="",C10="0"),"0",SUM(C9,-C10))</f>
        <v>-301.95</v>
      </c>
      <c r="D11" s="29"/>
      <c r="E11" s="28"/>
      <c r="F11" s="30"/>
      <c r="G11" s="17" t="str">
        <f>IF(SUM(K28:BT28)&lt;0.5,"￥",SUM(K28:BT28))</f>
        <v>￥</v>
      </c>
      <c r="H11" s="18" t="str">
        <f t="shared" si="20"/>
        <v>%</v>
      </c>
      <c r="J11" s="43" t="s">
        <v>64</v>
      </c>
      <c r="K11" s="91">
        <f>SUM(L8:L10)</f>
        <v>0</v>
      </c>
      <c r="L11" s="92"/>
      <c r="M11" s="91">
        <f>SUM(N8:N10)</f>
        <v>0</v>
      </c>
      <c r="N11" s="92"/>
      <c r="O11" s="91">
        <f>SUM(P8:P10)</f>
        <v>0</v>
      </c>
      <c r="P11" s="92"/>
      <c r="Q11" s="91">
        <f>SUM(R8:R10)</f>
        <v>0</v>
      </c>
      <c r="R11" s="92"/>
      <c r="S11" s="91">
        <f>SUM(T8:T10)</f>
        <v>0</v>
      </c>
      <c r="T11" s="92"/>
      <c r="U11" s="91">
        <f>SUM(V8:V10)</f>
        <v>0</v>
      </c>
      <c r="V11" s="92"/>
      <c r="W11" s="91">
        <f>SUM(X8:X10)</f>
        <v>0</v>
      </c>
      <c r="X11" s="92"/>
      <c r="Y11" s="91">
        <f>SUM(Z8:Z10)</f>
        <v>0</v>
      </c>
      <c r="Z11" s="92"/>
      <c r="AA11" s="91">
        <f>SUM(AB8:AB10)</f>
        <v>0</v>
      </c>
      <c r="AB11" s="92"/>
      <c r="AC11" s="91">
        <f>SUM(AD8:AD10)</f>
        <v>0</v>
      </c>
      <c r="AD11" s="92"/>
      <c r="AE11" s="91">
        <f>SUM(AF8:AF10)</f>
        <v>0</v>
      </c>
      <c r="AF11" s="92"/>
      <c r="AG11" s="91">
        <f>SUM(AH8:AH10)</f>
        <v>0</v>
      </c>
      <c r="AH11" s="92"/>
      <c r="AI11" s="91">
        <f>SUM(AJ8:AJ10)</f>
        <v>0</v>
      </c>
      <c r="AJ11" s="92"/>
      <c r="AK11" s="91">
        <f>SUM(AL8:AL10)</f>
        <v>0</v>
      </c>
      <c r="AL11" s="92"/>
      <c r="AM11" s="91">
        <f>SUM(AN8:AN10)</f>
        <v>0</v>
      </c>
      <c r="AN11" s="92"/>
      <c r="AO11" s="91">
        <f>SUM(AP8:AP10)</f>
        <v>0</v>
      </c>
      <c r="AP11" s="92"/>
      <c r="AQ11" s="91">
        <f>SUM(AR8:AR10)</f>
        <v>0</v>
      </c>
      <c r="AR11" s="92"/>
      <c r="AS11" s="91">
        <f>SUM(AT8:AT10)</f>
        <v>0</v>
      </c>
      <c r="AT11" s="92"/>
      <c r="AU11" s="91">
        <f>SUM(AV8:AV10)</f>
        <v>0</v>
      </c>
      <c r="AV11" s="92"/>
      <c r="AW11" s="91">
        <f>SUM(AX8:AX10)</f>
        <v>0</v>
      </c>
      <c r="AX11" s="92"/>
      <c r="AY11" s="91">
        <f>SUM(AZ8:AZ10)</f>
        <v>0</v>
      </c>
      <c r="AZ11" s="92"/>
      <c r="BA11" s="91">
        <f>SUM(BB8:BB10)</f>
        <v>0</v>
      </c>
      <c r="BB11" s="92"/>
      <c r="BC11" s="91">
        <f>SUM(BD8:BD10)</f>
        <v>0</v>
      </c>
      <c r="BD11" s="92"/>
      <c r="BE11" s="91">
        <f>SUM(BF8:BF10)</f>
        <v>66.72</v>
      </c>
      <c r="BF11" s="92"/>
      <c r="BG11" s="91">
        <f>SUM(BH8:BH10)</f>
        <v>23.51</v>
      </c>
      <c r="BH11" s="92"/>
      <c r="BI11" s="91">
        <f>SUM(BJ8:BJ10)</f>
        <v>209.24</v>
      </c>
      <c r="BJ11" s="92"/>
      <c r="BK11" s="91">
        <f>SUM(BL8:BL10)</f>
        <v>0</v>
      </c>
      <c r="BL11" s="92"/>
      <c r="BM11" s="91">
        <f>SUM(BN8:BN10)</f>
        <v>0</v>
      </c>
      <c r="BN11" s="92"/>
      <c r="BO11" s="91">
        <f>SUM(BP8:BP10)</f>
        <v>0.74</v>
      </c>
      <c r="BP11" s="92"/>
      <c r="BQ11" s="91">
        <f>SUM(BR8:BR10)</f>
        <v>0.74</v>
      </c>
      <c r="BR11" s="92"/>
      <c r="BS11" s="91">
        <f>SUM(BT8:BT10)</f>
        <v>0</v>
      </c>
      <c r="BT11" s="92"/>
    </row>
    <row r="12" spans="2:72">
      <c r="B12" s="23" t="s">
        <v>70</v>
      </c>
      <c r="C12" s="76"/>
      <c r="D12" s="31">
        <f>SUM(C7-C10+C12)</f>
        <v>-301.95</v>
      </c>
      <c r="E12" s="28"/>
      <c r="F12" s="19" t="s">
        <v>71</v>
      </c>
      <c r="G12" s="20">
        <f>IF(SUM(G5:G11)&gt;0,SUM(G5:G11),"0")</f>
        <v>301.95</v>
      </c>
      <c r="H12" s="21"/>
      <c r="J12" s="50" t="s">
        <v>23</v>
      </c>
      <c r="K12" s="87"/>
      <c r="L12" s="88"/>
      <c r="M12" s="87"/>
      <c r="N12" s="88"/>
      <c r="O12" s="87"/>
      <c r="P12" s="88"/>
      <c r="Q12" s="87"/>
      <c r="R12" s="88"/>
      <c r="S12" s="87"/>
      <c r="T12" s="88"/>
      <c r="U12" s="87"/>
      <c r="V12" s="88"/>
      <c r="W12" s="87"/>
      <c r="X12" s="88"/>
      <c r="Y12" s="87"/>
      <c r="Z12" s="88"/>
      <c r="AA12" s="87"/>
      <c r="AB12" s="88"/>
      <c r="AC12" s="87"/>
      <c r="AD12" s="88"/>
      <c r="AE12" s="87"/>
      <c r="AF12" s="88"/>
      <c r="AG12" s="87"/>
      <c r="AH12" s="88"/>
      <c r="AI12" s="87"/>
      <c r="AJ12" s="88"/>
      <c r="AK12" s="87"/>
      <c r="AL12" s="88"/>
      <c r="AM12" s="87"/>
      <c r="AN12" s="88"/>
      <c r="AO12" s="87"/>
      <c r="AP12" s="88"/>
      <c r="AQ12" s="87"/>
      <c r="AR12" s="88"/>
      <c r="AS12" s="87"/>
      <c r="AT12" s="88"/>
      <c r="AU12" s="87"/>
      <c r="AV12" s="88"/>
      <c r="AW12" s="87"/>
      <c r="AX12" s="88"/>
      <c r="AY12" s="87"/>
      <c r="AZ12" s="88"/>
      <c r="BA12" s="87"/>
      <c r="BB12" s="88"/>
      <c r="BC12" s="87"/>
      <c r="BD12" s="88"/>
      <c r="BE12" s="87"/>
      <c r="BF12" s="88"/>
      <c r="BG12" s="87"/>
      <c r="BH12" s="88"/>
      <c r="BI12" s="87"/>
      <c r="BJ12" s="88"/>
      <c r="BK12" s="87"/>
      <c r="BL12" s="88"/>
      <c r="BM12" s="87"/>
      <c r="BN12" s="88"/>
      <c r="BO12" s="87"/>
      <c r="BP12" s="88"/>
      <c r="BQ12" s="87"/>
      <c r="BR12" s="88"/>
      <c r="BS12" s="100"/>
      <c r="BT12" s="101"/>
    </row>
    <row r="13" spans="5:72">
      <c r="E13" s="28"/>
      <c r="J13" s="43"/>
      <c r="K13" s="89"/>
      <c r="L13" s="90"/>
      <c r="M13" s="89"/>
      <c r="N13" s="90"/>
      <c r="O13" s="89"/>
      <c r="P13" s="90"/>
      <c r="Q13" s="89"/>
      <c r="R13" s="90"/>
      <c r="S13" s="89"/>
      <c r="T13" s="90"/>
      <c r="U13" s="89"/>
      <c r="V13" s="90"/>
      <c r="W13" s="89"/>
      <c r="X13" s="90"/>
      <c r="Y13" s="89"/>
      <c r="Z13" s="90"/>
      <c r="AA13" s="89"/>
      <c r="AB13" s="90"/>
      <c r="AC13" s="89"/>
      <c r="AD13" s="90"/>
      <c r="AE13" s="89"/>
      <c r="AF13" s="90"/>
      <c r="AG13" s="89"/>
      <c r="AH13" s="90"/>
      <c r="AI13" s="89"/>
      <c r="AJ13" s="90"/>
      <c r="AK13" s="89"/>
      <c r="AL13" s="90"/>
      <c r="AM13" s="89"/>
      <c r="AN13" s="90"/>
      <c r="AO13" s="89"/>
      <c r="AP13" s="90"/>
      <c r="AQ13" s="89"/>
      <c r="AR13" s="90"/>
      <c r="AS13" s="89"/>
      <c r="AT13" s="90"/>
      <c r="AU13" s="89"/>
      <c r="AV13" s="90"/>
      <c r="AW13" s="89"/>
      <c r="AX13" s="90"/>
      <c r="AY13" s="89"/>
      <c r="AZ13" s="90"/>
      <c r="BA13" s="89"/>
      <c r="BB13" s="90"/>
      <c r="BC13" s="89"/>
      <c r="BD13" s="90"/>
      <c r="BE13" s="89"/>
      <c r="BF13" s="90"/>
      <c r="BG13" s="89"/>
      <c r="BH13" s="90"/>
      <c r="BI13" s="89"/>
      <c r="BJ13" s="90"/>
      <c r="BK13" s="89"/>
      <c r="BL13" s="90"/>
      <c r="BM13" s="89"/>
      <c r="BN13" s="90"/>
      <c r="BO13" s="89"/>
      <c r="BP13" s="90"/>
      <c r="BQ13" s="89"/>
      <c r="BR13" s="90"/>
      <c r="BS13" s="102"/>
      <c r="BT13" s="103"/>
    </row>
    <row r="14" ht="17.25" spans="5:72">
      <c r="E14" s="28"/>
      <c r="F14" s="28"/>
      <c r="G14" s="28"/>
      <c r="H14" s="28"/>
      <c r="J14" s="43" t="s">
        <v>64</v>
      </c>
      <c r="K14" s="91" t="str">
        <f t="shared" ref="K14:O14" si="31">IF(SUM(L12:L13)&lt;0.5,"",SUM(L12:L13))</f>
        <v/>
      </c>
      <c r="L14" s="92"/>
      <c r="M14" s="91" t="str">
        <f t="shared" si="31"/>
        <v/>
      </c>
      <c r="N14" s="92"/>
      <c r="O14" s="91" t="str">
        <f t="shared" si="31"/>
        <v/>
      </c>
      <c r="P14" s="92"/>
      <c r="Q14" s="91" t="str">
        <f t="shared" ref="Q14:U14" si="32">IF(SUM(R12:R13)&lt;0.5,"",SUM(R12:R13))</f>
        <v/>
      </c>
      <c r="R14" s="92"/>
      <c r="S14" s="91" t="str">
        <f t="shared" si="32"/>
        <v/>
      </c>
      <c r="T14" s="92"/>
      <c r="U14" s="91" t="str">
        <f t="shared" si="32"/>
        <v/>
      </c>
      <c r="V14" s="92"/>
      <c r="W14" s="91" t="str">
        <f t="shared" ref="W14:AA14" si="33">IF(SUM(X12:X13)&lt;0.5,"",SUM(X12:X13))</f>
        <v/>
      </c>
      <c r="X14" s="92"/>
      <c r="Y14" s="91" t="str">
        <f t="shared" si="33"/>
        <v/>
      </c>
      <c r="Z14" s="92"/>
      <c r="AA14" s="91" t="str">
        <f t="shared" si="33"/>
        <v/>
      </c>
      <c r="AB14" s="92"/>
      <c r="AC14" s="91" t="str">
        <f t="shared" ref="AC14:AG14" si="34">IF(SUM(AD12:AD13)&lt;0.5,"",SUM(AD12:AD13))</f>
        <v/>
      </c>
      <c r="AD14" s="92"/>
      <c r="AE14" s="91" t="str">
        <f t="shared" si="34"/>
        <v/>
      </c>
      <c r="AF14" s="92"/>
      <c r="AG14" s="91" t="str">
        <f t="shared" si="34"/>
        <v/>
      </c>
      <c r="AH14" s="92"/>
      <c r="AI14" s="91" t="str">
        <f t="shared" ref="AI14:AM14" si="35">IF(SUM(AJ12:AJ13)&lt;0.5,"",SUM(AJ12:AJ13))</f>
        <v/>
      </c>
      <c r="AJ14" s="92"/>
      <c r="AK14" s="91" t="str">
        <f t="shared" si="35"/>
        <v/>
      </c>
      <c r="AL14" s="92"/>
      <c r="AM14" s="91" t="str">
        <f t="shared" si="35"/>
        <v/>
      </c>
      <c r="AN14" s="92"/>
      <c r="AO14" s="91" t="str">
        <f t="shared" ref="AO14:AS14" si="36">IF(SUM(AP12:AP13)&lt;0.5,"",SUM(AP12:AP13))</f>
        <v/>
      </c>
      <c r="AP14" s="92"/>
      <c r="AQ14" s="91" t="str">
        <f t="shared" si="36"/>
        <v/>
      </c>
      <c r="AR14" s="92"/>
      <c r="AS14" s="91" t="str">
        <f t="shared" si="36"/>
        <v/>
      </c>
      <c r="AT14" s="92"/>
      <c r="AU14" s="91" t="str">
        <f t="shared" ref="AU14:AY14" si="37">IF(SUM(AV12:AV13)&lt;0.5,"",SUM(AV12:AV13))</f>
        <v/>
      </c>
      <c r="AV14" s="92"/>
      <c r="AW14" s="91" t="str">
        <f t="shared" si="37"/>
        <v/>
      </c>
      <c r="AX14" s="92"/>
      <c r="AY14" s="91" t="str">
        <f t="shared" si="37"/>
        <v/>
      </c>
      <c r="AZ14" s="92"/>
      <c r="BA14" s="91" t="str">
        <f t="shared" ref="BA14:BE14" si="38">IF(SUM(BB12:BB13)&lt;0.5,"",SUM(BB12:BB13))</f>
        <v/>
      </c>
      <c r="BB14" s="92"/>
      <c r="BC14" s="91" t="str">
        <f t="shared" si="38"/>
        <v/>
      </c>
      <c r="BD14" s="92"/>
      <c r="BE14" s="91" t="str">
        <f t="shared" si="38"/>
        <v/>
      </c>
      <c r="BF14" s="92"/>
      <c r="BG14" s="91" t="str">
        <f t="shared" ref="BG14:BK14" si="39">IF(SUM(BH12:BH13)&lt;0.5,"",SUM(BH12:BH13))</f>
        <v/>
      </c>
      <c r="BH14" s="92"/>
      <c r="BI14" s="91" t="str">
        <f t="shared" si="39"/>
        <v/>
      </c>
      <c r="BJ14" s="92"/>
      <c r="BK14" s="91" t="str">
        <f t="shared" si="39"/>
        <v/>
      </c>
      <c r="BL14" s="92"/>
      <c r="BM14" s="91" t="str">
        <f t="shared" ref="BM14:BQ14" si="40">IF(SUM(BN12:BN13)&lt;0.5,"",SUM(BN12:BN13))</f>
        <v/>
      </c>
      <c r="BN14" s="92"/>
      <c r="BO14" s="91" t="str">
        <f t="shared" si="40"/>
        <v/>
      </c>
      <c r="BP14" s="92"/>
      <c r="BQ14" s="91" t="str">
        <f t="shared" si="40"/>
        <v/>
      </c>
      <c r="BR14" s="92"/>
      <c r="BS14" s="91" t="str">
        <f>IF(SUM(BT12:BT13)&lt;0.5,"",SUM(BT12:BT13))</f>
        <v/>
      </c>
      <c r="BT14" s="104"/>
    </row>
    <row r="15" ht="16.5" spans="5:72">
      <c r="E15" s="28"/>
      <c r="F15" s="28"/>
      <c r="G15" s="28"/>
      <c r="H15" s="28"/>
      <c r="J15" s="50" t="s">
        <v>24</v>
      </c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  <c r="AA15" s="87"/>
      <c r="AB15" s="88"/>
      <c r="AC15" s="87"/>
      <c r="AD15" s="88"/>
      <c r="AE15" s="87"/>
      <c r="AF15" s="88"/>
      <c r="AG15" s="87"/>
      <c r="AH15" s="88"/>
      <c r="AI15" s="87"/>
      <c r="AJ15" s="88"/>
      <c r="AK15" s="87"/>
      <c r="AL15" s="88"/>
      <c r="AM15" s="87"/>
      <c r="AN15" s="88"/>
      <c r="AO15" s="87"/>
      <c r="AP15" s="88"/>
      <c r="AQ15" s="87"/>
      <c r="AR15" s="88"/>
      <c r="AS15" s="87"/>
      <c r="AT15" s="88"/>
      <c r="AU15" s="87"/>
      <c r="AV15" s="88"/>
      <c r="AW15" s="87"/>
      <c r="AX15" s="88"/>
      <c r="AY15" s="87"/>
      <c r="AZ15" s="88"/>
      <c r="BA15" s="87"/>
      <c r="BB15" s="88"/>
      <c r="BC15" s="87"/>
      <c r="BD15" s="88"/>
      <c r="BE15" s="87"/>
      <c r="BF15" s="88"/>
      <c r="BG15" s="87"/>
      <c r="BH15" s="88"/>
      <c r="BI15" s="87"/>
      <c r="BJ15" s="88"/>
      <c r="BK15" s="87"/>
      <c r="BL15" s="88"/>
      <c r="BM15" s="87"/>
      <c r="BN15" s="88"/>
      <c r="BO15" s="87"/>
      <c r="BP15" s="88"/>
      <c r="BQ15" s="87"/>
      <c r="BR15" s="88"/>
      <c r="BS15" s="100"/>
      <c r="BT15" s="101"/>
    </row>
    <row r="16" spans="5:72">
      <c r="E16" s="28"/>
      <c r="F16" s="28"/>
      <c r="G16" s="28"/>
      <c r="H16" s="28"/>
      <c r="J16" s="43"/>
      <c r="K16" s="89"/>
      <c r="L16" s="90"/>
      <c r="M16" s="89"/>
      <c r="N16" s="90"/>
      <c r="O16" s="89"/>
      <c r="P16" s="90"/>
      <c r="Q16" s="89"/>
      <c r="R16" s="90"/>
      <c r="S16" s="89"/>
      <c r="T16" s="90"/>
      <c r="U16" s="89"/>
      <c r="V16" s="90"/>
      <c r="W16" s="89"/>
      <c r="X16" s="90"/>
      <c r="Y16" s="89"/>
      <c r="Z16" s="90"/>
      <c r="AA16" s="89"/>
      <c r="AB16" s="90"/>
      <c r="AC16" s="89"/>
      <c r="AD16" s="90"/>
      <c r="AE16" s="89"/>
      <c r="AF16" s="90"/>
      <c r="AG16" s="89"/>
      <c r="AH16" s="90"/>
      <c r="AI16" s="89"/>
      <c r="AJ16" s="90"/>
      <c r="AK16" s="89"/>
      <c r="AL16" s="90"/>
      <c r="AM16" s="89"/>
      <c r="AN16" s="90"/>
      <c r="AO16" s="89"/>
      <c r="AP16" s="90"/>
      <c r="AQ16" s="89"/>
      <c r="AR16" s="90"/>
      <c r="AS16" s="89"/>
      <c r="AT16" s="90"/>
      <c r="AU16" s="89"/>
      <c r="AV16" s="90"/>
      <c r="AW16" s="89"/>
      <c r="AX16" s="90"/>
      <c r="AY16" s="89"/>
      <c r="AZ16" s="90"/>
      <c r="BA16" s="89"/>
      <c r="BB16" s="90"/>
      <c r="BC16" s="89"/>
      <c r="BD16" s="90"/>
      <c r="BE16" s="89"/>
      <c r="BF16" s="90"/>
      <c r="BG16" s="89"/>
      <c r="BH16" s="90"/>
      <c r="BI16" s="89"/>
      <c r="BJ16" s="90"/>
      <c r="BK16" s="89"/>
      <c r="BL16" s="90"/>
      <c r="BM16" s="89"/>
      <c r="BN16" s="90"/>
      <c r="BO16" s="89"/>
      <c r="BP16" s="90"/>
      <c r="BQ16" s="89"/>
      <c r="BR16" s="90"/>
      <c r="BS16" s="102"/>
      <c r="BT16" s="103"/>
    </row>
    <row r="17" ht="17.25" spans="5:72">
      <c r="E17" s="28"/>
      <c r="F17" s="28"/>
      <c r="G17" s="28"/>
      <c r="H17" s="28"/>
      <c r="J17" s="43" t="s">
        <v>64</v>
      </c>
      <c r="K17" s="91">
        <f>SUM(L15:L16)</f>
        <v>0</v>
      </c>
      <c r="L17" s="92"/>
      <c r="M17" s="91">
        <f>SUM(N15:N16)</f>
        <v>0</v>
      </c>
      <c r="N17" s="92"/>
      <c r="O17" s="91">
        <f>SUM(P15:P16)</f>
        <v>0</v>
      </c>
      <c r="P17" s="92"/>
      <c r="Q17" s="91">
        <f>SUM(R15:R16)</f>
        <v>0</v>
      </c>
      <c r="R17" s="92"/>
      <c r="S17" s="91">
        <f>SUM(T15:T16)</f>
        <v>0</v>
      </c>
      <c r="T17" s="92"/>
      <c r="U17" s="91">
        <f>SUM(V15:V16)</f>
        <v>0</v>
      </c>
      <c r="V17" s="92"/>
      <c r="W17" s="91">
        <f>SUM(X15:X16)</f>
        <v>0</v>
      </c>
      <c r="X17" s="92"/>
      <c r="Y17" s="91">
        <f>SUM(Z15:Z16)</f>
        <v>0</v>
      </c>
      <c r="Z17" s="92"/>
      <c r="AA17" s="91">
        <f>SUM(AB15:AB16)</f>
        <v>0</v>
      </c>
      <c r="AB17" s="92"/>
      <c r="AC17" s="91">
        <f>SUM(AD15:AD16)</f>
        <v>0</v>
      </c>
      <c r="AD17" s="92"/>
      <c r="AE17" s="91">
        <f>SUM(AF15:AF16)</f>
        <v>0</v>
      </c>
      <c r="AF17" s="92"/>
      <c r="AG17" s="91">
        <f>SUM(AH15:AH16)</f>
        <v>0</v>
      </c>
      <c r="AH17" s="92"/>
      <c r="AI17" s="91">
        <f>SUM(AJ15:AJ16)</f>
        <v>0</v>
      </c>
      <c r="AJ17" s="92"/>
      <c r="AK17" s="91">
        <f>SUM(AL15:AL16)</f>
        <v>0</v>
      </c>
      <c r="AL17" s="92"/>
      <c r="AM17" s="91">
        <f>SUM(AN15:AN16)</f>
        <v>0</v>
      </c>
      <c r="AN17" s="92"/>
      <c r="AO17" s="91">
        <f>SUM(AP15:AP16)</f>
        <v>0</v>
      </c>
      <c r="AP17" s="92"/>
      <c r="AQ17" s="91">
        <f>SUM(AR15:AR16)</f>
        <v>0</v>
      </c>
      <c r="AR17" s="92"/>
      <c r="AS17" s="91">
        <f>SUM(AT15:AT16)</f>
        <v>0</v>
      </c>
      <c r="AT17" s="92"/>
      <c r="AU17" s="91">
        <f>SUM(AV15:AV16)</f>
        <v>0</v>
      </c>
      <c r="AV17" s="92"/>
      <c r="AW17" s="91">
        <f>SUM(AX15:AX16)</f>
        <v>0</v>
      </c>
      <c r="AX17" s="92"/>
      <c r="AY17" s="91">
        <f>SUM(AZ15:AZ16)</f>
        <v>0</v>
      </c>
      <c r="AZ17" s="92"/>
      <c r="BA17" s="91">
        <f>SUM(BB15:BB16)</f>
        <v>0</v>
      </c>
      <c r="BB17" s="92"/>
      <c r="BC17" s="91">
        <f>SUM(BD15:BD16)</f>
        <v>0</v>
      </c>
      <c r="BD17" s="92"/>
      <c r="BE17" s="91">
        <f>SUM(BF15:BF16)</f>
        <v>0</v>
      </c>
      <c r="BF17" s="92"/>
      <c r="BG17" s="91">
        <f>SUM(BH15:BH16)</f>
        <v>0</v>
      </c>
      <c r="BH17" s="92"/>
      <c r="BI17" s="91">
        <f>SUM(BJ15:BJ16)</f>
        <v>0</v>
      </c>
      <c r="BJ17" s="92"/>
      <c r="BK17" s="91">
        <f>SUM(BL15:BL16)</f>
        <v>0</v>
      </c>
      <c r="BL17" s="92"/>
      <c r="BM17" s="91">
        <f>SUM(BN15:BN16)</f>
        <v>0</v>
      </c>
      <c r="BN17" s="92"/>
      <c r="BO17" s="91">
        <f>SUM(BP15:BP16)</f>
        <v>0</v>
      </c>
      <c r="BP17" s="92"/>
      <c r="BQ17" s="91">
        <f>SUM(BR15:BR16)</f>
        <v>0</v>
      </c>
      <c r="BR17" s="92"/>
      <c r="BS17" s="91">
        <f>SUM(BT15:BT16)</f>
        <v>0</v>
      </c>
      <c r="BT17" s="92"/>
    </row>
    <row r="18" spans="10:72">
      <c r="J18" s="50" t="s">
        <v>25</v>
      </c>
      <c r="K18" s="87"/>
      <c r="L18" s="88"/>
      <c r="M18" s="87"/>
      <c r="N18" s="88"/>
      <c r="O18" s="87"/>
      <c r="P18" s="88"/>
      <c r="Q18" s="87"/>
      <c r="R18" s="88"/>
      <c r="S18" s="87"/>
      <c r="T18" s="88"/>
      <c r="U18" s="87"/>
      <c r="V18" s="88"/>
      <c r="W18" s="87"/>
      <c r="X18" s="88"/>
      <c r="Y18" s="87"/>
      <c r="Z18" s="88"/>
      <c r="AA18" s="87"/>
      <c r="AB18" s="88"/>
      <c r="AC18" s="87"/>
      <c r="AD18" s="88"/>
      <c r="AE18" s="87"/>
      <c r="AF18" s="88"/>
      <c r="AG18" s="87"/>
      <c r="AH18" s="88"/>
      <c r="AI18" s="87"/>
      <c r="AJ18" s="88"/>
      <c r="AK18" s="87"/>
      <c r="AL18" s="88"/>
      <c r="AM18" s="87"/>
      <c r="AN18" s="88"/>
      <c r="AO18" s="87"/>
      <c r="AP18" s="88"/>
      <c r="AQ18" s="87"/>
      <c r="AR18" s="88"/>
      <c r="AS18" s="87"/>
      <c r="AT18" s="88"/>
      <c r="AU18" s="87"/>
      <c r="AV18" s="88"/>
      <c r="AW18" s="87"/>
      <c r="AX18" s="88"/>
      <c r="AY18" s="87"/>
      <c r="AZ18" s="88"/>
      <c r="BA18" s="87"/>
      <c r="BB18" s="88"/>
      <c r="BC18" s="87"/>
      <c r="BD18" s="88"/>
      <c r="BE18" s="87"/>
      <c r="BF18" s="88"/>
      <c r="BG18" s="87"/>
      <c r="BH18" s="88"/>
      <c r="BI18" s="87"/>
      <c r="BJ18" s="88"/>
      <c r="BK18" s="87"/>
      <c r="BL18" s="88"/>
      <c r="BM18" s="87"/>
      <c r="BN18" s="88"/>
      <c r="BO18" s="87"/>
      <c r="BP18" s="88"/>
      <c r="BQ18" s="87"/>
      <c r="BR18" s="88"/>
      <c r="BS18" s="100"/>
      <c r="BT18" s="101"/>
    </row>
    <row r="19" ht="16.5" spans="10:72">
      <c r="J19" s="43"/>
      <c r="K19" s="89"/>
      <c r="L19" s="90"/>
      <c r="M19" s="89"/>
      <c r="N19" s="90"/>
      <c r="O19" s="89"/>
      <c r="P19" s="90"/>
      <c r="Q19" s="89"/>
      <c r="R19" s="90"/>
      <c r="S19" s="89"/>
      <c r="T19" s="90"/>
      <c r="U19" s="89"/>
      <c r="V19" s="90"/>
      <c r="W19" s="89"/>
      <c r="X19" s="90"/>
      <c r="Y19" s="89"/>
      <c r="Z19" s="90"/>
      <c r="AA19" s="89"/>
      <c r="AB19" s="90"/>
      <c r="AC19" s="89"/>
      <c r="AD19" s="90"/>
      <c r="AE19" s="89"/>
      <c r="AF19" s="90"/>
      <c r="AG19" s="89"/>
      <c r="AH19" s="90"/>
      <c r="AI19" s="89"/>
      <c r="AJ19" s="90"/>
      <c r="AK19" s="89"/>
      <c r="AL19" s="90"/>
      <c r="AM19" s="89"/>
      <c r="AN19" s="90"/>
      <c r="AO19" s="89"/>
      <c r="AP19" s="90"/>
      <c r="AQ19" s="89"/>
      <c r="AR19" s="90"/>
      <c r="AS19" s="89"/>
      <c r="AT19" s="90"/>
      <c r="AU19" s="89"/>
      <c r="AV19" s="90"/>
      <c r="AW19" s="89"/>
      <c r="AX19" s="90"/>
      <c r="AY19" s="89"/>
      <c r="AZ19" s="90"/>
      <c r="BA19" s="89"/>
      <c r="BB19" s="90"/>
      <c r="BC19" s="89"/>
      <c r="BD19" s="90"/>
      <c r="BE19" s="89"/>
      <c r="BF19" s="90"/>
      <c r="BG19" s="89"/>
      <c r="BH19" s="90"/>
      <c r="BI19" s="89"/>
      <c r="BJ19" s="90"/>
      <c r="BK19" s="89"/>
      <c r="BL19" s="90"/>
      <c r="BM19" s="89"/>
      <c r="BN19" s="90"/>
      <c r="BO19" s="89"/>
      <c r="BP19" s="90"/>
      <c r="BQ19" s="89"/>
      <c r="BR19" s="90"/>
      <c r="BS19" s="102"/>
      <c r="BT19" s="103"/>
    </row>
    <row r="20" ht="17.25" spans="10:72">
      <c r="J20" s="43" t="s">
        <v>64</v>
      </c>
      <c r="K20" s="91" t="str">
        <f t="shared" ref="K20:O20" si="41">IF(SUM(L18:L19)&lt;0.5,"",SUM(L18:L19))</f>
        <v/>
      </c>
      <c r="L20" s="92"/>
      <c r="M20" s="91" t="str">
        <f t="shared" si="41"/>
        <v/>
      </c>
      <c r="N20" s="92"/>
      <c r="O20" s="91" t="str">
        <f t="shared" si="41"/>
        <v/>
      </c>
      <c r="P20" s="92"/>
      <c r="Q20" s="91" t="str">
        <f t="shared" ref="Q20:U20" si="42">IF(SUM(R18:R19)&lt;0.5,"",SUM(R18:R19))</f>
        <v/>
      </c>
      <c r="R20" s="92"/>
      <c r="S20" s="91" t="str">
        <f t="shared" si="42"/>
        <v/>
      </c>
      <c r="T20" s="92"/>
      <c r="U20" s="91" t="str">
        <f t="shared" si="42"/>
        <v/>
      </c>
      <c r="V20" s="92"/>
      <c r="W20" s="91" t="str">
        <f t="shared" ref="W20:AA20" si="43">IF(SUM(X18:X19)&lt;0.5,"",SUM(X18:X19))</f>
        <v/>
      </c>
      <c r="X20" s="92"/>
      <c r="Y20" s="91" t="str">
        <f t="shared" si="43"/>
        <v/>
      </c>
      <c r="Z20" s="92"/>
      <c r="AA20" s="91" t="str">
        <f t="shared" si="43"/>
        <v/>
      </c>
      <c r="AB20" s="92"/>
      <c r="AC20" s="91" t="str">
        <f t="shared" ref="AC20:AG20" si="44">IF(SUM(AD18:AD19)&lt;0.5,"",SUM(AD18:AD19))</f>
        <v/>
      </c>
      <c r="AD20" s="92"/>
      <c r="AE20" s="91" t="str">
        <f t="shared" si="44"/>
        <v/>
      </c>
      <c r="AF20" s="92"/>
      <c r="AG20" s="91" t="str">
        <f t="shared" si="44"/>
        <v/>
      </c>
      <c r="AH20" s="92"/>
      <c r="AI20" s="91" t="str">
        <f t="shared" ref="AI20:AM20" si="45">IF(SUM(AJ18:AJ19)&lt;0.5,"",SUM(AJ18:AJ19))</f>
        <v/>
      </c>
      <c r="AJ20" s="92"/>
      <c r="AK20" s="91" t="str">
        <f t="shared" si="45"/>
        <v/>
      </c>
      <c r="AL20" s="92"/>
      <c r="AM20" s="91" t="str">
        <f t="shared" si="45"/>
        <v/>
      </c>
      <c r="AN20" s="92"/>
      <c r="AO20" s="91" t="str">
        <f t="shared" ref="AO20:AS20" si="46">IF(SUM(AP18:AP19)&lt;0.5,"",SUM(AP18:AP19))</f>
        <v/>
      </c>
      <c r="AP20" s="92"/>
      <c r="AQ20" s="91" t="str">
        <f t="shared" si="46"/>
        <v/>
      </c>
      <c r="AR20" s="92"/>
      <c r="AS20" s="91" t="str">
        <f t="shared" si="46"/>
        <v/>
      </c>
      <c r="AT20" s="92"/>
      <c r="AU20" s="91" t="str">
        <f t="shared" ref="AU20:AY20" si="47">IF(SUM(AV18:AV19)&lt;0.5,"",SUM(AV18:AV19))</f>
        <v/>
      </c>
      <c r="AV20" s="92"/>
      <c r="AW20" s="91" t="str">
        <f t="shared" si="47"/>
        <v/>
      </c>
      <c r="AX20" s="92"/>
      <c r="AY20" s="91" t="str">
        <f t="shared" si="47"/>
        <v/>
      </c>
      <c r="AZ20" s="92"/>
      <c r="BA20" s="91" t="str">
        <f t="shared" ref="BA20:BE20" si="48">IF(SUM(BB18:BB19)&lt;0.5,"",SUM(BB18:BB19))</f>
        <v/>
      </c>
      <c r="BB20" s="92"/>
      <c r="BC20" s="91" t="str">
        <f t="shared" si="48"/>
        <v/>
      </c>
      <c r="BD20" s="92"/>
      <c r="BE20" s="91" t="str">
        <f t="shared" si="48"/>
        <v/>
      </c>
      <c r="BF20" s="92"/>
      <c r="BG20" s="91" t="str">
        <f t="shared" ref="BG20:BK20" si="49">IF(SUM(BH18:BH19)&lt;0.5,"",SUM(BH18:BH19))</f>
        <v/>
      </c>
      <c r="BH20" s="92"/>
      <c r="BI20" s="91" t="str">
        <f t="shared" si="49"/>
        <v/>
      </c>
      <c r="BJ20" s="92"/>
      <c r="BK20" s="91" t="str">
        <f t="shared" si="49"/>
        <v/>
      </c>
      <c r="BL20" s="92"/>
      <c r="BM20" s="91" t="str">
        <f t="shared" ref="BM20:BQ20" si="50">IF(SUM(BN18:BN19)&lt;0.5,"",SUM(BN18:BN19))</f>
        <v/>
      </c>
      <c r="BN20" s="92"/>
      <c r="BO20" s="91" t="str">
        <f t="shared" si="50"/>
        <v/>
      </c>
      <c r="BP20" s="92"/>
      <c r="BQ20" s="91" t="str">
        <f t="shared" si="50"/>
        <v/>
      </c>
      <c r="BR20" s="92"/>
      <c r="BS20" s="91" t="str">
        <f>IF(SUM(BT18:BT19)&lt;0.5,"",SUM(BT18:BT19))</f>
        <v/>
      </c>
      <c r="BT20" s="104"/>
    </row>
    <row r="21" spans="10:72">
      <c r="J21" s="51" t="s">
        <v>26</v>
      </c>
      <c r="K21" s="87"/>
      <c r="L21" s="88"/>
      <c r="M21" s="87"/>
      <c r="N21" s="88"/>
      <c r="O21" s="87"/>
      <c r="P21" s="88"/>
      <c r="Q21" s="87"/>
      <c r="R21" s="88"/>
      <c r="S21" s="87"/>
      <c r="T21" s="88"/>
      <c r="U21" s="87"/>
      <c r="V21" s="88"/>
      <c r="W21" s="87"/>
      <c r="X21" s="88"/>
      <c r="Y21" s="87"/>
      <c r="Z21" s="88"/>
      <c r="AA21" s="87"/>
      <c r="AB21" s="88"/>
      <c r="AC21" s="87"/>
      <c r="AD21" s="88"/>
      <c r="AE21" s="87"/>
      <c r="AF21" s="88"/>
      <c r="AG21" s="87"/>
      <c r="AH21" s="88"/>
      <c r="AI21" s="87"/>
      <c r="AJ21" s="88"/>
      <c r="AK21" s="87"/>
      <c r="AL21" s="88"/>
      <c r="AM21" s="87"/>
      <c r="AN21" s="88"/>
      <c r="AO21" s="87"/>
      <c r="AP21" s="88"/>
      <c r="AQ21" s="87"/>
      <c r="AR21" s="88"/>
      <c r="AS21" s="87"/>
      <c r="AT21" s="88"/>
      <c r="AU21" s="87"/>
      <c r="AV21" s="88"/>
      <c r="AW21" s="87"/>
      <c r="AX21" s="88"/>
      <c r="AY21" s="87"/>
      <c r="AZ21" s="88"/>
      <c r="BA21" s="87"/>
      <c r="BB21" s="88"/>
      <c r="BC21" s="87"/>
      <c r="BD21" s="88"/>
      <c r="BE21" s="87"/>
      <c r="BF21" s="88"/>
      <c r="BG21" s="87"/>
      <c r="BH21" s="88"/>
      <c r="BI21" s="87"/>
      <c r="BJ21" s="88"/>
      <c r="BK21" s="87"/>
      <c r="BL21" s="88"/>
      <c r="BM21" s="87"/>
      <c r="BN21" s="88"/>
      <c r="BO21" s="87"/>
      <c r="BP21" s="88"/>
      <c r="BQ21" s="87"/>
      <c r="BR21" s="88"/>
      <c r="BS21" s="100"/>
      <c r="BT21" s="101"/>
    </row>
    <row r="22" ht="16.5" spans="10:72">
      <c r="J22" s="52"/>
      <c r="K22" s="89"/>
      <c r="L22" s="90"/>
      <c r="M22" s="89"/>
      <c r="N22" s="90"/>
      <c r="O22" s="89"/>
      <c r="P22" s="90"/>
      <c r="Q22" s="89"/>
      <c r="R22" s="90"/>
      <c r="S22" s="89"/>
      <c r="T22" s="90"/>
      <c r="U22" s="89"/>
      <c r="V22" s="90"/>
      <c r="W22" s="89"/>
      <c r="X22" s="90"/>
      <c r="Y22" s="89"/>
      <c r="Z22" s="90"/>
      <c r="AA22" s="89"/>
      <c r="AB22" s="90"/>
      <c r="AC22" s="89"/>
      <c r="AD22" s="90"/>
      <c r="AE22" s="89"/>
      <c r="AF22" s="90"/>
      <c r="AG22" s="89"/>
      <c r="AH22" s="90"/>
      <c r="AI22" s="89"/>
      <c r="AJ22" s="90"/>
      <c r="AK22" s="89"/>
      <c r="AL22" s="90"/>
      <c r="AM22" s="89"/>
      <c r="AN22" s="90"/>
      <c r="AO22" s="89"/>
      <c r="AP22" s="90"/>
      <c r="AQ22" s="89"/>
      <c r="AR22" s="90"/>
      <c r="AS22" s="89"/>
      <c r="AT22" s="90"/>
      <c r="AU22" s="89"/>
      <c r="AV22" s="90"/>
      <c r="AW22" s="89"/>
      <c r="AX22" s="90"/>
      <c r="AY22" s="89"/>
      <c r="AZ22" s="90"/>
      <c r="BA22" s="89"/>
      <c r="BB22" s="90"/>
      <c r="BC22" s="89"/>
      <c r="BD22" s="90"/>
      <c r="BE22" s="89"/>
      <c r="BF22" s="90"/>
      <c r="BG22" s="89"/>
      <c r="BH22" s="90"/>
      <c r="BI22" s="89"/>
      <c r="BJ22" s="90"/>
      <c r="BK22" s="89"/>
      <c r="BL22" s="90"/>
      <c r="BM22" s="89"/>
      <c r="BN22" s="90"/>
      <c r="BO22" s="89"/>
      <c r="BP22" s="90"/>
      <c r="BQ22" s="89"/>
      <c r="BR22" s="90"/>
      <c r="BS22" s="102"/>
      <c r="BT22" s="103"/>
    </row>
    <row r="23" ht="17.25" spans="10:72">
      <c r="J23" s="43" t="s">
        <v>64</v>
      </c>
      <c r="K23" s="91" t="str">
        <f t="shared" ref="K23:O23" si="51">IF(SUM(L21:L22)&lt;0.5,"",SUM(L21:L22))</f>
        <v/>
      </c>
      <c r="L23" s="92"/>
      <c r="M23" s="91" t="str">
        <f t="shared" si="51"/>
        <v/>
      </c>
      <c r="N23" s="92"/>
      <c r="O23" s="91" t="str">
        <f t="shared" si="51"/>
        <v/>
      </c>
      <c r="P23" s="92"/>
      <c r="Q23" s="91" t="str">
        <f t="shared" ref="Q23:U23" si="52">IF(SUM(R21:R22)&lt;0.5,"",SUM(R21:R22))</f>
        <v/>
      </c>
      <c r="R23" s="92"/>
      <c r="S23" s="91" t="str">
        <f t="shared" si="52"/>
        <v/>
      </c>
      <c r="T23" s="92"/>
      <c r="U23" s="91" t="str">
        <f t="shared" si="52"/>
        <v/>
      </c>
      <c r="V23" s="92"/>
      <c r="W23" s="91" t="str">
        <f t="shared" ref="W23:AA23" si="53">IF(SUM(X21:X22)&lt;0.5,"",SUM(X21:X22))</f>
        <v/>
      </c>
      <c r="X23" s="92"/>
      <c r="Y23" s="91" t="str">
        <f t="shared" si="53"/>
        <v/>
      </c>
      <c r="Z23" s="92"/>
      <c r="AA23" s="91" t="str">
        <f t="shared" si="53"/>
        <v/>
      </c>
      <c r="AB23" s="92"/>
      <c r="AC23" s="91" t="str">
        <f t="shared" ref="AC23:AG23" si="54">IF(SUM(AD21:AD22)&lt;0.5,"",SUM(AD21:AD22))</f>
        <v/>
      </c>
      <c r="AD23" s="92"/>
      <c r="AE23" s="91" t="str">
        <f t="shared" si="54"/>
        <v/>
      </c>
      <c r="AF23" s="92"/>
      <c r="AG23" s="91" t="str">
        <f t="shared" si="54"/>
        <v/>
      </c>
      <c r="AH23" s="92"/>
      <c r="AI23" s="91" t="str">
        <f t="shared" ref="AI23:AM23" si="55">IF(SUM(AJ21:AJ22)&lt;0.5,"",SUM(AJ21:AJ22))</f>
        <v/>
      </c>
      <c r="AJ23" s="92"/>
      <c r="AK23" s="91" t="str">
        <f t="shared" si="55"/>
        <v/>
      </c>
      <c r="AL23" s="92"/>
      <c r="AM23" s="91" t="str">
        <f t="shared" si="55"/>
        <v/>
      </c>
      <c r="AN23" s="92"/>
      <c r="AO23" s="91" t="str">
        <f t="shared" ref="AO23:AS23" si="56">IF(SUM(AP21:AP22)&lt;0.5,"",SUM(AP21:AP22))</f>
        <v/>
      </c>
      <c r="AP23" s="92"/>
      <c r="AQ23" s="91" t="str">
        <f t="shared" si="56"/>
        <v/>
      </c>
      <c r="AR23" s="92"/>
      <c r="AS23" s="91" t="str">
        <f t="shared" si="56"/>
        <v/>
      </c>
      <c r="AT23" s="92"/>
      <c r="AU23" s="91" t="str">
        <f t="shared" ref="AU23:AY23" si="57">IF(SUM(AV21:AV22)&lt;0.5,"",SUM(AV21:AV22))</f>
        <v/>
      </c>
      <c r="AV23" s="92"/>
      <c r="AW23" s="91" t="str">
        <f t="shared" si="57"/>
        <v/>
      </c>
      <c r="AX23" s="92"/>
      <c r="AY23" s="91" t="str">
        <f t="shared" si="57"/>
        <v/>
      </c>
      <c r="AZ23" s="92"/>
      <c r="BA23" s="91" t="str">
        <f t="shared" ref="BA23:BE23" si="58">IF(SUM(BB21:BB22)&lt;0.5,"",SUM(BB21:BB22))</f>
        <v/>
      </c>
      <c r="BB23" s="92"/>
      <c r="BC23" s="91" t="str">
        <f t="shared" si="58"/>
        <v/>
      </c>
      <c r="BD23" s="92"/>
      <c r="BE23" s="91" t="str">
        <f t="shared" si="58"/>
        <v/>
      </c>
      <c r="BF23" s="92"/>
      <c r="BG23" s="91" t="str">
        <f t="shared" ref="BG23:BK23" si="59">IF(SUM(BH21:BH22)&lt;0.5,"",SUM(BH21:BH22))</f>
        <v/>
      </c>
      <c r="BH23" s="92"/>
      <c r="BI23" s="91" t="str">
        <f t="shared" si="59"/>
        <v/>
      </c>
      <c r="BJ23" s="92"/>
      <c r="BK23" s="91" t="str">
        <f t="shared" si="59"/>
        <v/>
      </c>
      <c r="BL23" s="92"/>
      <c r="BM23" s="91" t="str">
        <f t="shared" ref="BM23:BQ23" si="60">IF(SUM(BN21:BN22)&lt;0.5,"",SUM(BN21:BN22))</f>
        <v/>
      </c>
      <c r="BN23" s="92"/>
      <c r="BO23" s="91" t="str">
        <f t="shared" si="60"/>
        <v/>
      </c>
      <c r="BP23" s="92"/>
      <c r="BQ23" s="91" t="str">
        <f t="shared" si="60"/>
        <v/>
      </c>
      <c r="BR23" s="92"/>
      <c r="BS23" s="91" t="str">
        <f>IF(SUM(BT21:BT22)&lt;0.5,"",SUM(BT21:BT22))</f>
        <v/>
      </c>
      <c r="BT23" s="104"/>
    </row>
    <row r="24" spans="10:72">
      <c r="J24" s="53"/>
      <c r="K24" s="85"/>
      <c r="L24" s="86"/>
      <c r="M24" s="85"/>
      <c r="N24" s="86"/>
      <c r="O24" s="85"/>
      <c r="P24" s="86"/>
      <c r="Q24" s="85"/>
      <c r="R24" s="86"/>
      <c r="S24" s="85"/>
      <c r="T24" s="86"/>
      <c r="U24" s="85"/>
      <c r="V24" s="86"/>
      <c r="W24" s="85"/>
      <c r="X24" s="86"/>
      <c r="Y24" s="85"/>
      <c r="Z24" s="86"/>
      <c r="AA24" s="85"/>
      <c r="AB24" s="86"/>
      <c r="AC24" s="85"/>
      <c r="AD24" s="86"/>
      <c r="AE24" s="85"/>
      <c r="AF24" s="86"/>
      <c r="AG24" s="85"/>
      <c r="AH24" s="86"/>
      <c r="AI24" s="85"/>
      <c r="AJ24" s="86"/>
      <c r="AK24" s="85"/>
      <c r="AL24" s="86"/>
      <c r="AM24" s="85"/>
      <c r="AN24" s="86"/>
      <c r="AO24" s="85"/>
      <c r="AP24" s="86"/>
      <c r="AQ24" s="85"/>
      <c r="AR24" s="86"/>
      <c r="AS24" s="85"/>
      <c r="AT24" s="86"/>
      <c r="AU24" s="85"/>
      <c r="AV24" s="86"/>
      <c r="AW24" s="85"/>
      <c r="AX24" s="86"/>
      <c r="AY24" s="85"/>
      <c r="AZ24" s="86"/>
      <c r="BA24" s="85"/>
      <c r="BB24" s="86"/>
      <c r="BC24" s="85"/>
      <c r="BD24" s="86"/>
      <c r="BE24" s="85"/>
      <c r="BF24" s="86"/>
      <c r="BG24" s="85"/>
      <c r="BH24" s="86"/>
      <c r="BI24" s="85"/>
      <c r="BJ24" s="86"/>
      <c r="BK24" s="85"/>
      <c r="BL24" s="86"/>
      <c r="BM24" s="85"/>
      <c r="BN24" s="86"/>
      <c r="BO24" s="85"/>
      <c r="BP24" s="86"/>
      <c r="BQ24" s="85"/>
      <c r="BR24" s="86"/>
      <c r="BS24" s="105"/>
      <c r="BT24" s="106"/>
    </row>
    <row r="25" spans="10:72">
      <c r="J25" s="54"/>
      <c r="K25" s="93"/>
      <c r="L25" s="94"/>
      <c r="M25" s="93"/>
      <c r="N25" s="94"/>
      <c r="O25" s="93"/>
      <c r="P25" s="94"/>
      <c r="Q25" s="93"/>
      <c r="R25" s="94"/>
      <c r="S25" s="93"/>
      <c r="T25" s="94"/>
      <c r="U25" s="93"/>
      <c r="V25" s="94"/>
      <c r="W25" s="93"/>
      <c r="X25" s="94"/>
      <c r="Y25" s="93"/>
      <c r="Z25" s="94"/>
      <c r="AA25" s="93"/>
      <c r="AB25" s="94"/>
      <c r="AC25" s="93"/>
      <c r="AD25" s="94"/>
      <c r="AE25" s="93"/>
      <c r="AF25" s="94"/>
      <c r="AG25" s="93"/>
      <c r="AH25" s="94"/>
      <c r="AI25" s="93"/>
      <c r="AJ25" s="94"/>
      <c r="AK25" s="93"/>
      <c r="AL25" s="94"/>
      <c r="AM25" s="93"/>
      <c r="AN25" s="94"/>
      <c r="AO25" s="93"/>
      <c r="AP25" s="94"/>
      <c r="AQ25" s="93"/>
      <c r="AR25" s="94"/>
      <c r="AS25" s="93"/>
      <c r="AT25" s="94"/>
      <c r="AU25" s="93"/>
      <c r="AV25" s="94"/>
      <c r="AW25" s="93"/>
      <c r="AX25" s="94"/>
      <c r="AY25" s="93"/>
      <c r="AZ25" s="94"/>
      <c r="BA25" s="93"/>
      <c r="BB25" s="94"/>
      <c r="BC25" s="93"/>
      <c r="BD25" s="94"/>
      <c r="BE25" s="93"/>
      <c r="BF25" s="94"/>
      <c r="BG25" s="93"/>
      <c r="BH25" s="94"/>
      <c r="BI25" s="93"/>
      <c r="BJ25" s="94"/>
      <c r="BK25" s="93"/>
      <c r="BL25" s="94"/>
      <c r="BM25" s="93"/>
      <c r="BN25" s="94"/>
      <c r="BO25" s="93"/>
      <c r="BP25" s="94"/>
      <c r="BQ25" s="93"/>
      <c r="BR25" s="94"/>
      <c r="BS25" s="107"/>
      <c r="BT25" s="108"/>
    </row>
    <row r="26" spans="7:72">
      <c r="G26" s="1" t="s">
        <v>72</v>
      </c>
      <c r="J26" s="54"/>
      <c r="K26" s="87"/>
      <c r="L26" s="88"/>
      <c r="M26" s="87"/>
      <c r="N26" s="88"/>
      <c r="O26" s="87"/>
      <c r="P26" s="88"/>
      <c r="Q26" s="87"/>
      <c r="R26" s="88"/>
      <c r="S26" s="87"/>
      <c r="T26" s="88"/>
      <c r="U26" s="87"/>
      <c r="V26" s="88"/>
      <c r="W26" s="87"/>
      <c r="X26" s="88"/>
      <c r="Y26" s="87"/>
      <c r="Z26" s="88"/>
      <c r="AA26" s="87"/>
      <c r="AB26" s="88"/>
      <c r="AC26" s="87"/>
      <c r="AD26" s="88"/>
      <c r="AE26" s="87"/>
      <c r="AF26" s="88"/>
      <c r="AG26" s="87"/>
      <c r="AH26" s="88"/>
      <c r="AI26" s="87"/>
      <c r="AJ26" s="88"/>
      <c r="AK26" s="87"/>
      <c r="AL26" s="88"/>
      <c r="AM26" s="87"/>
      <c r="AN26" s="88"/>
      <c r="AO26" s="87"/>
      <c r="AP26" s="88"/>
      <c r="AQ26" s="87"/>
      <c r="AR26" s="88"/>
      <c r="AS26" s="87"/>
      <c r="AT26" s="88"/>
      <c r="AU26" s="87"/>
      <c r="AV26" s="88"/>
      <c r="AW26" s="87"/>
      <c r="AX26" s="88"/>
      <c r="AY26" s="87"/>
      <c r="AZ26" s="88"/>
      <c r="BA26" s="87"/>
      <c r="BB26" s="88"/>
      <c r="BC26" s="87"/>
      <c r="BD26" s="88"/>
      <c r="BE26" s="87"/>
      <c r="BF26" s="88"/>
      <c r="BG26" s="87"/>
      <c r="BH26" s="88"/>
      <c r="BI26" s="87"/>
      <c r="BJ26" s="88"/>
      <c r="BK26" s="87"/>
      <c r="BL26" s="88"/>
      <c r="BM26" s="87"/>
      <c r="BN26" s="88"/>
      <c r="BO26" s="87"/>
      <c r="BP26" s="88"/>
      <c r="BQ26" s="87"/>
      <c r="BR26" s="88"/>
      <c r="BS26" s="100"/>
      <c r="BT26" s="101"/>
    </row>
    <row r="27" ht="16.5" spans="10:72">
      <c r="J27" s="52"/>
      <c r="K27" s="89"/>
      <c r="L27" s="90"/>
      <c r="M27" s="89"/>
      <c r="N27" s="90"/>
      <c r="O27" s="89"/>
      <c r="P27" s="90"/>
      <c r="Q27" s="89"/>
      <c r="R27" s="90"/>
      <c r="S27" s="89"/>
      <c r="T27" s="90"/>
      <c r="U27" s="89"/>
      <c r="V27" s="90"/>
      <c r="W27" s="89"/>
      <c r="X27" s="90"/>
      <c r="Y27" s="89"/>
      <c r="Z27" s="90"/>
      <c r="AA27" s="89"/>
      <c r="AB27" s="90"/>
      <c r="AC27" s="89"/>
      <c r="AD27" s="90"/>
      <c r="AE27" s="89"/>
      <c r="AF27" s="90"/>
      <c r="AG27" s="89"/>
      <c r="AH27" s="90"/>
      <c r="AI27" s="89"/>
      <c r="AJ27" s="90"/>
      <c r="AK27" s="89"/>
      <c r="AL27" s="90"/>
      <c r="AM27" s="89"/>
      <c r="AN27" s="90"/>
      <c r="AO27" s="89"/>
      <c r="AP27" s="90"/>
      <c r="AQ27" s="89"/>
      <c r="AR27" s="90"/>
      <c r="AS27" s="89"/>
      <c r="AT27" s="90"/>
      <c r="AU27" s="89"/>
      <c r="AV27" s="90"/>
      <c r="AW27" s="89"/>
      <c r="AX27" s="90"/>
      <c r="AY27" s="89"/>
      <c r="AZ27" s="90"/>
      <c r="BA27" s="89"/>
      <c r="BB27" s="90"/>
      <c r="BC27" s="89"/>
      <c r="BD27" s="90"/>
      <c r="BE27" s="89"/>
      <c r="BF27" s="90"/>
      <c r="BG27" s="89"/>
      <c r="BH27" s="90"/>
      <c r="BI27" s="89"/>
      <c r="BJ27" s="90"/>
      <c r="BK27" s="89"/>
      <c r="BL27" s="90"/>
      <c r="BM27" s="89"/>
      <c r="BN27" s="90"/>
      <c r="BO27" s="89"/>
      <c r="BP27" s="90"/>
      <c r="BQ27" s="89"/>
      <c r="BR27" s="90"/>
      <c r="BS27" s="102"/>
      <c r="BT27" s="103"/>
    </row>
    <row r="28" ht="17.25" spans="10:72">
      <c r="J28" s="43" t="s">
        <v>64</v>
      </c>
      <c r="K28" s="95" t="str">
        <f t="shared" ref="K28:O28" si="61">IF(SUM(L24:L27)&lt;0.5,"",SUM(L24:L27))</f>
        <v/>
      </c>
      <c r="L28" s="96"/>
      <c r="M28" s="95" t="str">
        <f t="shared" si="61"/>
        <v/>
      </c>
      <c r="N28" s="96"/>
      <c r="O28" s="95" t="str">
        <f t="shared" si="61"/>
        <v/>
      </c>
      <c r="P28" s="96"/>
      <c r="Q28" s="95" t="str">
        <f t="shared" ref="Q28:U28" si="62">IF(SUM(R24:R27)&lt;0.5,"",SUM(R24:R27))</f>
        <v/>
      </c>
      <c r="R28" s="96"/>
      <c r="S28" s="95" t="str">
        <f t="shared" si="62"/>
        <v/>
      </c>
      <c r="T28" s="96"/>
      <c r="U28" s="95" t="str">
        <f t="shared" si="62"/>
        <v/>
      </c>
      <c r="V28" s="96"/>
      <c r="W28" s="95" t="str">
        <f t="shared" ref="W28:AA28" si="63">IF(SUM(X24:X27)&lt;0.5,"",SUM(X24:X27))</f>
        <v/>
      </c>
      <c r="X28" s="96"/>
      <c r="Y28" s="95" t="str">
        <f t="shared" si="63"/>
        <v/>
      </c>
      <c r="Z28" s="96"/>
      <c r="AA28" s="95" t="str">
        <f t="shared" si="63"/>
        <v/>
      </c>
      <c r="AB28" s="96"/>
      <c r="AC28" s="95" t="str">
        <f t="shared" ref="AC28:AG28" si="64">IF(SUM(AD24:AD27)&lt;0.5,"",SUM(AD24:AD27))</f>
        <v/>
      </c>
      <c r="AD28" s="96"/>
      <c r="AE28" s="95" t="str">
        <f t="shared" si="64"/>
        <v/>
      </c>
      <c r="AF28" s="96"/>
      <c r="AG28" s="95" t="str">
        <f t="shared" si="64"/>
        <v/>
      </c>
      <c r="AH28" s="96"/>
      <c r="AI28" s="95" t="str">
        <f t="shared" ref="AI28:AM28" si="65">IF(SUM(AJ24:AJ27)&lt;0.5,"",SUM(AJ24:AJ27))</f>
        <v/>
      </c>
      <c r="AJ28" s="96"/>
      <c r="AK28" s="95" t="str">
        <f t="shared" si="65"/>
        <v/>
      </c>
      <c r="AL28" s="96"/>
      <c r="AM28" s="95" t="str">
        <f t="shared" si="65"/>
        <v/>
      </c>
      <c r="AN28" s="96"/>
      <c r="AO28" s="95" t="str">
        <f t="shared" ref="AO28:AS28" si="66">IF(SUM(AP24:AP27)&lt;0.5,"",SUM(AP24:AP27))</f>
        <v/>
      </c>
      <c r="AP28" s="96"/>
      <c r="AQ28" s="95" t="str">
        <f t="shared" si="66"/>
        <v/>
      </c>
      <c r="AR28" s="96"/>
      <c r="AS28" s="95" t="str">
        <f t="shared" si="66"/>
        <v/>
      </c>
      <c r="AT28" s="96"/>
      <c r="AU28" s="95" t="str">
        <f t="shared" ref="AU28:AY28" si="67">IF(SUM(AV24:AV27)&lt;0.5,"",SUM(AV24:AV27))</f>
        <v/>
      </c>
      <c r="AV28" s="96"/>
      <c r="AW28" s="95" t="str">
        <f t="shared" si="67"/>
        <v/>
      </c>
      <c r="AX28" s="96"/>
      <c r="AY28" s="95" t="str">
        <f t="shared" si="67"/>
        <v/>
      </c>
      <c r="AZ28" s="96"/>
      <c r="BA28" s="95" t="str">
        <f t="shared" ref="BA28:BE28" si="68">IF(SUM(BB24:BB27)&lt;0.5,"",SUM(BB24:BB27))</f>
        <v/>
      </c>
      <c r="BB28" s="96"/>
      <c r="BC28" s="95" t="str">
        <f t="shared" si="68"/>
        <v/>
      </c>
      <c r="BD28" s="96"/>
      <c r="BE28" s="95" t="str">
        <f t="shared" si="68"/>
        <v/>
      </c>
      <c r="BF28" s="96"/>
      <c r="BG28" s="95" t="str">
        <f t="shared" ref="BG28:BK28" si="69">IF(SUM(BH24:BH27)&lt;0.5,"",SUM(BH24:BH27))</f>
        <v/>
      </c>
      <c r="BH28" s="96"/>
      <c r="BI28" s="95" t="str">
        <f t="shared" si="69"/>
        <v/>
      </c>
      <c r="BJ28" s="96"/>
      <c r="BK28" s="95" t="str">
        <f t="shared" si="69"/>
        <v/>
      </c>
      <c r="BL28" s="96"/>
      <c r="BM28" s="95" t="str">
        <f t="shared" ref="BM28:BQ28" si="70">IF(SUM(BN24:BN27)&lt;0.5,"",SUM(BN24:BN27))</f>
        <v/>
      </c>
      <c r="BN28" s="96"/>
      <c r="BO28" s="95" t="str">
        <f t="shared" si="70"/>
        <v/>
      </c>
      <c r="BP28" s="96"/>
      <c r="BQ28" s="95" t="str">
        <f t="shared" si="70"/>
        <v/>
      </c>
      <c r="BR28" s="96"/>
      <c r="BS28" s="95" t="str">
        <f>IF(SUM(BT24:BT27)&lt;0.5,"",SUM(BT24:BT27))</f>
        <v/>
      </c>
      <c r="BT28" s="109"/>
    </row>
  </sheetData>
  <sheetProtection sheet="1" selectLockedCells="1" formatColumns="0" objects="1"/>
  <mergeCells count="230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BS11:BT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BS28:BT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B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P28"/>
  <sheetViews>
    <sheetView workbookViewId="0">
      <pane xSplit="10" ySplit="3" topLeftCell="BD4" activePane="bottomRight" state="frozen"/>
      <selection/>
      <selection pane="topRight"/>
      <selection pane="bottomLeft"/>
      <selection pane="bottomRight" activeCell="BN12" sqref="BN12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7.25333333333333" style="1" customWidth="1"/>
    <col min="13" max="13" width="6.37333333333333" style="1"/>
    <col min="14" max="14" width="8.12666666666667" style="1"/>
    <col min="15" max="15" width="6.37333333333333" style="1"/>
    <col min="16" max="16" width="7.87333333333333" style="1"/>
    <col min="17" max="17" width="6.37333333333333" style="1"/>
    <col min="18" max="18" width="5.5" style="1"/>
    <col min="19" max="19" width="6.37333333333333" style="1"/>
    <col min="20" max="20" width="4.75333333333333" style="1"/>
    <col min="21" max="21" width="6.37333333333333" style="1"/>
    <col min="22" max="22" width="7.2" style="1"/>
    <col min="23" max="23" width="6.37333333333333" style="1"/>
    <col min="24" max="24" width="5.6" style="1"/>
    <col min="25" max="25" width="6.37333333333333" style="1"/>
    <col min="26" max="26" width="7.2" style="1"/>
    <col min="27" max="27" width="6.37333333333333" style="1"/>
    <col min="28" max="28" width="7.2" style="1"/>
    <col min="29" max="29" width="6.37333333333333" style="1"/>
    <col min="30" max="30" width="7.2" style="1"/>
    <col min="31" max="31" width="6.37333333333333" style="1"/>
    <col min="32" max="32" width="4.75333333333333" style="1"/>
    <col min="33" max="33" width="6.37333333333333" style="1"/>
    <col min="34" max="34" width="4.75333333333333" style="1"/>
    <col min="35" max="35" width="6.37333333333333" style="1"/>
    <col min="36" max="36" width="7.2" style="1"/>
    <col min="37" max="37" width="6.37333333333333" style="1"/>
    <col min="38" max="38" width="4.75333333333333" style="1"/>
    <col min="39" max="39" width="6.37333333333333" style="1"/>
    <col min="40" max="40" width="5.6" style="1"/>
    <col min="41" max="41" width="6.37333333333333" style="1"/>
    <col min="42" max="42" width="8" style="1"/>
    <col min="43" max="43" width="6.37333333333333" style="1"/>
    <col min="44" max="44" width="4.75333333333333" style="1"/>
    <col min="45" max="45" width="6.37333333333333" style="1"/>
    <col min="46" max="46" width="8" style="1"/>
    <col min="47" max="47" width="6.37333333333333" style="1"/>
    <col min="48" max="48" width="4.75333333333333" style="1"/>
    <col min="49" max="49" width="6.37333333333333" style="1"/>
    <col min="50" max="50" width="7.2" style="1"/>
    <col min="51" max="51" width="6.37333333333333" style="1"/>
    <col min="52" max="52" width="7.2" style="1"/>
    <col min="53" max="53" width="6.37333333333333" style="1"/>
    <col min="54" max="54" width="5.6" style="1"/>
    <col min="55" max="55" width="6.37333333333333" style="1"/>
    <col min="56" max="56" width="7.2" style="1"/>
    <col min="57" max="57" width="6.37333333333333" style="1"/>
    <col min="58" max="58" width="4.75333333333333" style="1"/>
    <col min="59" max="59" width="6.37333333333333" style="1"/>
    <col min="60" max="60" width="7.2" style="1"/>
    <col min="61" max="61" width="6.37333333333333" style="1"/>
    <col min="62" max="62" width="4.75333333333333" style="1"/>
    <col min="63" max="63" width="6.37333333333333" style="1"/>
    <col min="64" max="64" width="4.75333333333333" style="1"/>
    <col min="65" max="65" width="6.37333333333333" style="1"/>
    <col min="66" max="66" width="8" style="1"/>
    <col min="67" max="67" width="6.37333333333333" style="1"/>
    <col min="68" max="68" width="4.75333333333333" style="1"/>
    <col min="69" max="16384" width="9" style="1"/>
  </cols>
  <sheetData>
    <row r="1" ht="7.5" customHeight="1"/>
    <row r="2" ht="24" customHeight="1" spans="2:68">
      <c r="B2" s="2">
        <f>SUM(年度总表!B2)</f>
        <v>2017</v>
      </c>
      <c r="C2" s="3" t="s">
        <v>51</v>
      </c>
      <c r="D2" s="72">
        <v>2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星期三</v>
      </c>
      <c r="L2" s="34">
        <f>DATE(B2,D2,1)</f>
        <v>42767</v>
      </c>
      <c r="M2" s="35" t="str">
        <f t="shared" si="0"/>
        <v>星期四</v>
      </c>
      <c r="N2" s="34">
        <f t="shared" ref="N2:R2" si="1">DATE(YEAR(L2),MONTH(L2),DAY(L2)+1)</f>
        <v>42768</v>
      </c>
      <c r="O2" s="36" t="str">
        <f t="shared" si="0"/>
        <v>星期五</v>
      </c>
      <c r="P2" s="37">
        <f t="shared" si="1"/>
        <v>42769</v>
      </c>
      <c r="Q2" s="59" t="str">
        <f t="shared" ref="Q2:U2" si="2">TEXT(R2,"aaaa")</f>
        <v>星期六</v>
      </c>
      <c r="R2" s="37">
        <f t="shared" si="1"/>
        <v>42770</v>
      </c>
      <c r="S2" s="59" t="str">
        <f t="shared" si="2"/>
        <v>星期日</v>
      </c>
      <c r="T2" s="37">
        <f t="shared" ref="T2:X2" si="3">DATE(YEAR(R2),MONTH(R2),DAY(R2)+1)</f>
        <v>42771</v>
      </c>
      <c r="U2" s="59" t="str">
        <f t="shared" si="2"/>
        <v>星期一</v>
      </c>
      <c r="V2" s="37">
        <f t="shared" si="3"/>
        <v>42772</v>
      </c>
      <c r="W2" s="59" t="str">
        <f t="shared" ref="W2:AA2" si="4">TEXT(X2,"aaaa")</f>
        <v>星期二</v>
      </c>
      <c r="X2" s="37">
        <f t="shared" si="3"/>
        <v>42773</v>
      </c>
      <c r="Y2" s="59" t="str">
        <f t="shared" si="4"/>
        <v>星期三</v>
      </c>
      <c r="Z2" s="37">
        <f t="shared" ref="Z2:AD2" si="5">DATE(YEAR(X2),MONTH(X2),DAY(X2)+1)</f>
        <v>42774</v>
      </c>
      <c r="AA2" s="59" t="str">
        <f t="shared" si="4"/>
        <v>星期四</v>
      </c>
      <c r="AB2" s="37">
        <f t="shared" si="5"/>
        <v>42775</v>
      </c>
      <c r="AC2" s="59" t="str">
        <f t="shared" ref="AC2:AG2" si="6">TEXT(AD2,"aaaa")</f>
        <v>星期五</v>
      </c>
      <c r="AD2" s="37">
        <f t="shared" si="5"/>
        <v>42776</v>
      </c>
      <c r="AE2" s="59" t="str">
        <f t="shared" si="6"/>
        <v>星期六</v>
      </c>
      <c r="AF2" s="37">
        <f t="shared" ref="AF2:AJ2" si="7">DATE(YEAR(AD2),MONTH(AD2),DAY(AD2)+1)</f>
        <v>42777</v>
      </c>
      <c r="AG2" s="59" t="str">
        <f t="shared" si="6"/>
        <v>星期日</v>
      </c>
      <c r="AH2" s="37">
        <f t="shared" si="7"/>
        <v>42778</v>
      </c>
      <c r="AI2" s="59" t="str">
        <f t="shared" ref="AI2:AM2" si="8">TEXT(AJ2,"aaaa")</f>
        <v>星期一</v>
      </c>
      <c r="AJ2" s="37">
        <f t="shared" si="7"/>
        <v>42779</v>
      </c>
      <c r="AK2" s="59" t="str">
        <f t="shared" si="8"/>
        <v>星期二</v>
      </c>
      <c r="AL2" s="37">
        <f t="shared" ref="AL2:AP2" si="9">DATE(YEAR(AJ2),MONTH(AJ2),DAY(AJ2)+1)</f>
        <v>42780</v>
      </c>
      <c r="AM2" s="59" t="str">
        <f t="shared" si="8"/>
        <v>星期三</v>
      </c>
      <c r="AN2" s="37">
        <f t="shared" si="9"/>
        <v>42781</v>
      </c>
      <c r="AO2" s="59" t="str">
        <f t="shared" ref="AO2:AS2" si="10">TEXT(AP2,"aaaa")</f>
        <v>星期四</v>
      </c>
      <c r="AP2" s="37">
        <f t="shared" si="9"/>
        <v>42782</v>
      </c>
      <c r="AQ2" s="59" t="str">
        <f t="shared" si="10"/>
        <v>星期五</v>
      </c>
      <c r="AR2" s="37">
        <f t="shared" ref="AR2:AV2" si="11">DATE(YEAR(AP2),MONTH(AP2),DAY(AP2)+1)</f>
        <v>42783</v>
      </c>
      <c r="AS2" s="59" t="str">
        <f t="shared" si="10"/>
        <v>星期六</v>
      </c>
      <c r="AT2" s="37">
        <f t="shared" si="11"/>
        <v>42784</v>
      </c>
      <c r="AU2" s="59" t="str">
        <f t="shared" ref="AU2:AY2" si="12">TEXT(AV2,"aaaa")</f>
        <v>星期日</v>
      </c>
      <c r="AV2" s="37">
        <f t="shared" si="11"/>
        <v>42785</v>
      </c>
      <c r="AW2" s="59" t="str">
        <f t="shared" si="12"/>
        <v>星期一</v>
      </c>
      <c r="AX2" s="37">
        <f t="shared" ref="AX2:BB2" si="13">DATE(YEAR(AV2),MONTH(AV2),DAY(AV2)+1)</f>
        <v>42786</v>
      </c>
      <c r="AY2" s="59" t="str">
        <f t="shared" si="12"/>
        <v>星期二</v>
      </c>
      <c r="AZ2" s="37">
        <f t="shared" si="13"/>
        <v>42787</v>
      </c>
      <c r="BA2" s="59" t="str">
        <f t="shared" ref="BA2:BE2" si="14">TEXT(BB2,"aaaa")</f>
        <v>星期三</v>
      </c>
      <c r="BB2" s="37">
        <f t="shared" si="13"/>
        <v>42788</v>
      </c>
      <c r="BC2" s="59" t="str">
        <f t="shared" si="14"/>
        <v>星期四</v>
      </c>
      <c r="BD2" s="37">
        <f t="shared" ref="BD2:BH2" si="15">DATE(YEAR(BB2),MONTH(BB2),DAY(BB2)+1)</f>
        <v>42789</v>
      </c>
      <c r="BE2" s="59" t="str">
        <f t="shared" si="14"/>
        <v>星期五</v>
      </c>
      <c r="BF2" s="37">
        <f t="shared" si="15"/>
        <v>42790</v>
      </c>
      <c r="BG2" s="59" t="str">
        <f t="shared" ref="BG2:BK2" si="16">TEXT(BH2,"aaaa")</f>
        <v>星期六</v>
      </c>
      <c r="BH2" s="37">
        <f t="shared" si="15"/>
        <v>42791</v>
      </c>
      <c r="BI2" s="59" t="str">
        <f t="shared" si="16"/>
        <v>星期日</v>
      </c>
      <c r="BJ2" s="37">
        <f t="shared" ref="BJ2:BN2" si="17">DATE(YEAR(BH2),MONTH(BH2),DAY(BH2)+1)</f>
        <v>42792</v>
      </c>
      <c r="BK2" s="59" t="str">
        <f t="shared" si="16"/>
        <v>星期一</v>
      </c>
      <c r="BL2" s="37">
        <f t="shared" si="17"/>
        <v>42793</v>
      </c>
      <c r="BM2" s="59" t="str">
        <f>TEXT(BN2,"aaaa")</f>
        <v>星期二</v>
      </c>
      <c r="BN2" s="37">
        <f t="shared" si="17"/>
        <v>42794</v>
      </c>
      <c r="BO2" s="59" t="str">
        <f>TEXT(BP2,"aaaa")</f>
        <v>星期三</v>
      </c>
      <c r="BP2" s="37">
        <f>DATE(YEAR(BN2),MONTH(BN2),DAY(BN2)+1)</f>
        <v>42795</v>
      </c>
    </row>
    <row r="3" ht="24" customHeight="1" spans="2:68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61" t="s">
        <v>57</v>
      </c>
    </row>
    <row r="4" ht="16.5" spans="2:68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</row>
    <row r="5" spans="2:68">
      <c r="B5" s="13" t="s">
        <v>61</v>
      </c>
      <c r="C5" s="14"/>
      <c r="D5" s="15"/>
      <c r="E5" s="12"/>
      <c r="F5" s="16" t="s">
        <v>21</v>
      </c>
      <c r="G5" s="17">
        <f>IF(SUM(K7:BP7)&lt;0.5,"￥",SUM(K7:BP7))</f>
        <v>37.18</v>
      </c>
      <c r="H5" s="18">
        <f t="shared" ref="H5:H11" si="18">IF(ISERROR(G5/$G$12),"%",G5/$G$12)</f>
        <v>0.0208130408983531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>
        <v>37.18</v>
      </c>
      <c r="BO5" s="62"/>
      <c r="BP5" s="63"/>
    </row>
    <row r="6" ht="16.5" spans="2:68">
      <c r="B6" s="13" t="s">
        <v>62</v>
      </c>
      <c r="C6" s="14"/>
      <c r="D6" s="15"/>
      <c r="E6" s="12"/>
      <c r="F6" s="16" t="s">
        <v>22</v>
      </c>
      <c r="G6" s="17">
        <f>IF(SUM(K11:BP11)&lt;0.5,"￥",SUM(K11:BP11))</f>
        <v>1749.2</v>
      </c>
      <c r="H6" s="18">
        <f t="shared" si="18"/>
        <v>0.979186959101647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64"/>
      <c r="BP6" s="65"/>
    </row>
    <row r="7" ht="17.25" spans="2:68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IF(SUM(K14:BP14)&lt;0.5,"￥",SUM(K14:BP14))</f>
        <v>￥</v>
      </c>
      <c r="H7" s="18" t="str">
        <f t="shared" si="18"/>
        <v>%</v>
      </c>
      <c r="J7" s="43" t="s">
        <v>64</v>
      </c>
      <c r="K7" s="48" t="str">
        <f t="shared" ref="K7:O7" si="19">IF(SUM(L4:L6)&lt;0.5,"",SUM(L4:L6))</f>
        <v/>
      </c>
      <c r="L7" s="49"/>
      <c r="M7" s="48" t="str">
        <f t="shared" si="19"/>
        <v/>
      </c>
      <c r="N7" s="49"/>
      <c r="O7" s="48" t="str">
        <f t="shared" si="19"/>
        <v/>
      </c>
      <c r="P7" s="49"/>
      <c r="Q7" s="48" t="str">
        <f t="shared" ref="Q7:U7" si="20">IF(SUM(R4:R6)&lt;0.5,"",SUM(R4:R6))</f>
        <v/>
      </c>
      <c r="R7" s="49"/>
      <c r="S7" s="48" t="str">
        <f t="shared" si="20"/>
        <v/>
      </c>
      <c r="T7" s="49"/>
      <c r="U7" s="48" t="str">
        <f t="shared" si="20"/>
        <v/>
      </c>
      <c r="V7" s="49"/>
      <c r="W7" s="48" t="str">
        <f t="shared" ref="W7:AA7" si="21">IF(SUM(X4:X6)&lt;0.5,"",SUM(X4:X6))</f>
        <v/>
      </c>
      <c r="X7" s="49"/>
      <c r="Y7" s="48" t="str">
        <f t="shared" si="21"/>
        <v/>
      </c>
      <c r="Z7" s="49"/>
      <c r="AA7" s="48" t="str">
        <f t="shared" si="21"/>
        <v/>
      </c>
      <c r="AB7" s="49"/>
      <c r="AC7" s="48" t="str">
        <f t="shared" ref="AC7:AG7" si="22">IF(SUM(AD4:AD6)&lt;0.5,"",SUM(AD4:AD6))</f>
        <v/>
      </c>
      <c r="AD7" s="49"/>
      <c r="AE7" s="48" t="str">
        <f t="shared" si="22"/>
        <v/>
      </c>
      <c r="AF7" s="49"/>
      <c r="AG7" s="48" t="str">
        <f t="shared" si="22"/>
        <v/>
      </c>
      <c r="AH7" s="49"/>
      <c r="AI7" s="48" t="str">
        <f t="shared" ref="AI7:AM7" si="23">IF(SUM(AJ4:AJ6)&lt;0.5,"",SUM(AJ4:AJ6))</f>
        <v/>
      </c>
      <c r="AJ7" s="49"/>
      <c r="AK7" s="48" t="str">
        <f t="shared" si="23"/>
        <v/>
      </c>
      <c r="AL7" s="49"/>
      <c r="AM7" s="48" t="str">
        <f t="shared" si="23"/>
        <v/>
      </c>
      <c r="AN7" s="49"/>
      <c r="AO7" s="48" t="str">
        <f t="shared" ref="AO7:AS7" si="24">IF(SUM(AP4:AP6)&lt;0.5,"",SUM(AP4:AP6))</f>
        <v/>
      </c>
      <c r="AP7" s="49"/>
      <c r="AQ7" s="48" t="str">
        <f t="shared" si="24"/>
        <v/>
      </c>
      <c r="AR7" s="49"/>
      <c r="AS7" s="48" t="str">
        <f t="shared" si="24"/>
        <v/>
      </c>
      <c r="AT7" s="49"/>
      <c r="AU7" s="48" t="str">
        <f t="shared" ref="AU7:AY7" si="25">IF(SUM(AV4:AV6)&lt;0.5,"",SUM(AV4:AV6))</f>
        <v/>
      </c>
      <c r="AV7" s="49"/>
      <c r="AW7" s="48" t="str">
        <f t="shared" si="25"/>
        <v/>
      </c>
      <c r="AX7" s="49"/>
      <c r="AY7" s="48" t="str">
        <f t="shared" si="25"/>
        <v/>
      </c>
      <c r="AZ7" s="49"/>
      <c r="BA7" s="48" t="str">
        <f t="shared" ref="BA7:BE7" si="26">IF(SUM(BB4:BB6)&lt;0.5,"",SUM(BB4:BB6))</f>
        <v/>
      </c>
      <c r="BB7" s="49"/>
      <c r="BC7" s="48" t="str">
        <f t="shared" si="26"/>
        <v/>
      </c>
      <c r="BD7" s="49"/>
      <c r="BE7" s="48" t="str">
        <f t="shared" si="26"/>
        <v/>
      </c>
      <c r="BF7" s="49"/>
      <c r="BG7" s="48" t="str">
        <f t="shared" ref="BG7:BK7" si="27">IF(SUM(BH4:BH6)&lt;0.5,"",SUM(BH4:BH6))</f>
        <v/>
      </c>
      <c r="BH7" s="49"/>
      <c r="BI7" s="48" t="str">
        <f t="shared" si="27"/>
        <v/>
      </c>
      <c r="BJ7" s="49"/>
      <c r="BK7" s="48" t="str">
        <f t="shared" si="27"/>
        <v/>
      </c>
      <c r="BL7" s="49"/>
      <c r="BM7" s="48">
        <f>IF(SUM(BN4:BN6)&lt;0.5,"",SUM(BN4:BN6))</f>
        <v>37.18</v>
      </c>
      <c r="BN7" s="49"/>
      <c r="BO7" s="48" t="str">
        <f>IF(SUM(BP4:BP6)&lt;0.5,"",SUM(BP4:BP6))</f>
        <v/>
      </c>
      <c r="BP7" s="66"/>
    </row>
    <row r="8" spans="2:68">
      <c r="B8" s="22" t="s">
        <v>65</v>
      </c>
      <c r="E8" s="10"/>
      <c r="F8" s="16" t="s">
        <v>24</v>
      </c>
      <c r="G8" s="17" t="str">
        <f>IF(SUM(K17:BP17)&lt;0.5,"￥",SUM(K17:BP17))</f>
        <v>￥</v>
      </c>
      <c r="H8" s="18" t="str">
        <f t="shared" si="18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67"/>
      <c r="BP8" s="68"/>
    </row>
    <row r="9" spans="2:68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IF(SUM(K20:BP20)&lt;0.5,"￥",SUM(K20:BP20))</f>
        <v>￥</v>
      </c>
      <c r="H9" s="18" t="str">
        <f t="shared" si="18"/>
        <v>%</v>
      </c>
      <c r="J9" s="43"/>
      <c r="K9" s="44"/>
      <c r="L9" s="45"/>
      <c r="M9" s="44"/>
      <c r="N9" s="45">
        <v>2.2</v>
      </c>
      <c r="O9" s="44"/>
      <c r="P9" s="45">
        <v>-88.02</v>
      </c>
      <c r="Q9" s="44"/>
      <c r="R9" s="45"/>
      <c r="S9" s="44"/>
      <c r="T9" s="45"/>
      <c r="U9" s="44"/>
      <c r="V9" s="45">
        <v>175.14</v>
      </c>
      <c r="W9" s="44"/>
      <c r="X9" s="45">
        <v>4.41</v>
      </c>
      <c r="Y9" s="44"/>
      <c r="Z9" s="45">
        <v>230.37</v>
      </c>
      <c r="AA9" s="44"/>
      <c r="AB9" s="45">
        <v>207.43</v>
      </c>
      <c r="AC9" s="44"/>
      <c r="AD9" s="45">
        <v>-20</v>
      </c>
      <c r="AE9" s="44"/>
      <c r="AF9" s="45"/>
      <c r="AG9" s="44"/>
      <c r="AH9" s="45"/>
      <c r="AI9" s="44"/>
      <c r="AJ9" s="45">
        <v>180.92</v>
      </c>
      <c r="AK9" s="44"/>
      <c r="AL9" s="45"/>
      <c r="AM9" s="44"/>
      <c r="AN9" s="45">
        <v>3.2</v>
      </c>
      <c r="AO9" s="44"/>
      <c r="AP9" s="45">
        <v>202.55</v>
      </c>
      <c r="AQ9" s="44"/>
      <c r="AR9" s="45"/>
      <c r="AS9" s="44"/>
      <c r="AT9" s="45">
        <v>-104.98</v>
      </c>
      <c r="AU9" s="44"/>
      <c r="AV9" s="45"/>
      <c r="AW9" s="44"/>
      <c r="AX9" s="45">
        <v>586.61</v>
      </c>
      <c r="AY9" s="44"/>
      <c r="AZ9" s="45">
        <v>300.54</v>
      </c>
      <c r="BA9" s="44"/>
      <c r="BB9" s="45">
        <v>2.85</v>
      </c>
      <c r="BC9" s="44"/>
      <c r="BD9" s="45">
        <v>121.81</v>
      </c>
      <c r="BE9" s="44"/>
      <c r="BF9" s="45"/>
      <c r="BG9" s="44"/>
      <c r="BH9" s="45">
        <v>-23.93</v>
      </c>
      <c r="BI9" s="44"/>
      <c r="BJ9" s="45"/>
      <c r="BK9" s="44"/>
      <c r="BL9" s="45"/>
      <c r="BM9" s="44"/>
      <c r="BN9" s="45">
        <v>308.81</v>
      </c>
      <c r="BO9" s="62"/>
      <c r="BP9" s="63"/>
    </row>
    <row r="10" spans="2:68">
      <c r="B10" s="23" t="s">
        <v>68</v>
      </c>
      <c r="C10" s="26">
        <f>G12</f>
        <v>1786.38</v>
      </c>
      <c r="D10" s="27"/>
      <c r="E10" s="28"/>
      <c r="F10" s="16" t="s">
        <v>26</v>
      </c>
      <c r="G10" s="17" t="str">
        <f>IF(SUM(K23:BP23)&lt;0.5,"￥",SUM(K23:BP23))</f>
        <v>￥</v>
      </c>
      <c r="H10" s="18" t="str">
        <f t="shared" si="18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>
        <v>-204.4</v>
      </c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>
        <v>-136.31</v>
      </c>
      <c r="BO10" s="64"/>
      <c r="BP10" s="65"/>
    </row>
    <row r="11" ht="17.25" spans="2:68">
      <c r="B11" s="23" t="s">
        <v>69</v>
      </c>
      <c r="C11" s="26">
        <f>IF(AND(C9="",C10="0"),"0",SUM(C9,-C10))</f>
        <v>-1786.38</v>
      </c>
      <c r="D11" s="29"/>
      <c r="E11" s="28"/>
      <c r="F11" s="30"/>
      <c r="G11" s="17" t="str">
        <f>IF(SUM(K28:BP28)&lt;0.5,"￥",SUM(K28:BP28))</f>
        <v>￥</v>
      </c>
      <c r="H11" s="18" t="str">
        <f t="shared" si="18"/>
        <v>%</v>
      </c>
      <c r="J11" s="43" t="s">
        <v>64</v>
      </c>
      <c r="K11" s="48">
        <f>IF(,,SUM(L8:L10))</f>
        <v>0</v>
      </c>
      <c r="L11" s="49"/>
      <c r="M11" s="48">
        <f>IF(,,SUM(N8:N10))</f>
        <v>2.2</v>
      </c>
      <c r="N11" s="49"/>
      <c r="O11" s="48">
        <f>IF(,,SUM(P8:P10))</f>
        <v>-88.02</v>
      </c>
      <c r="P11" s="49"/>
      <c r="Q11" s="48">
        <f>IF(,,SUM(R8:R10))</f>
        <v>0</v>
      </c>
      <c r="R11" s="49"/>
      <c r="S11" s="48">
        <f>IF(,,SUM(T8:T10))</f>
        <v>0</v>
      </c>
      <c r="T11" s="49"/>
      <c r="U11" s="48">
        <f>IF(,,SUM(V8:V10))</f>
        <v>175.14</v>
      </c>
      <c r="V11" s="49"/>
      <c r="W11" s="48">
        <f>IF(,,SUM(X8:X10))</f>
        <v>4.41</v>
      </c>
      <c r="X11" s="49"/>
      <c r="Y11" s="48">
        <f>IF(,,SUM(Z8:Z10))</f>
        <v>230.37</v>
      </c>
      <c r="Z11" s="49"/>
      <c r="AA11" s="48">
        <f>IF(,,SUM(AB8:AB10))</f>
        <v>207.43</v>
      </c>
      <c r="AB11" s="49"/>
      <c r="AC11" s="48">
        <f>IF(,,SUM(AD8:AD10))</f>
        <v>-20</v>
      </c>
      <c r="AD11" s="49"/>
      <c r="AE11" s="48">
        <f>IF(,,SUM(AF8:AF10))</f>
        <v>0</v>
      </c>
      <c r="AF11" s="49"/>
      <c r="AG11" s="48">
        <f>IF(,,SUM(AH8:AH10))</f>
        <v>0</v>
      </c>
      <c r="AH11" s="49"/>
      <c r="AI11" s="48">
        <f>IF(,,SUM(AJ8:AJ10))</f>
        <v>180.92</v>
      </c>
      <c r="AJ11" s="49"/>
      <c r="AK11" s="48">
        <f>IF(,,SUM(AL8:AL10))</f>
        <v>0</v>
      </c>
      <c r="AL11" s="49"/>
      <c r="AM11" s="48">
        <f>IF(,,SUM(AN8:AN10))</f>
        <v>3.2</v>
      </c>
      <c r="AN11" s="49"/>
      <c r="AO11" s="48">
        <f>IF(,,SUM(AP8:AP10))</f>
        <v>-1.84999999999999</v>
      </c>
      <c r="AP11" s="49"/>
      <c r="AQ11" s="48">
        <f>IF(,,SUM(AR8:AR10))</f>
        <v>0</v>
      </c>
      <c r="AR11" s="49"/>
      <c r="AS11" s="48">
        <f>IF(,,SUM(AT8:AT10))</f>
        <v>-104.98</v>
      </c>
      <c r="AT11" s="49"/>
      <c r="AU11" s="48">
        <f>IF(,,SUM(AV8:AV10))</f>
        <v>0</v>
      </c>
      <c r="AV11" s="49"/>
      <c r="AW11" s="48">
        <f>IF(,,SUM(AX8:AX10))</f>
        <v>586.61</v>
      </c>
      <c r="AX11" s="49"/>
      <c r="AY11" s="48">
        <f>IF(,,SUM(AZ8:AZ10))</f>
        <v>300.54</v>
      </c>
      <c r="AZ11" s="49"/>
      <c r="BA11" s="48">
        <f>IF(,,SUM(BB8:BB10))</f>
        <v>2.85</v>
      </c>
      <c r="BB11" s="49"/>
      <c r="BC11" s="48">
        <f>IF(,,SUM(BD8:BD10))</f>
        <v>121.81</v>
      </c>
      <c r="BD11" s="49"/>
      <c r="BE11" s="48">
        <f>IF(,,SUM(BF8:BF10))</f>
        <v>0</v>
      </c>
      <c r="BF11" s="49"/>
      <c r="BG11" s="48">
        <f>IF(,,SUM(BH8:BH10))</f>
        <v>-23.93</v>
      </c>
      <c r="BH11" s="49"/>
      <c r="BI11" s="48">
        <f>IF(,,SUM(BJ8:BJ10))</f>
        <v>0</v>
      </c>
      <c r="BJ11" s="49"/>
      <c r="BK11" s="48">
        <f>IF(,,SUM(BL8:BL10))</f>
        <v>0</v>
      </c>
      <c r="BL11" s="49"/>
      <c r="BM11" s="48">
        <f>IF(,,SUM(BN8:BN10))</f>
        <v>172.5</v>
      </c>
      <c r="BN11" s="49"/>
      <c r="BO11" s="48">
        <f>IF(,,SUM(BP8:BP10))</f>
        <v>0</v>
      </c>
      <c r="BP11" s="49"/>
    </row>
    <row r="12" spans="2:68">
      <c r="B12" s="23" t="s">
        <v>75</v>
      </c>
      <c r="C12" s="26">
        <f>SUM(January!D12)</f>
        <v>-301.95</v>
      </c>
      <c r="D12" s="31">
        <f>C7-C10+C12</f>
        <v>-2088.33</v>
      </c>
      <c r="E12" s="28"/>
      <c r="F12" s="19" t="s">
        <v>71</v>
      </c>
      <c r="G12" s="20">
        <f>IF(SUM(G5:G11)&gt;0,SUM(G5:G11),"0")</f>
        <v>1786.38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62"/>
      <c r="BP12" s="63"/>
    </row>
    <row r="13" ht="16.5" spans="5:68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64"/>
      <c r="BP13" s="65"/>
    </row>
    <row r="14" ht="17.25" spans="5:68">
      <c r="E14" s="28"/>
      <c r="F14" s="28"/>
      <c r="G14" s="28"/>
      <c r="H14" s="28"/>
      <c r="J14" s="43" t="s">
        <v>64</v>
      </c>
      <c r="K14" s="48" t="str">
        <f t="shared" ref="K14:O14" si="28">IF(SUM(L12:L13)&lt;0.5,"",SUM(L12:L13))</f>
        <v/>
      </c>
      <c r="L14" s="49"/>
      <c r="M14" s="48" t="str">
        <f t="shared" si="28"/>
        <v/>
      </c>
      <c r="N14" s="49"/>
      <c r="O14" s="48" t="str">
        <f t="shared" si="28"/>
        <v/>
      </c>
      <c r="P14" s="49"/>
      <c r="Q14" s="48" t="str">
        <f t="shared" ref="Q14:U14" si="29">IF(SUM(R12:R13)&lt;0.5,"",SUM(R12:R13))</f>
        <v/>
      </c>
      <c r="R14" s="49"/>
      <c r="S14" s="48" t="str">
        <f t="shared" si="29"/>
        <v/>
      </c>
      <c r="T14" s="49"/>
      <c r="U14" s="48" t="str">
        <f t="shared" si="29"/>
        <v/>
      </c>
      <c r="V14" s="49"/>
      <c r="W14" s="48" t="str">
        <f t="shared" ref="W14:AA14" si="30">IF(SUM(X12:X13)&lt;0.5,"",SUM(X12:X13))</f>
        <v/>
      </c>
      <c r="X14" s="49"/>
      <c r="Y14" s="48" t="str">
        <f t="shared" si="30"/>
        <v/>
      </c>
      <c r="Z14" s="49"/>
      <c r="AA14" s="48" t="str">
        <f t="shared" si="30"/>
        <v/>
      </c>
      <c r="AB14" s="49"/>
      <c r="AC14" s="48" t="str">
        <f t="shared" ref="AC14:AG14" si="31">IF(SUM(AD12:AD13)&lt;0.5,"",SUM(AD12:AD13))</f>
        <v/>
      </c>
      <c r="AD14" s="49"/>
      <c r="AE14" s="48" t="str">
        <f t="shared" si="31"/>
        <v/>
      </c>
      <c r="AF14" s="49"/>
      <c r="AG14" s="48" t="str">
        <f t="shared" si="31"/>
        <v/>
      </c>
      <c r="AH14" s="49"/>
      <c r="AI14" s="48" t="str">
        <f t="shared" ref="AI14:AM14" si="32">IF(SUM(AJ12:AJ13)&lt;0.5,"",SUM(AJ12:AJ13))</f>
        <v/>
      </c>
      <c r="AJ14" s="49"/>
      <c r="AK14" s="48" t="str">
        <f t="shared" si="32"/>
        <v/>
      </c>
      <c r="AL14" s="49"/>
      <c r="AM14" s="48" t="str">
        <f t="shared" si="32"/>
        <v/>
      </c>
      <c r="AN14" s="49"/>
      <c r="AO14" s="48" t="str">
        <f t="shared" ref="AO14:AS14" si="33">IF(SUM(AP12:AP13)&lt;0.5,"",SUM(AP12:AP13))</f>
        <v/>
      </c>
      <c r="AP14" s="49"/>
      <c r="AQ14" s="48" t="str">
        <f t="shared" si="33"/>
        <v/>
      </c>
      <c r="AR14" s="49"/>
      <c r="AS14" s="48" t="str">
        <f t="shared" si="33"/>
        <v/>
      </c>
      <c r="AT14" s="49"/>
      <c r="AU14" s="48" t="str">
        <f t="shared" ref="AU14:AY14" si="34">IF(SUM(AV12:AV13)&lt;0.5,"",SUM(AV12:AV13))</f>
        <v/>
      </c>
      <c r="AV14" s="49"/>
      <c r="AW14" s="48" t="str">
        <f t="shared" si="34"/>
        <v/>
      </c>
      <c r="AX14" s="49"/>
      <c r="AY14" s="48" t="str">
        <f t="shared" si="34"/>
        <v/>
      </c>
      <c r="AZ14" s="49"/>
      <c r="BA14" s="48" t="str">
        <f t="shared" ref="BA14:BE14" si="35">IF(SUM(BB12:BB13)&lt;0.5,"",SUM(BB12:BB13))</f>
        <v/>
      </c>
      <c r="BB14" s="49"/>
      <c r="BC14" s="48" t="str">
        <f t="shared" si="35"/>
        <v/>
      </c>
      <c r="BD14" s="49"/>
      <c r="BE14" s="48" t="str">
        <f t="shared" si="35"/>
        <v/>
      </c>
      <c r="BF14" s="49"/>
      <c r="BG14" s="48" t="str">
        <f t="shared" ref="BG14:BK14" si="36">IF(SUM(BH12:BH13)&lt;0.5,"",SUM(BH12:BH13))</f>
        <v/>
      </c>
      <c r="BH14" s="49"/>
      <c r="BI14" s="48" t="str">
        <f t="shared" si="36"/>
        <v/>
      </c>
      <c r="BJ14" s="49"/>
      <c r="BK14" s="48" t="str">
        <f t="shared" si="36"/>
        <v/>
      </c>
      <c r="BL14" s="49"/>
      <c r="BM14" s="48" t="str">
        <f>IF(SUM(BN12:BN13)&lt;0.5,"",SUM(BN12:BN13))</f>
        <v/>
      </c>
      <c r="BN14" s="49"/>
      <c r="BO14" s="48" t="str">
        <f>IF(SUM(BP12:BP13)&lt;0.5,"",SUM(BP12:BP13))</f>
        <v/>
      </c>
      <c r="BP14" s="66"/>
    </row>
    <row r="15" spans="5:68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>
        <v>0.02</v>
      </c>
      <c r="Y15" s="44"/>
      <c r="Z15" s="45">
        <v>0.03</v>
      </c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62"/>
      <c r="BP15" s="63"/>
    </row>
    <row r="16" spans="5:68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64"/>
      <c r="BP16" s="65"/>
    </row>
    <row r="17" ht="17.25" spans="5:68">
      <c r="E17" s="28"/>
      <c r="F17" s="28"/>
      <c r="G17" s="28"/>
      <c r="H17" s="28"/>
      <c r="J17" s="43" t="s">
        <v>64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0.02</v>
      </c>
      <c r="X17" s="49"/>
      <c r="Y17" s="48">
        <f>IF(,,SUM(Z15:Z16))</f>
        <v>0.03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</row>
    <row r="18" spans="10:68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62"/>
      <c r="BP18" s="63"/>
    </row>
    <row r="19" ht="16.5" spans="10:68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64"/>
      <c r="BP19" s="65"/>
    </row>
    <row r="20" ht="17.25" spans="10:68">
      <c r="J20" s="43" t="s">
        <v>64</v>
      </c>
      <c r="K20" s="48" t="str">
        <f t="shared" ref="K20:O20" si="37">IF(SUM(L18:L19)&lt;0.5,"",SUM(L18:L19))</f>
        <v/>
      </c>
      <c r="L20" s="49"/>
      <c r="M20" s="48" t="str">
        <f t="shared" si="37"/>
        <v/>
      </c>
      <c r="N20" s="49"/>
      <c r="O20" s="48" t="str">
        <f t="shared" si="37"/>
        <v/>
      </c>
      <c r="P20" s="49"/>
      <c r="Q20" s="48" t="str">
        <f t="shared" ref="Q20:U20" si="38">IF(SUM(R18:R19)&lt;0.5,"",SUM(R18:R19))</f>
        <v/>
      </c>
      <c r="R20" s="49"/>
      <c r="S20" s="48" t="str">
        <f t="shared" si="38"/>
        <v/>
      </c>
      <c r="T20" s="49"/>
      <c r="U20" s="48" t="str">
        <f t="shared" si="38"/>
        <v/>
      </c>
      <c r="V20" s="49"/>
      <c r="W20" s="48" t="str">
        <f t="shared" ref="W20:AA20" si="39">IF(SUM(X18:X19)&lt;0.5,"",SUM(X18:X19))</f>
        <v/>
      </c>
      <c r="X20" s="49"/>
      <c r="Y20" s="48" t="str">
        <f t="shared" si="39"/>
        <v/>
      </c>
      <c r="Z20" s="49"/>
      <c r="AA20" s="48" t="str">
        <f t="shared" si="39"/>
        <v/>
      </c>
      <c r="AB20" s="49"/>
      <c r="AC20" s="48" t="str">
        <f t="shared" ref="AC20:AG20" si="40">IF(SUM(AD18:AD19)&lt;0.5,"",SUM(AD18:AD19))</f>
        <v/>
      </c>
      <c r="AD20" s="49"/>
      <c r="AE20" s="48" t="str">
        <f t="shared" si="40"/>
        <v/>
      </c>
      <c r="AF20" s="49"/>
      <c r="AG20" s="48" t="str">
        <f t="shared" si="40"/>
        <v/>
      </c>
      <c r="AH20" s="49"/>
      <c r="AI20" s="48" t="str">
        <f t="shared" ref="AI20:AM20" si="41">IF(SUM(AJ18:AJ19)&lt;0.5,"",SUM(AJ18:AJ19))</f>
        <v/>
      </c>
      <c r="AJ20" s="49"/>
      <c r="AK20" s="48" t="str">
        <f t="shared" si="41"/>
        <v/>
      </c>
      <c r="AL20" s="49"/>
      <c r="AM20" s="48" t="str">
        <f t="shared" si="41"/>
        <v/>
      </c>
      <c r="AN20" s="49"/>
      <c r="AO20" s="48" t="str">
        <f t="shared" ref="AO20:AS20" si="42">IF(SUM(AP18:AP19)&lt;0.5,"",SUM(AP18:AP19))</f>
        <v/>
      </c>
      <c r="AP20" s="49"/>
      <c r="AQ20" s="48" t="str">
        <f t="shared" si="42"/>
        <v/>
      </c>
      <c r="AR20" s="49"/>
      <c r="AS20" s="48" t="str">
        <f t="shared" si="42"/>
        <v/>
      </c>
      <c r="AT20" s="49"/>
      <c r="AU20" s="48" t="str">
        <f t="shared" ref="AU20:AY20" si="43">IF(SUM(AV18:AV19)&lt;0.5,"",SUM(AV18:AV19))</f>
        <v/>
      </c>
      <c r="AV20" s="49"/>
      <c r="AW20" s="48" t="str">
        <f t="shared" si="43"/>
        <v/>
      </c>
      <c r="AX20" s="49"/>
      <c r="AY20" s="48" t="str">
        <f t="shared" si="43"/>
        <v/>
      </c>
      <c r="AZ20" s="49"/>
      <c r="BA20" s="48" t="str">
        <f t="shared" ref="BA20:BE20" si="44">IF(SUM(BB18:BB19)&lt;0.5,"",SUM(BB18:BB19))</f>
        <v/>
      </c>
      <c r="BB20" s="49"/>
      <c r="BC20" s="48" t="str">
        <f t="shared" si="44"/>
        <v/>
      </c>
      <c r="BD20" s="49"/>
      <c r="BE20" s="48" t="str">
        <f t="shared" si="44"/>
        <v/>
      </c>
      <c r="BF20" s="49"/>
      <c r="BG20" s="48" t="str">
        <f t="shared" ref="BG20:BK20" si="45">IF(SUM(BH18:BH19)&lt;0.5,"",SUM(BH18:BH19))</f>
        <v/>
      </c>
      <c r="BH20" s="49"/>
      <c r="BI20" s="48" t="str">
        <f t="shared" si="45"/>
        <v/>
      </c>
      <c r="BJ20" s="49"/>
      <c r="BK20" s="48" t="str">
        <f t="shared" si="45"/>
        <v/>
      </c>
      <c r="BL20" s="49"/>
      <c r="BM20" s="48" t="str">
        <f>IF(SUM(BN18:BN19)&lt;0.5,"",SUM(BN18:BN19))</f>
        <v/>
      </c>
      <c r="BN20" s="49"/>
      <c r="BO20" s="48" t="str">
        <f>IF(SUM(BP18:BP19)&lt;0.5,"",SUM(BP18:BP19))</f>
        <v/>
      </c>
      <c r="BP20" s="66"/>
    </row>
    <row r="21" spans="10:68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62"/>
      <c r="BP21" s="63"/>
    </row>
    <row r="22" ht="16.5" spans="10:68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64"/>
      <c r="BP22" s="65"/>
    </row>
    <row r="23" ht="17.25" spans="10:68">
      <c r="J23" s="43" t="s">
        <v>64</v>
      </c>
      <c r="K23" s="48" t="str">
        <f t="shared" ref="K23:O23" si="46">IF(SUM(L21:L22)&lt;0.5,"",SUM(L21:L22))</f>
        <v/>
      </c>
      <c r="L23" s="49"/>
      <c r="M23" s="48" t="str">
        <f t="shared" si="46"/>
        <v/>
      </c>
      <c r="N23" s="49"/>
      <c r="O23" s="48" t="str">
        <f t="shared" si="46"/>
        <v/>
      </c>
      <c r="P23" s="49"/>
      <c r="Q23" s="48" t="str">
        <f t="shared" ref="Q23:U23" si="47">IF(SUM(R21:R22)&lt;0.5,"",SUM(R21:R22))</f>
        <v/>
      </c>
      <c r="R23" s="49"/>
      <c r="S23" s="48" t="str">
        <f t="shared" si="47"/>
        <v/>
      </c>
      <c r="T23" s="49"/>
      <c r="U23" s="48" t="str">
        <f t="shared" si="47"/>
        <v/>
      </c>
      <c r="V23" s="49"/>
      <c r="W23" s="48" t="str">
        <f t="shared" ref="W23:AA23" si="48">IF(SUM(X21:X22)&lt;0.5,"",SUM(X21:X22))</f>
        <v/>
      </c>
      <c r="X23" s="49"/>
      <c r="Y23" s="48" t="str">
        <f t="shared" si="48"/>
        <v/>
      </c>
      <c r="Z23" s="49"/>
      <c r="AA23" s="48" t="str">
        <f t="shared" si="48"/>
        <v/>
      </c>
      <c r="AB23" s="49"/>
      <c r="AC23" s="48" t="str">
        <f t="shared" ref="AC23:AG23" si="49">IF(SUM(AD21:AD22)&lt;0.5,"",SUM(AD21:AD22))</f>
        <v/>
      </c>
      <c r="AD23" s="49"/>
      <c r="AE23" s="48" t="str">
        <f t="shared" si="49"/>
        <v/>
      </c>
      <c r="AF23" s="49"/>
      <c r="AG23" s="48" t="str">
        <f t="shared" si="49"/>
        <v/>
      </c>
      <c r="AH23" s="49"/>
      <c r="AI23" s="48" t="str">
        <f t="shared" ref="AI23:AM23" si="50">IF(SUM(AJ21:AJ22)&lt;0.5,"",SUM(AJ21:AJ22))</f>
        <v/>
      </c>
      <c r="AJ23" s="49"/>
      <c r="AK23" s="48" t="str">
        <f t="shared" si="50"/>
        <v/>
      </c>
      <c r="AL23" s="49"/>
      <c r="AM23" s="48" t="str">
        <f t="shared" si="50"/>
        <v/>
      </c>
      <c r="AN23" s="49"/>
      <c r="AO23" s="48" t="str">
        <f t="shared" ref="AO23:AS23" si="51">IF(SUM(AP21:AP22)&lt;0.5,"",SUM(AP21:AP22))</f>
        <v/>
      </c>
      <c r="AP23" s="49"/>
      <c r="AQ23" s="48" t="str">
        <f t="shared" si="51"/>
        <v/>
      </c>
      <c r="AR23" s="49"/>
      <c r="AS23" s="48" t="str">
        <f t="shared" si="51"/>
        <v/>
      </c>
      <c r="AT23" s="49"/>
      <c r="AU23" s="48" t="str">
        <f t="shared" ref="AU23:AY23" si="52">IF(SUM(AV21:AV22)&lt;0.5,"",SUM(AV21:AV22))</f>
        <v/>
      </c>
      <c r="AV23" s="49"/>
      <c r="AW23" s="48" t="str">
        <f t="shared" si="52"/>
        <v/>
      </c>
      <c r="AX23" s="49"/>
      <c r="AY23" s="48" t="str">
        <f t="shared" si="52"/>
        <v/>
      </c>
      <c r="AZ23" s="49"/>
      <c r="BA23" s="48" t="str">
        <f t="shared" ref="BA23:BE23" si="53">IF(SUM(BB21:BB22)&lt;0.5,"",SUM(BB21:BB22))</f>
        <v/>
      </c>
      <c r="BB23" s="49"/>
      <c r="BC23" s="48" t="str">
        <f t="shared" si="53"/>
        <v/>
      </c>
      <c r="BD23" s="49"/>
      <c r="BE23" s="48" t="str">
        <f t="shared" si="53"/>
        <v/>
      </c>
      <c r="BF23" s="49"/>
      <c r="BG23" s="48" t="str">
        <f t="shared" ref="BG23:BK23" si="54">IF(SUM(BH21:BH22)&lt;0.5,"",SUM(BH21:BH22))</f>
        <v/>
      </c>
      <c r="BH23" s="49"/>
      <c r="BI23" s="48" t="str">
        <f t="shared" si="54"/>
        <v/>
      </c>
      <c r="BJ23" s="49"/>
      <c r="BK23" s="48" t="str">
        <f t="shared" si="54"/>
        <v/>
      </c>
      <c r="BL23" s="49"/>
      <c r="BM23" s="48" t="str">
        <f>IF(SUM(BN21:BN22)&lt;0.5,"",SUM(BN21:BN22))</f>
        <v/>
      </c>
      <c r="BN23" s="49"/>
      <c r="BO23" s="48" t="str">
        <f>IF(SUM(BP21:BP22)&lt;0.5,"",SUM(BP21:BP22))</f>
        <v/>
      </c>
      <c r="BP23" s="66"/>
    </row>
    <row r="24" spans="10:68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67"/>
      <c r="BP24" s="68"/>
    </row>
    <row r="25" spans="10:68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69"/>
      <c r="BP25" s="70"/>
    </row>
    <row r="26" spans="7:68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62"/>
      <c r="BP26" s="63"/>
    </row>
    <row r="27" ht="16.5" spans="10:68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64"/>
      <c r="BP27" s="65"/>
    </row>
    <row r="28" ht="17.25" spans="10:68">
      <c r="J28" s="43" t="s">
        <v>64</v>
      </c>
      <c r="K28" s="57" t="str">
        <f t="shared" ref="K28:O28" si="55">IF(SUM(L24:L27)&lt;0.5,"",SUM(L24:L27))</f>
        <v/>
      </c>
      <c r="L28" s="58"/>
      <c r="M28" s="57" t="str">
        <f t="shared" si="55"/>
        <v/>
      </c>
      <c r="N28" s="58"/>
      <c r="O28" s="57" t="str">
        <f t="shared" si="55"/>
        <v/>
      </c>
      <c r="P28" s="58"/>
      <c r="Q28" s="57" t="str">
        <f t="shared" ref="Q28:U28" si="56">IF(SUM(R24:R27)&lt;0.5,"",SUM(R24:R27))</f>
        <v/>
      </c>
      <c r="R28" s="58"/>
      <c r="S28" s="57" t="str">
        <f t="shared" si="56"/>
        <v/>
      </c>
      <c r="T28" s="58"/>
      <c r="U28" s="57" t="str">
        <f t="shared" si="56"/>
        <v/>
      </c>
      <c r="V28" s="58"/>
      <c r="W28" s="57" t="str">
        <f t="shared" ref="W28:AA28" si="57">IF(SUM(X24:X27)&lt;0.5,"",SUM(X24:X27))</f>
        <v/>
      </c>
      <c r="X28" s="58"/>
      <c r="Y28" s="57" t="str">
        <f t="shared" si="57"/>
        <v/>
      </c>
      <c r="Z28" s="58"/>
      <c r="AA28" s="57" t="str">
        <f t="shared" si="57"/>
        <v/>
      </c>
      <c r="AB28" s="58"/>
      <c r="AC28" s="57" t="str">
        <f t="shared" ref="AC28:AG28" si="58">IF(SUM(AD24:AD27)&lt;0.5,"",SUM(AD24:AD27))</f>
        <v/>
      </c>
      <c r="AD28" s="58"/>
      <c r="AE28" s="57" t="str">
        <f t="shared" si="58"/>
        <v/>
      </c>
      <c r="AF28" s="58"/>
      <c r="AG28" s="57" t="str">
        <f t="shared" si="58"/>
        <v/>
      </c>
      <c r="AH28" s="58"/>
      <c r="AI28" s="57" t="str">
        <f t="shared" ref="AI28:AM28" si="59">IF(SUM(AJ24:AJ27)&lt;0.5,"",SUM(AJ24:AJ27))</f>
        <v/>
      </c>
      <c r="AJ28" s="58"/>
      <c r="AK28" s="57" t="str">
        <f t="shared" si="59"/>
        <v/>
      </c>
      <c r="AL28" s="58"/>
      <c r="AM28" s="57" t="str">
        <f t="shared" si="59"/>
        <v/>
      </c>
      <c r="AN28" s="58"/>
      <c r="AO28" s="57" t="str">
        <f t="shared" ref="AO28:AS28" si="60">IF(SUM(AP24:AP27)&lt;0.5,"",SUM(AP24:AP27))</f>
        <v/>
      </c>
      <c r="AP28" s="58"/>
      <c r="AQ28" s="57" t="str">
        <f t="shared" si="60"/>
        <v/>
      </c>
      <c r="AR28" s="58"/>
      <c r="AS28" s="57" t="str">
        <f t="shared" si="60"/>
        <v/>
      </c>
      <c r="AT28" s="58"/>
      <c r="AU28" s="57" t="str">
        <f t="shared" ref="AU28:AY28" si="61">IF(SUM(AV24:AV27)&lt;0.5,"",SUM(AV24:AV27))</f>
        <v/>
      </c>
      <c r="AV28" s="58"/>
      <c r="AW28" s="57" t="str">
        <f t="shared" si="61"/>
        <v/>
      </c>
      <c r="AX28" s="58"/>
      <c r="AY28" s="57" t="str">
        <f t="shared" si="61"/>
        <v/>
      </c>
      <c r="AZ28" s="58"/>
      <c r="BA28" s="57" t="str">
        <f t="shared" ref="BA28:BE28" si="62">IF(SUM(BB24:BB27)&lt;0.5,"",SUM(BB24:BB27))</f>
        <v/>
      </c>
      <c r="BB28" s="58"/>
      <c r="BC28" s="57" t="str">
        <f t="shared" si="62"/>
        <v/>
      </c>
      <c r="BD28" s="58"/>
      <c r="BE28" s="57" t="str">
        <f t="shared" si="62"/>
        <v/>
      </c>
      <c r="BF28" s="58"/>
      <c r="BG28" s="57" t="str">
        <f t="shared" ref="BG28:BK28" si="63">IF(SUM(BH24:BH27)&lt;0.5,"",SUM(BH24:BH27))</f>
        <v/>
      </c>
      <c r="BH28" s="58"/>
      <c r="BI28" s="57" t="str">
        <f t="shared" si="63"/>
        <v/>
      </c>
      <c r="BJ28" s="58"/>
      <c r="BK28" s="57" t="str">
        <f t="shared" si="63"/>
        <v/>
      </c>
      <c r="BL28" s="58"/>
      <c r="BM28" s="57" t="str">
        <f>IF(SUM(BN24:BN27)&lt;0.5,"",SUM(BN24:BN27))</f>
        <v/>
      </c>
      <c r="BN28" s="58"/>
      <c r="BO28" s="57" t="str">
        <f>IF(SUM(BP24:BP27)&lt;0.5,"",SUM(BP24:BP27))</f>
        <v/>
      </c>
      <c r="BP28" s="71"/>
    </row>
  </sheetData>
  <sheetProtection sheet="1" selectLockedCells="1" formatColumns="0" objects="1"/>
  <mergeCells count="216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C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T28"/>
  <sheetViews>
    <sheetView workbookViewId="0">
      <pane xSplit="10" ySplit="3" topLeftCell="BJ4" activePane="bottomRight" state="frozen"/>
      <selection/>
      <selection pane="topRight"/>
      <selection pane="bottomLeft"/>
      <selection pane="bottomRight" activeCell="AH12" sqref="AH12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7" style="1"/>
    <col min="13" max="13" width="6.37333333333333" style="1"/>
    <col min="14" max="14" width="8.12666666666667" style="1"/>
    <col min="15" max="15" width="6.37333333333333" style="1"/>
    <col min="16" max="16" width="7.2" style="1"/>
    <col min="17" max="17" width="6.37333333333333" style="1"/>
    <col min="18" max="18" width="5.5" style="1"/>
    <col min="19" max="19" width="6.37333333333333" style="1"/>
    <col min="20" max="20" width="5.5" style="1"/>
    <col min="21" max="21" width="6.37333333333333" style="1"/>
    <col min="22" max="22" width="8.12666666666667" style="1"/>
    <col min="23" max="23" width="6.37333333333333" style="1"/>
    <col min="24" max="24" width="7.2" style="1"/>
    <col min="25" max="25" width="6.37333333333333" style="1"/>
    <col min="26" max="26" width="6.4" style="1"/>
    <col min="27" max="27" width="6.37333333333333" style="1"/>
    <col min="28" max="28" width="8" style="1"/>
    <col min="29" max="29" width="6.37333333333333" style="1"/>
    <col min="30" max="30" width="5.5" style="1"/>
    <col min="31" max="31" width="6.37333333333333" style="1"/>
    <col min="32" max="32" width="6.4" style="1"/>
    <col min="33" max="33" width="6.37333333333333" style="1"/>
    <col min="34" max="34" width="6.4" style="1"/>
    <col min="35" max="35" width="6.37333333333333" style="1"/>
    <col min="36" max="36" width="7.2" style="1"/>
    <col min="37" max="37" width="6.37333333333333" style="1"/>
    <col min="38" max="38" width="7.2" style="1"/>
    <col min="39" max="39" width="6.37333333333333" style="1"/>
    <col min="40" max="40" width="6.4" style="1"/>
    <col min="41" max="41" width="6.37333333333333" style="1"/>
    <col min="42" max="42" width="6.4" style="1"/>
    <col min="43" max="43" width="6.37333333333333" style="1"/>
    <col min="44" max="44" width="8.12666666666667" style="1"/>
    <col min="45" max="45" width="6.37333333333333" style="1"/>
    <col min="46" max="46" width="6.25333333333333" style="1"/>
    <col min="47" max="47" width="6.37333333333333" style="1"/>
    <col min="48" max="48" width="4.75333333333333" style="1"/>
    <col min="49" max="49" width="6.37333333333333" style="1"/>
    <col min="50" max="50" width="6.4" style="1"/>
    <col min="51" max="51" width="6.37333333333333" style="1"/>
    <col min="52" max="52" width="5.5" style="1"/>
    <col min="53" max="53" width="6.37333333333333" style="1"/>
    <col min="54" max="54" width="7.2" style="1"/>
    <col min="55" max="55" width="6.37333333333333" style="1"/>
    <col min="56" max="56" width="6.4" style="1"/>
    <col min="57" max="57" width="6.37333333333333" style="1"/>
    <col min="58" max="58" width="6.25333333333333" style="1"/>
    <col min="59" max="59" width="6.37333333333333" style="1"/>
    <col min="60" max="60" width="6.4" style="1"/>
    <col min="61" max="61" width="6.37333333333333" style="1"/>
    <col min="62" max="62" width="4.75333333333333" style="1"/>
    <col min="63" max="63" width="6.37333333333333" style="1"/>
    <col min="64" max="64" width="8" style="1"/>
    <col min="65" max="65" width="6.37333333333333" style="1"/>
    <col min="66" max="66" width="7.2" style="1"/>
    <col min="67" max="67" width="6.37333333333333" style="1"/>
    <col min="68" max="68" width="7.2" style="1"/>
    <col min="69" max="69" width="6.37333333333333" style="1"/>
    <col min="70" max="70" width="8" style="1"/>
    <col min="71" max="71" width="6.37333333333333" style="1"/>
    <col min="72" max="72" width="6.25333333333333" style="1"/>
    <col min="73" max="16384" width="9" style="1"/>
  </cols>
  <sheetData>
    <row r="1" ht="7.5" customHeight="1"/>
    <row r="2" ht="24" customHeight="1" spans="2:72">
      <c r="B2" s="2">
        <f>SUM(年度总表!B2)</f>
        <v>2017</v>
      </c>
      <c r="C2" s="3" t="s">
        <v>51</v>
      </c>
      <c r="D2" s="72">
        <v>3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星期三</v>
      </c>
      <c r="L2" s="34">
        <f>DATE(B2,D2,1)</f>
        <v>42795</v>
      </c>
      <c r="M2" s="35" t="str">
        <f t="shared" si="0"/>
        <v>星期四</v>
      </c>
      <c r="N2" s="34">
        <f t="shared" ref="N2:R2" si="1">DATE(YEAR(L2),MONTH(L2),DAY(L2)+1)</f>
        <v>42796</v>
      </c>
      <c r="O2" s="36" t="str">
        <f t="shared" si="0"/>
        <v>星期五</v>
      </c>
      <c r="P2" s="37">
        <f t="shared" si="1"/>
        <v>42797</v>
      </c>
      <c r="Q2" s="59" t="str">
        <f t="shared" ref="Q2:U2" si="2">TEXT(R2,"aaaa")</f>
        <v>星期六</v>
      </c>
      <c r="R2" s="37">
        <f t="shared" si="1"/>
        <v>42798</v>
      </c>
      <c r="S2" s="59" t="str">
        <f t="shared" si="2"/>
        <v>星期日</v>
      </c>
      <c r="T2" s="37">
        <f t="shared" ref="T2:X2" si="3">DATE(YEAR(R2),MONTH(R2),DAY(R2)+1)</f>
        <v>42799</v>
      </c>
      <c r="U2" s="59" t="str">
        <f t="shared" si="2"/>
        <v>星期一</v>
      </c>
      <c r="V2" s="37">
        <f t="shared" si="3"/>
        <v>42800</v>
      </c>
      <c r="W2" s="59" t="str">
        <f t="shared" ref="W2:AA2" si="4">TEXT(X2,"aaaa")</f>
        <v>星期二</v>
      </c>
      <c r="X2" s="37">
        <f t="shared" si="3"/>
        <v>42801</v>
      </c>
      <c r="Y2" s="59" t="str">
        <f t="shared" si="4"/>
        <v>星期三</v>
      </c>
      <c r="Z2" s="37">
        <f t="shared" ref="Z2:AD2" si="5">DATE(YEAR(X2),MONTH(X2),DAY(X2)+1)</f>
        <v>42802</v>
      </c>
      <c r="AA2" s="59" t="str">
        <f t="shared" si="4"/>
        <v>星期四</v>
      </c>
      <c r="AB2" s="37">
        <f t="shared" si="5"/>
        <v>42803</v>
      </c>
      <c r="AC2" s="59" t="str">
        <f t="shared" ref="AC2:AG2" si="6">TEXT(AD2,"aaaa")</f>
        <v>星期五</v>
      </c>
      <c r="AD2" s="37">
        <f t="shared" si="5"/>
        <v>42804</v>
      </c>
      <c r="AE2" s="59" t="str">
        <f t="shared" si="6"/>
        <v>星期六</v>
      </c>
      <c r="AF2" s="37">
        <f t="shared" ref="AF2:AJ2" si="7">DATE(YEAR(AD2),MONTH(AD2),DAY(AD2)+1)</f>
        <v>42805</v>
      </c>
      <c r="AG2" s="59" t="str">
        <f t="shared" si="6"/>
        <v>星期日</v>
      </c>
      <c r="AH2" s="37">
        <f t="shared" si="7"/>
        <v>42806</v>
      </c>
      <c r="AI2" s="59" t="str">
        <f t="shared" ref="AI2:AM2" si="8">TEXT(AJ2,"aaaa")</f>
        <v>星期一</v>
      </c>
      <c r="AJ2" s="37">
        <f t="shared" si="7"/>
        <v>42807</v>
      </c>
      <c r="AK2" s="59" t="str">
        <f t="shared" si="8"/>
        <v>星期二</v>
      </c>
      <c r="AL2" s="37">
        <f t="shared" ref="AL2:AP2" si="9">DATE(YEAR(AJ2),MONTH(AJ2),DAY(AJ2)+1)</f>
        <v>42808</v>
      </c>
      <c r="AM2" s="59" t="str">
        <f t="shared" si="8"/>
        <v>星期三</v>
      </c>
      <c r="AN2" s="37">
        <f t="shared" si="9"/>
        <v>42809</v>
      </c>
      <c r="AO2" s="59" t="str">
        <f t="shared" ref="AO2:AS2" si="10">TEXT(AP2,"aaaa")</f>
        <v>星期四</v>
      </c>
      <c r="AP2" s="37">
        <f t="shared" si="9"/>
        <v>42810</v>
      </c>
      <c r="AQ2" s="59" t="str">
        <f t="shared" si="10"/>
        <v>星期五</v>
      </c>
      <c r="AR2" s="37">
        <f t="shared" ref="AR2:AV2" si="11">DATE(YEAR(AP2),MONTH(AP2),DAY(AP2)+1)</f>
        <v>42811</v>
      </c>
      <c r="AS2" s="59" t="str">
        <f t="shared" si="10"/>
        <v>星期六</v>
      </c>
      <c r="AT2" s="37">
        <f t="shared" si="11"/>
        <v>42812</v>
      </c>
      <c r="AU2" s="59" t="str">
        <f t="shared" ref="AU2:AY2" si="12">TEXT(AV2,"aaaa")</f>
        <v>星期日</v>
      </c>
      <c r="AV2" s="37">
        <f t="shared" si="11"/>
        <v>42813</v>
      </c>
      <c r="AW2" s="59" t="str">
        <f t="shared" si="12"/>
        <v>星期一</v>
      </c>
      <c r="AX2" s="37">
        <f t="shared" ref="AX2:BB2" si="13">DATE(YEAR(AV2),MONTH(AV2),DAY(AV2)+1)</f>
        <v>42814</v>
      </c>
      <c r="AY2" s="59" t="str">
        <f t="shared" si="12"/>
        <v>星期二</v>
      </c>
      <c r="AZ2" s="37">
        <f t="shared" si="13"/>
        <v>42815</v>
      </c>
      <c r="BA2" s="59" t="str">
        <f t="shared" ref="BA2:BE2" si="14">TEXT(BB2,"aaaa")</f>
        <v>星期三</v>
      </c>
      <c r="BB2" s="37">
        <f t="shared" si="13"/>
        <v>42816</v>
      </c>
      <c r="BC2" s="59" t="str">
        <f t="shared" si="14"/>
        <v>星期四</v>
      </c>
      <c r="BD2" s="37">
        <f t="shared" ref="BD2:BH2" si="15">DATE(YEAR(BB2),MONTH(BB2),DAY(BB2)+1)</f>
        <v>42817</v>
      </c>
      <c r="BE2" s="59" t="str">
        <f t="shared" si="14"/>
        <v>星期五</v>
      </c>
      <c r="BF2" s="37">
        <f t="shared" si="15"/>
        <v>42818</v>
      </c>
      <c r="BG2" s="59" t="str">
        <f t="shared" ref="BG2:BK2" si="16">TEXT(BH2,"aaaa")</f>
        <v>星期六</v>
      </c>
      <c r="BH2" s="37">
        <f t="shared" si="15"/>
        <v>42819</v>
      </c>
      <c r="BI2" s="59" t="str">
        <f t="shared" si="16"/>
        <v>星期日</v>
      </c>
      <c r="BJ2" s="37">
        <f t="shared" ref="BJ2:BN2" si="17">DATE(YEAR(BH2),MONTH(BH2),DAY(BH2)+1)</f>
        <v>42820</v>
      </c>
      <c r="BK2" s="59" t="str">
        <f t="shared" si="16"/>
        <v>星期一</v>
      </c>
      <c r="BL2" s="37">
        <f t="shared" si="17"/>
        <v>42821</v>
      </c>
      <c r="BM2" s="59" t="str">
        <f t="shared" ref="BM2:BQ2" si="18">TEXT(BN2,"aaaa")</f>
        <v>星期二</v>
      </c>
      <c r="BN2" s="37">
        <f t="shared" si="17"/>
        <v>42822</v>
      </c>
      <c r="BO2" s="59" t="str">
        <f t="shared" si="18"/>
        <v>星期三</v>
      </c>
      <c r="BP2" s="37">
        <f t="shared" ref="BP2:BT2" si="19">DATE(YEAR(BN2),MONTH(BN2),DAY(BN2)+1)</f>
        <v>42823</v>
      </c>
      <c r="BQ2" s="59" t="str">
        <f t="shared" si="18"/>
        <v>星期四</v>
      </c>
      <c r="BR2" s="37">
        <f t="shared" si="19"/>
        <v>42824</v>
      </c>
      <c r="BS2" s="59" t="str">
        <f>TEXT(BT2,"aaaa")</f>
        <v>星期五</v>
      </c>
      <c r="BT2" s="60">
        <f t="shared" si="19"/>
        <v>42825</v>
      </c>
    </row>
    <row r="3" ht="24" customHeight="1" spans="2:72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39" t="s">
        <v>57</v>
      </c>
      <c r="BS3" s="39" t="s">
        <v>56</v>
      </c>
      <c r="BT3" s="61" t="s">
        <v>57</v>
      </c>
    </row>
    <row r="4" ht="16.5" spans="2:72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  <c r="BS4" s="41"/>
      <c r="BT4" s="42"/>
    </row>
    <row r="5" spans="2:72">
      <c r="B5" s="13" t="s">
        <v>61</v>
      </c>
      <c r="C5" s="14"/>
      <c r="D5" s="15"/>
      <c r="E5" s="12"/>
      <c r="F5" s="16" t="s">
        <v>21</v>
      </c>
      <c r="G5" s="17">
        <f>IF(SUM(K7:BT7)&lt;0.5,"￥",SUM(K7:BT7))</f>
        <v>30</v>
      </c>
      <c r="H5" s="18">
        <f t="shared" ref="H5:H11" si="20">IF(ISERROR(G5/$G$12),"%",G5/$G$12)</f>
        <v>0.0232763837810158</v>
      </c>
      <c r="J5" s="43"/>
      <c r="K5" s="44"/>
      <c r="L5" s="45">
        <v>20</v>
      </c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>
        <v>10</v>
      </c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/>
      <c r="BQ5" s="44"/>
      <c r="BR5" s="45"/>
      <c r="BS5" s="62"/>
      <c r="BT5" s="63"/>
    </row>
    <row r="6" ht="16.5" spans="2:72">
      <c r="B6" s="13" t="s">
        <v>62</v>
      </c>
      <c r="C6" s="14"/>
      <c r="D6" s="15"/>
      <c r="E6" s="12"/>
      <c r="F6" s="16" t="s">
        <v>22</v>
      </c>
      <c r="G6" s="17">
        <f>IF(SUM(K11:BT11)&lt;0.5,"￥",SUM(K11:BT11))</f>
        <v>1248.6</v>
      </c>
      <c r="H6" s="18">
        <f t="shared" si="20"/>
        <v>0.968763092965877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46"/>
      <c r="BR6" s="47"/>
      <c r="BS6" s="64"/>
      <c r="BT6" s="65"/>
    </row>
    <row r="7" ht="17.25" spans="2:72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IF(SUM(K14:BT14)&lt;0.5,"￥",SUM(K14:BT14))</f>
        <v>￥</v>
      </c>
      <c r="H7" s="18" t="str">
        <f t="shared" si="20"/>
        <v>%</v>
      </c>
      <c r="J7" s="43" t="s">
        <v>64</v>
      </c>
      <c r="K7" s="48">
        <f t="shared" ref="K7:O7" si="21">IF(SUM(L4:L6)&lt;0.5,"",SUM(L4:L6))</f>
        <v>20</v>
      </c>
      <c r="L7" s="49"/>
      <c r="M7" s="48" t="str">
        <f t="shared" si="21"/>
        <v/>
      </c>
      <c r="N7" s="49"/>
      <c r="O7" s="48" t="str">
        <f t="shared" si="21"/>
        <v/>
      </c>
      <c r="P7" s="49"/>
      <c r="Q7" s="48" t="str">
        <f t="shared" ref="Q7:U7" si="22">IF(SUM(R4:R6)&lt;0.5,"",SUM(R4:R6))</f>
        <v/>
      </c>
      <c r="R7" s="49"/>
      <c r="S7" s="48" t="str">
        <f t="shared" si="22"/>
        <v/>
      </c>
      <c r="T7" s="49"/>
      <c r="U7" s="48" t="str">
        <f t="shared" si="22"/>
        <v/>
      </c>
      <c r="V7" s="49"/>
      <c r="W7" s="48" t="str">
        <f t="shared" ref="W7:AA7" si="23">IF(SUM(X4:X6)&lt;0.5,"",SUM(X4:X6))</f>
        <v/>
      </c>
      <c r="X7" s="49"/>
      <c r="Y7" s="48" t="str">
        <f t="shared" si="23"/>
        <v/>
      </c>
      <c r="Z7" s="49"/>
      <c r="AA7" s="48" t="str">
        <f t="shared" si="23"/>
        <v/>
      </c>
      <c r="AB7" s="49"/>
      <c r="AC7" s="48" t="str">
        <f t="shared" ref="AC7:AG7" si="24">IF(SUM(AD4:AD6)&lt;0.5,"",SUM(AD4:AD6))</f>
        <v/>
      </c>
      <c r="AD7" s="49"/>
      <c r="AE7" s="48" t="str">
        <f t="shared" si="24"/>
        <v/>
      </c>
      <c r="AF7" s="49"/>
      <c r="AG7" s="48">
        <f t="shared" si="24"/>
        <v>10</v>
      </c>
      <c r="AH7" s="49"/>
      <c r="AI7" s="48" t="str">
        <f t="shared" ref="AI7:AM7" si="25">IF(SUM(AJ4:AJ6)&lt;0.5,"",SUM(AJ4:AJ6))</f>
        <v/>
      </c>
      <c r="AJ7" s="49"/>
      <c r="AK7" s="48" t="str">
        <f t="shared" si="25"/>
        <v/>
      </c>
      <c r="AL7" s="49"/>
      <c r="AM7" s="48" t="str">
        <f t="shared" si="25"/>
        <v/>
      </c>
      <c r="AN7" s="49"/>
      <c r="AO7" s="48" t="str">
        <f t="shared" ref="AO7:AS7" si="26">IF(SUM(AP4:AP6)&lt;0.5,"",SUM(AP4:AP6))</f>
        <v/>
      </c>
      <c r="AP7" s="49"/>
      <c r="AQ7" s="48" t="str">
        <f t="shared" si="26"/>
        <v/>
      </c>
      <c r="AR7" s="49"/>
      <c r="AS7" s="48" t="str">
        <f t="shared" si="26"/>
        <v/>
      </c>
      <c r="AT7" s="49"/>
      <c r="AU7" s="48" t="str">
        <f t="shared" ref="AU7:AY7" si="27">IF(SUM(AV4:AV6)&lt;0.5,"",SUM(AV4:AV6))</f>
        <v/>
      </c>
      <c r="AV7" s="49"/>
      <c r="AW7" s="48" t="str">
        <f t="shared" si="27"/>
        <v/>
      </c>
      <c r="AX7" s="49"/>
      <c r="AY7" s="48" t="str">
        <f t="shared" si="27"/>
        <v/>
      </c>
      <c r="AZ7" s="49"/>
      <c r="BA7" s="48" t="str">
        <f t="shared" ref="BA7:BE7" si="28">IF(SUM(BB4:BB6)&lt;0.5,"",SUM(BB4:BB6))</f>
        <v/>
      </c>
      <c r="BB7" s="49"/>
      <c r="BC7" s="48" t="str">
        <f t="shared" si="28"/>
        <v/>
      </c>
      <c r="BD7" s="49"/>
      <c r="BE7" s="48" t="str">
        <f t="shared" si="28"/>
        <v/>
      </c>
      <c r="BF7" s="49"/>
      <c r="BG7" s="48" t="str">
        <f t="shared" ref="BG7:BK7" si="29">IF(SUM(BH4:BH6)&lt;0.5,"",SUM(BH4:BH6))</f>
        <v/>
      </c>
      <c r="BH7" s="49"/>
      <c r="BI7" s="48" t="str">
        <f t="shared" si="29"/>
        <v/>
      </c>
      <c r="BJ7" s="49"/>
      <c r="BK7" s="48" t="str">
        <f t="shared" si="29"/>
        <v/>
      </c>
      <c r="BL7" s="49"/>
      <c r="BM7" s="48" t="str">
        <f t="shared" ref="BM7:BQ7" si="30">IF(SUM(BN4:BN6)&lt;0.5,"",SUM(BN4:BN6))</f>
        <v/>
      </c>
      <c r="BN7" s="49"/>
      <c r="BO7" s="48" t="str">
        <f t="shared" si="30"/>
        <v/>
      </c>
      <c r="BP7" s="49"/>
      <c r="BQ7" s="48" t="str">
        <f t="shared" si="30"/>
        <v/>
      </c>
      <c r="BR7" s="49"/>
      <c r="BS7" s="48" t="str">
        <f>IF(SUM(BT4:BT6)&lt;0.5,"",SUM(BT4:BT6))</f>
        <v/>
      </c>
      <c r="BT7" s="66"/>
    </row>
    <row r="8" ht="16.5" spans="2:72">
      <c r="B8" s="22" t="s">
        <v>65</v>
      </c>
      <c r="E8" s="10"/>
      <c r="F8" s="16" t="s">
        <v>24</v>
      </c>
      <c r="G8" s="17">
        <f>IF(SUM(K17:BT17)&lt;0.5,"￥",SUM(K17:BT17))</f>
        <v>10.26</v>
      </c>
      <c r="H8" s="18">
        <f t="shared" si="20"/>
        <v>0.0079605232531074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41"/>
      <c r="BR8" s="42"/>
      <c r="BS8" s="67"/>
      <c r="BT8" s="68"/>
    </row>
    <row r="9" spans="2:72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IF(SUM(K20:BT20)&lt;0.5,"￥",SUM(K20:BT20))</f>
        <v>￥</v>
      </c>
      <c r="H9" s="18" t="str">
        <f t="shared" si="20"/>
        <v>%</v>
      </c>
      <c r="J9" s="43"/>
      <c r="K9" s="44"/>
      <c r="L9" s="45">
        <v>76.99</v>
      </c>
      <c r="M9" s="44"/>
      <c r="N9" s="45">
        <v>-304.53</v>
      </c>
      <c r="O9" s="44"/>
      <c r="P9" s="45">
        <v>378.18</v>
      </c>
      <c r="Q9" s="44"/>
      <c r="R9" s="45"/>
      <c r="S9" s="44"/>
      <c r="T9" s="45"/>
      <c r="U9" s="44"/>
      <c r="V9" s="45">
        <v>829.62</v>
      </c>
      <c r="W9" s="44"/>
      <c r="X9" s="45">
        <v>207.38</v>
      </c>
      <c r="Y9" s="44"/>
      <c r="Z9" s="45">
        <v>85.54</v>
      </c>
      <c r="AA9" s="44"/>
      <c r="AB9" s="45">
        <v>-102.73</v>
      </c>
      <c r="AC9" s="44"/>
      <c r="AD9" s="45"/>
      <c r="AE9" s="44"/>
      <c r="AF9" s="45">
        <v>82.71</v>
      </c>
      <c r="AG9" s="44"/>
      <c r="AH9" s="45"/>
      <c r="AI9" s="44"/>
      <c r="AJ9" s="45">
        <v>145.24</v>
      </c>
      <c r="AK9" s="44"/>
      <c r="AL9" s="45">
        <v>-64.27</v>
      </c>
      <c r="AM9" s="44"/>
      <c r="AN9" s="45">
        <v>26.43</v>
      </c>
      <c r="AO9" s="44"/>
      <c r="AP9" s="45">
        <v>71.64</v>
      </c>
      <c r="AQ9" s="44"/>
      <c r="AR9" s="45">
        <v>-95.94</v>
      </c>
      <c r="AS9" s="44"/>
      <c r="AT9" s="45"/>
      <c r="AU9" s="44"/>
      <c r="AV9" s="45"/>
      <c r="AW9" s="44"/>
      <c r="AX9" s="45">
        <v>47.04</v>
      </c>
      <c r="AY9" s="44"/>
      <c r="AZ9" s="45"/>
      <c r="BA9" s="44"/>
      <c r="BB9" s="45">
        <v>151.89</v>
      </c>
      <c r="BC9" s="44"/>
      <c r="BD9" s="45">
        <v>51.35</v>
      </c>
      <c r="BE9" s="44"/>
      <c r="BF9" s="45"/>
      <c r="BG9" s="44"/>
      <c r="BH9" s="45">
        <v>59.81</v>
      </c>
      <c r="BI9" s="44"/>
      <c r="BJ9" s="45"/>
      <c r="BK9" s="44"/>
      <c r="BL9" s="45">
        <v>-173.82</v>
      </c>
      <c r="BM9" s="44"/>
      <c r="BN9" s="45">
        <v>-32.73</v>
      </c>
      <c r="BO9" s="44"/>
      <c r="BP9" s="45">
        <v>-32.43</v>
      </c>
      <c r="BQ9" s="44"/>
      <c r="BR9" s="45">
        <v>-200.57</v>
      </c>
      <c r="BS9" s="62"/>
      <c r="BT9" s="63"/>
    </row>
    <row r="10" spans="2:72">
      <c r="B10" s="23" t="s">
        <v>68</v>
      </c>
      <c r="C10" s="26">
        <f>G12</f>
        <v>1288.86</v>
      </c>
      <c r="D10" s="27"/>
      <c r="E10" s="28"/>
      <c r="F10" s="16" t="s">
        <v>26</v>
      </c>
      <c r="G10" s="17" t="str">
        <f>IF(SUM(K23:BT23)&lt;0.5,"￥",SUM(K23:BT23))</f>
        <v>￥</v>
      </c>
      <c r="H10" s="18" t="str">
        <f t="shared" si="20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/>
      <c r="AY10" s="46"/>
      <c r="AZ10" s="47"/>
      <c r="BA10" s="46"/>
      <c r="BB10" s="47"/>
      <c r="BC10" s="46"/>
      <c r="BD10" s="47">
        <v>41.8</v>
      </c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46"/>
      <c r="BR10" s="47"/>
      <c r="BS10" s="64"/>
      <c r="BT10" s="65"/>
    </row>
    <row r="11" ht="17.25" spans="2:72">
      <c r="B11" s="23" t="s">
        <v>69</v>
      </c>
      <c r="C11" s="26">
        <f>IF(AND(C9="",C10="0"),"0",SUM(C9,-C10))</f>
        <v>-1288.86</v>
      </c>
      <c r="D11" s="29"/>
      <c r="E11" s="28"/>
      <c r="F11" s="30"/>
      <c r="G11" s="17" t="str">
        <f>IF(SUM(K28:BT28)&lt;0.5,"￥",SUM(K28:BT28))</f>
        <v>￥</v>
      </c>
      <c r="H11" s="18" t="str">
        <f t="shared" si="20"/>
        <v>%</v>
      </c>
      <c r="J11" s="43" t="s">
        <v>64</v>
      </c>
      <c r="K11" s="48">
        <f>IF(,,SUM(L8:L10))</f>
        <v>76.99</v>
      </c>
      <c r="L11" s="49"/>
      <c r="M11" s="48">
        <f>IF(,,SUM(N8:N10))</f>
        <v>-304.53</v>
      </c>
      <c r="N11" s="49"/>
      <c r="O11" s="48">
        <f>IF(,,SUM(P8:P10))</f>
        <v>378.18</v>
      </c>
      <c r="P11" s="49"/>
      <c r="Q11" s="48">
        <f>IF(,,SUM(R8:R10))</f>
        <v>0</v>
      </c>
      <c r="R11" s="49"/>
      <c r="S11" s="48">
        <f>IF(,,SUM(T8:T10))</f>
        <v>0</v>
      </c>
      <c r="T11" s="49"/>
      <c r="U11" s="48">
        <f>IF(,,SUM(V8:V10))</f>
        <v>829.62</v>
      </c>
      <c r="V11" s="49"/>
      <c r="W11" s="48">
        <f>IF(,,SUM(X8:X10))</f>
        <v>207.38</v>
      </c>
      <c r="X11" s="49"/>
      <c r="Y11" s="48">
        <f>IF(,,SUM(Z8:Z10))</f>
        <v>85.54</v>
      </c>
      <c r="Z11" s="49"/>
      <c r="AA11" s="48">
        <f>IF(,,SUM(AB8:AB10))</f>
        <v>-102.73</v>
      </c>
      <c r="AB11" s="49"/>
      <c r="AC11" s="48">
        <f>IF(,,SUM(AD8:AD10))</f>
        <v>0</v>
      </c>
      <c r="AD11" s="49"/>
      <c r="AE11" s="48">
        <f>IF(,,SUM(AF8:AF10))</f>
        <v>82.71</v>
      </c>
      <c r="AF11" s="49"/>
      <c r="AG11" s="48">
        <f>IF(,,SUM(AH8:AH10))</f>
        <v>0</v>
      </c>
      <c r="AH11" s="49"/>
      <c r="AI11" s="48">
        <f>IF(,,SUM(AJ8:AJ10))</f>
        <v>145.24</v>
      </c>
      <c r="AJ11" s="49"/>
      <c r="AK11" s="48">
        <f>IF(,,SUM(AL8:AL10))</f>
        <v>-64.27</v>
      </c>
      <c r="AL11" s="49"/>
      <c r="AM11" s="48">
        <f>IF(,,SUM(AN8:AN10))</f>
        <v>26.43</v>
      </c>
      <c r="AN11" s="49"/>
      <c r="AO11" s="48">
        <f>IF(,,SUM(AP8:AP10))</f>
        <v>71.64</v>
      </c>
      <c r="AP11" s="49"/>
      <c r="AQ11" s="48">
        <f>IF(,,SUM(AR8:AR10))</f>
        <v>-95.94</v>
      </c>
      <c r="AR11" s="49"/>
      <c r="AS11" s="48">
        <f>IF(,,SUM(AT8:AT10))</f>
        <v>0</v>
      </c>
      <c r="AT11" s="49"/>
      <c r="AU11" s="48">
        <f>IF(,,SUM(AV8:AV10))</f>
        <v>0</v>
      </c>
      <c r="AV11" s="49"/>
      <c r="AW11" s="48">
        <f>IF(,,SUM(AX8:AX10))</f>
        <v>47.04</v>
      </c>
      <c r="AX11" s="49"/>
      <c r="AY11" s="48">
        <f>IF(,,SUM(AZ8:AZ10))</f>
        <v>0</v>
      </c>
      <c r="AZ11" s="49"/>
      <c r="BA11" s="48">
        <f>IF(,,SUM(BB8:BB10))</f>
        <v>151.89</v>
      </c>
      <c r="BB11" s="49"/>
      <c r="BC11" s="48">
        <f>IF(,,SUM(BD8:BD10))</f>
        <v>93.15</v>
      </c>
      <c r="BD11" s="49"/>
      <c r="BE11" s="48">
        <f>IF(,,SUM(BF8:BF10))</f>
        <v>0</v>
      </c>
      <c r="BF11" s="49"/>
      <c r="BG11" s="48">
        <f>IF(,,SUM(BH8:BH10))</f>
        <v>59.81</v>
      </c>
      <c r="BH11" s="49"/>
      <c r="BI11" s="48">
        <f>IF(,,SUM(BJ8:BJ10))</f>
        <v>0</v>
      </c>
      <c r="BJ11" s="49"/>
      <c r="BK11" s="48">
        <f>IF(,,SUM(BL8:BL10))</f>
        <v>-173.82</v>
      </c>
      <c r="BL11" s="49"/>
      <c r="BM11" s="48">
        <f>IF(,,SUM(BN8:BN10))</f>
        <v>-32.73</v>
      </c>
      <c r="BN11" s="49"/>
      <c r="BO11" s="48">
        <f>IF(,,SUM(BP8:BP10))</f>
        <v>-32.43</v>
      </c>
      <c r="BP11" s="49"/>
      <c r="BQ11" s="48">
        <f>IF(,,SUM(BR8:BR10))</f>
        <v>-200.57</v>
      </c>
      <c r="BR11" s="49"/>
      <c r="BS11" s="48">
        <f>IF(,,SUM(BT8:BT10))</f>
        <v>0</v>
      </c>
      <c r="BT11" s="49"/>
    </row>
    <row r="12" spans="2:72">
      <c r="B12" s="23" t="s">
        <v>75</v>
      </c>
      <c r="C12" s="26">
        <f>SUM(February!D12)</f>
        <v>-2088.33</v>
      </c>
      <c r="D12" s="31">
        <f>C7-C10+C12</f>
        <v>-3377.19</v>
      </c>
      <c r="E12" s="28"/>
      <c r="F12" s="19" t="s">
        <v>71</v>
      </c>
      <c r="G12" s="20">
        <f>IF(SUM(G5:G11)&gt;0,SUM(G5:G11),"0")</f>
        <v>1288.86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44"/>
      <c r="BR12" s="45"/>
      <c r="BS12" s="62"/>
      <c r="BT12" s="63"/>
    </row>
    <row r="13" ht="16.5" spans="5:72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46"/>
      <c r="BR13" s="47"/>
      <c r="BS13" s="64"/>
      <c r="BT13" s="65"/>
    </row>
    <row r="14" ht="17.25" spans="5:72">
      <c r="E14" s="28"/>
      <c r="F14" s="28"/>
      <c r="G14" s="28"/>
      <c r="H14" s="28"/>
      <c r="J14" s="43" t="s">
        <v>64</v>
      </c>
      <c r="K14" s="48" t="str">
        <f t="shared" ref="K14:O14" si="31">IF(SUM(L12:L13)&lt;0.5,"",SUM(L12:L13))</f>
        <v/>
      </c>
      <c r="L14" s="49"/>
      <c r="M14" s="48" t="str">
        <f t="shared" si="31"/>
        <v/>
      </c>
      <c r="N14" s="49"/>
      <c r="O14" s="48" t="str">
        <f t="shared" si="31"/>
        <v/>
      </c>
      <c r="P14" s="49"/>
      <c r="Q14" s="48" t="str">
        <f t="shared" ref="Q14:U14" si="32">IF(SUM(R12:R13)&lt;0.5,"",SUM(R12:R13))</f>
        <v/>
      </c>
      <c r="R14" s="49"/>
      <c r="S14" s="48" t="str">
        <f t="shared" si="32"/>
        <v/>
      </c>
      <c r="T14" s="49"/>
      <c r="U14" s="48" t="str">
        <f t="shared" si="32"/>
        <v/>
      </c>
      <c r="V14" s="49"/>
      <c r="W14" s="48" t="str">
        <f t="shared" ref="W14:AA14" si="33">IF(SUM(X12:X13)&lt;0.5,"",SUM(X12:X13))</f>
        <v/>
      </c>
      <c r="X14" s="49"/>
      <c r="Y14" s="48" t="str">
        <f t="shared" si="33"/>
        <v/>
      </c>
      <c r="Z14" s="49"/>
      <c r="AA14" s="48" t="str">
        <f t="shared" si="33"/>
        <v/>
      </c>
      <c r="AB14" s="49"/>
      <c r="AC14" s="48" t="str">
        <f t="shared" ref="AC14:AG14" si="34">IF(SUM(AD12:AD13)&lt;0.5,"",SUM(AD12:AD13))</f>
        <v/>
      </c>
      <c r="AD14" s="49"/>
      <c r="AE14" s="48" t="str">
        <f t="shared" si="34"/>
        <v/>
      </c>
      <c r="AF14" s="49"/>
      <c r="AG14" s="48" t="str">
        <f t="shared" si="34"/>
        <v/>
      </c>
      <c r="AH14" s="49"/>
      <c r="AI14" s="48" t="str">
        <f t="shared" ref="AI14:AM14" si="35">IF(SUM(AJ12:AJ13)&lt;0.5,"",SUM(AJ12:AJ13))</f>
        <v/>
      </c>
      <c r="AJ14" s="49"/>
      <c r="AK14" s="48" t="str">
        <f t="shared" si="35"/>
        <v/>
      </c>
      <c r="AL14" s="49"/>
      <c r="AM14" s="48" t="str">
        <f t="shared" si="35"/>
        <v/>
      </c>
      <c r="AN14" s="49"/>
      <c r="AO14" s="48" t="str">
        <f t="shared" ref="AO14:AS14" si="36">IF(SUM(AP12:AP13)&lt;0.5,"",SUM(AP12:AP13))</f>
        <v/>
      </c>
      <c r="AP14" s="49"/>
      <c r="AQ14" s="48" t="str">
        <f t="shared" si="36"/>
        <v/>
      </c>
      <c r="AR14" s="49"/>
      <c r="AS14" s="48" t="str">
        <f t="shared" si="36"/>
        <v/>
      </c>
      <c r="AT14" s="49"/>
      <c r="AU14" s="48" t="str">
        <f t="shared" ref="AU14:AY14" si="37">IF(SUM(AV12:AV13)&lt;0.5,"",SUM(AV12:AV13))</f>
        <v/>
      </c>
      <c r="AV14" s="49"/>
      <c r="AW14" s="48" t="str">
        <f t="shared" si="37"/>
        <v/>
      </c>
      <c r="AX14" s="49"/>
      <c r="AY14" s="48" t="str">
        <f t="shared" si="37"/>
        <v/>
      </c>
      <c r="AZ14" s="49"/>
      <c r="BA14" s="48" t="str">
        <f t="shared" ref="BA14:BE14" si="38">IF(SUM(BB12:BB13)&lt;0.5,"",SUM(BB12:BB13))</f>
        <v/>
      </c>
      <c r="BB14" s="49"/>
      <c r="BC14" s="48" t="str">
        <f t="shared" si="38"/>
        <v/>
      </c>
      <c r="BD14" s="49"/>
      <c r="BE14" s="48" t="str">
        <f t="shared" si="38"/>
        <v/>
      </c>
      <c r="BF14" s="49"/>
      <c r="BG14" s="48" t="str">
        <f t="shared" ref="BG14:BK14" si="39">IF(SUM(BH12:BH13)&lt;0.5,"",SUM(BH12:BH13))</f>
        <v/>
      </c>
      <c r="BH14" s="49"/>
      <c r="BI14" s="48" t="str">
        <f t="shared" si="39"/>
        <v/>
      </c>
      <c r="BJ14" s="49"/>
      <c r="BK14" s="48" t="str">
        <f t="shared" si="39"/>
        <v/>
      </c>
      <c r="BL14" s="49"/>
      <c r="BM14" s="48" t="str">
        <f t="shared" ref="BM14:BQ14" si="40">IF(SUM(BN12:BN13)&lt;0.5,"",SUM(BN12:BN13))</f>
        <v/>
      </c>
      <c r="BN14" s="49"/>
      <c r="BO14" s="48" t="str">
        <f t="shared" si="40"/>
        <v/>
      </c>
      <c r="BP14" s="49"/>
      <c r="BQ14" s="48" t="str">
        <f t="shared" si="40"/>
        <v/>
      </c>
      <c r="BR14" s="49"/>
      <c r="BS14" s="48" t="str">
        <f>IF(SUM(BT12:BT13)&lt;0.5,"",SUM(BT12:BT13))</f>
        <v/>
      </c>
      <c r="BT14" s="66"/>
    </row>
    <row r="15" spans="5:72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>
        <v>6.35</v>
      </c>
      <c r="Y15" s="44"/>
      <c r="Z15" s="45"/>
      <c r="AA15" s="44"/>
      <c r="AB15" s="45">
        <v>3.91</v>
      </c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44"/>
      <c r="BR15" s="45"/>
      <c r="BS15" s="62"/>
      <c r="BT15" s="63"/>
    </row>
    <row r="16" spans="5:72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46"/>
      <c r="BR16" s="47"/>
      <c r="BS16" s="64"/>
      <c r="BT16" s="65"/>
    </row>
    <row r="17" ht="17.25" spans="5:72">
      <c r="E17" s="28"/>
      <c r="F17" s="28"/>
      <c r="G17" s="28"/>
      <c r="H17" s="28"/>
      <c r="J17" s="43" t="s">
        <v>64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6.35</v>
      </c>
      <c r="X17" s="49"/>
      <c r="Y17" s="48">
        <f>IF(,,SUM(Z15:Z16))</f>
        <v>0</v>
      </c>
      <c r="Z17" s="49"/>
      <c r="AA17" s="48">
        <f>IF(,,SUM(AB15:AB16))</f>
        <v>3.91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  <c r="BS17" s="48">
        <f>IF(,,SUM(BT15:BT16))</f>
        <v>0</v>
      </c>
      <c r="BT17" s="49"/>
    </row>
    <row r="18" spans="10:72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44"/>
      <c r="BR18" s="45"/>
      <c r="BS18" s="62"/>
      <c r="BT18" s="63"/>
    </row>
    <row r="19" ht="16.5" spans="10:72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46"/>
      <c r="BR19" s="47"/>
      <c r="BS19" s="64"/>
      <c r="BT19" s="65"/>
    </row>
    <row r="20" ht="17.25" spans="10:72">
      <c r="J20" s="43" t="s">
        <v>64</v>
      </c>
      <c r="K20" s="48" t="str">
        <f t="shared" ref="K20:O20" si="41">IF(SUM(L18:L19)&lt;0.5,"",SUM(L18:L19))</f>
        <v/>
      </c>
      <c r="L20" s="49"/>
      <c r="M20" s="48" t="str">
        <f t="shared" si="41"/>
        <v/>
      </c>
      <c r="N20" s="49"/>
      <c r="O20" s="48" t="str">
        <f t="shared" si="41"/>
        <v/>
      </c>
      <c r="P20" s="49"/>
      <c r="Q20" s="48" t="str">
        <f t="shared" ref="Q20:U20" si="42">IF(SUM(R18:R19)&lt;0.5,"",SUM(R18:R19))</f>
        <v/>
      </c>
      <c r="R20" s="49"/>
      <c r="S20" s="48" t="str">
        <f t="shared" si="42"/>
        <v/>
      </c>
      <c r="T20" s="49"/>
      <c r="U20" s="48" t="str">
        <f t="shared" si="42"/>
        <v/>
      </c>
      <c r="V20" s="49"/>
      <c r="W20" s="48" t="str">
        <f t="shared" ref="W20:AA20" si="43">IF(SUM(X18:X19)&lt;0.5,"",SUM(X18:X19))</f>
        <v/>
      </c>
      <c r="X20" s="49"/>
      <c r="Y20" s="48" t="str">
        <f t="shared" si="43"/>
        <v/>
      </c>
      <c r="Z20" s="49"/>
      <c r="AA20" s="48" t="str">
        <f t="shared" si="43"/>
        <v/>
      </c>
      <c r="AB20" s="49"/>
      <c r="AC20" s="48" t="str">
        <f t="shared" ref="AC20:AG20" si="44">IF(SUM(AD18:AD19)&lt;0.5,"",SUM(AD18:AD19))</f>
        <v/>
      </c>
      <c r="AD20" s="49"/>
      <c r="AE20" s="48" t="str">
        <f t="shared" si="44"/>
        <v/>
      </c>
      <c r="AF20" s="49"/>
      <c r="AG20" s="48" t="str">
        <f t="shared" si="44"/>
        <v/>
      </c>
      <c r="AH20" s="49"/>
      <c r="AI20" s="48" t="str">
        <f t="shared" ref="AI20:AM20" si="45">IF(SUM(AJ18:AJ19)&lt;0.5,"",SUM(AJ18:AJ19))</f>
        <v/>
      </c>
      <c r="AJ20" s="49"/>
      <c r="AK20" s="48" t="str">
        <f t="shared" si="45"/>
        <v/>
      </c>
      <c r="AL20" s="49"/>
      <c r="AM20" s="48" t="str">
        <f t="shared" si="45"/>
        <v/>
      </c>
      <c r="AN20" s="49"/>
      <c r="AO20" s="48" t="str">
        <f t="shared" ref="AO20:AS20" si="46">IF(SUM(AP18:AP19)&lt;0.5,"",SUM(AP18:AP19))</f>
        <v/>
      </c>
      <c r="AP20" s="49"/>
      <c r="AQ20" s="48" t="str">
        <f t="shared" si="46"/>
        <v/>
      </c>
      <c r="AR20" s="49"/>
      <c r="AS20" s="48" t="str">
        <f t="shared" si="46"/>
        <v/>
      </c>
      <c r="AT20" s="49"/>
      <c r="AU20" s="48" t="str">
        <f t="shared" ref="AU20:AY20" si="47">IF(SUM(AV18:AV19)&lt;0.5,"",SUM(AV18:AV19))</f>
        <v/>
      </c>
      <c r="AV20" s="49"/>
      <c r="AW20" s="48" t="str">
        <f t="shared" si="47"/>
        <v/>
      </c>
      <c r="AX20" s="49"/>
      <c r="AY20" s="48" t="str">
        <f t="shared" si="47"/>
        <v/>
      </c>
      <c r="AZ20" s="49"/>
      <c r="BA20" s="48" t="str">
        <f t="shared" ref="BA20:BE20" si="48">IF(SUM(BB18:BB19)&lt;0.5,"",SUM(BB18:BB19))</f>
        <v/>
      </c>
      <c r="BB20" s="49"/>
      <c r="BC20" s="48" t="str">
        <f t="shared" si="48"/>
        <v/>
      </c>
      <c r="BD20" s="49"/>
      <c r="BE20" s="48" t="str">
        <f t="shared" si="48"/>
        <v/>
      </c>
      <c r="BF20" s="49"/>
      <c r="BG20" s="48" t="str">
        <f t="shared" ref="BG20:BK20" si="49">IF(SUM(BH18:BH19)&lt;0.5,"",SUM(BH18:BH19))</f>
        <v/>
      </c>
      <c r="BH20" s="49"/>
      <c r="BI20" s="48" t="str">
        <f t="shared" si="49"/>
        <v/>
      </c>
      <c r="BJ20" s="49"/>
      <c r="BK20" s="48" t="str">
        <f t="shared" si="49"/>
        <v/>
      </c>
      <c r="BL20" s="49"/>
      <c r="BM20" s="48" t="str">
        <f t="shared" ref="BM20:BQ20" si="50">IF(SUM(BN18:BN19)&lt;0.5,"",SUM(BN18:BN19))</f>
        <v/>
      </c>
      <c r="BN20" s="49"/>
      <c r="BO20" s="48" t="str">
        <f t="shared" si="50"/>
        <v/>
      </c>
      <c r="BP20" s="49"/>
      <c r="BQ20" s="48" t="str">
        <f t="shared" si="50"/>
        <v/>
      </c>
      <c r="BR20" s="49"/>
      <c r="BS20" s="48" t="str">
        <f>IF(SUM(BT18:BT19)&lt;0.5,"",SUM(BT18:BT19))</f>
        <v/>
      </c>
      <c r="BT20" s="66"/>
    </row>
    <row r="21" spans="10:72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44"/>
      <c r="BR21" s="45"/>
      <c r="BS21" s="62"/>
      <c r="BT21" s="63"/>
    </row>
    <row r="22" ht="16.5" spans="10:72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46"/>
      <c r="BR22" s="47"/>
      <c r="BS22" s="64"/>
      <c r="BT22" s="65"/>
    </row>
    <row r="23" ht="17.25" spans="10:72">
      <c r="J23" s="43" t="s">
        <v>64</v>
      </c>
      <c r="K23" s="48" t="str">
        <f t="shared" ref="K23:O23" si="51">IF(SUM(L21:L22)&lt;0.5,"",SUM(L21:L22))</f>
        <v/>
      </c>
      <c r="L23" s="49"/>
      <c r="M23" s="48" t="str">
        <f t="shared" si="51"/>
        <v/>
      </c>
      <c r="N23" s="49"/>
      <c r="O23" s="48" t="str">
        <f t="shared" si="51"/>
        <v/>
      </c>
      <c r="P23" s="49"/>
      <c r="Q23" s="48" t="str">
        <f t="shared" ref="Q23:U23" si="52">IF(SUM(R21:R22)&lt;0.5,"",SUM(R21:R22))</f>
        <v/>
      </c>
      <c r="R23" s="49"/>
      <c r="S23" s="48" t="str">
        <f t="shared" si="52"/>
        <v/>
      </c>
      <c r="T23" s="49"/>
      <c r="U23" s="48" t="str">
        <f t="shared" si="52"/>
        <v/>
      </c>
      <c r="V23" s="49"/>
      <c r="W23" s="48" t="str">
        <f t="shared" ref="W23:AA23" si="53">IF(SUM(X21:X22)&lt;0.5,"",SUM(X21:X22))</f>
        <v/>
      </c>
      <c r="X23" s="49"/>
      <c r="Y23" s="48" t="str">
        <f t="shared" si="53"/>
        <v/>
      </c>
      <c r="Z23" s="49"/>
      <c r="AA23" s="48" t="str">
        <f t="shared" si="53"/>
        <v/>
      </c>
      <c r="AB23" s="49"/>
      <c r="AC23" s="48" t="str">
        <f t="shared" ref="AC23:AG23" si="54">IF(SUM(AD21:AD22)&lt;0.5,"",SUM(AD21:AD22))</f>
        <v/>
      </c>
      <c r="AD23" s="49"/>
      <c r="AE23" s="48" t="str">
        <f t="shared" si="54"/>
        <v/>
      </c>
      <c r="AF23" s="49"/>
      <c r="AG23" s="48" t="str">
        <f t="shared" si="54"/>
        <v/>
      </c>
      <c r="AH23" s="49"/>
      <c r="AI23" s="48" t="str">
        <f t="shared" ref="AI23:AM23" si="55">IF(SUM(AJ21:AJ22)&lt;0.5,"",SUM(AJ21:AJ22))</f>
        <v/>
      </c>
      <c r="AJ23" s="49"/>
      <c r="AK23" s="48" t="str">
        <f t="shared" si="55"/>
        <v/>
      </c>
      <c r="AL23" s="49"/>
      <c r="AM23" s="48" t="str">
        <f t="shared" si="55"/>
        <v/>
      </c>
      <c r="AN23" s="49"/>
      <c r="AO23" s="48" t="str">
        <f t="shared" ref="AO23:AS23" si="56">IF(SUM(AP21:AP22)&lt;0.5,"",SUM(AP21:AP22))</f>
        <v/>
      </c>
      <c r="AP23" s="49"/>
      <c r="AQ23" s="48" t="str">
        <f t="shared" si="56"/>
        <v/>
      </c>
      <c r="AR23" s="49"/>
      <c r="AS23" s="48" t="str">
        <f t="shared" si="56"/>
        <v/>
      </c>
      <c r="AT23" s="49"/>
      <c r="AU23" s="48" t="str">
        <f t="shared" ref="AU23:AY23" si="57">IF(SUM(AV21:AV22)&lt;0.5,"",SUM(AV21:AV22))</f>
        <v/>
      </c>
      <c r="AV23" s="49"/>
      <c r="AW23" s="48" t="str">
        <f t="shared" si="57"/>
        <v/>
      </c>
      <c r="AX23" s="49"/>
      <c r="AY23" s="48" t="str">
        <f t="shared" si="57"/>
        <v/>
      </c>
      <c r="AZ23" s="49"/>
      <c r="BA23" s="48" t="str">
        <f t="shared" ref="BA23:BE23" si="58">IF(SUM(BB21:BB22)&lt;0.5,"",SUM(BB21:BB22))</f>
        <v/>
      </c>
      <c r="BB23" s="49"/>
      <c r="BC23" s="48" t="str">
        <f t="shared" si="58"/>
        <v/>
      </c>
      <c r="BD23" s="49"/>
      <c r="BE23" s="48" t="str">
        <f t="shared" si="58"/>
        <v/>
      </c>
      <c r="BF23" s="49"/>
      <c r="BG23" s="48" t="str">
        <f t="shared" ref="BG23:BK23" si="59">IF(SUM(BH21:BH22)&lt;0.5,"",SUM(BH21:BH22))</f>
        <v/>
      </c>
      <c r="BH23" s="49"/>
      <c r="BI23" s="48" t="str">
        <f t="shared" si="59"/>
        <v/>
      </c>
      <c r="BJ23" s="49"/>
      <c r="BK23" s="48" t="str">
        <f t="shared" si="59"/>
        <v/>
      </c>
      <c r="BL23" s="49"/>
      <c r="BM23" s="48" t="str">
        <f t="shared" ref="BM23:BQ23" si="60">IF(SUM(BN21:BN22)&lt;0.5,"",SUM(BN21:BN22))</f>
        <v/>
      </c>
      <c r="BN23" s="49"/>
      <c r="BO23" s="48" t="str">
        <f t="shared" si="60"/>
        <v/>
      </c>
      <c r="BP23" s="49"/>
      <c r="BQ23" s="48" t="str">
        <f t="shared" si="60"/>
        <v/>
      </c>
      <c r="BR23" s="49"/>
      <c r="BS23" s="48" t="str">
        <f>IF(SUM(BT21:BT22)&lt;0.5,"",SUM(BT21:BT22))</f>
        <v/>
      </c>
      <c r="BT23" s="66"/>
    </row>
    <row r="24" spans="10:72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41"/>
      <c r="BR24" s="42"/>
      <c r="BS24" s="67"/>
      <c r="BT24" s="68"/>
    </row>
    <row r="25" spans="10:72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55"/>
      <c r="BR25" s="56"/>
      <c r="BS25" s="69"/>
      <c r="BT25" s="70"/>
    </row>
    <row r="26" spans="7:72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44"/>
      <c r="BR26" s="45"/>
      <c r="BS26" s="62"/>
      <c r="BT26" s="63"/>
    </row>
    <row r="27" ht="16.5" spans="10:72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46"/>
      <c r="BR27" s="47"/>
      <c r="BS27" s="64"/>
      <c r="BT27" s="65"/>
    </row>
    <row r="28" ht="17.25" spans="10:72">
      <c r="J28" s="43" t="s">
        <v>64</v>
      </c>
      <c r="K28" s="57" t="str">
        <f t="shared" ref="K28:O28" si="61">IF(SUM(L24:L27)&lt;0.5,"",SUM(L24:L27))</f>
        <v/>
      </c>
      <c r="L28" s="58"/>
      <c r="M28" s="57" t="str">
        <f t="shared" si="61"/>
        <v/>
      </c>
      <c r="N28" s="58"/>
      <c r="O28" s="57" t="str">
        <f t="shared" si="61"/>
        <v/>
      </c>
      <c r="P28" s="58"/>
      <c r="Q28" s="57" t="str">
        <f t="shared" ref="Q28:U28" si="62">IF(SUM(R24:R27)&lt;0.5,"",SUM(R24:R27))</f>
        <v/>
      </c>
      <c r="R28" s="58"/>
      <c r="S28" s="57" t="str">
        <f t="shared" si="62"/>
        <v/>
      </c>
      <c r="T28" s="58"/>
      <c r="U28" s="57" t="str">
        <f t="shared" si="62"/>
        <v/>
      </c>
      <c r="V28" s="58"/>
      <c r="W28" s="57" t="str">
        <f t="shared" ref="W28:AA28" si="63">IF(SUM(X24:X27)&lt;0.5,"",SUM(X24:X27))</f>
        <v/>
      </c>
      <c r="X28" s="58"/>
      <c r="Y28" s="57" t="str">
        <f t="shared" si="63"/>
        <v/>
      </c>
      <c r="Z28" s="58"/>
      <c r="AA28" s="57" t="str">
        <f t="shared" si="63"/>
        <v/>
      </c>
      <c r="AB28" s="58"/>
      <c r="AC28" s="57" t="str">
        <f t="shared" ref="AC28:AG28" si="64">IF(SUM(AD24:AD27)&lt;0.5,"",SUM(AD24:AD27))</f>
        <v/>
      </c>
      <c r="AD28" s="58"/>
      <c r="AE28" s="57" t="str">
        <f t="shared" si="64"/>
        <v/>
      </c>
      <c r="AF28" s="58"/>
      <c r="AG28" s="57" t="str">
        <f t="shared" si="64"/>
        <v/>
      </c>
      <c r="AH28" s="58"/>
      <c r="AI28" s="57" t="str">
        <f t="shared" ref="AI28:AM28" si="65">IF(SUM(AJ24:AJ27)&lt;0.5,"",SUM(AJ24:AJ27))</f>
        <v/>
      </c>
      <c r="AJ28" s="58"/>
      <c r="AK28" s="57" t="str">
        <f t="shared" si="65"/>
        <v/>
      </c>
      <c r="AL28" s="58"/>
      <c r="AM28" s="57" t="str">
        <f t="shared" si="65"/>
        <v/>
      </c>
      <c r="AN28" s="58"/>
      <c r="AO28" s="57" t="str">
        <f t="shared" ref="AO28:AS28" si="66">IF(SUM(AP24:AP27)&lt;0.5,"",SUM(AP24:AP27))</f>
        <v/>
      </c>
      <c r="AP28" s="58"/>
      <c r="AQ28" s="57" t="str">
        <f t="shared" si="66"/>
        <v/>
      </c>
      <c r="AR28" s="58"/>
      <c r="AS28" s="57" t="str">
        <f t="shared" si="66"/>
        <v/>
      </c>
      <c r="AT28" s="58"/>
      <c r="AU28" s="57" t="str">
        <f t="shared" ref="AU28:AY28" si="67">IF(SUM(AV24:AV27)&lt;0.5,"",SUM(AV24:AV27))</f>
        <v/>
      </c>
      <c r="AV28" s="58"/>
      <c r="AW28" s="57" t="str">
        <f t="shared" si="67"/>
        <v/>
      </c>
      <c r="AX28" s="58"/>
      <c r="AY28" s="57" t="str">
        <f t="shared" si="67"/>
        <v/>
      </c>
      <c r="AZ28" s="58"/>
      <c r="BA28" s="57" t="str">
        <f t="shared" ref="BA28:BE28" si="68">IF(SUM(BB24:BB27)&lt;0.5,"",SUM(BB24:BB27))</f>
        <v/>
      </c>
      <c r="BB28" s="58"/>
      <c r="BC28" s="57" t="str">
        <f t="shared" si="68"/>
        <v/>
      </c>
      <c r="BD28" s="58"/>
      <c r="BE28" s="57" t="str">
        <f t="shared" si="68"/>
        <v/>
      </c>
      <c r="BF28" s="58"/>
      <c r="BG28" s="57" t="str">
        <f t="shared" ref="BG28:BK28" si="69">IF(SUM(BH24:BH27)&lt;0.5,"",SUM(BH24:BH27))</f>
        <v/>
      </c>
      <c r="BH28" s="58"/>
      <c r="BI28" s="57" t="str">
        <f t="shared" si="69"/>
        <v/>
      </c>
      <c r="BJ28" s="58"/>
      <c r="BK28" s="57" t="str">
        <f t="shared" si="69"/>
        <v/>
      </c>
      <c r="BL28" s="58"/>
      <c r="BM28" s="57" t="str">
        <f t="shared" ref="BM28:BQ28" si="70">IF(SUM(BN24:BN27)&lt;0.5,"",SUM(BN24:BN27))</f>
        <v/>
      </c>
      <c r="BN28" s="58"/>
      <c r="BO28" s="57" t="str">
        <f t="shared" si="70"/>
        <v/>
      </c>
      <c r="BP28" s="58"/>
      <c r="BQ28" s="57" t="str">
        <f t="shared" si="70"/>
        <v/>
      </c>
      <c r="BR28" s="58"/>
      <c r="BS28" s="57" t="str">
        <f>IF(SUM(BT24:BT27)&lt;0.5,"",SUM(BT24:BT27))</f>
        <v/>
      </c>
      <c r="BT28" s="71"/>
    </row>
  </sheetData>
  <sheetProtection sheet="1" selectLockedCells="1" formatColumns="0" objects="1"/>
  <mergeCells count="230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BS11:BT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BS28:BT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D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R28"/>
  <sheetViews>
    <sheetView workbookViewId="0">
      <pane xSplit="10" ySplit="3" topLeftCell="BE4" activePane="bottomRight" state="frozen"/>
      <selection/>
      <selection pane="topRight"/>
      <selection pane="bottomLeft"/>
      <selection pane="bottomRight" activeCell="BL12" sqref="BL12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7.2" style="1"/>
    <col min="13" max="13" width="6.37333333333333" style="1"/>
    <col min="14" max="14" width="8.12666666666667" style="1"/>
    <col min="15" max="15" width="6.37333333333333" style="1"/>
    <col min="16" max="16" width="5.5" style="1"/>
    <col min="17" max="17" width="6.37333333333333" style="1"/>
    <col min="18" max="18" width="5.5" style="1"/>
    <col min="19" max="19" width="6.37333333333333" style="1"/>
    <col min="20" max="20" width="7.2" style="1"/>
    <col min="21" max="21" width="6.37333333333333" style="1"/>
    <col min="22" max="22" width="8.12666666666667" style="1"/>
    <col min="23" max="23" width="6.37333333333333" style="1"/>
    <col min="24" max="24" width="6.4" style="1"/>
    <col min="25" max="25" width="6.37333333333333" style="1"/>
    <col min="26" max="26" width="4.75333333333333" style="1"/>
    <col min="27" max="27" width="6.37333333333333" style="1"/>
    <col min="28" max="28" width="7" style="1"/>
    <col min="29" max="29" width="6.37333333333333" style="1"/>
    <col min="30" max="30" width="8.12666666666667" style="1"/>
    <col min="31" max="31" width="6.37333333333333" style="1"/>
    <col min="32" max="32" width="7.2" style="1"/>
    <col min="33" max="33" width="6.37333333333333" style="1"/>
    <col min="34" max="34" width="7.2" style="1"/>
    <col min="35" max="35" width="6.37333333333333" style="1"/>
    <col min="36" max="36" width="7.2" style="1"/>
    <col min="37" max="37" width="6.37333333333333" style="1"/>
    <col min="38" max="38" width="4.75333333333333" style="1"/>
    <col min="39" max="39" width="6.37333333333333" style="1"/>
    <col min="40" max="40" width="8" style="1"/>
    <col min="41" max="41" width="6.37333333333333" style="1"/>
    <col min="42" max="42" width="4.75333333333333" style="1"/>
    <col min="43" max="43" width="6.37333333333333" style="1"/>
    <col min="44" max="44" width="7.2" style="1"/>
    <col min="45" max="45" width="6.37333333333333" style="1"/>
    <col min="46" max="46" width="7.2" style="1"/>
    <col min="47" max="47" width="6.37333333333333" style="1"/>
    <col min="48" max="48" width="4.75333333333333" style="1"/>
    <col min="49" max="49" width="6.37333333333333" style="1"/>
    <col min="50" max="50" width="7.2" style="1"/>
    <col min="51" max="51" width="6.37333333333333" style="1"/>
    <col min="52" max="52" width="7.2" style="1"/>
    <col min="53" max="53" width="6.37333333333333" style="1"/>
    <col min="54" max="54" width="4.75333333333333" style="1"/>
    <col min="55" max="55" width="6.37333333333333" style="1"/>
    <col min="56" max="56" width="4.75333333333333" style="1"/>
    <col min="57" max="57" width="6.37333333333333" style="1"/>
    <col min="58" max="58" width="8" style="1"/>
    <col min="59" max="59" width="6.37333333333333" style="1"/>
    <col min="60" max="60" width="6.4" style="1"/>
    <col min="61" max="61" width="6.37333333333333" style="1"/>
    <col min="62" max="62" width="5.6" style="1"/>
    <col min="63" max="63" width="6.37333333333333" style="1"/>
    <col min="64" max="64" width="7.2" style="1"/>
    <col min="65" max="65" width="6.37333333333333" style="1"/>
    <col min="66" max="66" width="7.2" style="1"/>
    <col min="67" max="67" width="6.37333333333333" style="1"/>
    <col min="68" max="68" width="4.75333333333333" style="1"/>
    <col min="69" max="69" width="6.37333333333333" style="1"/>
    <col min="70" max="70" width="4.75333333333333" style="1"/>
    <col min="71" max="16384" width="9" style="1"/>
  </cols>
  <sheetData>
    <row r="1" ht="7.5" customHeight="1"/>
    <row r="2" ht="24" customHeight="1" spans="2:70">
      <c r="B2" s="2">
        <f>SUM(年度总表!B2)</f>
        <v>2017</v>
      </c>
      <c r="C2" s="3" t="s">
        <v>51</v>
      </c>
      <c r="D2" s="72">
        <v>4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星期六</v>
      </c>
      <c r="L2" s="34">
        <f>DATE(B2,D2,1)</f>
        <v>42826</v>
      </c>
      <c r="M2" s="35" t="str">
        <f t="shared" si="0"/>
        <v>星期日</v>
      </c>
      <c r="N2" s="34">
        <f t="shared" ref="N2:R2" si="1">DATE(YEAR(L2),MONTH(L2),DAY(L2)+1)</f>
        <v>42827</v>
      </c>
      <c r="O2" s="36" t="str">
        <f t="shared" si="0"/>
        <v>星期一</v>
      </c>
      <c r="P2" s="37">
        <f t="shared" si="1"/>
        <v>42828</v>
      </c>
      <c r="Q2" s="59" t="str">
        <f t="shared" ref="Q2:U2" si="2">TEXT(R2,"aaaa")</f>
        <v>星期二</v>
      </c>
      <c r="R2" s="37">
        <f t="shared" si="1"/>
        <v>42829</v>
      </c>
      <c r="S2" s="59" t="str">
        <f t="shared" si="2"/>
        <v>星期三</v>
      </c>
      <c r="T2" s="37">
        <f t="shared" ref="T2:X2" si="3">DATE(YEAR(R2),MONTH(R2),DAY(R2)+1)</f>
        <v>42830</v>
      </c>
      <c r="U2" s="59" t="str">
        <f t="shared" si="2"/>
        <v>星期四</v>
      </c>
      <c r="V2" s="37">
        <f t="shared" si="3"/>
        <v>42831</v>
      </c>
      <c r="W2" s="59" t="str">
        <f t="shared" ref="W2:AA2" si="4">TEXT(X2,"aaaa")</f>
        <v>星期五</v>
      </c>
      <c r="X2" s="37">
        <f t="shared" si="3"/>
        <v>42832</v>
      </c>
      <c r="Y2" s="59" t="str">
        <f t="shared" si="4"/>
        <v>星期六</v>
      </c>
      <c r="Z2" s="37">
        <f t="shared" ref="Z2:AD2" si="5">DATE(YEAR(X2),MONTH(X2),DAY(X2)+1)</f>
        <v>42833</v>
      </c>
      <c r="AA2" s="59" t="str">
        <f t="shared" si="4"/>
        <v>星期日</v>
      </c>
      <c r="AB2" s="37">
        <f t="shared" si="5"/>
        <v>42834</v>
      </c>
      <c r="AC2" s="59" t="str">
        <f t="shared" ref="AC2:AG2" si="6">TEXT(AD2,"aaaa")</f>
        <v>星期一</v>
      </c>
      <c r="AD2" s="37">
        <f t="shared" si="5"/>
        <v>42835</v>
      </c>
      <c r="AE2" s="59" t="str">
        <f t="shared" si="6"/>
        <v>星期二</v>
      </c>
      <c r="AF2" s="37">
        <f t="shared" ref="AF2:AJ2" si="7">DATE(YEAR(AD2),MONTH(AD2),DAY(AD2)+1)</f>
        <v>42836</v>
      </c>
      <c r="AG2" s="59" t="str">
        <f t="shared" si="6"/>
        <v>星期三</v>
      </c>
      <c r="AH2" s="37">
        <f t="shared" si="7"/>
        <v>42837</v>
      </c>
      <c r="AI2" s="59" t="str">
        <f t="shared" ref="AI2:AM2" si="8">TEXT(AJ2,"aaaa")</f>
        <v>星期四</v>
      </c>
      <c r="AJ2" s="37">
        <f t="shared" si="7"/>
        <v>42838</v>
      </c>
      <c r="AK2" s="59" t="str">
        <f t="shared" si="8"/>
        <v>星期五</v>
      </c>
      <c r="AL2" s="37">
        <f t="shared" ref="AL2:AP2" si="9">DATE(YEAR(AJ2),MONTH(AJ2),DAY(AJ2)+1)</f>
        <v>42839</v>
      </c>
      <c r="AM2" s="59" t="str">
        <f t="shared" si="8"/>
        <v>星期六</v>
      </c>
      <c r="AN2" s="37">
        <f t="shared" si="9"/>
        <v>42840</v>
      </c>
      <c r="AO2" s="59" t="str">
        <f t="shared" ref="AO2:AS2" si="10">TEXT(AP2,"aaaa")</f>
        <v>星期日</v>
      </c>
      <c r="AP2" s="37">
        <f t="shared" si="9"/>
        <v>42841</v>
      </c>
      <c r="AQ2" s="59" t="str">
        <f t="shared" si="10"/>
        <v>星期一</v>
      </c>
      <c r="AR2" s="37">
        <f t="shared" ref="AR2:AV2" si="11">DATE(YEAR(AP2),MONTH(AP2),DAY(AP2)+1)</f>
        <v>42842</v>
      </c>
      <c r="AS2" s="59" t="str">
        <f t="shared" si="10"/>
        <v>星期二</v>
      </c>
      <c r="AT2" s="37">
        <f t="shared" si="11"/>
        <v>42843</v>
      </c>
      <c r="AU2" s="59" t="str">
        <f t="shared" ref="AU2:AY2" si="12">TEXT(AV2,"aaaa")</f>
        <v>星期三</v>
      </c>
      <c r="AV2" s="37">
        <f t="shared" si="11"/>
        <v>42844</v>
      </c>
      <c r="AW2" s="59" t="str">
        <f t="shared" si="12"/>
        <v>星期四</v>
      </c>
      <c r="AX2" s="37">
        <f t="shared" ref="AX2:BB2" si="13">DATE(YEAR(AV2),MONTH(AV2),DAY(AV2)+1)</f>
        <v>42845</v>
      </c>
      <c r="AY2" s="59" t="str">
        <f t="shared" si="12"/>
        <v>星期五</v>
      </c>
      <c r="AZ2" s="37">
        <f t="shared" si="13"/>
        <v>42846</v>
      </c>
      <c r="BA2" s="59" t="str">
        <f t="shared" ref="BA2:BE2" si="14">TEXT(BB2,"aaaa")</f>
        <v>星期六</v>
      </c>
      <c r="BB2" s="37">
        <f t="shared" si="13"/>
        <v>42847</v>
      </c>
      <c r="BC2" s="59" t="str">
        <f t="shared" si="14"/>
        <v>星期日</v>
      </c>
      <c r="BD2" s="37">
        <f t="shared" ref="BD2:BH2" si="15">DATE(YEAR(BB2),MONTH(BB2),DAY(BB2)+1)</f>
        <v>42848</v>
      </c>
      <c r="BE2" s="59" t="str">
        <f t="shared" si="14"/>
        <v>星期一</v>
      </c>
      <c r="BF2" s="37">
        <f t="shared" si="15"/>
        <v>42849</v>
      </c>
      <c r="BG2" s="59" t="str">
        <f t="shared" ref="BG2:BK2" si="16">TEXT(BH2,"aaaa")</f>
        <v>星期二</v>
      </c>
      <c r="BH2" s="37">
        <f t="shared" si="15"/>
        <v>42850</v>
      </c>
      <c r="BI2" s="59" t="str">
        <f t="shared" si="16"/>
        <v>星期三</v>
      </c>
      <c r="BJ2" s="37">
        <f t="shared" ref="BJ2:BN2" si="17">DATE(YEAR(BH2),MONTH(BH2),DAY(BH2)+1)</f>
        <v>42851</v>
      </c>
      <c r="BK2" s="59" t="str">
        <f t="shared" si="16"/>
        <v>星期四</v>
      </c>
      <c r="BL2" s="37">
        <f t="shared" si="17"/>
        <v>42852</v>
      </c>
      <c r="BM2" s="59" t="str">
        <f t="shared" ref="BM2:BQ2" si="18">TEXT(BN2,"aaaa")</f>
        <v>星期五</v>
      </c>
      <c r="BN2" s="37">
        <f t="shared" si="17"/>
        <v>42853</v>
      </c>
      <c r="BO2" s="59" t="str">
        <f t="shared" si="18"/>
        <v>星期六</v>
      </c>
      <c r="BP2" s="37">
        <f>DATE(YEAR(BN2),MONTH(BN2),DAY(BN2)+1)</f>
        <v>42854</v>
      </c>
      <c r="BQ2" s="59" t="str">
        <f t="shared" si="18"/>
        <v>星期日</v>
      </c>
      <c r="BR2" s="37">
        <f>DATE(YEAR(BP2),MONTH(BP2),DAY(BP2)+1)</f>
        <v>42855</v>
      </c>
    </row>
    <row r="3" ht="24" customHeight="1" spans="2:70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61" t="s">
        <v>57</v>
      </c>
    </row>
    <row r="4" ht="16.5" spans="2:70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</row>
    <row r="5" spans="2:70">
      <c r="B5" s="13" t="s">
        <v>61</v>
      </c>
      <c r="C5" s="14"/>
      <c r="D5" s="15"/>
      <c r="E5" s="12"/>
      <c r="F5" s="16" t="s">
        <v>21</v>
      </c>
      <c r="G5" s="17">
        <f>IF(SUM(K7:BR7)&lt;0.5,"￥",SUM(K7:BR7))</f>
        <v>101.91</v>
      </c>
      <c r="H5" s="18">
        <f t="shared" ref="H5:H11" si="19">IF(ISERROR(G5/$G$12),"%",G5/$G$12)</f>
        <v>0.254724055188962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>
        <v>101.91</v>
      </c>
      <c r="BM5" s="44"/>
      <c r="BN5" s="45"/>
      <c r="BO5" s="44"/>
      <c r="BP5" s="45"/>
      <c r="BQ5" s="62"/>
      <c r="BR5" s="63"/>
    </row>
    <row r="6" ht="16.5" spans="2:70">
      <c r="B6" s="13" t="s">
        <v>62</v>
      </c>
      <c r="C6" s="14"/>
      <c r="D6" s="15"/>
      <c r="E6" s="12"/>
      <c r="F6" s="16" t="s">
        <v>22</v>
      </c>
      <c r="G6" s="17">
        <f>IF(SUM(K11:BR11)&lt;0.5,"￥",SUM(K11:BR11))</f>
        <v>298.17</v>
      </c>
      <c r="H6" s="18">
        <f t="shared" si="19"/>
        <v>0.745275944811038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64"/>
      <c r="BR6" s="65"/>
    </row>
    <row r="7" ht="17.25" spans="2:70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IF(SUM(K14:BR14)&lt;0.5,"￥",SUM(K14:BR14))</f>
        <v>￥</v>
      </c>
      <c r="H7" s="18" t="str">
        <f t="shared" si="19"/>
        <v>%</v>
      </c>
      <c r="J7" s="43" t="s">
        <v>64</v>
      </c>
      <c r="K7" s="48" t="str">
        <f t="shared" ref="K7:O7" si="20">IF(SUM(L4:L6)&lt;0.5,"",SUM(L4:L6))</f>
        <v/>
      </c>
      <c r="L7" s="49"/>
      <c r="M7" s="48" t="str">
        <f t="shared" si="20"/>
        <v/>
      </c>
      <c r="N7" s="49"/>
      <c r="O7" s="48" t="str">
        <f t="shared" si="20"/>
        <v/>
      </c>
      <c r="P7" s="49"/>
      <c r="Q7" s="48" t="str">
        <f t="shared" ref="Q7:U7" si="21">IF(SUM(R4:R6)&lt;0.5,"",SUM(R4:R6))</f>
        <v/>
      </c>
      <c r="R7" s="49"/>
      <c r="S7" s="48" t="str">
        <f t="shared" si="21"/>
        <v/>
      </c>
      <c r="T7" s="49"/>
      <c r="U7" s="48" t="str">
        <f t="shared" si="21"/>
        <v/>
      </c>
      <c r="V7" s="49"/>
      <c r="W7" s="48" t="str">
        <f t="shared" ref="W7:AA7" si="22">IF(SUM(X4:X6)&lt;0.5,"",SUM(X4:X6))</f>
        <v/>
      </c>
      <c r="X7" s="49"/>
      <c r="Y7" s="48" t="str">
        <f t="shared" si="22"/>
        <v/>
      </c>
      <c r="Z7" s="49"/>
      <c r="AA7" s="48" t="str">
        <f t="shared" si="22"/>
        <v/>
      </c>
      <c r="AB7" s="49"/>
      <c r="AC7" s="48" t="str">
        <f t="shared" ref="AC7:AG7" si="23">IF(SUM(AD4:AD6)&lt;0.5,"",SUM(AD4:AD6))</f>
        <v/>
      </c>
      <c r="AD7" s="49"/>
      <c r="AE7" s="48" t="str">
        <f t="shared" si="23"/>
        <v/>
      </c>
      <c r="AF7" s="49"/>
      <c r="AG7" s="48" t="str">
        <f t="shared" si="23"/>
        <v/>
      </c>
      <c r="AH7" s="49"/>
      <c r="AI7" s="48" t="str">
        <f t="shared" ref="AI7:AM7" si="24">IF(SUM(AJ4:AJ6)&lt;0.5,"",SUM(AJ4:AJ6))</f>
        <v/>
      </c>
      <c r="AJ7" s="49"/>
      <c r="AK7" s="48" t="str">
        <f t="shared" si="24"/>
        <v/>
      </c>
      <c r="AL7" s="49"/>
      <c r="AM7" s="48" t="str">
        <f t="shared" si="24"/>
        <v/>
      </c>
      <c r="AN7" s="49"/>
      <c r="AO7" s="48" t="str">
        <f t="shared" ref="AO7:AS7" si="25">IF(SUM(AP4:AP6)&lt;0.5,"",SUM(AP4:AP6))</f>
        <v/>
      </c>
      <c r="AP7" s="49"/>
      <c r="AQ7" s="48" t="str">
        <f t="shared" si="25"/>
        <v/>
      </c>
      <c r="AR7" s="49"/>
      <c r="AS7" s="48" t="str">
        <f t="shared" si="25"/>
        <v/>
      </c>
      <c r="AT7" s="49"/>
      <c r="AU7" s="48" t="str">
        <f t="shared" ref="AU7:AY7" si="26">IF(SUM(AV4:AV6)&lt;0.5,"",SUM(AV4:AV6))</f>
        <v/>
      </c>
      <c r="AV7" s="49"/>
      <c r="AW7" s="48" t="str">
        <f t="shared" si="26"/>
        <v/>
      </c>
      <c r="AX7" s="49"/>
      <c r="AY7" s="48" t="str">
        <f t="shared" si="26"/>
        <v/>
      </c>
      <c r="AZ7" s="49"/>
      <c r="BA7" s="48" t="str">
        <f t="shared" ref="BA7:BE7" si="27">IF(SUM(BB4:BB6)&lt;0.5,"",SUM(BB4:BB6))</f>
        <v/>
      </c>
      <c r="BB7" s="49"/>
      <c r="BC7" s="48" t="str">
        <f t="shared" si="27"/>
        <v/>
      </c>
      <c r="BD7" s="49"/>
      <c r="BE7" s="48" t="str">
        <f t="shared" si="27"/>
        <v/>
      </c>
      <c r="BF7" s="49"/>
      <c r="BG7" s="48" t="str">
        <f t="shared" ref="BG7:BK7" si="28">IF(SUM(BH4:BH6)&lt;0.5,"",SUM(BH4:BH6))</f>
        <v/>
      </c>
      <c r="BH7" s="49"/>
      <c r="BI7" s="48" t="str">
        <f t="shared" si="28"/>
        <v/>
      </c>
      <c r="BJ7" s="49"/>
      <c r="BK7" s="48">
        <f t="shared" si="28"/>
        <v>101.91</v>
      </c>
      <c r="BL7" s="49"/>
      <c r="BM7" s="48" t="str">
        <f t="shared" ref="BM7:BQ7" si="29">IF(SUM(BN4:BN6)&lt;0.5,"",SUM(BN4:BN6))</f>
        <v/>
      </c>
      <c r="BN7" s="49"/>
      <c r="BO7" s="48" t="str">
        <f t="shared" si="29"/>
        <v/>
      </c>
      <c r="BP7" s="49"/>
      <c r="BQ7" s="48" t="str">
        <f t="shared" si="29"/>
        <v/>
      </c>
      <c r="BR7" s="66"/>
    </row>
    <row r="8" ht="16.5" spans="2:70">
      <c r="B8" s="22" t="s">
        <v>65</v>
      </c>
      <c r="E8" s="10"/>
      <c r="F8" s="16" t="s">
        <v>24</v>
      </c>
      <c r="G8" s="17" t="str">
        <f>IF(SUM(K17:BR17)&lt;0.5,"￥",SUM(K17:BR17))</f>
        <v>￥</v>
      </c>
      <c r="H8" s="18" t="str">
        <f t="shared" si="19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67"/>
      <c r="BR8" s="68"/>
    </row>
    <row r="9" spans="2:70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IF(SUM(K20:BR20)&lt;0.5,"￥",SUM(K20:BR20))</f>
        <v>￥</v>
      </c>
      <c r="H9" s="18" t="str">
        <f t="shared" si="19"/>
        <v>%</v>
      </c>
      <c r="J9" s="43"/>
      <c r="K9" s="44"/>
      <c r="L9" s="45">
        <v>190.74</v>
      </c>
      <c r="M9" s="44"/>
      <c r="N9" s="45"/>
      <c r="O9" s="44"/>
      <c r="P9" s="45"/>
      <c r="Q9" s="44"/>
      <c r="R9" s="45"/>
      <c r="S9" s="44"/>
      <c r="T9" s="45">
        <v>299.01</v>
      </c>
      <c r="U9" s="44"/>
      <c r="V9" s="45">
        <v>46.37</v>
      </c>
      <c r="W9" s="44"/>
      <c r="X9" s="45">
        <v>54.24</v>
      </c>
      <c r="Y9" s="44"/>
      <c r="Z9" s="45"/>
      <c r="AA9" s="44"/>
      <c r="AB9" s="45"/>
      <c r="AC9" s="44"/>
      <c r="AD9" s="45"/>
      <c r="AE9" s="44"/>
      <c r="AF9" s="45">
        <v>-22.74</v>
      </c>
      <c r="AG9" s="44"/>
      <c r="AH9" s="45">
        <v>-60.8</v>
      </c>
      <c r="AI9" s="44"/>
      <c r="AJ9" s="45">
        <v>147.32</v>
      </c>
      <c r="AK9" s="44"/>
      <c r="AL9" s="45"/>
      <c r="AM9" s="44"/>
      <c r="AN9" s="45">
        <v>-164.11</v>
      </c>
      <c r="AO9" s="44"/>
      <c r="AP9" s="45"/>
      <c r="AQ9" s="44"/>
      <c r="AR9" s="45">
        <v>-40.78</v>
      </c>
      <c r="AS9" s="44"/>
      <c r="AT9" s="45">
        <v>114.7</v>
      </c>
      <c r="AU9" s="44"/>
      <c r="AV9" s="45"/>
      <c r="AW9" s="44"/>
      <c r="AX9" s="45">
        <v>81.68</v>
      </c>
      <c r="AY9" s="44"/>
      <c r="AZ9" s="45">
        <v>-77.43</v>
      </c>
      <c r="BA9" s="44"/>
      <c r="BB9" s="45"/>
      <c r="BC9" s="44"/>
      <c r="BD9" s="45"/>
      <c r="BE9" s="44"/>
      <c r="BF9" s="45">
        <v>-226.81</v>
      </c>
      <c r="BG9" s="44"/>
      <c r="BH9" s="45">
        <v>48.33</v>
      </c>
      <c r="BI9" s="44"/>
      <c r="BJ9" s="45">
        <v>1.93</v>
      </c>
      <c r="BK9" s="44"/>
      <c r="BL9" s="45">
        <v>28.97</v>
      </c>
      <c r="BM9" s="44"/>
      <c r="BN9" s="45">
        <v>-13.59</v>
      </c>
      <c r="BO9" s="44"/>
      <c r="BP9" s="45"/>
      <c r="BQ9" s="62"/>
      <c r="BR9" s="63"/>
    </row>
    <row r="10" spans="2:70">
      <c r="B10" s="23" t="s">
        <v>68</v>
      </c>
      <c r="C10" s="26">
        <f>G12</f>
        <v>400.08</v>
      </c>
      <c r="D10" s="27"/>
      <c r="E10" s="28"/>
      <c r="F10" s="16" t="s">
        <v>26</v>
      </c>
      <c r="G10" s="17" t="str">
        <f>IF(SUM(K23:BR23)&lt;0.5,"￥",SUM(K23:BR23))</f>
        <v>￥</v>
      </c>
      <c r="H10" s="18" t="str">
        <f t="shared" si="19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>
        <v>-50.88</v>
      </c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>
        <v>-57.98</v>
      </c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64"/>
      <c r="BR10" s="65"/>
    </row>
    <row r="11" ht="17.25" spans="2:70">
      <c r="B11" s="23" t="s">
        <v>69</v>
      </c>
      <c r="C11" s="26">
        <f>IF(AND(C9="",C10="0"),"0",SUM(C9,-C10))</f>
        <v>-400.08</v>
      </c>
      <c r="D11" s="29"/>
      <c r="E11" s="28"/>
      <c r="F11" s="30"/>
      <c r="G11" s="17" t="str">
        <f>IF(SUM(K28:BR28)&lt;0.5,"￥",SUM(K28:BR28))</f>
        <v>￥</v>
      </c>
      <c r="H11" s="18" t="str">
        <f t="shared" si="19"/>
        <v>%</v>
      </c>
      <c r="J11" s="43" t="s">
        <v>64</v>
      </c>
      <c r="K11" s="48">
        <f>IF(,,SUM(L8:L10))</f>
        <v>190.74</v>
      </c>
      <c r="L11" s="49"/>
      <c r="M11" s="48">
        <f>IF(,,SUM(N8:N10))</f>
        <v>0</v>
      </c>
      <c r="N11" s="49"/>
      <c r="O11" s="48">
        <f>IF(,,SUM(P8:P10))</f>
        <v>0</v>
      </c>
      <c r="P11" s="49"/>
      <c r="Q11" s="48">
        <f>IF(,,SUM(R8:R10))</f>
        <v>0</v>
      </c>
      <c r="R11" s="49"/>
      <c r="S11" s="48">
        <f>IF(,,SUM(T8:T10))</f>
        <v>299.01</v>
      </c>
      <c r="T11" s="49"/>
      <c r="U11" s="48">
        <f>IF(,,SUM(V8:V10))</f>
        <v>46.37</v>
      </c>
      <c r="V11" s="49"/>
      <c r="W11" s="48">
        <f>IF(,,SUM(X8:X10))</f>
        <v>54.24</v>
      </c>
      <c r="X11" s="49"/>
      <c r="Y11" s="48">
        <f>IF(,,SUM(Z8:Z10))</f>
        <v>0</v>
      </c>
      <c r="Z11" s="49"/>
      <c r="AA11" s="48">
        <f>IF(,,SUM(AB8:AB10))</f>
        <v>0</v>
      </c>
      <c r="AB11" s="49"/>
      <c r="AC11" s="48">
        <f>IF(,,SUM(AD8:AD10))</f>
        <v>0</v>
      </c>
      <c r="AD11" s="49"/>
      <c r="AE11" s="48">
        <f>IF(,,SUM(AF8:AF10))</f>
        <v>-73.62</v>
      </c>
      <c r="AF11" s="49"/>
      <c r="AG11" s="48">
        <f>IF(,,SUM(AH8:AH10))</f>
        <v>-60.8</v>
      </c>
      <c r="AH11" s="49"/>
      <c r="AI11" s="48">
        <f>IF(,,SUM(AJ8:AJ10))</f>
        <v>147.32</v>
      </c>
      <c r="AJ11" s="49"/>
      <c r="AK11" s="48">
        <f>IF(,,SUM(AL8:AL10))</f>
        <v>0</v>
      </c>
      <c r="AL11" s="49"/>
      <c r="AM11" s="48">
        <f>IF(,,SUM(AN8:AN10))</f>
        <v>-164.11</v>
      </c>
      <c r="AN11" s="49"/>
      <c r="AO11" s="48">
        <f>IF(,,SUM(AP8:AP10))</f>
        <v>0</v>
      </c>
      <c r="AP11" s="49"/>
      <c r="AQ11" s="48">
        <f>IF(,,SUM(AR8:AR10))</f>
        <v>-40.78</v>
      </c>
      <c r="AR11" s="49"/>
      <c r="AS11" s="48">
        <f>IF(,,SUM(AT8:AT10))</f>
        <v>114.7</v>
      </c>
      <c r="AT11" s="49"/>
      <c r="AU11" s="48">
        <f>IF(,,SUM(AV8:AV10))</f>
        <v>0</v>
      </c>
      <c r="AV11" s="49"/>
      <c r="AW11" s="48">
        <f>IF(,,SUM(AX8:AX10))</f>
        <v>23.7</v>
      </c>
      <c r="AX11" s="49"/>
      <c r="AY11" s="48">
        <f>IF(,,SUM(AZ8:AZ10))</f>
        <v>-77.43</v>
      </c>
      <c r="AZ11" s="49"/>
      <c r="BA11" s="48">
        <f>IF(,,SUM(BB8:BB10))</f>
        <v>0</v>
      </c>
      <c r="BB11" s="49"/>
      <c r="BC11" s="48">
        <f>IF(,,SUM(BD8:BD10))</f>
        <v>0</v>
      </c>
      <c r="BD11" s="49"/>
      <c r="BE11" s="48">
        <f>IF(,,SUM(BF8:BF10))</f>
        <v>-226.81</v>
      </c>
      <c r="BF11" s="49"/>
      <c r="BG11" s="48">
        <f>IF(,,SUM(BH8:BH10))</f>
        <v>48.33</v>
      </c>
      <c r="BH11" s="49"/>
      <c r="BI11" s="48">
        <f>IF(,,SUM(BJ8:BJ10))</f>
        <v>1.93</v>
      </c>
      <c r="BJ11" s="49"/>
      <c r="BK11" s="48">
        <f>IF(,,SUM(BL8:BL10))</f>
        <v>28.97</v>
      </c>
      <c r="BL11" s="49"/>
      <c r="BM11" s="48">
        <f>IF(,,SUM(BN8:BN10))</f>
        <v>-13.59</v>
      </c>
      <c r="BN11" s="49"/>
      <c r="BO11" s="48">
        <f>IF(,,SUM(BP8:BP10))</f>
        <v>0</v>
      </c>
      <c r="BP11" s="49"/>
      <c r="BQ11" s="48">
        <f>IF(,,SUM(BR8:BR10))</f>
        <v>0</v>
      </c>
      <c r="BR11" s="49"/>
    </row>
    <row r="12" spans="2:70">
      <c r="B12" s="23" t="s">
        <v>75</v>
      </c>
      <c r="C12" s="26">
        <f>SUM(March!D12)</f>
        <v>-3377.19</v>
      </c>
      <c r="D12" s="31">
        <f>C7-C10+C12</f>
        <v>-3777.27</v>
      </c>
      <c r="E12" s="28"/>
      <c r="F12" s="19" t="s">
        <v>71</v>
      </c>
      <c r="G12" s="20">
        <f>IF(SUM(G5:G11)&gt;0,SUM(G5:G11),"0")</f>
        <v>400.08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62"/>
      <c r="BR12" s="63"/>
    </row>
    <row r="13" ht="16.5" spans="5:70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64"/>
      <c r="BR13" s="65"/>
    </row>
    <row r="14" ht="17.25" spans="5:70">
      <c r="E14" s="28"/>
      <c r="F14" s="28"/>
      <c r="G14" s="28"/>
      <c r="H14" s="28"/>
      <c r="J14" s="43" t="s">
        <v>64</v>
      </c>
      <c r="K14" s="48" t="str">
        <f t="shared" ref="K14:O14" si="30">IF(SUM(L12:L13)&lt;0.5,"",SUM(L12:L13))</f>
        <v/>
      </c>
      <c r="L14" s="49"/>
      <c r="M14" s="48" t="str">
        <f t="shared" si="30"/>
        <v/>
      </c>
      <c r="N14" s="49"/>
      <c r="O14" s="48" t="str">
        <f t="shared" si="30"/>
        <v/>
      </c>
      <c r="P14" s="49"/>
      <c r="Q14" s="48" t="str">
        <f t="shared" ref="Q14:U14" si="31">IF(SUM(R12:R13)&lt;0.5,"",SUM(R12:R13))</f>
        <v/>
      </c>
      <c r="R14" s="49"/>
      <c r="S14" s="48" t="str">
        <f t="shared" si="31"/>
        <v/>
      </c>
      <c r="T14" s="49"/>
      <c r="U14" s="48" t="str">
        <f t="shared" si="31"/>
        <v/>
      </c>
      <c r="V14" s="49"/>
      <c r="W14" s="48" t="str">
        <f t="shared" ref="W14:AA14" si="32">IF(SUM(X12:X13)&lt;0.5,"",SUM(X12:X13))</f>
        <v/>
      </c>
      <c r="X14" s="49"/>
      <c r="Y14" s="48" t="str">
        <f t="shared" si="32"/>
        <v/>
      </c>
      <c r="Z14" s="49"/>
      <c r="AA14" s="48" t="str">
        <f t="shared" si="32"/>
        <v/>
      </c>
      <c r="AB14" s="49"/>
      <c r="AC14" s="48" t="str">
        <f t="shared" ref="AC14:AG14" si="33">IF(SUM(AD12:AD13)&lt;0.5,"",SUM(AD12:AD13))</f>
        <v/>
      </c>
      <c r="AD14" s="49"/>
      <c r="AE14" s="48" t="str">
        <f t="shared" si="33"/>
        <v/>
      </c>
      <c r="AF14" s="49"/>
      <c r="AG14" s="48" t="str">
        <f t="shared" si="33"/>
        <v/>
      </c>
      <c r="AH14" s="49"/>
      <c r="AI14" s="48" t="str">
        <f t="shared" ref="AI14:AM14" si="34">IF(SUM(AJ12:AJ13)&lt;0.5,"",SUM(AJ12:AJ13))</f>
        <v/>
      </c>
      <c r="AJ14" s="49"/>
      <c r="AK14" s="48" t="str">
        <f t="shared" si="34"/>
        <v/>
      </c>
      <c r="AL14" s="49"/>
      <c r="AM14" s="48" t="str">
        <f t="shared" si="34"/>
        <v/>
      </c>
      <c r="AN14" s="49"/>
      <c r="AO14" s="48" t="str">
        <f t="shared" ref="AO14:AS14" si="35">IF(SUM(AP12:AP13)&lt;0.5,"",SUM(AP12:AP13))</f>
        <v/>
      </c>
      <c r="AP14" s="49"/>
      <c r="AQ14" s="48" t="str">
        <f t="shared" si="35"/>
        <v/>
      </c>
      <c r="AR14" s="49"/>
      <c r="AS14" s="48" t="str">
        <f t="shared" si="35"/>
        <v/>
      </c>
      <c r="AT14" s="49"/>
      <c r="AU14" s="48" t="str">
        <f t="shared" ref="AU14:AY14" si="36">IF(SUM(AV12:AV13)&lt;0.5,"",SUM(AV12:AV13))</f>
        <v/>
      </c>
      <c r="AV14" s="49"/>
      <c r="AW14" s="48" t="str">
        <f t="shared" si="36"/>
        <v/>
      </c>
      <c r="AX14" s="49"/>
      <c r="AY14" s="48" t="str">
        <f t="shared" si="36"/>
        <v/>
      </c>
      <c r="AZ14" s="49"/>
      <c r="BA14" s="48" t="str">
        <f t="shared" ref="BA14:BE14" si="37">IF(SUM(BB12:BB13)&lt;0.5,"",SUM(BB12:BB13))</f>
        <v/>
      </c>
      <c r="BB14" s="49"/>
      <c r="BC14" s="48" t="str">
        <f t="shared" si="37"/>
        <v/>
      </c>
      <c r="BD14" s="49"/>
      <c r="BE14" s="48" t="str">
        <f t="shared" si="37"/>
        <v/>
      </c>
      <c r="BF14" s="49"/>
      <c r="BG14" s="48" t="str">
        <f t="shared" ref="BG14:BK14" si="38">IF(SUM(BH12:BH13)&lt;0.5,"",SUM(BH12:BH13))</f>
        <v/>
      </c>
      <c r="BH14" s="49"/>
      <c r="BI14" s="48" t="str">
        <f t="shared" si="38"/>
        <v/>
      </c>
      <c r="BJ14" s="49"/>
      <c r="BK14" s="48" t="str">
        <f t="shared" si="38"/>
        <v/>
      </c>
      <c r="BL14" s="49"/>
      <c r="BM14" s="48" t="str">
        <f t="shared" ref="BM14:BQ14" si="39">IF(SUM(BN12:BN13)&lt;0.5,"",SUM(BN12:BN13))</f>
        <v/>
      </c>
      <c r="BN14" s="49"/>
      <c r="BO14" s="48" t="str">
        <f t="shared" si="39"/>
        <v/>
      </c>
      <c r="BP14" s="49"/>
      <c r="BQ14" s="48" t="str">
        <f t="shared" si="39"/>
        <v/>
      </c>
      <c r="BR14" s="66"/>
    </row>
    <row r="15" ht="16.5" spans="5:70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62"/>
      <c r="BR15" s="63"/>
    </row>
    <row r="16" spans="5:70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64"/>
      <c r="BR16" s="65"/>
    </row>
    <row r="17" ht="17.25" spans="5:70">
      <c r="E17" s="28"/>
      <c r="F17" s="28"/>
      <c r="G17" s="28"/>
      <c r="H17" s="28"/>
      <c r="J17" s="43" t="s">
        <v>64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</row>
    <row r="18" spans="10:70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62"/>
      <c r="BR18" s="63"/>
    </row>
    <row r="19" ht="16.5" spans="10:70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64"/>
      <c r="BR19" s="65"/>
    </row>
    <row r="20" ht="17.25" spans="10:70">
      <c r="J20" s="43" t="s">
        <v>64</v>
      </c>
      <c r="K20" s="48" t="str">
        <f t="shared" ref="K20:O20" si="40">IF(SUM(L18:L19)&lt;0.5,"",SUM(L18:L19))</f>
        <v/>
      </c>
      <c r="L20" s="49"/>
      <c r="M20" s="48" t="str">
        <f t="shared" si="40"/>
        <v/>
      </c>
      <c r="N20" s="49"/>
      <c r="O20" s="48" t="str">
        <f t="shared" si="40"/>
        <v/>
      </c>
      <c r="P20" s="49"/>
      <c r="Q20" s="48" t="str">
        <f t="shared" ref="Q20:U20" si="41">IF(SUM(R18:R19)&lt;0.5,"",SUM(R18:R19))</f>
        <v/>
      </c>
      <c r="R20" s="49"/>
      <c r="S20" s="48" t="str">
        <f t="shared" si="41"/>
        <v/>
      </c>
      <c r="T20" s="49"/>
      <c r="U20" s="48" t="str">
        <f t="shared" si="41"/>
        <v/>
      </c>
      <c r="V20" s="49"/>
      <c r="W20" s="48" t="str">
        <f t="shared" ref="W20:AA20" si="42">IF(SUM(X18:X19)&lt;0.5,"",SUM(X18:X19))</f>
        <v/>
      </c>
      <c r="X20" s="49"/>
      <c r="Y20" s="48" t="str">
        <f t="shared" si="42"/>
        <v/>
      </c>
      <c r="Z20" s="49"/>
      <c r="AA20" s="48" t="str">
        <f t="shared" si="42"/>
        <v/>
      </c>
      <c r="AB20" s="49"/>
      <c r="AC20" s="48" t="str">
        <f t="shared" ref="AC20:AG20" si="43">IF(SUM(AD18:AD19)&lt;0.5,"",SUM(AD18:AD19))</f>
        <v/>
      </c>
      <c r="AD20" s="49"/>
      <c r="AE20" s="48" t="str">
        <f t="shared" si="43"/>
        <v/>
      </c>
      <c r="AF20" s="49"/>
      <c r="AG20" s="48" t="str">
        <f t="shared" si="43"/>
        <v/>
      </c>
      <c r="AH20" s="49"/>
      <c r="AI20" s="48" t="str">
        <f t="shared" ref="AI20:AM20" si="44">IF(SUM(AJ18:AJ19)&lt;0.5,"",SUM(AJ18:AJ19))</f>
        <v/>
      </c>
      <c r="AJ20" s="49"/>
      <c r="AK20" s="48" t="str">
        <f t="shared" si="44"/>
        <v/>
      </c>
      <c r="AL20" s="49"/>
      <c r="AM20" s="48" t="str">
        <f t="shared" si="44"/>
        <v/>
      </c>
      <c r="AN20" s="49"/>
      <c r="AO20" s="48" t="str">
        <f t="shared" ref="AO20:AS20" si="45">IF(SUM(AP18:AP19)&lt;0.5,"",SUM(AP18:AP19))</f>
        <v/>
      </c>
      <c r="AP20" s="49"/>
      <c r="AQ20" s="48" t="str">
        <f t="shared" si="45"/>
        <v/>
      </c>
      <c r="AR20" s="49"/>
      <c r="AS20" s="48" t="str">
        <f t="shared" si="45"/>
        <v/>
      </c>
      <c r="AT20" s="49"/>
      <c r="AU20" s="48" t="str">
        <f t="shared" ref="AU20:AY20" si="46">IF(SUM(AV18:AV19)&lt;0.5,"",SUM(AV18:AV19))</f>
        <v/>
      </c>
      <c r="AV20" s="49"/>
      <c r="AW20" s="48" t="str">
        <f t="shared" si="46"/>
        <v/>
      </c>
      <c r="AX20" s="49"/>
      <c r="AY20" s="48" t="str">
        <f t="shared" si="46"/>
        <v/>
      </c>
      <c r="AZ20" s="49"/>
      <c r="BA20" s="48" t="str">
        <f t="shared" ref="BA20:BE20" si="47">IF(SUM(BB18:BB19)&lt;0.5,"",SUM(BB18:BB19))</f>
        <v/>
      </c>
      <c r="BB20" s="49"/>
      <c r="BC20" s="48" t="str">
        <f t="shared" si="47"/>
        <v/>
      </c>
      <c r="BD20" s="49"/>
      <c r="BE20" s="48" t="str">
        <f t="shared" si="47"/>
        <v/>
      </c>
      <c r="BF20" s="49"/>
      <c r="BG20" s="48" t="str">
        <f t="shared" ref="BG20:BK20" si="48">IF(SUM(BH18:BH19)&lt;0.5,"",SUM(BH18:BH19))</f>
        <v/>
      </c>
      <c r="BH20" s="49"/>
      <c r="BI20" s="48" t="str">
        <f t="shared" si="48"/>
        <v/>
      </c>
      <c r="BJ20" s="49"/>
      <c r="BK20" s="48" t="str">
        <f t="shared" si="48"/>
        <v/>
      </c>
      <c r="BL20" s="49"/>
      <c r="BM20" s="48" t="str">
        <f t="shared" ref="BM20:BQ20" si="49">IF(SUM(BN18:BN19)&lt;0.5,"",SUM(BN18:BN19))</f>
        <v/>
      </c>
      <c r="BN20" s="49"/>
      <c r="BO20" s="48" t="str">
        <f t="shared" si="49"/>
        <v/>
      </c>
      <c r="BP20" s="49"/>
      <c r="BQ20" s="48" t="str">
        <f t="shared" si="49"/>
        <v/>
      </c>
      <c r="BR20" s="66"/>
    </row>
    <row r="21" spans="10:70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62"/>
      <c r="BR21" s="63"/>
    </row>
    <row r="22" ht="16.5" spans="10:70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64"/>
      <c r="BR22" s="65"/>
    </row>
    <row r="23" ht="17.25" spans="10:70">
      <c r="J23" s="43" t="s">
        <v>64</v>
      </c>
      <c r="K23" s="48" t="str">
        <f t="shared" ref="K23:O23" si="50">IF(SUM(L21:L22)&lt;0.5,"",SUM(L21:L22))</f>
        <v/>
      </c>
      <c r="L23" s="49"/>
      <c r="M23" s="48" t="str">
        <f t="shared" si="50"/>
        <v/>
      </c>
      <c r="N23" s="49"/>
      <c r="O23" s="48" t="str">
        <f t="shared" si="50"/>
        <v/>
      </c>
      <c r="P23" s="49"/>
      <c r="Q23" s="48" t="str">
        <f t="shared" ref="Q23:U23" si="51">IF(SUM(R21:R22)&lt;0.5,"",SUM(R21:R22))</f>
        <v/>
      </c>
      <c r="R23" s="49"/>
      <c r="S23" s="48" t="str">
        <f t="shared" si="51"/>
        <v/>
      </c>
      <c r="T23" s="49"/>
      <c r="U23" s="48" t="str">
        <f t="shared" si="51"/>
        <v/>
      </c>
      <c r="V23" s="49"/>
      <c r="W23" s="48" t="str">
        <f t="shared" ref="W23:AA23" si="52">IF(SUM(X21:X22)&lt;0.5,"",SUM(X21:X22))</f>
        <v/>
      </c>
      <c r="X23" s="49"/>
      <c r="Y23" s="48" t="str">
        <f t="shared" si="52"/>
        <v/>
      </c>
      <c r="Z23" s="49"/>
      <c r="AA23" s="48" t="str">
        <f t="shared" si="52"/>
        <v/>
      </c>
      <c r="AB23" s="49"/>
      <c r="AC23" s="48" t="str">
        <f t="shared" ref="AC23:AG23" si="53">IF(SUM(AD21:AD22)&lt;0.5,"",SUM(AD21:AD22))</f>
        <v/>
      </c>
      <c r="AD23" s="49"/>
      <c r="AE23" s="48" t="str">
        <f t="shared" si="53"/>
        <v/>
      </c>
      <c r="AF23" s="49"/>
      <c r="AG23" s="48" t="str">
        <f t="shared" si="53"/>
        <v/>
      </c>
      <c r="AH23" s="49"/>
      <c r="AI23" s="48" t="str">
        <f t="shared" ref="AI23:AM23" si="54">IF(SUM(AJ21:AJ22)&lt;0.5,"",SUM(AJ21:AJ22))</f>
        <v/>
      </c>
      <c r="AJ23" s="49"/>
      <c r="AK23" s="48" t="str">
        <f t="shared" si="54"/>
        <v/>
      </c>
      <c r="AL23" s="49"/>
      <c r="AM23" s="48" t="str">
        <f t="shared" si="54"/>
        <v/>
      </c>
      <c r="AN23" s="49"/>
      <c r="AO23" s="48" t="str">
        <f t="shared" ref="AO23:AS23" si="55">IF(SUM(AP21:AP22)&lt;0.5,"",SUM(AP21:AP22))</f>
        <v/>
      </c>
      <c r="AP23" s="49"/>
      <c r="AQ23" s="48" t="str">
        <f t="shared" si="55"/>
        <v/>
      </c>
      <c r="AR23" s="49"/>
      <c r="AS23" s="48" t="str">
        <f t="shared" si="55"/>
        <v/>
      </c>
      <c r="AT23" s="49"/>
      <c r="AU23" s="48" t="str">
        <f t="shared" ref="AU23:AY23" si="56">IF(SUM(AV21:AV22)&lt;0.5,"",SUM(AV21:AV22))</f>
        <v/>
      </c>
      <c r="AV23" s="49"/>
      <c r="AW23" s="48" t="str">
        <f t="shared" si="56"/>
        <v/>
      </c>
      <c r="AX23" s="49"/>
      <c r="AY23" s="48" t="str">
        <f t="shared" si="56"/>
        <v/>
      </c>
      <c r="AZ23" s="49"/>
      <c r="BA23" s="48" t="str">
        <f t="shared" ref="BA23:BE23" si="57">IF(SUM(BB21:BB22)&lt;0.5,"",SUM(BB21:BB22))</f>
        <v/>
      </c>
      <c r="BB23" s="49"/>
      <c r="BC23" s="48" t="str">
        <f t="shared" si="57"/>
        <v/>
      </c>
      <c r="BD23" s="49"/>
      <c r="BE23" s="48" t="str">
        <f t="shared" si="57"/>
        <v/>
      </c>
      <c r="BF23" s="49"/>
      <c r="BG23" s="48" t="str">
        <f t="shared" ref="BG23:BK23" si="58">IF(SUM(BH21:BH22)&lt;0.5,"",SUM(BH21:BH22))</f>
        <v/>
      </c>
      <c r="BH23" s="49"/>
      <c r="BI23" s="48" t="str">
        <f t="shared" si="58"/>
        <v/>
      </c>
      <c r="BJ23" s="49"/>
      <c r="BK23" s="48" t="str">
        <f t="shared" si="58"/>
        <v/>
      </c>
      <c r="BL23" s="49"/>
      <c r="BM23" s="48" t="str">
        <f t="shared" ref="BM23:BQ23" si="59">IF(SUM(BN21:BN22)&lt;0.5,"",SUM(BN21:BN22))</f>
        <v/>
      </c>
      <c r="BN23" s="49"/>
      <c r="BO23" s="48" t="str">
        <f t="shared" si="59"/>
        <v/>
      </c>
      <c r="BP23" s="49"/>
      <c r="BQ23" s="48" t="str">
        <f t="shared" si="59"/>
        <v/>
      </c>
      <c r="BR23" s="66"/>
    </row>
    <row r="24" spans="10:70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67"/>
      <c r="BR24" s="68"/>
    </row>
    <row r="25" spans="10:70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69"/>
      <c r="BR25" s="70"/>
    </row>
    <row r="26" spans="7:70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62"/>
      <c r="BR26" s="63"/>
    </row>
    <row r="27" ht="16.5" spans="10:70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64"/>
      <c r="BR27" s="65"/>
    </row>
    <row r="28" ht="17.25" spans="10:70">
      <c r="J28" s="43" t="s">
        <v>64</v>
      </c>
      <c r="K28" s="57" t="str">
        <f t="shared" ref="K28:O28" si="60">IF(SUM(L24:L27)&lt;0.5,"",SUM(L24:L27))</f>
        <v/>
      </c>
      <c r="L28" s="58"/>
      <c r="M28" s="57" t="str">
        <f t="shared" si="60"/>
        <v/>
      </c>
      <c r="N28" s="58"/>
      <c r="O28" s="57" t="str">
        <f t="shared" si="60"/>
        <v/>
      </c>
      <c r="P28" s="58"/>
      <c r="Q28" s="57" t="str">
        <f t="shared" ref="Q28:U28" si="61">IF(SUM(R24:R27)&lt;0.5,"",SUM(R24:R27))</f>
        <v/>
      </c>
      <c r="R28" s="58"/>
      <c r="S28" s="57" t="str">
        <f t="shared" si="61"/>
        <v/>
      </c>
      <c r="T28" s="58"/>
      <c r="U28" s="57" t="str">
        <f t="shared" si="61"/>
        <v/>
      </c>
      <c r="V28" s="58"/>
      <c r="W28" s="57" t="str">
        <f t="shared" ref="W28:AA28" si="62">IF(SUM(X24:X27)&lt;0.5,"",SUM(X24:X27))</f>
        <v/>
      </c>
      <c r="X28" s="58"/>
      <c r="Y28" s="57" t="str">
        <f t="shared" si="62"/>
        <v/>
      </c>
      <c r="Z28" s="58"/>
      <c r="AA28" s="57" t="str">
        <f t="shared" si="62"/>
        <v/>
      </c>
      <c r="AB28" s="58"/>
      <c r="AC28" s="57" t="str">
        <f t="shared" ref="AC28:AG28" si="63">IF(SUM(AD24:AD27)&lt;0.5,"",SUM(AD24:AD27))</f>
        <v/>
      </c>
      <c r="AD28" s="58"/>
      <c r="AE28" s="57" t="str">
        <f t="shared" si="63"/>
        <v/>
      </c>
      <c r="AF28" s="58"/>
      <c r="AG28" s="57" t="str">
        <f t="shared" si="63"/>
        <v/>
      </c>
      <c r="AH28" s="58"/>
      <c r="AI28" s="57" t="str">
        <f t="shared" ref="AI28:AM28" si="64">IF(SUM(AJ24:AJ27)&lt;0.5,"",SUM(AJ24:AJ27))</f>
        <v/>
      </c>
      <c r="AJ28" s="58"/>
      <c r="AK28" s="57" t="str">
        <f t="shared" si="64"/>
        <v/>
      </c>
      <c r="AL28" s="58"/>
      <c r="AM28" s="57" t="str">
        <f t="shared" si="64"/>
        <v/>
      </c>
      <c r="AN28" s="58"/>
      <c r="AO28" s="57" t="str">
        <f t="shared" ref="AO28:AS28" si="65">IF(SUM(AP24:AP27)&lt;0.5,"",SUM(AP24:AP27))</f>
        <v/>
      </c>
      <c r="AP28" s="58"/>
      <c r="AQ28" s="57" t="str">
        <f t="shared" si="65"/>
        <v/>
      </c>
      <c r="AR28" s="58"/>
      <c r="AS28" s="57" t="str">
        <f t="shared" si="65"/>
        <v/>
      </c>
      <c r="AT28" s="58"/>
      <c r="AU28" s="57" t="str">
        <f t="shared" ref="AU28:AY28" si="66">IF(SUM(AV24:AV27)&lt;0.5,"",SUM(AV24:AV27))</f>
        <v/>
      </c>
      <c r="AV28" s="58"/>
      <c r="AW28" s="57" t="str">
        <f t="shared" si="66"/>
        <v/>
      </c>
      <c r="AX28" s="58"/>
      <c r="AY28" s="57" t="str">
        <f t="shared" si="66"/>
        <v/>
      </c>
      <c r="AZ28" s="58"/>
      <c r="BA28" s="57" t="str">
        <f t="shared" ref="BA28:BE28" si="67">IF(SUM(BB24:BB27)&lt;0.5,"",SUM(BB24:BB27))</f>
        <v/>
      </c>
      <c r="BB28" s="58"/>
      <c r="BC28" s="57" t="str">
        <f t="shared" si="67"/>
        <v/>
      </c>
      <c r="BD28" s="58"/>
      <c r="BE28" s="57" t="str">
        <f t="shared" si="67"/>
        <v/>
      </c>
      <c r="BF28" s="58"/>
      <c r="BG28" s="57" t="str">
        <f t="shared" ref="BG28:BK28" si="68">IF(SUM(BH24:BH27)&lt;0.5,"",SUM(BH24:BH27))</f>
        <v/>
      </c>
      <c r="BH28" s="58"/>
      <c r="BI28" s="57" t="str">
        <f t="shared" si="68"/>
        <v/>
      </c>
      <c r="BJ28" s="58"/>
      <c r="BK28" s="57" t="str">
        <f t="shared" si="68"/>
        <v/>
      </c>
      <c r="BL28" s="58"/>
      <c r="BM28" s="57" t="str">
        <f t="shared" ref="BM28:BQ28" si="69">IF(SUM(BN24:BN27)&lt;0.5,"",SUM(BN24:BN27))</f>
        <v/>
      </c>
      <c r="BN28" s="58"/>
      <c r="BO28" s="57" t="str">
        <f t="shared" si="69"/>
        <v/>
      </c>
      <c r="BP28" s="58"/>
      <c r="BQ28" s="57" t="str">
        <f t="shared" si="69"/>
        <v/>
      </c>
      <c r="BR28" s="71"/>
    </row>
  </sheetData>
  <sheetProtection sheet="1" selectLockedCells="1" formatColumns="0" objects="1"/>
  <mergeCells count="223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E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T28"/>
  <sheetViews>
    <sheetView workbookViewId="0">
      <pane xSplit="10" ySplit="3" topLeftCell="K4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5.37333333333333" style="1" customWidth="1"/>
    <col min="13" max="13" width="6.37333333333333" style="1"/>
    <col min="14" max="14" width="8.12666666666667" style="1"/>
    <col min="15" max="15" width="6.37333333333333" style="1"/>
    <col min="16" max="16" width="6.4" style="1"/>
    <col min="17" max="17" width="6.37333333333333" style="1"/>
    <col min="18" max="18" width="7.2" style="1"/>
    <col min="19" max="19" width="6.37333333333333" style="1"/>
    <col min="20" max="20" width="8" style="1"/>
    <col min="21" max="21" width="6.37333333333333" style="1"/>
    <col min="22" max="22" width="4.75333333333333" style="1"/>
    <col min="23" max="23" width="6.37333333333333" style="1"/>
    <col min="24" max="24" width="4.75333333333333" style="1"/>
    <col min="25" max="25" width="6.37333333333333" style="1"/>
    <col min="26" max="26" width="8" style="1"/>
    <col min="27" max="27" width="6.37333333333333" style="1"/>
    <col min="28" max="28" width="4.75333333333333" style="1"/>
    <col min="29" max="29" width="6.37333333333333" style="1"/>
    <col min="30" max="30" width="8" style="1"/>
    <col min="31" max="31" width="6.37333333333333" style="1"/>
    <col min="32" max="32" width="6.4" style="1"/>
    <col min="33" max="33" width="6.37333333333333" style="1"/>
    <col min="34" max="34" width="4.75333333333333" style="1"/>
    <col min="35" max="35" width="6.37333333333333" style="1"/>
    <col min="36" max="36" width="6.4" style="1"/>
    <col min="37" max="37" width="6.37333333333333" style="1"/>
    <col min="38" max="38" width="4.75333333333333" style="1"/>
    <col min="39" max="39" width="6.37333333333333" style="1"/>
    <col min="40" max="40" width="6.4" style="1"/>
    <col min="41" max="41" width="6.37333333333333" style="1"/>
    <col min="42" max="42" width="7.2" style="1"/>
    <col min="43" max="43" width="6.37333333333333" style="1"/>
    <col min="44" max="44" width="7.2" style="1"/>
    <col min="45" max="45" width="6.37333333333333" style="1"/>
    <col min="46" max="46" width="4.75333333333333" style="1"/>
    <col min="47" max="47" width="6.37333333333333" style="1"/>
    <col min="48" max="48" width="8" style="1"/>
    <col min="49" max="49" width="6.37333333333333" style="1"/>
    <col min="50" max="50" width="4.75333333333333" style="1"/>
    <col min="51" max="51" width="6.37333333333333" style="1"/>
    <col min="52" max="52" width="4.75333333333333" style="1"/>
    <col min="53" max="53" width="6.37333333333333" style="1"/>
    <col min="54" max="54" width="7.2" style="1"/>
    <col min="55" max="55" width="6.37333333333333" style="1"/>
    <col min="56" max="56" width="7.2" style="1"/>
    <col min="57" max="57" width="6.37333333333333" style="1"/>
    <col min="58" max="58" width="5.6" style="1"/>
    <col min="59" max="59" width="6.37333333333333" style="1"/>
    <col min="60" max="60" width="7.2" style="1"/>
    <col min="61" max="61" width="6.37333333333333" style="1"/>
    <col min="62" max="62" width="5.6" style="1"/>
    <col min="63" max="63" width="6.37333333333333" style="1"/>
    <col min="64" max="64" width="4.75333333333333" style="1"/>
    <col min="65" max="65" width="6.37333333333333" style="1"/>
    <col min="66" max="66" width="7.2" style="1"/>
    <col min="67" max="67" width="6.37333333333333" style="1"/>
    <col min="68" max="68" width="4.75333333333333" style="1"/>
    <col min="69" max="69" width="6.37333333333333" style="1"/>
    <col min="70" max="70" width="4.75333333333333" style="1"/>
    <col min="71" max="71" width="6.37333333333333" style="1"/>
    <col min="72" max="72" width="7.2" style="1"/>
    <col min="73" max="16384" width="9" style="1"/>
  </cols>
  <sheetData>
    <row r="1" ht="7.5" customHeight="1"/>
    <row r="2" ht="24" customHeight="1" spans="2:72">
      <c r="B2" s="2">
        <f>SUM(年度总表!B2)</f>
        <v>2017</v>
      </c>
      <c r="C2" s="3" t="s">
        <v>51</v>
      </c>
      <c r="D2" s="72">
        <v>5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星期一</v>
      </c>
      <c r="L2" s="34">
        <f>DATE(B2,D2,1)</f>
        <v>42856</v>
      </c>
      <c r="M2" s="35" t="str">
        <f t="shared" si="0"/>
        <v>星期二</v>
      </c>
      <c r="N2" s="34">
        <f t="shared" ref="N2:R2" si="1">DATE(YEAR(L2),MONTH(L2),DAY(L2)+1)</f>
        <v>42857</v>
      </c>
      <c r="O2" s="36" t="str">
        <f t="shared" si="0"/>
        <v>星期三</v>
      </c>
      <c r="P2" s="37">
        <f t="shared" si="1"/>
        <v>42858</v>
      </c>
      <c r="Q2" s="59" t="str">
        <f t="shared" ref="Q2:U2" si="2">TEXT(R2,"aaaa")</f>
        <v>星期四</v>
      </c>
      <c r="R2" s="37">
        <f t="shared" si="1"/>
        <v>42859</v>
      </c>
      <c r="S2" s="59" t="str">
        <f t="shared" si="2"/>
        <v>星期五</v>
      </c>
      <c r="T2" s="37">
        <f t="shared" ref="T2:X2" si="3">DATE(YEAR(R2),MONTH(R2),DAY(R2)+1)</f>
        <v>42860</v>
      </c>
      <c r="U2" s="59" t="str">
        <f t="shared" si="2"/>
        <v>星期六</v>
      </c>
      <c r="V2" s="37">
        <f t="shared" si="3"/>
        <v>42861</v>
      </c>
      <c r="W2" s="59" t="str">
        <f t="shared" ref="W2:AA2" si="4">TEXT(X2,"aaaa")</f>
        <v>星期日</v>
      </c>
      <c r="X2" s="37">
        <f t="shared" si="3"/>
        <v>42862</v>
      </c>
      <c r="Y2" s="59" t="str">
        <f t="shared" si="4"/>
        <v>星期一</v>
      </c>
      <c r="Z2" s="37">
        <f t="shared" ref="Z2:AD2" si="5">DATE(YEAR(X2),MONTH(X2),DAY(X2)+1)</f>
        <v>42863</v>
      </c>
      <c r="AA2" s="59" t="str">
        <f t="shared" si="4"/>
        <v>星期二</v>
      </c>
      <c r="AB2" s="37">
        <f t="shared" si="5"/>
        <v>42864</v>
      </c>
      <c r="AC2" s="59" t="str">
        <f t="shared" ref="AC2:AG2" si="6">TEXT(AD2,"aaaa")</f>
        <v>星期三</v>
      </c>
      <c r="AD2" s="37">
        <f t="shared" si="5"/>
        <v>42865</v>
      </c>
      <c r="AE2" s="59" t="str">
        <f t="shared" si="6"/>
        <v>星期四</v>
      </c>
      <c r="AF2" s="37">
        <f t="shared" ref="AF2:AJ2" si="7">DATE(YEAR(AD2),MONTH(AD2),DAY(AD2)+1)</f>
        <v>42866</v>
      </c>
      <c r="AG2" s="59" t="str">
        <f t="shared" si="6"/>
        <v>星期五</v>
      </c>
      <c r="AH2" s="37">
        <f t="shared" si="7"/>
        <v>42867</v>
      </c>
      <c r="AI2" s="59" t="str">
        <f t="shared" ref="AI2:AM2" si="8">TEXT(AJ2,"aaaa")</f>
        <v>星期六</v>
      </c>
      <c r="AJ2" s="37">
        <f t="shared" si="7"/>
        <v>42868</v>
      </c>
      <c r="AK2" s="59" t="str">
        <f t="shared" si="8"/>
        <v>星期日</v>
      </c>
      <c r="AL2" s="37">
        <f t="shared" ref="AL2:AP2" si="9">DATE(YEAR(AJ2),MONTH(AJ2),DAY(AJ2)+1)</f>
        <v>42869</v>
      </c>
      <c r="AM2" s="59" t="str">
        <f t="shared" si="8"/>
        <v>星期一</v>
      </c>
      <c r="AN2" s="37">
        <f t="shared" si="9"/>
        <v>42870</v>
      </c>
      <c r="AO2" s="59" t="str">
        <f t="shared" ref="AO2:AS2" si="10">TEXT(AP2,"aaaa")</f>
        <v>星期二</v>
      </c>
      <c r="AP2" s="37">
        <f t="shared" si="9"/>
        <v>42871</v>
      </c>
      <c r="AQ2" s="59" t="str">
        <f t="shared" si="10"/>
        <v>星期三</v>
      </c>
      <c r="AR2" s="37">
        <f t="shared" ref="AR2:AV2" si="11">DATE(YEAR(AP2),MONTH(AP2),DAY(AP2)+1)</f>
        <v>42872</v>
      </c>
      <c r="AS2" s="59" t="str">
        <f t="shared" si="10"/>
        <v>星期四</v>
      </c>
      <c r="AT2" s="37">
        <f t="shared" si="11"/>
        <v>42873</v>
      </c>
      <c r="AU2" s="59" t="str">
        <f t="shared" ref="AU2:AY2" si="12">TEXT(AV2,"aaaa")</f>
        <v>星期五</v>
      </c>
      <c r="AV2" s="37">
        <f t="shared" si="11"/>
        <v>42874</v>
      </c>
      <c r="AW2" s="59" t="str">
        <f t="shared" si="12"/>
        <v>星期六</v>
      </c>
      <c r="AX2" s="37">
        <f t="shared" ref="AX2:BB2" si="13">DATE(YEAR(AV2),MONTH(AV2),DAY(AV2)+1)</f>
        <v>42875</v>
      </c>
      <c r="AY2" s="59" t="str">
        <f t="shared" si="12"/>
        <v>星期日</v>
      </c>
      <c r="AZ2" s="37">
        <f t="shared" si="13"/>
        <v>42876</v>
      </c>
      <c r="BA2" s="59" t="str">
        <f t="shared" ref="BA2:BE2" si="14">TEXT(BB2,"aaaa")</f>
        <v>星期一</v>
      </c>
      <c r="BB2" s="37">
        <f t="shared" si="13"/>
        <v>42877</v>
      </c>
      <c r="BC2" s="59" t="str">
        <f t="shared" si="14"/>
        <v>星期二</v>
      </c>
      <c r="BD2" s="37">
        <f t="shared" ref="BD2:BH2" si="15">DATE(YEAR(BB2),MONTH(BB2),DAY(BB2)+1)</f>
        <v>42878</v>
      </c>
      <c r="BE2" s="59" t="str">
        <f t="shared" si="14"/>
        <v>星期三</v>
      </c>
      <c r="BF2" s="37">
        <f t="shared" si="15"/>
        <v>42879</v>
      </c>
      <c r="BG2" s="59" t="str">
        <f t="shared" ref="BG2:BK2" si="16">TEXT(BH2,"aaaa")</f>
        <v>星期四</v>
      </c>
      <c r="BH2" s="37">
        <f t="shared" si="15"/>
        <v>42880</v>
      </c>
      <c r="BI2" s="59" t="str">
        <f t="shared" si="16"/>
        <v>星期五</v>
      </c>
      <c r="BJ2" s="37">
        <f t="shared" ref="BJ2:BN2" si="17">DATE(YEAR(BH2),MONTH(BH2),DAY(BH2)+1)</f>
        <v>42881</v>
      </c>
      <c r="BK2" s="59" t="str">
        <f t="shared" si="16"/>
        <v>星期六</v>
      </c>
      <c r="BL2" s="37">
        <f t="shared" si="17"/>
        <v>42882</v>
      </c>
      <c r="BM2" s="59" t="str">
        <f t="shared" ref="BM2:BQ2" si="18">TEXT(BN2,"aaaa")</f>
        <v>星期日</v>
      </c>
      <c r="BN2" s="37">
        <f t="shared" si="17"/>
        <v>42883</v>
      </c>
      <c r="BO2" s="59" t="str">
        <f t="shared" si="18"/>
        <v>星期一</v>
      </c>
      <c r="BP2" s="37">
        <f t="shared" ref="BP2:BT2" si="19">DATE(YEAR(BN2),MONTH(BN2),DAY(BN2)+1)</f>
        <v>42884</v>
      </c>
      <c r="BQ2" s="59" t="str">
        <f t="shared" si="18"/>
        <v>星期二</v>
      </c>
      <c r="BR2" s="37">
        <f t="shared" si="19"/>
        <v>42885</v>
      </c>
      <c r="BS2" s="59" t="str">
        <f>TEXT(BT2,"aaaa")</f>
        <v>星期三</v>
      </c>
      <c r="BT2" s="60">
        <f t="shared" si="19"/>
        <v>42886</v>
      </c>
    </row>
    <row r="3" ht="24" customHeight="1" spans="2:72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39" t="s">
        <v>57</v>
      </c>
      <c r="BS3" s="39" t="s">
        <v>56</v>
      </c>
      <c r="BT3" s="61" t="s">
        <v>57</v>
      </c>
    </row>
    <row r="4" ht="16.5" spans="2:72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  <c r="BS4" s="41"/>
      <c r="BT4" s="42"/>
    </row>
    <row r="5" spans="2:72">
      <c r="B5" s="13" t="s">
        <v>61</v>
      </c>
      <c r="C5" s="14"/>
      <c r="D5" s="15"/>
      <c r="E5" s="12"/>
      <c r="F5" s="16" t="s">
        <v>21</v>
      </c>
      <c r="G5" s="17">
        <f>IF(SUM(K7:BT7)&lt;0.5,"￥",SUM(K7:BT7))</f>
        <v>471</v>
      </c>
      <c r="H5" s="18">
        <f t="shared" ref="H5:H11" si="20">IF(ISERROR(G5/$G$12),"%",G5/$G$12)</f>
        <v>1.34640672345778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>
        <v>10</v>
      </c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/>
      <c r="AK5" s="44"/>
      <c r="AL5" s="45"/>
      <c r="AM5" s="44"/>
      <c r="AN5" s="45"/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>
        <v>260</v>
      </c>
      <c r="BO5" s="44"/>
      <c r="BP5" s="45"/>
      <c r="BQ5" s="44"/>
      <c r="BR5" s="45"/>
      <c r="BS5" s="62"/>
      <c r="BT5" s="63">
        <v>10.1</v>
      </c>
    </row>
    <row r="6" spans="2:72">
      <c r="B6" s="13" t="s">
        <v>62</v>
      </c>
      <c r="C6" s="14"/>
      <c r="D6" s="15"/>
      <c r="E6" s="12"/>
      <c r="F6" s="16" t="s">
        <v>22</v>
      </c>
      <c r="G6" s="17">
        <f>SUM(K11:BT11)</f>
        <v>-121.18</v>
      </c>
      <c r="H6" s="18">
        <f t="shared" si="20"/>
        <v>-0.346406723457779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>
        <v>10.9</v>
      </c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/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>
        <v>180</v>
      </c>
      <c r="BO6" s="46"/>
      <c r="BP6" s="47"/>
      <c r="BQ6" s="46"/>
      <c r="BR6" s="47"/>
      <c r="BS6" s="64"/>
      <c r="BT6" s="65"/>
    </row>
    <row r="7" spans="2:72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IF(SUM(K14:BT14)&lt;0.5,"￥",SUM(K14:BT14))</f>
        <v>￥</v>
      </c>
      <c r="H7" s="18" t="str">
        <f t="shared" si="20"/>
        <v>%</v>
      </c>
      <c r="J7" s="43" t="s">
        <v>64</v>
      </c>
      <c r="K7" s="48" t="str">
        <f t="shared" ref="K7:O7" si="21">IF(SUM(L4:L6)&lt;0.5,"",SUM(L4:L6))</f>
        <v/>
      </c>
      <c r="L7" s="49"/>
      <c r="M7" s="48" t="str">
        <f t="shared" si="21"/>
        <v/>
      </c>
      <c r="N7" s="49"/>
      <c r="O7" s="48" t="str">
        <f t="shared" si="21"/>
        <v/>
      </c>
      <c r="P7" s="49"/>
      <c r="Q7" s="48" t="str">
        <f t="shared" ref="Q7:U7" si="22">IF(SUM(R4:R6)&lt;0.5,"",SUM(R4:R6))</f>
        <v/>
      </c>
      <c r="R7" s="49"/>
      <c r="S7" s="48">
        <f t="shared" si="22"/>
        <v>20.9</v>
      </c>
      <c r="T7" s="49"/>
      <c r="U7" s="48" t="str">
        <f t="shared" si="22"/>
        <v/>
      </c>
      <c r="V7" s="49"/>
      <c r="W7" s="48" t="str">
        <f t="shared" ref="W7:AA7" si="23">IF(SUM(X4:X6)&lt;0.5,"",SUM(X4:X6))</f>
        <v/>
      </c>
      <c r="X7" s="49"/>
      <c r="Y7" s="48" t="str">
        <f t="shared" si="23"/>
        <v/>
      </c>
      <c r="Z7" s="49"/>
      <c r="AA7" s="48" t="str">
        <f t="shared" si="23"/>
        <v/>
      </c>
      <c r="AB7" s="49"/>
      <c r="AC7" s="48" t="str">
        <f t="shared" ref="AC7:AG7" si="24">IF(SUM(AD4:AD6)&lt;0.5,"",SUM(AD4:AD6))</f>
        <v/>
      </c>
      <c r="AD7" s="49"/>
      <c r="AE7" s="48" t="str">
        <f t="shared" si="24"/>
        <v/>
      </c>
      <c r="AF7" s="49"/>
      <c r="AG7" s="48" t="str">
        <f t="shared" si="24"/>
        <v/>
      </c>
      <c r="AH7" s="49"/>
      <c r="AI7" s="48" t="str">
        <f t="shared" ref="AI7:AM7" si="25">IF(SUM(AJ4:AJ6)&lt;0.5,"",SUM(AJ4:AJ6))</f>
        <v/>
      </c>
      <c r="AJ7" s="49"/>
      <c r="AK7" s="48" t="str">
        <f t="shared" si="25"/>
        <v/>
      </c>
      <c r="AL7" s="49"/>
      <c r="AM7" s="48" t="str">
        <f t="shared" si="25"/>
        <v/>
      </c>
      <c r="AN7" s="49"/>
      <c r="AO7" s="48" t="str">
        <f t="shared" ref="AO7:AS7" si="26">IF(SUM(AP4:AP6)&lt;0.5,"",SUM(AP4:AP6))</f>
        <v/>
      </c>
      <c r="AP7" s="49"/>
      <c r="AQ7" s="48" t="str">
        <f t="shared" si="26"/>
        <v/>
      </c>
      <c r="AR7" s="49"/>
      <c r="AS7" s="48" t="str">
        <f t="shared" si="26"/>
        <v/>
      </c>
      <c r="AT7" s="49"/>
      <c r="AU7" s="48" t="str">
        <f t="shared" ref="AU7:AY7" si="27">IF(SUM(AV4:AV6)&lt;0.5,"",SUM(AV4:AV6))</f>
        <v/>
      </c>
      <c r="AV7" s="49"/>
      <c r="AW7" s="48" t="str">
        <f t="shared" si="27"/>
        <v/>
      </c>
      <c r="AX7" s="49"/>
      <c r="AY7" s="48" t="str">
        <f t="shared" si="27"/>
        <v/>
      </c>
      <c r="AZ7" s="49"/>
      <c r="BA7" s="48" t="str">
        <f t="shared" ref="BA7:BE7" si="28">IF(SUM(BB4:BB6)&lt;0.5,"",SUM(BB4:BB6))</f>
        <v/>
      </c>
      <c r="BB7" s="49"/>
      <c r="BC7" s="48" t="str">
        <f t="shared" si="28"/>
        <v/>
      </c>
      <c r="BD7" s="49"/>
      <c r="BE7" s="48" t="str">
        <f t="shared" si="28"/>
        <v/>
      </c>
      <c r="BF7" s="49"/>
      <c r="BG7" s="48" t="str">
        <f t="shared" ref="BG7:BK7" si="29">IF(SUM(BH4:BH6)&lt;0.5,"",SUM(BH4:BH6))</f>
        <v/>
      </c>
      <c r="BH7" s="49"/>
      <c r="BI7" s="48" t="str">
        <f t="shared" si="29"/>
        <v/>
      </c>
      <c r="BJ7" s="49"/>
      <c r="BK7" s="48" t="str">
        <f t="shared" si="29"/>
        <v/>
      </c>
      <c r="BL7" s="49"/>
      <c r="BM7" s="48">
        <f t="shared" ref="BM7:BQ7" si="30">IF(SUM(BN4:BN6)&lt;0.5,"",SUM(BN4:BN6))</f>
        <v>440</v>
      </c>
      <c r="BN7" s="49"/>
      <c r="BO7" s="48" t="str">
        <f t="shared" si="30"/>
        <v/>
      </c>
      <c r="BP7" s="49"/>
      <c r="BQ7" s="48" t="str">
        <f t="shared" si="30"/>
        <v/>
      </c>
      <c r="BR7" s="49"/>
      <c r="BS7" s="48">
        <f>IF(SUM(BT4:BT6)&lt;0.5,"",SUM(BT4:BT6))</f>
        <v>10.1</v>
      </c>
      <c r="BT7" s="66"/>
    </row>
    <row r="8" ht="16.5" spans="2:72">
      <c r="B8" s="22" t="s">
        <v>65</v>
      </c>
      <c r="E8" s="10"/>
      <c r="F8" s="16" t="s">
        <v>24</v>
      </c>
      <c r="G8" s="17" t="str">
        <f>IF(SUM(K17:BT17)&lt;0.5,"￥",SUM(K17:BT17))</f>
        <v>￥</v>
      </c>
      <c r="H8" s="18" t="str">
        <f t="shared" si="20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41"/>
      <c r="BR8" s="42"/>
      <c r="BS8" s="67"/>
      <c r="BT8" s="68"/>
    </row>
    <row r="9" spans="2:72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IF(SUM(K20:BT20)&lt;0.5,"￥",SUM(K20:BT20))</f>
        <v>￥</v>
      </c>
      <c r="H9" s="18" t="str">
        <f t="shared" si="20"/>
        <v>%</v>
      </c>
      <c r="J9" s="43"/>
      <c r="K9" s="44"/>
      <c r="L9" s="45"/>
      <c r="M9" s="44"/>
      <c r="N9" s="45">
        <v>10.07</v>
      </c>
      <c r="O9" s="44"/>
      <c r="P9" s="45">
        <v>-6.72</v>
      </c>
      <c r="Q9" s="44"/>
      <c r="R9" s="45">
        <v>-54.67</v>
      </c>
      <c r="S9" s="44"/>
      <c r="T9" s="45">
        <v>-131.71</v>
      </c>
      <c r="U9" s="44"/>
      <c r="V9" s="45"/>
      <c r="W9" s="44"/>
      <c r="X9" s="45"/>
      <c r="Y9" s="44"/>
      <c r="Z9" s="45">
        <v>-157.77</v>
      </c>
      <c r="AA9" s="44"/>
      <c r="AB9" s="45"/>
      <c r="AC9" s="44"/>
      <c r="AD9" s="45">
        <v>-102.85</v>
      </c>
      <c r="AE9" s="44"/>
      <c r="AF9" s="45">
        <v>60.8</v>
      </c>
      <c r="AG9" s="44"/>
      <c r="AH9" s="45"/>
      <c r="AI9" s="44"/>
      <c r="AJ9" s="45">
        <v>71.83</v>
      </c>
      <c r="AK9" s="44"/>
      <c r="AL9" s="45"/>
      <c r="AM9" s="44"/>
      <c r="AN9" s="45">
        <v>92.1</v>
      </c>
      <c r="AO9" s="44"/>
      <c r="AP9" s="45">
        <v>221.77</v>
      </c>
      <c r="AQ9" s="44"/>
      <c r="AR9" s="45">
        <v>-56.96</v>
      </c>
      <c r="AS9" s="44"/>
      <c r="AT9" s="45"/>
      <c r="AU9" s="44"/>
      <c r="AV9" s="45">
        <v>-6.43</v>
      </c>
      <c r="AW9" s="44"/>
      <c r="AX9" s="45"/>
      <c r="AY9" s="44"/>
      <c r="AZ9" s="45"/>
      <c r="BA9" s="44"/>
      <c r="BB9" s="45">
        <v>-37.19</v>
      </c>
      <c r="BC9" s="44"/>
      <c r="BD9" s="45">
        <v>-98.89</v>
      </c>
      <c r="BE9" s="44"/>
      <c r="BF9" s="45">
        <v>9.82</v>
      </c>
      <c r="BG9" s="44"/>
      <c r="BH9" s="45">
        <v>136.88</v>
      </c>
      <c r="BI9" s="44"/>
      <c r="BJ9" s="45">
        <v>1.66</v>
      </c>
      <c r="BK9" s="44"/>
      <c r="BL9" s="45"/>
      <c r="BM9" s="44"/>
      <c r="BN9" s="45"/>
      <c r="BO9" s="44"/>
      <c r="BP9" s="45"/>
      <c r="BQ9" s="44"/>
      <c r="BR9" s="45"/>
      <c r="BS9" s="62"/>
      <c r="BT9" s="63">
        <v>-14.02</v>
      </c>
    </row>
    <row r="10" spans="2:72">
      <c r="B10" s="23" t="s">
        <v>68</v>
      </c>
      <c r="C10" s="26">
        <f>G12</f>
        <v>349.82</v>
      </c>
      <c r="D10" s="27"/>
      <c r="E10" s="28"/>
      <c r="F10" s="16" t="s">
        <v>26</v>
      </c>
      <c r="G10" s="17" t="str">
        <f>IF(SUM(K23:BT23)&lt;0.5,"￥",SUM(K23:BT23))</f>
        <v>￥</v>
      </c>
      <c r="H10" s="18" t="str">
        <f t="shared" si="20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>
        <v>46.85</v>
      </c>
      <c r="AE10" s="46"/>
      <c r="AF10" s="47"/>
      <c r="AG10" s="46"/>
      <c r="AH10" s="47"/>
      <c r="AI10" s="46"/>
      <c r="AJ10" s="47"/>
      <c r="AK10" s="46"/>
      <c r="AL10" s="47"/>
      <c r="AM10" s="46"/>
      <c r="AN10" s="47"/>
      <c r="AO10" s="46"/>
      <c r="AP10" s="47"/>
      <c r="AQ10" s="46"/>
      <c r="AR10" s="47"/>
      <c r="AS10" s="46"/>
      <c r="AT10" s="47"/>
      <c r="AU10" s="46"/>
      <c r="AV10" s="47">
        <v>-105.75</v>
      </c>
      <c r="AW10" s="46"/>
      <c r="AX10" s="47"/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46"/>
      <c r="BR10" s="47"/>
      <c r="BS10" s="64"/>
      <c r="BT10" s="65"/>
    </row>
    <row r="11" ht="17.25" spans="2:72">
      <c r="B11" s="23" t="s">
        <v>69</v>
      </c>
      <c r="C11" s="26">
        <f>IF(AND(C9="",C10="0"),"0",SUM(C9,-C10))</f>
        <v>-349.82</v>
      </c>
      <c r="D11" s="29"/>
      <c r="E11" s="28"/>
      <c r="F11" s="30"/>
      <c r="G11" s="17" t="str">
        <f>IF(SUM(K28:BT28)&lt;0.5,"￥",SUM(K28:BT28))</f>
        <v>￥</v>
      </c>
      <c r="H11" s="18" t="str">
        <f t="shared" si="20"/>
        <v>%</v>
      </c>
      <c r="J11" s="43" t="s">
        <v>64</v>
      </c>
      <c r="K11" s="48">
        <f>IF(,,SUM(L8:L10))</f>
        <v>0</v>
      </c>
      <c r="L11" s="49"/>
      <c r="M11" s="48">
        <f>IF(,,SUM(N8:N10))</f>
        <v>10.07</v>
      </c>
      <c r="N11" s="49"/>
      <c r="O11" s="48">
        <f>IF(,,SUM(P8:P10))</f>
        <v>-6.72</v>
      </c>
      <c r="P11" s="49"/>
      <c r="Q11" s="48">
        <f>IF(,,SUM(R8:R10))</f>
        <v>-54.67</v>
      </c>
      <c r="R11" s="49"/>
      <c r="S11" s="48">
        <f>IF(,,SUM(T8:T10))</f>
        <v>-131.71</v>
      </c>
      <c r="T11" s="49"/>
      <c r="U11" s="48">
        <f>IF(,,SUM(V8:V10))</f>
        <v>0</v>
      </c>
      <c r="V11" s="49"/>
      <c r="W11" s="48">
        <f>IF(,,SUM(X8:X10))</f>
        <v>0</v>
      </c>
      <c r="X11" s="49"/>
      <c r="Y11" s="48">
        <f>IF(,,SUM(Z8:Z10))</f>
        <v>-157.77</v>
      </c>
      <c r="Z11" s="49"/>
      <c r="AA11" s="48">
        <f>IF(,,SUM(AB8:AB10))</f>
        <v>0</v>
      </c>
      <c r="AB11" s="49"/>
      <c r="AC11" s="48">
        <f>IF(,,SUM(AD8:AD10))</f>
        <v>-56</v>
      </c>
      <c r="AD11" s="49"/>
      <c r="AE11" s="48">
        <f>IF(,,SUM(AF8:AF10))</f>
        <v>60.8</v>
      </c>
      <c r="AF11" s="49"/>
      <c r="AG11" s="48">
        <f>IF(,,SUM(AH8:AH10))</f>
        <v>0</v>
      </c>
      <c r="AH11" s="49"/>
      <c r="AI11" s="48">
        <f>IF(,,SUM(AJ8:AJ10))</f>
        <v>71.83</v>
      </c>
      <c r="AJ11" s="49"/>
      <c r="AK11" s="48">
        <f>IF(,,SUM(AL8:AL10))</f>
        <v>0</v>
      </c>
      <c r="AL11" s="49"/>
      <c r="AM11" s="48">
        <f>IF(,,SUM(AN8:AN10))</f>
        <v>92.1</v>
      </c>
      <c r="AN11" s="49"/>
      <c r="AO11" s="48">
        <f>IF(,,SUM(AP8:AP10))</f>
        <v>221.77</v>
      </c>
      <c r="AP11" s="49"/>
      <c r="AQ11" s="48">
        <f>IF(,,SUM(AR8:AR10))</f>
        <v>-56.96</v>
      </c>
      <c r="AR11" s="49"/>
      <c r="AS11" s="48">
        <f>IF(,,SUM(AT8:AT10))</f>
        <v>0</v>
      </c>
      <c r="AT11" s="49"/>
      <c r="AU11" s="48">
        <f>IF(,,SUM(AV8:AV10))</f>
        <v>-112.18</v>
      </c>
      <c r="AV11" s="49"/>
      <c r="AW11" s="48">
        <f>IF(,,SUM(AX8:AX10))</f>
        <v>0</v>
      </c>
      <c r="AX11" s="49"/>
      <c r="AY11" s="48">
        <f>IF(,,SUM(AZ8:AZ10))</f>
        <v>0</v>
      </c>
      <c r="AZ11" s="49"/>
      <c r="BA11" s="48">
        <f>IF(,,SUM(BB8:BB10))</f>
        <v>-37.19</v>
      </c>
      <c r="BB11" s="49"/>
      <c r="BC11" s="48">
        <f>IF(,,SUM(BD8:BD10))</f>
        <v>-98.89</v>
      </c>
      <c r="BD11" s="49"/>
      <c r="BE11" s="48">
        <f>IF(,,SUM(BF8:BF10))</f>
        <v>9.82</v>
      </c>
      <c r="BF11" s="49"/>
      <c r="BG11" s="48">
        <f>IF(,,SUM(BH8:BH10))</f>
        <v>136.88</v>
      </c>
      <c r="BH11" s="49"/>
      <c r="BI11" s="48">
        <f>IF(,,SUM(BJ8:BJ10))</f>
        <v>1.66</v>
      </c>
      <c r="BJ11" s="49"/>
      <c r="BK11" s="48">
        <f>IF(,,SUM(BL8:BL10))</f>
        <v>0</v>
      </c>
      <c r="BL11" s="49"/>
      <c r="BM11" s="48">
        <f>IF(,,SUM(BN8:BN10))</f>
        <v>0</v>
      </c>
      <c r="BN11" s="49"/>
      <c r="BO11" s="48">
        <f>IF(,,SUM(BP8:BP10))</f>
        <v>0</v>
      </c>
      <c r="BP11" s="49"/>
      <c r="BQ11" s="48">
        <f>IF(,,SUM(BR8:BR10))</f>
        <v>0</v>
      </c>
      <c r="BR11" s="49"/>
      <c r="BS11" s="48">
        <f>IF(,,SUM(BT8:BT10))</f>
        <v>-14.02</v>
      </c>
      <c r="BT11" s="49"/>
    </row>
    <row r="12" spans="2:72">
      <c r="B12" s="23" t="s">
        <v>75</v>
      </c>
      <c r="C12" s="26">
        <f>SUM(April!D12)</f>
        <v>-3777.27</v>
      </c>
      <c r="D12" s="31">
        <f>C7-C10+C12</f>
        <v>-4127.09</v>
      </c>
      <c r="E12" s="28"/>
      <c r="F12" s="19" t="s">
        <v>71</v>
      </c>
      <c r="G12" s="20">
        <f>IF(SUM(G5:G11)&gt;0,SUM(G5:G11),"0")</f>
        <v>349.82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44"/>
      <c r="BR12" s="45"/>
      <c r="BS12" s="62"/>
      <c r="BT12" s="63"/>
    </row>
    <row r="13" spans="5:72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46"/>
      <c r="BR13" s="47"/>
      <c r="BS13" s="64"/>
      <c r="BT13" s="65"/>
    </row>
    <row r="14" ht="17.25" spans="5:72">
      <c r="E14" s="28"/>
      <c r="F14" s="28"/>
      <c r="G14" s="28"/>
      <c r="H14" s="28"/>
      <c r="J14" s="43" t="s">
        <v>64</v>
      </c>
      <c r="K14" s="48" t="str">
        <f t="shared" ref="K14:O14" si="31">IF(SUM(L12:L13)&lt;0.5,"",SUM(L12:L13))</f>
        <v/>
      </c>
      <c r="L14" s="49"/>
      <c r="M14" s="48" t="str">
        <f t="shared" si="31"/>
        <v/>
      </c>
      <c r="N14" s="49"/>
      <c r="O14" s="48" t="str">
        <f t="shared" si="31"/>
        <v/>
      </c>
      <c r="P14" s="49"/>
      <c r="Q14" s="48" t="str">
        <f t="shared" ref="Q14:U14" si="32">IF(SUM(R12:R13)&lt;0.5,"",SUM(R12:R13))</f>
        <v/>
      </c>
      <c r="R14" s="49"/>
      <c r="S14" s="48" t="str">
        <f t="shared" si="32"/>
        <v/>
      </c>
      <c r="T14" s="49"/>
      <c r="U14" s="48" t="str">
        <f t="shared" si="32"/>
        <v/>
      </c>
      <c r="V14" s="49"/>
      <c r="W14" s="48" t="str">
        <f t="shared" ref="W14:AA14" si="33">IF(SUM(X12:X13)&lt;0.5,"",SUM(X12:X13))</f>
        <v/>
      </c>
      <c r="X14" s="49"/>
      <c r="Y14" s="48" t="str">
        <f t="shared" si="33"/>
        <v/>
      </c>
      <c r="Z14" s="49"/>
      <c r="AA14" s="48" t="str">
        <f t="shared" si="33"/>
        <v/>
      </c>
      <c r="AB14" s="49"/>
      <c r="AC14" s="48" t="str">
        <f t="shared" ref="AC14:AG14" si="34">IF(SUM(AD12:AD13)&lt;0.5,"",SUM(AD12:AD13))</f>
        <v/>
      </c>
      <c r="AD14" s="49"/>
      <c r="AE14" s="48" t="str">
        <f t="shared" si="34"/>
        <v/>
      </c>
      <c r="AF14" s="49"/>
      <c r="AG14" s="48" t="str">
        <f t="shared" si="34"/>
        <v/>
      </c>
      <c r="AH14" s="49"/>
      <c r="AI14" s="48" t="str">
        <f t="shared" ref="AI14:AM14" si="35">IF(SUM(AJ12:AJ13)&lt;0.5,"",SUM(AJ12:AJ13))</f>
        <v/>
      </c>
      <c r="AJ14" s="49"/>
      <c r="AK14" s="48" t="str">
        <f t="shared" si="35"/>
        <v/>
      </c>
      <c r="AL14" s="49"/>
      <c r="AM14" s="48" t="str">
        <f t="shared" si="35"/>
        <v/>
      </c>
      <c r="AN14" s="49"/>
      <c r="AO14" s="48" t="str">
        <f t="shared" ref="AO14:AS14" si="36">IF(SUM(AP12:AP13)&lt;0.5,"",SUM(AP12:AP13))</f>
        <v/>
      </c>
      <c r="AP14" s="49"/>
      <c r="AQ14" s="48" t="str">
        <f t="shared" si="36"/>
        <v/>
      </c>
      <c r="AR14" s="49"/>
      <c r="AS14" s="48" t="str">
        <f t="shared" si="36"/>
        <v/>
      </c>
      <c r="AT14" s="49"/>
      <c r="AU14" s="48" t="str">
        <f t="shared" ref="AU14:AY14" si="37">IF(SUM(AV12:AV13)&lt;0.5,"",SUM(AV12:AV13))</f>
        <v/>
      </c>
      <c r="AV14" s="49"/>
      <c r="AW14" s="48" t="str">
        <f t="shared" si="37"/>
        <v/>
      </c>
      <c r="AX14" s="49"/>
      <c r="AY14" s="48" t="str">
        <f t="shared" si="37"/>
        <v/>
      </c>
      <c r="AZ14" s="49"/>
      <c r="BA14" s="48" t="str">
        <f t="shared" ref="BA14:BE14" si="38">IF(SUM(BB12:BB13)&lt;0.5,"",SUM(BB12:BB13))</f>
        <v/>
      </c>
      <c r="BB14" s="49"/>
      <c r="BC14" s="48" t="str">
        <f t="shared" si="38"/>
        <v/>
      </c>
      <c r="BD14" s="49"/>
      <c r="BE14" s="48" t="str">
        <f t="shared" si="38"/>
        <v/>
      </c>
      <c r="BF14" s="49"/>
      <c r="BG14" s="48" t="str">
        <f t="shared" ref="BG14:BK14" si="39">IF(SUM(BH12:BH13)&lt;0.5,"",SUM(BH12:BH13))</f>
        <v/>
      </c>
      <c r="BH14" s="49"/>
      <c r="BI14" s="48" t="str">
        <f t="shared" si="39"/>
        <v/>
      </c>
      <c r="BJ14" s="49"/>
      <c r="BK14" s="48" t="str">
        <f t="shared" si="39"/>
        <v/>
      </c>
      <c r="BL14" s="49"/>
      <c r="BM14" s="48" t="str">
        <f t="shared" ref="BM14:BQ14" si="40">IF(SUM(BN12:BN13)&lt;0.5,"",SUM(BN12:BN13))</f>
        <v/>
      </c>
      <c r="BN14" s="49"/>
      <c r="BO14" s="48" t="str">
        <f t="shared" si="40"/>
        <v/>
      </c>
      <c r="BP14" s="49"/>
      <c r="BQ14" s="48" t="str">
        <f t="shared" si="40"/>
        <v/>
      </c>
      <c r="BR14" s="49"/>
      <c r="BS14" s="48" t="str">
        <f>IF(SUM(BT12:BT13)&lt;0.5,"",SUM(BT12:BT13))</f>
        <v/>
      </c>
      <c r="BT14" s="66"/>
    </row>
    <row r="15" ht="16.5" spans="5:72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44"/>
      <c r="BR15" s="45"/>
      <c r="BS15" s="62"/>
      <c r="BT15" s="63"/>
    </row>
    <row r="16" spans="5:72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46"/>
      <c r="BR16" s="47"/>
      <c r="BS16" s="64"/>
      <c r="BT16" s="65"/>
    </row>
    <row r="17" ht="17.25" spans="5:72">
      <c r="E17" s="28"/>
      <c r="F17" s="28"/>
      <c r="G17" s="28"/>
      <c r="H17" s="28"/>
      <c r="J17" s="43" t="s">
        <v>64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  <c r="BS17" s="48">
        <f>IF(,,SUM(BT15:BT16))</f>
        <v>0</v>
      </c>
      <c r="BT17" s="49"/>
    </row>
    <row r="18" spans="10:72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44"/>
      <c r="BR18" s="45"/>
      <c r="BS18" s="62"/>
      <c r="BT18" s="63"/>
    </row>
    <row r="19" ht="16.5" spans="10:72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46"/>
      <c r="BR19" s="47"/>
      <c r="BS19" s="64"/>
      <c r="BT19" s="65"/>
    </row>
    <row r="20" ht="17.25" spans="10:72">
      <c r="J20" s="43" t="s">
        <v>64</v>
      </c>
      <c r="K20" s="48" t="str">
        <f t="shared" ref="K20:O20" si="41">IF(SUM(L18:L19)&lt;0.5,"",SUM(L18:L19))</f>
        <v/>
      </c>
      <c r="L20" s="49"/>
      <c r="M20" s="48" t="str">
        <f t="shared" si="41"/>
        <v/>
      </c>
      <c r="N20" s="49"/>
      <c r="O20" s="48" t="str">
        <f t="shared" si="41"/>
        <v/>
      </c>
      <c r="P20" s="49"/>
      <c r="Q20" s="48" t="str">
        <f t="shared" ref="Q20:U20" si="42">IF(SUM(R18:R19)&lt;0.5,"",SUM(R18:R19))</f>
        <v/>
      </c>
      <c r="R20" s="49"/>
      <c r="S20" s="48" t="str">
        <f t="shared" si="42"/>
        <v/>
      </c>
      <c r="T20" s="49"/>
      <c r="U20" s="48" t="str">
        <f t="shared" si="42"/>
        <v/>
      </c>
      <c r="V20" s="49"/>
      <c r="W20" s="48" t="str">
        <f t="shared" ref="W20:AA20" si="43">IF(SUM(X18:X19)&lt;0.5,"",SUM(X18:X19))</f>
        <v/>
      </c>
      <c r="X20" s="49"/>
      <c r="Y20" s="48" t="str">
        <f t="shared" si="43"/>
        <v/>
      </c>
      <c r="Z20" s="49"/>
      <c r="AA20" s="48" t="str">
        <f t="shared" si="43"/>
        <v/>
      </c>
      <c r="AB20" s="49"/>
      <c r="AC20" s="48" t="str">
        <f t="shared" ref="AC20:AG20" si="44">IF(SUM(AD18:AD19)&lt;0.5,"",SUM(AD18:AD19))</f>
        <v/>
      </c>
      <c r="AD20" s="49"/>
      <c r="AE20" s="48" t="str">
        <f t="shared" si="44"/>
        <v/>
      </c>
      <c r="AF20" s="49"/>
      <c r="AG20" s="48" t="str">
        <f t="shared" si="44"/>
        <v/>
      </c>
      <c r="AH20" s="49"/>
      <c r="AI20" s="48" t="str">
        <f t="shared" ref="AI20:AM20" si="45">IF(SUM(AJ18:AJ19)&lt;0.5,"",SUM(AJ18:AJ19))</f>
        <v/>
      </c>
      <c r="AJ20" s="49"/>
      <c r="AK20" s="48" t="str">
        <f t="shared" si="45"/>
        <v/>
      </c>
      <c r="AL20" s="49"/>
      <c r="AM20" s="48" t="str">
        <f t="shared" si="45"/>
        <v/>
      </c>
      <c r="AN20" s="49"/>
      <c r="AO20" s="48" t="str">
        <f t="shared" ref="AO20:AS20" si="46">IF(SUM(AP18:AP19)&lt;0.5,"",SUM(AP18:AP19))</f>
        <v/>
      </c>
      <c r="AP20" s="49"/>
      <c r="AQ20" s="48" t="str">
        <f t="shared" si="46"/>
        <v/>
      </c>
      <c r="AR20" s="49"/>
      <c r="AS20" s="48" t="str">
        <f t="shared" si="46"/>
        <v/>
      </c>
      <c r="AT20" s="49"/>
      <c r="AU20" s="48" t="str">
        <f t="shared" ref="AU20:AY20" si="47">IF(SUM(AV18:AV19)&lt;0.5,"",SUM(AV18:AV19))</f>
        <v/>
      </c>
      <c r="AV20" s="49"/>
      <c r="AW20" s="48" t="str">
        <f t="shared" si="47"/>
        <v/>
      </c>
      <c r="AX20" s="49"/>
      <c r="AY20" s="48" t="str">
        <f t="shared" si="47"/>
        <v/>
      </c>
      <c r="AZ20" s="49"/>
      <c r="BA20" s="48" t="str">
        <f t="shared" ref="BA20:BE20" si="48">IF(SUM(BB18:BB19)&lt;0.5,"",SUM(BB18:BB19))</f>
        <v/>
      </c>
      <c r="BB20" s="49"/>
      <c r="BC20" s="48" t="str">
        <f t="shared" si="48"/>
        <v/>
      </c>
      <c r="BD20" s="49"/>
      <c r="BE20" s="48" t="str">
        <f t="shared" si="48"/>
        <v/>
      </c>
      <c r="BF20" s="49"/>
      <c r="BG20" s="48" t="str">
        <f t="shared" ref="BG20:BK20" si="49">IF(SUM(BH18:BH19)&lt;0.5,"",SUM(BH18:BH19))</f>
        <v/>
      </c>
      <c r="BH20" s="49"/>
      <c r="BI20" s="48" t="str">
        <f t="shared" si="49"/>
        <v/>
      </c>
      <c r="BJ20" s="49"/>
      <c r="BK20" s="48" t="str">
        <f t="shared" si="49"/>
        <v/>
      </c>
      <c r="BL20" s="49"/>
      <c r="BM20" s="48" t="str">
        <f t="shared" ref="BM20:BQ20" si="50">IF(SUM(BN18:BN19)&lt;0.5,"",SUM(BN18:BN19))</f>
        <v/>
      </c>
      <c r="BN20" s="49"/>
      <c r="BO20" s="48" t="str">
        <f t="shared" si="50"/>
        <v/>
      </c>
      <c r="BP20" s="49"/>
      <c r="BQ20" s="48" t="str">
        <f t="shared" si="50"/>
        <v/>
      </c>
      <c r="BR20" s="49"/>
      <c r="BS20" s="48" t="str">
        <f>IF(SUM(BT18:BT19)&lt;0.5,"",SUM(BT18:BT19))</f>
        <v/>
      </c>
      <c r="BT20" s="66"/>
    </row>
    <row r="21" spans="10:72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44"/>
      <c r="BR21" s="45"/>
      <c r="BS21" s="62"/>
      <c r="BT21" s="63"/>
    </row>
    <row r="22" ht="16.5" spans="10:72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46"/>
      <c r="BR22" s="47"/>
      <c r="BS22" s="64"/>
      <c r="BT22" s="65"/>
    </row>
    <row r="23" ht="17.25" spans="10:72">
      <c r="J23" s="43" t="s">
        <v>64</v>
      </c>
      <c r="K23" s="48" t="str">
        <f t="shared" ref="K23:O23" si="51">IF(SUM(L21:L22)&lt;0.5,"",SUM(L21:L22))</f>
        <v/>
      </c>
      <c r="L23" s="49"/>
      <c r="M23" s="48" t="str">
        <f t="shared" si="51"/>
        <v/>
      </c>
      <c r="N23" s="49"/>
      <c r="O23" s="48" t="str">
        <f t="shared" si="51"/>
        <v/>
      </c>
      <c r="P23" s="49"/>
      <c r="Q23" s="48" t="str">
        <f t="shared" ref="Q23:U23" si="52">IF(SUM(R21:R22)&lt;0.5,"",SUM(R21:R22))</f>
        <v/>
      </c>
      <c r="R23" s="49"/>
      <c r="S23" s="48" t="str">
        <f t="shared" si="52"/>
        <v/>
      </c>
      <c r="T23" s="49"/>
      <c r="U23" s="48" t="str">
        <f t="shared" si="52"/>
        <v/>
      </c>
      <c r="V23" s="49"/>
      <c r="W23" s="48" t="str">
        <f t="shared" ref="W23:AA23" si="53">IF(SUM(X21:X22)&lt;0.5,"",SUM(X21:X22))</f>
        <v/>
      </c>
      <c r="X23" s="49"/>
      <c r="Y23" s="48" t="str">
        <f t="shared" si="53"/>
        <v/>
      </c>
      <c r="Z23" s="49"/>
      <c r="AA23" s="48" t="str">
        <f t="shared" si="53"/>
        <v/>
      </c>
      <c r="AB23" s="49"/>
      <c r="AC23" s="48" t="str">
        <f t="shared" ref="AC23:AG23" si="54">IF(SUM(AD21:AD22)&lt;0.5,"",SUM(AD21:AD22))</f>
        <v/>
      </c>
      <c r="AD23" s="49"/>
      <c r="AE23" s="48" t="str">
        <f t="shared" si="54"/>
        <v/>
      </c>
      <c r="AF23" s="49"/>
      <c r="AG23" s="48" t="str">
        <f t="shared" si="54"/>
        <v/>
      </c>
      <c r="AH23" s="49"/>
      <c r="AI23" s="48" t="str">
        <f t="shared" ref="AI23:AM23" si="55">IF(SUM(AJ21:AJ22)&lt;0.5,"",SUM(AJ21:AJ22))</f>
        <v/>
      </c>
      <c r="AJ23" s="49"/>
      <c r="AK23" s="48" t="str">
        <f t="shared" si="55"/>
        <v/>
      </c>
      <c r="AL23" s="49"/>
      <c r="AM23" s="48" t="str">
        <f t="shared" si="55"/>
        <v/>
      </c>
      <c r="AN23" s="49"/>
      <c r="AO23" s="48" t="str">
        <f t="shared" ref="AO23:AS23" si="56">IF(SUM(AP21:AP22)&lt;0.5,"",SUM(AP21:AP22))</f>
        <v/>
      </c>
      <c r="AP23" s="49"/>
      <c r="AQ23" s="48" t="str">
        <f t="shared" si="56"/>
        <v/>
      </c>
      <c r="AR23" s="49"/>
      <c r="AS23" s="48" t="str">
        <f t="shared" si="56"/>
        <v/>
      </c>
      <c r="AT23" s="49"/>
      <c r="AU23" s="48" t="str">
        <f t="shared" ref="AU23:AY23" si="57">IF(SUM(AV21:AV22)&lt;0.5,"",SUM(AV21:AV22))</f>
        <v/>
      </c>
      <c r="AV23" s="49"/>
      <c r="AW23" s="48" t="str">
        <f t="shared" si="57"/>
        <v/>
      </c>
      <c r="AX23" s="49"/>
      <c r="AY23" s="48" t="str">
        <f t="shared" si="57"/>
        <v/>
      </c>
      <c r="AZ23" s="49"/>
      <c r="BA23" s="48" t="str">
        <f t="shared" ref="BA23:BE23" si="58">IF(SUM(BB21:BB22)&lt;0.5,"",SUM(BB21:BB22))</f>
        <v/>
      </c>
      <c r="BB23" s="49"/>
      <c r="BC23" s="48" t="str">
        <f t="shared" si="58"/>
        <v/>
      </c>
      <c r="BD23" s="49"/>
      <c r="BE23" s="48" t="str">
        <f t="shared" si="58"/>
        <v/>
      </c>
      <c r="BF23" s="49"/>
      <c r="BG23" s="48" t="str">
        <f t="shared" ref="BG23:BK23" si="59">IF(SUM(BH21:BH22)&lt;0.5,"",SUM(BH21:BH22))</f>
        <v/>
      </c>
      <c r="BH23" s="49"/>
      <c r="BI23" s="48" t="str">
        <f t="shared" si="59"/>
        <v/>
      </c>
      <c r="BJ23" s="49"/>
      <c r="BK23" s="48" t="str">
        <f t="shared" si="59"/>
        <v/>
      </c>
      <c r="BL23" s="49"/>
      <c r="BM23" s="48" t="str">
        <f t="shared" ref="BM23:BQ23" si="60">IF(SUM(BN21:BN22)&lt;0.5,"",SUM(BN21:BN22))</f>
        <v/>
      </c>
      <c r="BN23" s="49"/>
      <c r="BO23" s="48" t="str">
        <f t="shared" si="60"/>
        <v/>
      </c>
      <c r="BP23" s="49"/>
      <c r="BQ23" s="48" t="str">
        <f t="shared" si="60"/>
        <v/>
      </c>
      <c r="BR23" s="49"/>
      <c r="BS23" s="48" t="str">
        <f>IF(SUM(BT21:BT22)&lt;0.5,"",SUM(BT21:BT22))</f>
        <v/>
      </c>
      <c r="BT23" s="66"/>
    </row>
    <row r="24" spans="10:72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41"/>
      <c r="BR24" s="42"/>
      <c r="BS24" s="67"/>
      <c r="BT24" s="68"/>
    </row>
    <row r="25" spans="10:72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55"/>
      <c r="BR25" s="56"/>
      <c r="BS25" s="69"/>
      <c r="BT25" s="70"/>
    </row>
    <row r="26" spans="7:72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44"/>
      <c r="BR26" s="45"/>
      <c r="BS26" s="62"/>
      <c r="BT26" s="63"/>
    </row>
    <row r="27" ht="16.5" spans="10:72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46"/>
      <c r="BR27" s="47"/>
      <c r="BS27" s="64"/>
      <c r="BT27" s="65"/>
    </row>
    <row r="28" ht="17.25" spans="10:72">
      <c r="J28" s="43" t="s">
        <v>64</v>
      </c>
      <c r="K28" s="57" t="str">
        <f t="shared" ref="K28:O28" si="61">IF(SUM(L24:L27)&lt;0.5,"",SUM(L24:L27))</f>
        <v/>
      </c>
      <c r="L28" s="58"/>
      <c r="M28" s="57" t="str">
        <f t="shared" si="61"/>
        <v/>
      </c>
      <c r="N28" s="58"/>
      <c r="O28" s="57" t="str">
        <f t="shared" si="61"/>
        <v/>
      </c>
      <c r="P28" s="58"/>
      <c r="Q28" s="57" t="str">
        <f t="shared" ref="Q28:U28" si="62">IF(SUM(R24:R27)&lt;0.5,"",SUM(R24:R27))</f>
        <v/>
      </c>
      <c r="R28" s="58"/>
      <c r="S28" s="57" t="str">
        <f t="shared" si="62"/>
        <v/>
      </c>
      <c r="T28" s="58"/>
      <c r="U28" s="57" t="str">
        <f t="shared" si="62"/>
        <v/>
      </c>
      <c r="V28" s="58"/>
      <c r="W28" s="57" t="str">
        <f t="shared" ref="W28:AA28" si="63">IF(SUM(X24:X27)&lt;0.5,"",SUM(X24:X27))</f>
        <v/>
      </c>
      <c r="X28" s="58"/>
      <c r="Y28" s="57" t="str">
        <f t="shared" si="63"/>
        <v/>
      </c>
      <c r="Z28" s="58"/>
      <c r="AA28" s="57" t="str">
        <f t="shared" si="63"/>
        <v/>
      </c>
      <c r="AB28" s="58"/>
      <c r="AC28" s="57" t="str">
        <f t="shared" ref="AC28:AG28" si="64">IF(SUM(AD24:AD27)&lt;0.5,"",SUM(AD24:AD27))</f>
        <v/>
      </c>
      <c r="AD28" s="58"/>
      <c r="AE28" s="57" t="str">
        <f t="shared" si="64"/>
        <v/>
      </c>
      <c r="AF28" s="58"/>
      <c r="AG28" s="57" t="str">
        <f t="shared" si="64"/>
        <v/>
      </c>
      <c r="AH28" s="58"/>
      <c r="AI28" s="57" t="str">
        <f t="shared" ref="AI28:AM28" si="65">IF(SUM(AJ24:AJ27)&lt;0.5,"",SUM(AJ24:AJ27))</f>
        <v/>
      </c>
      <c r="AJ28" s="58"/>
      <c r="AK28" s="57" t="str">
        <f t="shared" si="65"/>
        <v/>
      </c>
      <c r="AL28" s="58"/>
      <c r="AM28" s="57" t="str">
        <f t="shared" si="65"/>
        <v/>
      </c>
      <c r="AN28" s="58"/>
      <c r="AO28" s="57" t="str">
        <f t="shared" ref="AO28:AS28" si="66">IF(SUM(AP24:AP27)&lt;0.5,"",SUM(AP24:AP27))</f>
        <v/>
      </c>
      <c r="AP28" s="58"/>
      <c r="AQ28" s="57" t="str">
        <f t="shared" si="66"/>
        <v/>
      </c>
      <c r="AR28" s="58"/>
      <c r="AS28" s="57" t="str">
        <f t="shared" si="66"/>
        <v/>
      </c>
      <c r="AT28" s="58"/>
      <c r="AU28" s="57" t="str">
        <f t="shared" ref="AU28:AY28" si="67">IF(SUM(AV24:AV27)&lt;0.5,"",SUM(AV24:AV27))</f>
        <v/>
      </c>
      <c r="AV28" s="58"/>
      <c r="AW28" s="57" t="str">
        <f t="shared" si="67"/>
        <v/>
      </c>
      <c r="AX28" s="58"/>
      <c r="AY28" s="57" t="str">
        <f t="shared" si="67"/>
        <v/>
      </c>
      <c r="AZ28" s="58"/>
      <c r="BA28" s="57" t="str">
        <f t="shared" ref="BA28:BE28" si="68">IF(SUM(BB24:BB27)&lt;0.5,"",SUM(BB24:BB27))</f>
        <v/>
      </c>
      <c r="BB28" s="58"/>
      <c r="BC28" s="57" t="str">
        <f t="shared" si="68"/>
        <v/>
      </c>
      <c r="BD28" s="58"/>
      <c r="BE28" s="57" t="str">
        <f t="shared" si="68"/>
        <v/>
      </c>
      <c r="BF28" s="58"/>
      <c r="BG28" s="57" t="str">
        <f t="shared" ref="BG28:BK28" si="69">IF(SUM(BH24:BH27)&lt;0.5,"",SUM(BH24:BH27))</f>
        <v/>
      </c>
      <c r="BH28" s="58"/>
      <c r="BI28" s="57" t="str">
        <f t="shared" si="69"/>
        <v/>
      </c>
      <c r="BJ28" s="58"/>
      <c r="BK28" s="57" t="str">
        <f t="shared" si="69"/>
        <v/>
      </c>
      <c r="BL28" s="58"/>
      <c r="BM28" s="57" t="str">
        <f t="shared" ref="BM28:BQ28" si="70">IF(SUM(BN24:BN27)&lt;0.5,"",SUM(BN24:BN27))</f>
        <v/>
      </c>
      <c r="BN28" s="58"/>
      <c r="BO28" s="57" t="str">
        <f t="shared" si="70"/>
        <v/>
      </c>
      <c r="BP28" s="58"/>
      <c r="BQ28" s="57" t="str">
        <f t="shared" si="70"/>
        <v/>
      </c>
      <c r="BR28" s="58"/>
      <c r="BS28" s="57" t="str">
        <f>IF(SUM(BT24:BT27)&lt;0.5,"",SUM(BT24:BT27))</f>
        <v/>
      </c>
      <c r="BT28" s="71"/>
    </row>
  </sheetData>
  <sheetProtection sheet="1" selectLockedCells="1" formatColumns="0" objects="1"/>
  <mergeCells count="230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BS11:BT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BS28:BT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F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R28"/>
  <sheetViews>
    <sheetView workbookViewId="0">
      <pane xSplit="10" ySplit="3" topLeftCell="K4" activePane="bottomRight" state="frozen"/>
      <selection/>
      <selection pane="topRight"/>
      <selection pane="bottomLeft"/>
      <selection pane="bottomRight" activeCell="AJ12" sqref="AJ12"/>
    </sheetView>
  </sheetViews>
  <sheetFormatPr defaultColWidth="9" defaultRowHeight="15.75"/>
  <cols>
    <col min="1" max="1" width="2.75333333333333" style="1" customWidth="1"/>
    <col min="2" max="2" width="8.5" style="1"/>
    <col min="3" max="3" width="8.12666666666667" style="1"/>
    <col min="4" max="4" width="8" style="1"/>
    <col min="5" max="5" width="2.12666666666667" style="1" customWidth="1"/>
    <col min="6" max="6" width="8.5" style="1"/>
    <col min="7" max="7" width="8.12666666666667" style="1"/>
    <col min="8" max="8" width="7.87333333333333" style="1"/>
    <col min="9" max="9" width="2.87333333333333" style="1" customWidth="1"/>
    <col min="10" max="10" width="10.2533333333333" style="1" customWidth="1"/>
    <col min="11" max="11" width="6.37333333333333" style="1"/>
    <col min="12" max="12" width="9.3" style="1" customWidth="1"/>
    <col min="13" max="13" width="6.37333333333333" style="1"/>
    <col min="14" max="14" width="8.12666666666667" style="1"/>
    <col min="15" max="15" width="6.37333333333333" style="1"/>
    <col min="16" max="16" width="5.5" style="1"/>
    <col min="17" max="17" width="6.37333333333333" style="1"/>
    <col min="18" max="18" width="5.5" style="1"/>
    <col min="19" max="19" width="6.37333333333333" style="1"/>
    <col min="20" max="20" width="6.4" style="1"/>
    <col min="21" max="21" width="6.37333333333333" style="1"/>
    <col min="22" max="22" width="7.2" style="1"/>
    <col min="23" max="23" width="6.37333333333333" style="1"/>
    <col min="24" max="24" width="7.2" style="1"/>
    <col min="25" max="25" width="6.37333333333333" style="1"/>
    <col min="26" max="26" width="7.2" style="1"/>
    <col min="27" max="27" width="6.37333333333333" style="1"/>
    <col min="28" max="28" width="6.4" style="1"/>
    <col min="29" max="29" width="6.37333333333333" style="1"/>
    <col min="30" max="30" width="4.75333333333333" style="1"/>
    <col min="31" max="31" width="6.37333333333333" style="1"/>
    <col min="32" max="32" width="4.75333333333333" style="1"/>
    <col min="33" max="33" width="6.37333333333333" style="1"/>
    <col min="34" max="34" width="7.2" style="1"/>
    <col min="35" max="35" width="6.37333333333333" style="1"/>
    <col min="36" max="36" width="6.4" style="1"/>
    <col min="37" max="37" width="6.37333333333333" style="1"/>
    <col min="38" max="38" width="7.2" style="1"/>
    <col min="39" max="39" width="6.37333333333333" style="1"/>
    <col min="40" max="40" width="6.4" style="1"/>
    <col min="41" max="41" width="6.37333333333333" style="1"/>
    <col min="42" max="42" width="5.6" style="1"/>
    <col min="43" max="43" width="6.37333333333333" style="1"/>
    <col min="44" max="44" width="4.75333333333333" style="1"/>
    <col min="45" max="45" width="6.37333333333333" style="1"/>
    <col min="46" max="46" width="4.75333333333333" style="1"/>
    <col min="47" max="47" width="6.37333333333333" style="1"/>
    <col min="48" max="48" width="4.75333333333333" style="1"/>
    <col min="49" max="49" width="6.37333333333333" style="1"/>
    <col min="50" max="50" width="6.4" style="1"/>
    <col min="51" max="51" width="6.37333333333333" style="1"/>
    <col min="52" max="52" width="7.2" style="1"/>
    <col min="53" max="53" width="6.37333333333333" style="1"/>
    <col min="54" max="54" width="4.75333333333333" style="1"/>
    <col min="55" max="55" width="6.37333333333333" style="1"/>
    <col min="56" max="56" width="8" style="1"/>
    <col min="57" max="57" width="6.37333333333333" style="1"/>
    <col min="58" max="58" width="7.2" style="1"/>
    <col min="59" max="59" width="6.37333333333333" style="1"/>
    <col min="60" max="60" width="4.75333333333333" style="1"/>
    <col min="61" max="61" width="6.37333333333333" style="1"/>
    <col min="62" max="62" width="7.2" style="1"/>
    <col min="63" max="63" width="6.37333333333333" style="1"/>
    <col min="64" max="64" width="6.4" style="1"/>
    <col min="65" max="65" width="6.37333333333333" style="1"/>
    <col min="66" max="66" width="6.4" style="1"/>
    <col min="67" max="67" width="6.37333333333333" style="1"/>
    <col min="68" max="68" width="6.4" style="1"/>
    <col min="69" max="69" width="6.37333333333333" style="1"/>
    <col min="70" max="70" width="6.4" style="1"/>
    <col min="71" max="16384" width="9" style="1"/>
  </cols>
  <sheetData>
    <row r="1" ht="7.5" customHeight="1"/>
    <row r="2" ht="24" customHeight="1" spans="2:70">
      <c r="B2" s="2">
        <f>SUM(年度总表!B2)</f>
        <v>2017</v>
      </c>
      <c r="C2" s="3" t="s">
        <v>51</v>
      </c>
      <c r="D2" s="72">
        <v>6</v>
      </c>
      <c r="E2" s="5" t="s">
        <v>52</v>
      </c>
      <c r="F2" s="6"/>
      <c r="G2" s="7" t="s">
        <v>53</v>
      </c>
      <c r="H2" s="7"/>
      <c r="J2" s="32"/>
      <c r="K2" s="33" t="str">
        <f t="shared" ref="K2:O2" si="0">TEXT(L2,"aaaa")</f>
        <v>星期四</v>
      </c>
      <c r="L2" s="34">
        <f>DATE(B2,D2,1)</f>
        <v>42887</v>
      </c>
      <c r="M2" s="35" t="str">
        <f t="shared" si="0"/>
        <v>星期五</v>
      </c>
      <c r="N2" s="34">
        <f t="shared" ref="N2:R2" si="1">DATE(YEAR(L2),MONTH(L2),DAY(L2)+1)</f>
        <v>42888</v>
      </c>
      <c r="O2" s="36" t="str">
        <f t="shared" si="0"/>
        <v>星期六</v>
      </c>
      <c r="P2" s="37">
        <f t="shared" si="1"/>
        <v>42889</v>
      </c>
      <c r="Q2" s="59" t="str">
        <f t="shared" ref="Q2:U2" si="2">TEXT(R2,"aaaa")</f>
        <v>星期日</v>
      </c>
      <c r="R2" s="37">
        <f t="shared" si="1"/>
        <v>42890</v>
      </c>
      <c r="S2" s="59" t="str">
        <f t="shared" si="2"/>
        <v>星期一</v>
      </c>
      <c r="T2" s="37">
        <f t="shared" ref="T2:X2" si="3">DATE(YEAR(R2),MONTH(R2),DAY(R2)+1)</f>
        <v>42891</v>
      </c>
      <c r="U2" s="59" t="str">
        <f t="shared" si="2"/>
        <v>星期二</v>
      </c>
      <c r="V2" s="37">
        <f t="shared" si="3"/>
        <v>42892</v>
      </c>
      <c r="W2" s="59" t="str">
        <f t="shared" ref="W2:AA2" si="4">TEXT(X2,"aaaa")</f>
        <v>星期三</v>
      </c>
      <c r="X2" s="37">
        <f t="shared" si="3"/>
        <v>42893</v>
      </c>
      <c r="Y2" s="59" t="str">
        <f t="shared" si="4"/>
        <v>星期四</v>
      </c>
      <c r="Z2" s="37">
        <f t="shared" ref="Z2:AD2" si="5">DATE(YEAR(X2),MONTH(X2),DAY(X2)+1)</f>
        <v>42894</v>
      </c>
      <c r="AA2" s="59" t="str">
        <f t="shared" si="4"/>
        <v>星期五</v>
      </c>
      <c r="AB2" s="37">
        <f t="shared" si="5"/>
        <v>42895</v>
      </c>
      <c r="AC2" s="59" t="str">
        <f t="shared" ref="AC2:AG2" si="6">TEXT(AD2,"aaaa")</f>
        <v>星期六</v>
      </c>
      <c r="AD2" s="37">
        <f t="shared" si="5"/>
        <v>42896</v>
      </c>
      <c r="AE2" s="59" t="str">
        <f t="shared" si="6"/>
        <v>星期日</v>
      </c>
      <c r="AF2" s="37">
        <f t="shared" ref="AF2:AJ2" si="7">DATE(YEAR(AD2),MONTH(AD2),DAY(AD2)+1)</f>
        <v>42897</v>
      </c>
      <c r="AG2" s="59" t="str">
        <f t="shared" si="6"/>
        <v>星期一</v>
      </c>
      <c r="AH2" s="37">
        <f t="shared" si="7"/>
        <v>42898</v>
      </c>
      <c r="AI2" s="59" t="str">
        <f t="shared" ref="AI2:AM2" si="8">TEXT(AJ2,"aaaa")</f>
        <v>星期二</v>
      </c>
      <c r="AJ2" s="37">
        <f t="shared" si="7"/>
        <v>42899</v>
      </c>
      <c r="AK2" s="59" t="str">
        <f t="shared" si="8"/>
        <v>星期三</v>
      </c>
      <c r="AL2" s="37">
        <f t="shared" ref="AL2:AP2" si="9">DATE(YEAR(AJ2),MONTH(AJ2),DAY(AJ2)+1)</f>
        <v>42900</v>
      </c>
      <c r="AM2" s="59" t="str">
        <f t="shared" si="8"/>
        <v>星期四</v>
      </c>
      <c r="AN2" s="37">
        <f t="shared" si="9"/>
        <v>42901</v>
      </c>
      <c r="AO2" s="59" t="str">
        <f t="shared" ref="AO2:AS2" si="10">TEXT(AP2,"aaaa")</f>
        <v>星期五</v>
      </c>
      <c r="AP2" s="37">
        <f t="shared" si="9"/>
        <v>42902</v>
      </c>
      <c r="AQ2" s="59" t="str">
        <f t="shared" si="10"/>
        <v>星期六</v>
      </c>
      <c r="AR2" s="37">
        <f t="shared" ref="AR2:AV2" si="11">DATE(YEAR(AP2),MONTH(AP2),DAY(AP2)+1)</f>
        <v>42903</v>
      </c>
      <c r="AS2" s="59" t="str">
        <f t="shared" si="10"/>
        <v>星期日</v>
      </c>
      <c r="AT2" s="37">
        <f t="shared" si="11"/>
        <v>42904</v>
      </c>
      <c r="AU2" s="59" t="str">
        <f t="shared" ref="AU2:AY2" si="12">TEXT(AV2,"aaaa")</f>
        <v>星期一</v>
      </c>
      <c r="AV2" s="37">
        <f t="shared" si="11"/>
        <v>42905</v>
      </c>
      <c r="AW2" s="59" t="str">
        <f t="shared" si="12"/>
        <v>星期二</v>
      </c>
      <c r="AX2" s="37">
        <f t="shared" ref="AX2:BB2" si="13">DATE(YEAR(AV2),MONTH(AV2),DAY(AV2)+1)</f>
        <v>42906</v>
      </c>
      <c r="AY2" s="59" t="str">
        <f t="shared" si="12"/>
        <v>星期三</v>
      </c>
      <c r="AZ2" s="37">
        <f t="shared" si="13"/>
        <v>42907</v>
      </c>
      <c r="BA2" s="59" t="str">
        <f t="shared" ref="BA2:BE2" si="14">TEXT(BB2,"aaaa")</f>
        <v>星期四</v>
      </c>
      <c r="BB2" s="37">
        <f t="shared" si="13"/>
        <v>42908</v>
      </c>
      <c r="BC2" s="59" t="str">
        <f t="shared" si="14"/>
        <v>星期五</v>
      </c>
      <c r="BD2" s="37">
        <f t="shared" ref="BD2:BH2" si="15">DATE(YEAR(BB2),MONTH(BB2),DAY(BB2)+1)</f>
        <v>42909</v>
      </c>
      <c r="BE2" s="59" t="str">
        <f t="shared" si="14"/>
        <v>星期六</v>
      </c>
      <c r="BF2" s="37">
        <f t="shared" si="15"/>
        <v>42910</v>
      </c>
      <c r="BG2" s="59" t="str">
        <f t="shared" ref="BG2:BK2" si="16">TEXT(BH2,"aaaa")</f>
        <v>星期日</v>
      </c>
      <c r="BH2" s="37">
        <f t="shared" si="15"/>
        <v>42911</v>
      </c>
      <c r="BI2" s="59" t="str">
        <f t="shared" si="16"/>
        <v>星期一</v>
      </c>
      <c r="BJ2" s="37">
        <f t="shared" ref="BJ2:BN2" si="17">DATE(YEAR(BH2),MONTH(BH2),DAY(BH2)+1)</f>
        <v>42912</v>
      </c>
      <c r="BK2" s="59" t="str">
        <f t="shared" si="16"/>
        <v>星期二</v>
      </c>
      <c r="BL2" s="37">
        <f t="shared" si="17"/>
        <v>42913</v>
      </c>
      <c r="BM2" s="59" t="str">
        <f t="shared" ref="BM2:BQ2" si="18">TEXT(BN2,"aaaa")</f>
        <v>星期三</v>
      </c>
      <c r="BN2" s="37">
        <f t="shared" si="17"/>
        <v>42914</v>
      </c>
      <c r="BO2" s="59" t="str">
        <f t="shared" si="18"/>
        <v>星期四</v>
      </c>
      <c r="BP2" s="37">
        <f>DATE(YEAR(BN2),MONTH(BN2),DAY(BN2)+1)</f>
        <v>42915</v>
      </c>
      <c r="BQ2" s="59" t="str">
        <f t="shared" si="18"/>
        <v>星期五</v>
      </c>
      <c r="BR2" s="37">
        <f>DATE(YEAR(BP2),MONTH(BP2),DAY(BP2)+1)</f>
        <v>42916</v>
      </c>
    </row>
    <row r="3" ht="24" customHeight="1" spans="2:70">
      <c r="B3" s="8" t="s">
        <v>54</v>
      </c>
      <c r="C3" s="9"/>
      <c r="D3" s="9"/>
      <c r="E3" s="10"/>
      <c r="F3" s="8" t="s">
        <v>55</v>
      </c>
      <c r="G3" s="9"/>
      <c r="H3" s="9"/>
      <c r="J3" s="38"/>
      <c r="K3" s="39" t="s">
        <v>56</v>
      </c>
      <c r="L3" s="39" t="s">
        <v>57</v>
      </c>
      <c r="M3" s="39" t="s">
        <v>56</v>
      </c>
      <c r="N3" s="39" t="s">
        <v>57</v>
      </c>
      <c r="O3" s="39" t="s">
        <v>56</v>
      </c>
      <c r="P3" s="39" t="s">
        <v>57</v>
      </c>
      <c r="Q3" s="39" t="s">
        <v>56</v>
      </c>
      <c r="R3" s="39" t="s">
        <v>57</v>
      </c>
      <c r="S3" s="39" t="s">
        <v>56</v>
      </c>
      <c r="T3" s="39" t="s">
        <v>57</v>
      </c>
      <c r="U3" s="39" t="s">
        <v>56</v>
      </c>
      <c r="V3" s="39" t="s">
        <v>57</v>
      </c>
      <c r="W3" s="39" t="s">
        <v>56</v>
      </c>
      <c r="X3" s="39" t="s">
        <v>57</v>
      </c>
      <c r="Y3" s="39" t="s">
        <v>56</v>
      </c>
      <c r="Z3" s="39" t="s">
        <v>57</v>
      </c>
      <c r="AA3" s="39" t="s">
        <v>56</v>
      </c>
      <c r="AB3" s="39" t="s">
        <v>57</v>
      </c>
      <c r="AC3" s="39" t="s">
        <v>56</v>
      </c>
      <c r="AD3" s="39" t="s">
        <v>57</v>
      </c>
      <c r="AE3" s="39" t="s">
        <v>56</v>
      </c>
      <c r="AF3" s="39" t="s">
        <v>57</v>
      </c>
      <c r="AG3" s="39" t="s">
        <v>56</v>
      </c>
      <c r="AH3" s="39" t="s">
        <v>57</v>
      </c>
      <c r="AI3" s="39" t="s">
        <v>56</v>
      </c>
      <c r="AJ3" s="39" t="s">
        <v>57</v>
      </c>
      <c r="AK3" s="39" t="s">
        <v>56</v>
      </c>
      <c r="AL3" s="39" t="s">
        <v>57</v>
      </c>
      <c r="AM3" s="39" t="s">
        <v>56</v>
      </c>
      <c r="AN3" s="39" t="s">
        <v>57</v>
      </c>
      <c r="AO3" s="39" t="s">
        <v>56</v>
      </c>
      <c r="AP3" s="39" t="s">
        <v>57</v>
      </c>
      <c r="AQ3" s="39" t="s">
        <v>56</v>
      </c>
      <c r="AR3" s="39" t="s">
        <v>57</v>
      </c>
      <c r="AS3" s="39" t="s">
        <v>56</v>
      </c>
      <c r="AT3" s="39" t="s">
        <v>57</v>
      </c>
      <c r="AU3" s="39" t="s">
        <v>56</v>
      </c>
      <c r="AV3" s="39" t="s">
        <v>57</v>
      </c>
      <c r="AW3" s="39" t="s">
        <v>56</v>
      </c>
      <c r="AX3" s="39" t="s">
        <v>57</v>
      </c>
      <c r="AY3" s="39" t="s">
        <v>56</v>
      </c>
      <c r="AZ3" s="39" t="s">
        <v>57</v>
      </c>
      <c r="BA3" s="39" t="s">
        <v>56</v>
      </c>
      <c r="BB3" s="39" t="s">
        <v>57</v>
      </c>
      <c r="BC3" s="39" t="s">
        <v>56</v>
      </c>
      <c r="BD3" s="39" t="s">
        <v>57</v>
      </c>
      <c r="BE3" s="39" t="s">
        <v>56</v>
      </c>
      <c r="BF3" s="39" t="s">
        <v>57</v>
      </c>
      <c r="BG3" s="39" t="s">
        <v>56</v>
      </c>
      <c r="BH3" s="39" t="s">
        <v>57</v>
      </c>
      <c r="BI3" s="39" t="s">
        <v>56</v>
      </c>
      <c r="BJ3" s="39" t="s">
        <v>57</v>
      </c>
      <c r="BK3" s="39" t="s">
        <v>56</v>
      </c>
      <c r="BL3" s="39" t="s">
        <v>57</v>
      </c>
      <c r="BM3" s="39" t="s">
        <v>56</v>
      </c>
      <c r="BN3" s="39" t="s">
        <v>57</v>
      </c>
      <c r="BO3" s="39" t="s">
        <v>56</v>
      </c>
      <c r="BP3" s="39" t="s">
        <v>57</v>
      </c>
      <c r="BQ3" s="39" t="s">
        <v>56</v>
      </c>
      <c r="BR3" s="61" t="s">
        <v>57</v>
      </c>
    </row>
    <row r="4" ht="16.5" spans="2:70">
      <c r="B4" s="11" t="s">
        <v>58</v>
      </c>
      <c r="C4" s="11" t="s">
        <v>57</v>
      </c>
      <c r="D4" s="11" t="s">
        <v>59</v>
      </c>
      <c r="E4" s="12"/>
      <c r="F4" s="11" t="s">
        <v>58</v>
      </c>
      <c r="G4" s="11" t="s">
        <v>57</v>
      </c>
      <c r="H4" s="11" t="s">
        <v>60</v>
      </c>
      <c r="J4" s="40" t="s">
        <v>21</v>
      </c>
      <c r="K4" s="41"/>
      <c r="L4" s="42"/>
      <c r="M4" s="41"/>
      <c r="N4" s="42"/>
      <c r="O4" s="41"/>
      <c r="P4" s="42"/>
      <c r="Q4" s="41"/>
      <c r="R4" s="42"/>
      <c r="S4" s="41"/>
      <c r="T4" s="42"/>
      <c r="U4" s="41"/>
      <c r="V4" s="42"/>
      <c r="W4" s="41"/>
      <c r="X4" s="42"/>
      <c r="Y4" s="41"/>
      <c r="Z4" s="42"/>
      <c r="AA4" s="41"/>
      <c r="AB4" s="42"/>
      <c r="AC4" s="41"/>
      <c r="AD4" s="42"/>
      <c r="AE4" s="41"/>
      <c r="AF4" s="42"/>
      <c r="AG4" s="41"/>
      <c r="AH4" s="42"/>
      <c r="AI4" s="41"/>
      <c r="AJ4" s="42"/>
      <c r="AK4" s="41"/>
      <c r="AL4" s="42"/>
      <c r="AM4" s="41"/>
      <c r="AN4" s="42"/>
      <c r="AO4" s="41"/>
      <c r="AP4" s="42"/>
      <c r="AQ4" s="41"/>
      <c r="AR4" s="42"/>
      <c r="AS4" s="41"/>
      <c r="AT4" s="42"/>
      <c r="AU4" s="41"/>
      <c r="AV4" s="42"/>
      <c r="AW4" s="41"/>
      <c r="AX4" s="42"/>
      <c r="AY4" s="41"/>
      <c r="AZ4" s="42"/>
      <c r="BA4" s="41"/>
      <c r="BB4" s="42"/>
      <c r="BC4" s="41"/>
      <c r="BD4" s="42"/>
      <c r="BE4" s="41"/>
      <c r="BF4" s="42"/>
      <c r="BG4" s="41"/>
      <c r="BH4" s="42"/>
      <c r="BI4" s="41"/>
      <c r="BJ4" s="42"/>
      <c r="BK4" s="41"/>
      <c r="BL4" s="42"/>
      <c r="BM4" s="41"/>
      <c r="BN4" s="42"/>
      <c r="BO4" s="41"/>
      <c r="BP4" s="42"/>
      <c r="BQ4" s="41"/>
      <c r="BR4" s="42"/>
    </row>
    <row r="5" spans="2:70">
      <c r="B5" s="13" t="s">
        <v>61</v>
      </c>
      <c r="C5" s="14"/>
      <c r="D5" s="15"/>
      <c r="E5" s="12"/>
      <c r="F5" s="16" t="s">
        <v>21</v>
      </c>
      <c r="G5" s="17">
        <f>IF(SUM(K7:BR7)&lt;0.5,"￥",SUM(K7:BR7))</f>
        <v>172.7</v>
      </c>
      <c r="H5" s="18">
        <f t="shared" ref="H5:H11" si="19">IF(ISERROR(G5/$G$12),"%",G5/$G$12)</f>
        <v>0.136887493857104</v>
      </c>
      <c r="J5" s="43"/>
      <c r="K5" s="44"/>
      <c r="L5" s="45"/>
      <c r="M5" s="44"/>
      <c r="N5" s="45"/>
      <c r="O5" s="44"/>
      <c r="P5" s="45"/>
      <c r="Q5" s="44"/>
      <c r="R5" s="45"/>
      <c r="S5" s="44"/>
      <c r="T5" s="45"/>
      <c r="U5" s="44"/>
      <c r="V5" s="45"/>
      <c r="W5" s="44"/>
      <c r="X5" s="45"/>
      <c r="Y5" s="44"/>
      <c r="Z5" s="45"/>
      <c r="AA5" s="44"/>
      <c r="AB5" s="45"/>
      <c r="AC5" s="44"/>
      <c r="AD5" s="45"/>
      <c r="AE5" s="44"/>
      <c r="AF5" s="45"/>
      <c r="AG5" s="44"/>
      <c r="AH5" s="45"/>
      <c r="AI5" s="44"/>
      <c r="AJ5" s="45">
        <v>80</v>
      </c>
      <c r="AK5" s="44"/>
      <c r="AL5" s="45"/>
      <c r="AM5" s="44"/>
      <c r="AN5" s="45">
        <v>2</v>
      </c>
      <c r="AO5" s="44"/>
      <c r="AP5" s="45"/>
      <c r="AQ5" s="44"/>
      <c r="AR5" s="45"/>
      <c r="AS5" s="44"/>
      <c r="AT5" s="45"/>
      <c r="AU5" s="44"/>
      <c r="AV5" s="45"/>
      <c r="AW5" s="44"/>
      <c r="AX5" s="45"/>
      <c r="AY5" s="44"/>
      <c r="AZ5" s="45"/>
      <c r="BA5" s="44"/>
      <c r="BB5" s="45"/>
      <c r="BC5" s="44"/>
      <c r="BD5" s="45"/>
      <c r="BE5" s="44"/>
      <c r="BF5" s="45"/>
      <c r="BG5" s="44"/>
      <c r="BH5" s="45"/>
      <c r="BI5" s="44"/>
      <c r="BJ5" s="45"/>
      <c r="BK5" s="44"/>
      <c r="BL5" s="45"/>
      <c r="BM5" s="44"/>
      <c r="BN5" s="45"/>
      <c r="BO5" s="44"/>
      <c r="BP5" s="45">
        <v>40</v>
      </c>
      <c r="BQ5" s="62"/>
      <c r="BR5" s="63"/>
    </row>
    <row r="6" spans="2:70">
      <c r="B6" s="13" t="s">
        <v>62</v>
      </c>
      <c r="C6" s="14"/>
      <c r="D6" s="15"/>
      <c r="E6" s="12"/>
      <c r="F6" s="16" t="s">
        <v>22</v>
      </c>
      <c r="G6" s="17">
        <f>IF(SUM(K11:BR11)&lt;0.5,"￥",SUM(K11:BR11))</f>
        <v>1088.92</v>
      </c>
      <c r="H6" s="18">
        <f t="shared" si="19"/>
        <v>0.863112506142896</v>
      </c>
      <c r="J6" s="43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  <c r="AD6" s="47"/>
      <c r="AE6" s="46"/>
      <c r="AF6" s="47"/>
      <c r="AG6" s="46"/>
      <c r="AH6" s="47"/>
      <c r="AI6" s="46"/>
      <c r="AJ6" s="47"/>
      <c r="AK6" s="46"/>
      <c r="AL6" s="47"/>
      <c r="AM6" s="46"/>
      <c r="AN6" s="47">
        <v>50.7</v>
      </c>
      <c r="AO6" s="46"/>
      <c r="AP6" s="47"/>
      <c r="AQ6" s="46"/>
      <c r="AR6" s="47"/>
      <c r="AS6" s="46"/>
      <c r="AT6" s="47"/>
      <c r="AU6" s="46"/>
      <c r="AV6" s="47"/>
      <c r="AW6" s="46"/>
      <c r="AX6" s="47"/>
      <c r="AY6" s="46"/>
      <c r="AZ6" s="47"/>
      <c r="BA6" s="46"/>
      <c r="BB6" s="47"/>
      <c r="BC6" s="46"/>
      <c r="BD6" s="47"/>
      <c r="BE6" s="46"/>
      <c r="BF6" s="47"/>
      <c r="BG6" s="46"/>
      <c r="BH6" s="47"/>
      <c r="BI6" s="46"/>
      <c r="BJ6" s="47"/>
      <c r="BK6" s="46"/>
      <c r="BL6" s="47"/>
      <c r="BM6" s="46"/>
      <c r="BN6" s="47"/>
      <c r="BO6" s="46"/>
      <c r="BP6" s="47"/>
      <c r="BQ6" s="64"/>
      <c r="BR6" s="65"/>
    </row>
    <row r="7" ht="17.25" spans="2:70">
      <c r="B7" s="19" t="s">
        <v>73</v>
      </c>
      <c r="C7" s="20" t="str">
        <f>IF(SUM(C5:C6)&gt;0,SUM(C5:C6),"0")</f>
        <v>0</v>
      </c>
      <c r="D7" s="21"/>
      <c r="E7" s="12"/>
      <c r="F7" s="16" t="s">
        <v>23</v>
      </c>
      <c r="G7" s="17" t="str">
        <f>IF(SUM(K14:BR14)&lt;0.5,"￥",SUM(K14:BR14))</f>
        <v>￥</v>
      </c>
      <c r="H7" s="18" t="str">
        <f t="shared" si="19"/>
        <v>%</v>
      </c>
      <c r="J7" s="43" t="s">
        <v>64</v>
      </c>
      <c r="K7" s="48" t="str">
        <f t="shared" ref="K7:O7" si="20">IF(SUM(L4:L6)&lt;0.5,"",SUM(L4:L6))</f>
        <v/>
      </c>
      <c r="L7" s="49"/>
      <c r="M7" s="48" t="str">
        <f t="shared" si="20"/>
        <v/>
      </c>
      <c r="N7" s="49"/>
      <c r="O7" s="48" t="str">
        <f t="shared" si="20"/>
        <v/>
      </c>
      <c r="P7" s="49"/>
      <c r="Q7" s="48" t="str">
        <f t="shared" ref="Q7:U7" si="21">IF(SUM(R4:R6)&lt;0.5,"",SUM(R4:R6))</f>
        <v/>
      </c>
      <c r="R7" s="49"/>
      <c r="S7" s="48" t="str">
        <f t="shared" si="21"/>
        <v/>
      </c>
      <c r="T7" s="49"/>
      <c r="U7" s="48" t="str">
        <f t="shared" si="21"/>
        <v/>
      </c>
      <c r="V7" s="49"/>
      <c r="W7" s="48" t="str">
        <f t="shared" ref="W7:AA7" si="22">IF(SUM(X4:X6)&lt;0.5,"",SUM(X4:X6))</f>
        <v/>
      </c>
      <c r="X7" s="49"/>
      <c r="Y7" s="48" t="str">
        <f t="shared" si="22"/>
        <v/>
      </c>
      <c r="Z7" s="49"/>
      <c r="AA7" s="48" t="str">
        <f t="shared" si="22"/>
        <v/>
      </c>
      <c r="AB7" s="49"/>
      <c r="AC7" s="48" t="str">
        <f t="shared" ref="AC7:AG7" si="23">IF(SUM(AD4:AD6)&lt;0.5,"",SUM(AD4:AD6))</f>
        <v/>
      </c>
      <c r="AD7" s="49"/>
      <c r="AE7" s="48" t="str">
        <f t="shared" si="23"/>
        <v/>
      </c>
      <c r="AF7" s="49"/>
      <c r="AG7" s="48" t="str">
        <f t="shared" si="23"/>
        <v/>
      </c>
      <c r="AH7" s="49"/>
      <c r="AI7" s="48">
        <f t="shared" ref="AI7:AM7" si="24">IF(SUM(AJ4:AJ6)&lt;0.5,"",SUM(AJ4:AJ6))</f>
        <v>80</v>
      </c>
      <c r="AJ7" s="49"/>
      <c r="AK7" s="48" t="str">
        <f t="shared" si="24"/>
        <v/>
      </c>
      <c r="AL7" s="49"/>
      <c r="AM7" s="48">
        <f t="shared" si="24"/>
        <v>52.7</v>
      </c>
      <c r="AN7" s="49"/>
      <c r="AO7" s="48" t="str">
        <f t="shared" ref="AO7:AS7" si="25">IF(SUM(AP4:AP6)&lt;0.5,"",SUM(AP4:AP6))</f>
        <v/>
      </c>
      <c r="AP7" s="49"/>
      <c r="AQ7" s="48" t="str">
        <f t="shared" si="25"/>
        <v/>
      </c>
      <c r="AR7" s="49"/>
      <c r="AS7" s="48" t="str">
        <f t="shared" si="25"/>
        <v/>
      </c>
      <c r="AT7" s="49"/>
      <c r="AU7" s="48" t="str">
        <f t="shared" ref="AU7:AY7" si="26">IF(SUM(AV4:AV6)&lt;0.5,"",SUM(AV4:AV6))</f>
        <v/>
      </c>
      <c r="AV7" s="49"/>
      <c r="AW7" s="48" t="str">
        <f t="shared" si="26"/>
        <v/>
      </c>
      <c r="AX7" s="49"/>
      <c r="AY7" s="48" t="str">
        <f t="shared" si="26"/>
        <v/>
      </c>
      <c r="AZ7" s="49"/>
      <c r="BA7" s="48" t="str">
        <f t="shared" ref="BA7:BE7" si="27">IF(SUM(BB4:BB6)&lt;0.5,"",SUM(BB4:BB6))</f>
        <v/>
      </c>
      <c r="BB7" s="49"/>
      <c r="BC7" s="48" t="str">
        <f t="shared" si="27"/>
        <v/>
      </c>
      <c r="BD7" s="49"/>
      <c r="BE7" s="48" t="str">
        <f t="shared" si="27"/>
        <v/>
      </c>
      <c r="BF7" s="49"/>
      <c r="BG7" s="48" t="str">
        <f t="shared" ref="BG7:BK7" si="28">IF(SUM(BH4:BH6)&lt;0.5,"",SUM(BH4:BH6))</f>
        <v/>
      </c>
      <c r="BH7" s="49"/>
      <c r="BI7" s="48" t="str">
        <f t="shared" si="28"/>
        <v/>
      </c>
      <c r="BJ7" s="49"/>
      <c r="BK7" s="48" t="str">
        <f t="shared" si="28"/>
        <v/>
      </c>
      <c r="BL7" s="49"/>
      <c r="BM7" s="48" t="str">
        <f t="shared" ref="BM7:BQ7" si="29">IF(SUM(BN4:BN6)&lt;0.5,"",SUM(BN4:BN6))</f>
        <v/>
      </c>
      <c r="BN7" s="49"/>
      <c r="BO7" s="48">
        <f t="shared" si="29"/>
        <v>40</v>
      </c>
      <c r="BP7" s="49"/>
      <c r="BQ7" s="48" t="str">
        <f t="shared" si="29"/>
        <v/>
      </c>
      <c r="BR7" s="66"/>
    </row>
    <row r="8" ht="16.5" spans="2:70">
      <c r="B8" s="22" t="s">
        <v>65</v>
      </c>
      <c r="E8" s="10"/>
      <c r="F8" s="16" t="s">
        <v>24</v>
      </c>
      <c r="G8" s="17" t="str">
        <f>IF(SUM(K17:BR17)&lt;0.5,"￥",SUM(K17:BR17))</f>
        <v>￥</v>
      </c>
      <c r="H8" s="18" t="str">
        <f t="shared" si="19"/>
        <v>%</v>
      </c>
      <c r="J8" s="50" t="s">
        <v>22</v>
      </c>
      <c r="K8" s="41"/>
      <c r="L8" s="42"/>
      <c r="M8" s="41"/>
      <c r="N8" s="42"/>
      <c r="O8" s="41"/>
      <c r="P8" s="42"/>
      <c r="Q8" s="41"/>
      <c r="R8" s="42"/>
      <c r="S8" s="41"/>
      <c r="T8" s="42"/>
      <c r="U8" s="41"/>
      <c r="V8" s="42"/>
      <c r="W8" s="41"/>
      <c r="X8" s="42"/>
      <c r="Y8" s="41"/>
      <c r="Z8" s="42"/>
      <c r="AA8" s="41"/>
      <c r="AB8" s="42"/>
      <c r="AC8" s="41"/>
      <c r="AD8" s="42"/>
      <c r="AE8" s="41"/>
      <c r="AF8" s="42"/>
      <c r="AG8" s="41"/>
      <c r="AH8" s="42"/>
      <c r="AI8" s="41"/>
      <c r="AJ8" s="42"/>
      <c r="AK8" s="41"/>
      <c r="AL8" s="42"/>
      <c r="AM8" s="41"/>
      <c r="AN8" s="42"/>
      <c r="AO8" s="41"/>
      <c r="AP8" s="42"/>
      <c r="AQ8" s="41"/>
      <c r="AR8" s="42"/>
      <c r="AS8" s="41"/>
      <c r="AT8" s="42"/>
      <c r="AU8" s="41"/>
      <c r="AV8" s="42"/>
      <c r="AW8" s="41"/>
      <c r="AX8" s="42"/>
      <c r="AY8" s="41"/>
      <c r="AZ8" s="42"/>
      <c r="BA8" s="41"/>
      <c r="BB8" s="42"/>
      <c r="BC8" s="41"/>
      <c r="BD8" s="42"/>
      <c r="BE8" s="41"/>
      <c r="BF8" s="42"/>
      <c r="BG8" s="41"/>
      <c r="BH8" s="42"/>
      <c r="BI8" s="41"/>
      <c r="BJ8" s="42"/>
      <c r="BK8" s="41"/>
      <c r="BL8" s="42"/>
      <c r="BM8" s="41"/>
      <c r="BN8" s="42"/>
      <c r="BO8" s="41"/>
      <c r="BP8" s="42"/>
      <c r="BQ8" s="67"/>
      <c r="BR8" s="68"/>
    </row>
    <row r="9" spans="2:70">
      <c r="B9" s="23" t="s">
        <v>66</v>
      </c>
      <c r="C9" s="24"/>
      <c r="D9" s="25" t="s">
        <v>74</v>
      </c>
      <c r="E9" s="12"/>
      <c r="F9" s="16" t="s">
        <v>25</v>
      </c>
      <c r="G9" s="17" t="str">
        <f>IF(SUM(K20:BR20)&lt;0.5,"￥",SUM(K20:BR20))</f>
        <v>￥</v>
      </c>
      <c r="H9" s="18" t="str">
        <f t="shared" si="19"/>
        <v>%</v>
      </c>
      <c r="J9" s="43"/>
      <c r="K9" s="44"/>
      <c r="L9" s="45">
        <v>-105.55</v>
      </c>
      <c r="M9" s="44"/>
      <c r="N9" s="45">
        <v>9.52</v>
      </c>
      <c r="O9" s="44"/>
      <c r="P9" s="45"/>
      <c r="Q9" s="44"/>
      <c r="R9" s="45"/>
      <c r="S9" s="44"/>
      <c r="T9" s="45">
        <v>57.73</v>
      </c>
      <c r="U9" s="44"/>
      <c r="V9" s="45">
        <v>124.54</v>
      </c>
      <c r="W9" s="44"/>
      <c r="X9" s="45">
        <v>268.68</v>
      </c>
      <c r="Y9" s="44"/>
      <c r="Z9" s="45">
        <v>102.61</v>
      </c>
      <c r="AA9" s="44"/>
      <c r="AB9" s="45">
        <v>46.58</v>
      </c>
      <c r="AC9" s="44"/>
      <c r="AD9" s="45"/>
      <c r="AE9" s="44"/>
      <c r="AF9" s="45"/>
      <c r="AG9" s="44"/>
      <c r="AH9" s="45">
        <v>-67.46</v>
      </c>
      <c r="AI9" s="44"/>
      <c r="AJ9" s="45"/>
      <c r="AK9" s="44"/>
      <c r="AL9" s="45">
        <v>-75.72</v>
      </c>
      <c r="AM9" s="44"/>
      <c r="AN9" s="45">
        <v>40.85</v>
      </c>
      <c r="AO9" s="44"/>
      <c r="AP9" s="45">
        <v>6.5</v>
      </c>
      <c r="AQ9" s="44"/>
      <c r="AR9" s="45"/>
      <c r="AS9" s="44"/>
      <c r="AT9" s="45"/>
      <c r="AU9" s="44"/>
      <c r="AV9" s="45"/>
      <c r="AW9" s="44"/>
      <c r="AX9" s="45">
        <v>5.76</v>
      </c>
      <c r="AY9" s="44"/>
      <c r="AZ9" s="45">
        <v>100.92</v>
      </c>
      <c r="BA9" s="44"/>
      <c r="BB9" s="45"/>
      <c r="BC9" s="44"/>
      <c r="BD9" s="45">
        <v>-100.97</v>
      </c>
      <c r="BE9" s="44"/>
      <c r="BF9" s="45">
        <v>114.72</v>
      </c>
      <c r="BG9" s="44"/>
      <c r="BH9" s="45"/>
      <c r="BI9" s="44"/>
      <c r="BJ9" s="45">
        <v>183</v>
      </c>
      <c r="BK9" s="44"/>
      <c r="BL9" s="45">
        <v>34.2</v>
      </c>
      <c r="BM9" s="44"/>
      <c r="BN9" s="45">
        <v>71.67</v>
      </c>
      <c r="BO9" s="44"/>
      <c r="BP9" s="45">
        <v>58.32</v>
      </c>
      <c r="BQ9" s="62"/>
      <c r="BR9" s="63">
        <v>48.25</v>
      </c>
    </row>
    <row r="10" spans="2:70">
      <c r="B10" s="23" t="s">
        <v>68</v>
      </c>
      <c r="C10" s="26">
        <f>G12</f>
        <v>1261.62</v>
      </c>
      <c r="D10" s="27"/>
      <c r="E10" s="28"/>
      <c r="F10" s="16" t="s">
        <v>26</v>
      </c>
      <c r="G10" s="17" t="str">
        <f>IF(SUM(K23:BR23)&lt;0.5,"￥",SUM(K23:BR23))</f>
        <v>￥</v>
      </c>
      <c r="H10" s="18" t="str">
        <f t="shared" si="19"/>
        <v>%</v>
      </c>
      <c r="J10" s="43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  <c r="AD10" s="47"/>
      <c r="AE10" s="46"/>
      <c r="AF10" s="47"/>
      <c r="AG10" s="46"/>
      <c r="AH10" s="47"/>
      <c r="AI10" s="46"/>
      <c r="AJ10" s="47"/>
      <c r="AK10" s="46"/>
      <c r="AL10" s="47">
        <v>76.3</v>
      </c>
      <c r="AM10" s="46"/>
      <c r="AN10" s="47"/>
      <c r="AO10" s="46"/>
      <c r="AP10" s="47"/>
      <c r="AQ10" s="46"/>
      <c r="AR10" s="47"/>
      <c r="AS10" s="46"/>
      <c r="AT10" s="47"/>
      <c r="AU10" s="46"/>
      <c r="AV10" s="47"/>
      <c r="AW10" s="46"/>
      <c r="AX10" s="47">
        <v>88.47</v>
      </c>
      <c r="AY10" s="46"/>
      <c r="AZ10" s="47"/>
      <c r="BA10" s="46"/>
      <c r="BB10" s="47"/>
      <c r="BC10" s="46"/>
      <c r="BD10" s="47"/>
      <c r="BE10" s="46"/>
      <c r="BF10" s="47"/>
      <c r="BG10" s="46"/>
      <c r="BH10" s="47"/>
      <c r="BI10" s="46"/>
      <c r="BJ10" s="47"/>
      <c r="BK10" s="46"/>
      <c r="BL10" s="47"/>
      <c r="BM10" s="46"/>
      <c r="BN10" s="47"/>
      <c r="BO10" s="46"/>
      <c r="BP10" s="47"/>
      <c r="BQ10" s="64"/>
      <c r="BR10" s="65"/>
    </row>
    <row r="11" ht="17.25" spans="2:70">
      <c r="B11" s="23" t="s">
        <v>69</v>
      </c>
      <c r="C11" s="26">
        <f>IF(AND(C9="",C10="0"),"0",SUM(C9,-C10))</f>
        <v>-1261.62</v>
      </c>
      <c r="D11" s="29"/>
      <c r="E11" s="28"/>
      <c r="F11" s="30"/>
      <c r="G11" s="17" t="str">
        <f>IF(SUM(K28:BR28)&lt;0.5,"￥",SUM(K28:BR28))</f>
        <v>￥</v>
      </c>
      <c r="H11" s="18" t="str">
        <f t="shared" si="19"/>
        <v>%</v>
      </c>
      <c r="J11" s="43" t="s">
        <v>64</v>
      </c>
      <c r="K11" s="48">
        <f>IF(,,SUM(L8:L10))</f>
        <v>-105.55</v>
      </c>
      <c r="L11" s="49"/>
      <c r="M11" s="48">
        <f>IF(,,SUM(N8:N10))</f>
        <v>9.52</v>
      </c>
      <c r="N11" s="49"/>
      <c r="O11" s="48">
        <f>IF(,,SUM(P8:P10))</f>
        <v>0</v>
      </c>
      <c r="P11" s="49"/>
      <c r="Q11" s="48">
        <f>IF(,,SUM(R8:R10))</f>
        <v>0</v>
      </c>
      <c r="R11" s="49"/>
      <c r="S11" s="48">
        <f>IF(,,SUM(T8:T10))</f>
        <v>57.73</v>
      </c>
      <c r="T11" s="49"/>
      <c r="U11" s="48">
        <f>IF(,,SUM(V8:V10))</f>
        <v>124.54</v>
      </c>
      <c r="V11" s="49"/>
      <c r="W11" s="48">
        <f>IF(,,SUM(X8:X10))</f>
        <v>268.68</v>
      </c>
      <c r="X11" s="49"/>
      <c r="Y11" s="48">
        <f>IF(,,SUM(Z8:Z10))</f>
        <v>102.61</v>
      </c>
      <c r="Z11" s="49"/>
      <c r="AA11" s="48">
        <f>IF(,,SUM(AB8:AB10))</f>
        <v>46.58</v>
      </c>
      <c r="AB11" s="49"/>
      <c r="AC11" s="48">
        <f>IF(,,SUM(AD8:AD10))</f>
        <v>0</v>
      </c>
      <c r="AD11" s="49"/>
      <c r="AE11" s="48">
        <f>IF(,,SUM(AF8:AF10))</f>
        <v>0</v>
      </c>
      <c r="AF11" s="49"/>
      <c r="AG11" s="48">
        <f>IF(,,SUM(AH8:AH10))</f>
        <v>-67.46</v>
      </c>
      <c r="AH11" s="49"/>
      <c r="AI11" s="48">
        <f>IF(,,SUM(AJ8:AJ10))</f>
        <v>0</v>
      </c>
      <c r="AJ11" s="49"/>
      <c r="AK11" s="48">
        <f>IF(,,SUM(AL8:AL10))</f>
        <v>0.579999999999998</v>
      </c>
      <c r="AL11" s="49"/>
      <c r="AM11" s="48">
        <f>IF(,,SUM(AN8:AN10))</f>
        <v>40.85</v>
      </c>
      <c r="AN11" s="49"/>
      <c r="AO11" s="48">
        <f>IF(,,SUM(AP8:AP10))</f>
        <v>6.5</v>
      </c>
      <c r="AP11" s="49"/>
      <c r="AQ11" s="48">
        <f>IF(,,SUM(AR8:AR10))</f>
        <v>0</v>
      </c>
      <c r="AR11" s="49"/>
      <c r="AS11" s="48">
        <f>IF(,,SUM(AT8:AT10))</f>
        <v>0</v>
      </c>
      <c r="AT11" s="49"/>
      <c r="AU11" s="48">
        <f>IF(,,SUM(AV8:AV10))</f>
        <v>0</v>
      </c>
      <c r="AV11" s="49"/>
      <c r="AW11" s="48">
        <f>IF(,,SUM(AX8:AX10))</f>
        <v>94.23</v>
      </c>
      <c r="AX11" s="49"/>
      <c r="AY11" s="48">
        <f>IF(,,SUM(AZ8:AZ10))</f>
        <v>100.92</v>
      </c>
      <c r="AZ11" s="49"/>
      <c r="BA11" s="48">
        <f>IF(,,SUM(BB8:BB10))</f>
        <v>0</v>
      </c>
      <c r="BB11" s="49"/>
      <c r="BC11" s="48">
        <f>IF(,,SUM(BD8:BD10))</f>
        <v>-100.97</v>
      </c>
      <c r="BD11" s="49"/>
      <c r="BE11" s="48">
        <f>IF(,,SUM(BF8:BF10))</f>
        <v>114.72</v>
      </c>
      <c r="BF11" s="49"/>
      <c r="BG11" s="48">
        <f>IF(,,SUM(BH8:BH10))</f>
        <v>0</v>
      </c>
      <c r="BH11" s="49"/>
      <c r="BI11" s="48">
        <f>IF(,,SUM(BJ8:BJ10))</f>
        <v>183</v>
      </c>
      <c r="BJ11" s="49"/>
      <c r="BK11" s="48">
        <f>IF(,,SUM(BL8:BL10))</f>
        <v>34.2</v>
      </c>
      <c r="BL11" s="49"/>
      <c r="BM11" s="48">
        <f>IF(,,SUM(BN8:BN10))</f>
        <v>71.67</v>
      </c>
      <c r="BN11" s="49"/>
      <c r="BO11" s="48">
        <f>IF(,,SUM(BP8:BP10))</f>
        <v>58.32</v>
      </c>
      <c r="BP11" s="49"/>
      <c r="BQ11" s="48">
        <f>IF(,,SUM(BR8:BR10))</f>
        <v>48.25</v>
      </c>
      <c r="BR11" s="49"/>
    </row>
    <row r="12" spans="2:70">
      <c r="B12" s="23" t="s">
        <v>75</v>
      </c>
      <c r="C12" s="26">
        <f>SUM(May!D12)</f>
        <v>-4127.09</v>
      </c>
      <c r="D12" s="31">
        <f>C7-C10+C12</f>
        <v>-5388.71</v>
      </c>
      <c r="E12" s="28"/>
      <c r="F12" s="19" t="s">
        <v>71</v>
      </c>
      <c r="G12" s="20">
        <f>IF(SUM(G5:G11)&gt;0,SUM(G5:G11),"0")</f>
        <v>1261.62</v>
      </c>
      <c r="H12" s="21"/>
      <c r="J12" s="50" t="s">
        <v>23</v>
      </c>
      <c r="K12" s="44"/>
      <c r="L12" s="45"/>
      <c r="M12" s="44"/>
      <c r="N12" s="45"/>
      <c r="O12" s="44"/>
      <c r="P12" s="45"/>
      <c r="Q12" s="44"/>
      <c r="R12" s="45"/>
      <c r="S12" s="44"/>
      <c r="T12" s="45"/>
      <c r="U12" s="44"/>
      <c r="V12" s="45"/>
      <c r="W12" s="44"/>
      <c r="X12" s="45"/>
      <c r="Y12" s="44"/>
      <c r="Z12" s="45"/>
      <c r="AA12" s="44"/>
      <c r="AB12" s="45"/>
      <c r="AC12" s="44"/>
      <c r="AD12" s="45"/>
      <c r="AE12" s="44"/>
      <c r="AF12" s="45"/>
      <c r="AG12" s="44"/>
      <c r="AH12" s="45"/>
      <c r="AI12" s="44"/>
      <c r="AJ12" s="45"/>
      <c r="AK12" s="44"/>
      <c r="AL12" s="45"/>
      <c r="AM12" s="44"/>
      <c r="AN12" s="45"/>
      <c r="AO12" s="44"/>
      <c r="AP12" s="45"/>
      <c r="AQ12" s="44"/>
      <c r="AR12" s="45"/>
      <c r="AS12" s="44"/>
      <c r="AT12" s="45"/>
      <c r="AU12" s="44"/>
      <c r="AV12" s="45"/>
      <c r="AW12" s="44"/>
      <c r="AX12" s="45"/>
      <c r="AY12" s="44"/>
      <c r="AZ12" s="45"/>
      <c r="BA12" s="44"/>
      <c r="BB12" s="45"/>
      <c r="BC12" s="44"/>
      <c r="BD12" s="45"/>
      <c r="BE12" s="44"/>
      <c r="BF12" s="45"/>
      <c r="BG12" s="44"/>
      <c r="BH12" s="45"/>
      <c r="BI12" s="44"/>
      <c r="BJ12" s="45"/>
      <c r="BK12" s="44"/>
      <c r="BL12" s="45"/>
      <c r="BM12" s="44"/>
      <c r="BN12" s="45"/>
      <c r="BO12" s="44"/>
      <c r="BP12" s="45"/>
      <c r="BQ12" s="62"/>
      <c r="BR12" s="63"/>
    </row>
    <row r="13" spans="5:70">
      <c r="E13" s="28"/>
      <c r="J13" s="43"/>
      <c r="K13" s="46"/>
      <c r="L13" s="47"/>
      <c r="M13" s="46"/>
      <c r="N13" s="47"/>
      <c r="O13" s="46"/>
      <c r="P13" s="47"/>
      <c r="Q13" s="46"/>
      <c r="R13" s="47"/>
      <c r="S13" s="46"/>
      <c r="T13" s="47"/>
      <c r="U13" s="46"/>
      <c r="V13" s="47"/>
      <c r="W13" s="46"/>
      <c r="X13" s="47"/>
      <c r="Y13" s="46"/>
      <c r="Z13" s="47"/>
      <c r="AA13" s="46"/>
      <c r="AB13" s="47"/>
      <c r="AC13" s="46"/>
      <c r="AD13" s="47"/>
      <c r="AE13" s="46"/>
      <c r="AF13" s="47"/>
      <c r="AG13" s="46"/>
      <c r="AH13" s="47"/>
      <c r="AI13" s="46"/>
      <c r="AJ13" s="47"/>
      <c r="AK13" s="46"/>
      <c r="AL13" s="47"/>
      <c r="AM13" s="46"/>
      <c r="AN13" s="47"/>
      <c r="AO13" s="46"/>
      <c r="AP13" s="47"/>
      <c r="AQ13" s="46"/>
      <c r="AR13" s="47"/>
      <c r="AS13" s="46"/>
      <c r="AT13" s="47"/>
      <c r="AU13" s="46"/>
      <c r="AV13" s="47"/>
      <c r="AW13" s="46"/>
      <c r="AX13" s="47"/>
      <c r="AY13" s="46"/>
      <c r="AZ13" s="47"/>
      <c r="BA13" s="46"/>
      <c r="BB13" s="47"/>
      <c r="BC13" s="46"/>
      <c r="BD13" s="47"/>
      <c r="BE13" s="46"/>
      <c r="BF13" s="47"/>
      <c r="BG13" s="46"/>
      <c r="BH13" s="47"/>
      <c r="BI13" s="46"/>
      <c r="BJ13" s="47"/>
      <c r="BK13" s="46"/>
      <c r="BL13" s="47"/>
      <c r="BM13" s="46"/>
      <c r="BN13" s="47"/>
      <c r="BO13" s="46"/>
      <c r="BP13" s="47"/>
      <c r="BQ13" s="64"/>
      <c r="BR13" s="65"/>
    </row>
    <row r="14" ht="17.25" spans="5:70">
      <c r="E14" s="28"/>
      <c r="F14" s="28"/>
      <c r="G14" s="28"/>
      <c r="H14" s="28"/>
      <c r="J14" s="43" t="s">
        <v>64</v>
      </c>
      <c r="K14" s="48" t="str">
        <f t="shared" ref="K14:O14" si="30">IF(SUM(L12:L13)&lt;0.5,"",SUM(L12:L13))</f>
        <v/>
      </c>
      <c r="L14" s="49"/>
      <c r="M14" s="48" t="str">
        <f t="shared" si="30"/>
        <v/>
      </c>
      <c r="N14" s="49"/>
      <c r="O14" s="48" t="str">
        <f t="shared" si="30"/>
        <v/>
      </c>
      <c r="P14" s="49"/>
      <c r="Q14" s="48" t="str">
        <f t="shared" ref="Q14:U14" si="31">IF(SUM(R12:R13)&lt;0.5,"",SUM(R12:R13))</f>
        <v/>
      </c>
      <c r="R14" s="49"/>
      <c r="S14" s="48" t="str">
        <f t="shared" si="31"/>
        <v/>
      </c>
      <c r="T14" s="49"/>
      <c r="U14" s="48" t="str">
        <f t="shared" si="31"/>
        <v/>
      </c>
      <c r="V14" s="49"/>
      <c r="W14" s="48" t="str">
        <f t="shared" ref="W14:AA14" si="32">IF(SUM(X12:X13)&lt;0.5,"",SUM(X12:X13))</f>
        <v/>
      </c>
      <c r="X14" s="49"/>
      <c r="Y14" s="48" t="str">
        <f t="shared" si="32"/>
        <v/>
      </c>
      <c r="Z14" s="49"/>
      <c r="AA14" s="48" t="str">
        <f t="shared" si="32"/>
        <v/>
      </c>
      <c r="AB14" s="49"/>
      <c r="AC14" s="48" t="str">
        <f t="shared" ref="AC14:AG14" si="33">IF(SUM(AD12:AD13)&lt;0.5,"",SUM(AD12:AD13))</f>
        <v/>
      </c>
      <c r="AD14" s="49"/>
      <c r="AE14" s="48" t="str">
        <f t="shared" si="33"/>
        <v/>
      </c>
      <c r="AF14" s="49"/>
      <c r="AG14" s="48" t="str">
        <f t="shared" si="33"/>
        <v/>
      </c>
      <c r="AH14" s="49"/>
      <c r="AI14" s="48" t="str">
        <f t="shared" ref="AI14:AM14" si="34">IF(SUM(AJ12:AJ13)&lt;0.5,"",SUM(AJ12:AJ13))</f>
        <v/>
      </c>
      <c r="AJ14" s="49"/>
      <c r="AK14" s="48" t="str">
        <f t="shared" si="34"/>
        <v/>
      </c>
      <c r="AL14" s="49"/>
      <c r="AM14" s="48" t="str">
        <f t="shared" si="34"/>
        <v/>
      </c>
      <c r="AN14" s="49"/>
      <c r="AO14" s="48" t="str">
        <f t="shared" ref="AO14:AS14" si="35">IF(SUM(AP12:AP13)&lt;0.5,"",SUM(AP12:AP13))</f>
        <v/>
      </c>
      <c r="AP14" s="49"/>
      <c r="AQ14" s="48" t="str">
        <f t="shared" si="35"/>
        <v/>
      </c>
      <c r="AR14" s="49"/>
      <c r="AS14" s="48" t="str">
        <f t="shared" si="35"/>
        <v/>
      </c>
      <c r="AT14" s="49"/>
      <c r="AU14" s="48" t="str">
        <f t="shared" ref="AU14:AY14" si="36">IF(SUM(AV12:AV13)&lt;0.5,"",SUM(AV12:AV13))</f>
        <v/>
      </c>
      <c r="AV14" s="49"/>
      <c r="AW14" s="48" t="str">
        <f t="shared" si="36"/>
        <v/>
      </c>
      <c r="AX14" s="49"/>
      <c r="AY14" s="48" t="str">
        <f t="shared" si="36"/>
        <v/>
      </c>
      <c r="AZ14" s="49"/>
      <c r="BA14" s="48" t="str">
        <f t="shared" ref="BA14:BE14" si="37">IF(SUM(BB12:BB13)&lt;0.5,"",SUM(BB12:BB13))</f>
        <v/>
      </c>
      <c r="BB14" s="49"/>
      <c r="BC14" s="48" t="str">
        <f t="shared" si="37"/>
        <v/>
      </c>
      <c r="BD14" s="49"/>
      <c r="BE14" s="48" t="str">
        <f t="shared" si="37"/>
        <v/>
      </c>
      <c r="BF14" s="49"/>
      <c r="BG14" s="48" t="str">
        <f t="shared" ref="BG14:BK14" si="38">IF(SUM(BH12:BH13)&lt;0.5,"",SUM(BH12:BH13))</f>
        <v/>
      </c>
      <c r="BH14" s="49"/>
      <c r="BI14" s="48" t="str">
        <f t="shared" si="38"/>
        <v/>
      </c>
      <c r="BJ14" s="49"/>
      <c r="BK14" s="48" t="str">
        <f t="shared" si="38"/>
        <v/>
      </c>
      <c r="BL14" s="49"/>
      <c r="BM14" s="48" t="str">
        <f t="shared" ref="BM14:BQ14" si="39">IF(SUM(BN12:BN13)&lt;0.5,"",SUM(BN12:BN13))</f>
        <v/>
      </c>
      <c r="BN14" s="49"/>
      <c r="BO14" s="48" t="str">
        <f t="shared" si="39"/>
        <v/>
      </c>
      <c r="BP14" s="49"/>
      <c r="BQ14" s="48" t="str">
        <f t="shared" si="39"/>
        <v/>
      </c>
      <c r="BR14" s="66"/>
    </row>
    <row r="15" ht="16.5" spans="5:70">
      <c r="E15" s="28"/>
      <c r="F15" s="28"/>
      <c r="G15" s="28"/>
      <c r="H15" s="28"/>
      <c r="J15" s="50" t="s">
        <v>24</v>
      </c>
      <c r="K15" s="44"/>
      <c r="L15" s="45"/>
      <c r="M15" s="44"/>
      <c r="N15" s="45"/>
      <c r="O15" s="44"/>
      <c r="P15" s="45"/>
      <c r="Q15" s="44"/>
      <c r="R15" s="45"/>
      <c r="S15" s="44"/>
      <c r="T15" s="45"/>
      <c r="U15" s="44"/>
      <c r="V15" s="4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44"/>
      <c r="AN15" s="45"/>
      <c r="AO15" s="44"/>
      <c r="AP15" s="45"/>
      <c r="AQ15" s="44"/>
      <c r="AR15" s="45"/>
      <c r="AS15" s="44"/>
      <c r="AT15" s="45"/>
      <c r="AU15" s="44"/>
      <c r="AV15" s="45"/>
      <c r="AW15" s="44"/>
      <c r="AX15" s="45"/>
      <c r="AY15" s="44"/>
      <c r="AZ15" s="45"/>
      <c r="BA15" s="44"/>
      <c r="BB15" s="45"/>
      <c r="BC15" s="44"/>
      <c r="BD15" s="45"/>
      <c r="BE15" s="44"/>
      <c r="BF15" s="45"/>
      <c r="BG15" s="44"/>
      <c r="BH15" s="45"/>
      <c r="BI15" s="44"/>
      <c r="BJ15" s="45"/>
      <c r="BK15" s="44"/>
      <c r="BL15" s="45"/>
      <c r="BM15" s="44"/>
      <c r="BN15" s="45"/>
      <c r="BO15" s="44"/>
      <c r="BP15" s="45"/>
      <c r="BQ15" s="62"/>
      <c r="BR15" s="63"/>
    </row>
    <row r="16" spans="5:70">
      <c r="E16" s="28"/>
      <c r="F16" s="28"/>
      <c r="G16" s="28"/>
      <c r="H16" s="28"/>
      <c r="J16" s="43"/>
      <c r="K16" s="46"/>
      <c r="L16" s="47"/>
      <c r="M16" s="46"/>
      <c r="N16" s="47"/>
      <c r="O16" s="46"/>
      <c r="P16" s="47"/>
      <c r="Q16" s="46"/>
      <c r="R16" s="47"/>
      <c r="S16" s="46"/>
      <c r="T16" s="47"/>
      <c r="U16" s="46"/>
      <c r="V16" s="47"/>
      <c r="W16" s="46"/>
      <c r="X16" s="47"/>
      <c r="Y16" s="46"/>
      <c r="Z16" s="47"/>
      <c r="AA16" s="46"/>
      <c r="AB16" s="47"/>
      <c r="AC16" s="46"/>
      <c r="AD16" s="47"/>
      <c r="AE16" s="46"/>
      <c r="AF16" s="47"/>
      <c r="AG16" s="46"/>
      <c r="AH16" s="47"/>
      <c r="AI16" s="46"/>
      <c r="AJ16" s="47"/>
      <c r="AK16" s="46"/>
      <c r="AL16" s="47"/>
      <c r="AM16" s="46"/>
      <c r="AN16" s="47"/>
      <c r="AO16" s="46"/>
      <c r="AP16" s="47"/>
      <c r="AQ16" s="46"/>
      <c r="AR16" s="47"/>
      <c r="AS16" s="46"/>
      <c r="AT16" s="47"/>
      <c r="AU16" s="46"/>
      <c r="AV16" s="47"/>
      <c r="AW16" s="46"/>
      <c r="AX16" s="47"/>
      <c r="AY16" s="46"/>
      <c r="AZ16" s="47"/>
      <c r="BA16" s="46"/>
      <c r="BB16" s="47"/>
      <c r="BC16" s="46"/>
      <c r="BD16" s="47"/>
      <c r="BE16" s="46"/>
      <c r="BF16" s="47"/>
      <c r="BG16" s="46"/>
      <c r="BH16" s="47"/>
      <c r="BI16" s="46"/>
      <c r="BJ16" s="47"/>
      <c r="BK16" s="46"/>
      <c r="BL16" s="47"/>
      <c r="BM16" s="46"/>
      <c r="BN16" s="47"/>
      <c r="BO16" s="46"/>
      <c r="BP16" s="47"/>
      <c r="BQ16" s="64"/>
      <c r="BR16" s="65"/>
    </row>
    <row r="17" ht="17.25" spans="5:70">
      <c r="E17" s="28"/>
      <c r="F17" s="28"/>
      <c r="G17" s="28"/>
      <c r="H17" s="28"/>
      <c r="J17" s="43" t="s">
        <v>64</v>
      </c>
      <c r="K17" s="48">
        <f>IF(,,SUM(L15:L16))</f>
        <v>0</v>
      </c>
      <c r="L17" s="49"/>
      <c r="M17" s="48">
        <f>IF(,,SUM(N15:N16))</f>
        <v>0</v>
      </c>
      <c r="N17" s="49"/>
      <c r="O17" s="48">
        <f>IF(,,SUM(P15:P16))</f>
        <v>0</v>
      </c>
      <c r="P17" s="49"/>
      <c r="Q17" s="48">
        <f>IF(,,SUM(R15:R16))</f>
        <v>0</v>
      </c>
      <c r="R17" s="49"/>
      <c r="S17" s="48">
        <f>IF(,,SUM(T15:T16))</f>
        <v>0</v>
      </c>
      <c r="T17" s="49"/>
      <c r="U17" s="48">
        <f>IF(,,SUM(V15:V16))</f>
        <v>0</v>
      </c>
      <c r="V17" s="49"/>
      <c r="W17" s="48">
        <f>IF(,,SUM(X15:X16))</f>
        <v>0</v>
      </c>
      <c r="X17" s="49"/>
      <c r="Y17" s="48">
        <f>IF(,,SUM(Z15:Z16))</f>
        <v>0</v>
      </c>
      <c r="Z17" s="49"/>
      <c r="AA17" s="48">
        <f>IF(,,SUM(AB15:AB16))</f>
        <v>0</v>
      </c>
      <c r="AB17" s="49"/>
      <c r="AC17" s="48">
        <f>IF(,,SUM(AD15:AD16))</f>
        <v>0</v>
      </c>
      <c r="AD17" s="49"/>
      <c r="AE17" s="48">
        <f>IF(,,SUM(AF15:AF16))</f>
        <v>0</v>
      </c>
      <c r="AF17" s="49"/>
      <c r="AG17" s="48">
        <f>IF(,,SUM(AH15:AH16))</f>
        <v>0</v>
      </c>
      <c r="AH17" s="49"/>
      <c r="AI17" s="48">
        <f>IF(,,SUM(AJ15:AJ16))</f>
        <v>0</v>
      </c>
      <c r="AJ17" s="49"/>
      <c r="AK17" s="48">
        <f>IF(,,SUM(AL15:AL16))</f>
        <v>0</v>
      </c>
      <c r="AL17" s="49"/>
      <c r="AM17" s="48">
        <f>IF(,,SUM(AN15:AN16))</f>
        <v>0</v>
      </c>
      <c r="AN17" s="49"/>
      <c r="AO17" s="48">
        <f>IF(,,SUM(AP15:AP16))</f>
        <v>0</v>
      </c>
      <c r="AP17" s="49"/>
      <c r="AQ17" s="48">
        <f>IF(,,SUM(AR15:AR16))</f>
        <v>0</v>
      </c>
      <c r="AR17" s="49"/>
      <c r="AS17" s="48">
        <f>IF(,,SUM(AT15:AT16))</f>
        <v>0</v>
      </c>
      <c r="AT17" s="49"/>
      <c r="AU17" s="48">
        <f>IF(,,SUM(AV15:AV16))</f>
        <v>0</v>
      </c>
      <c r="AV17" s="49"/>
      <c r="AW17" s="48">
        <f>IF(,,SUM(AX15:AX16))</f>
        <v>0</v>
      </c>
      <c r="AX17" s="49"/>
      <c r="AY17" s="48">
        <f>IF(,,SUM(AZ15:AZ16))</f>
        <v>0</v>
      </c>
      <c r="AZ17" s="49"/>
      <c r="BA17" s="48">
        <f>IF(,,SUM(BB15:BB16))</f>
        <v>0</v>
      </c>
      <c r="BB17" s="49"/>
      <c r="BC17" s="48">
        <f>IF(,,SUM(BD15:BD16))</f>
        <v>0</v>
      </c>
      <c r="BD17" s="49"/>
      <c r="BE17" s="48">
        <f>IF(,,SUM(BF15:BF16))</f>
        <v>0</v>
      </c>
      <c r="BF17" s="49"/>
      <c r="BG17" s="48">
        <f>IF(,,SUM(BH15:BH16))</f>
        <v>0</v>
      </c>
      <c r="BH17" s="49"/>
      <c r="BI17" s="48">
        <f>IF(,,SUM(BJ15:BJ16))</f>
        <v>0</v>
      </c>
      <c r="BJ17" s="49"/>
      <c r="BK17" s="48">
        <f>IF(,,SUM(BL15:BL16))</f>
        <v>0</v>
      </c>
      <c r="BL17" s="49"/>
      <c r="BM17" s="48">
        <f>IF(,,SUM(BN15:BN16))</f>
        <v>0</v>
      </c>
      <c r="BN17" s="49"/>
      <c r="BO17" s="48">
        <f>IF(,,SUM(BP15:BP16))</f>
        <v>0</v>
      </c>
      <c r="BP17" s="49"/>
      <c r="BQ17" s="48">
        <f>IF(,,SUM(BR15:BR16))</f>
        <v>0</v>
      </c>
      <c r="BR17" s="49"/>
    </row>
    <row r="18" spans="10:70">
      <c r="J18" s="50" t="s">
        <v>25</v>
      </c>
      <c r="K18" s="44"/>
      <c r="L18" s="45"/>
      <c r="M18" s="44"/>
      <c r="N18" s="45"/>
      <c r="O18" s="44"/>
      <c r="P18" s="45"/>
      <c r="Q18" s="44"/>
      <c r="R18" s="45"/>
      <c r="S18" s="44"/>
      <c r="T18" s="45"/>
      <c r="U18" s="44"/>
      <c r="V18" s="45"/>
      <c r="W18" s="44"/>
      <c r="X18" s="45"/>
      <c r="Y18" s="44"/>
      <c r="Z18" s="45"/>
      <c r="AA18" s="44"/>
      <c r="AB18" s="45"/>
      <c r="AC18" s="44"/>
      <c r="AD18" s="45"/>
      <c r="AE18" s="44"/>
      <c r="AF18" s="45"/>
      <c r="AG18" s="44"/>
      <c r="AH18" s="45"/>
      <c r="AI18" s="44"/>
      <c r="AJ18" s="45"/>
      <c r="AK18" s="44"/>
      <c r="AL18" s="45"/>
      <c r="AM18" s="44"/>
      <c r="AN18" s="45"/>
      <c r="AO18" s="44"/>
      <c r="AP18" s="45"/>
      <c r="AQ18" s="44"/>
      <c r="AR18" s="45"/>
      <c r="AS18" s="44"/>
      <c r="AT18" s="45"/>
      <c r="AU18" s="44"/>
      <c r="AV18" s="45"/>
      <c r="AW18" s="44"/>
      <c r="AX18" s="45"/>
      <c r="AY18" s="44"/>
      <c r="AZ18" s="45"/>
      <c r="BA18" s="44"/>
      <c r="BB18" s="45"/>
      <c r="BC18" s="44"/>
      <c r="BD18" s="45"/>
      <c r="BE18" s="44"/>
      <c r="BF18" s="45"/>
      <c r="BG18" s="44"/>
      <c r="BH18" s="45"/>
      <c r="BI18" s="44"/>
      <c r="BJ18" s="45"/>
      <c r="BK18" s="44"/>
      <c r="BL18" s="45"/>
      <c r="BM18" s="44"/>
      <c r="BN18" s="45"/>
      <c r="BO18" s="44"/>
      <c r="BP18" s="45"/>
      <c r="BQ18" s="62"/>
      <c r="BR18" s="63"/>
    </row>
    <row r="19" ht="16.5" spans="10:70">
      <c r="J19" s="43"/>
      <c r="K19" s="46"/>
      <c r="L19" s="47"/>
      <c r="M19" s="46"/>
      <c r="N19" s="47"/>
      <c r="O19" s="46"/>
      <c r="P19" s="47"/>
      <c r="Q19" s="46"/>
      <c r="R19" s="47"/>
      <c r="S19" s="46"/>
      <c r="T19" s="47"/>
      <c r="U19" s="46"/>
      <c r="V19" s="47"/>
      <c r="W19" s="46"/>
      <c r="X19" s="47"/>
      <c r="Y19" s="46"/>
      <c r="Z19" s="47"/>
      <c r="AA19" s="46"/>
      <c r="AB19" s="47"/>
      <c r="AC19" s="46"/>
      <c r="AD19" s="47"/>
      <c r="AE19" s="46"/>
      <c r="AF19" s="47"/>
      <c r="AG19" s="46"/>
      <c r="AH19" s="47"/>
      <c r="AI19" s="46"/>
      <c r="AJ19" s="47"/>
      <c r="AK19" s="46"/>
      <c r="AL19" s="47"/>
      <c r="AM19" s="46"/>
      <c r="AN19" s="47"/>
      <c r="AO19" s="46"/>
      <c r="AP19" s="47"/>
      <c r="AQ19" s="46"/>
      <c r="AR19" s="47"/>
      <c r="AS19" s="46"/>
      <c r="AT19" s="47"/>
      <c r="AU19" s="46"/>
      <c r="AV19" s="47"/>
      <c r="AW19" s="46"/>
      <c r="AX19" s="47"/>
      <c r="AY19" s="46"/>
      <c r="AZ19" s="47"/>
      <c r="BA19" s="46"/>
      <c r="BB19" s="47"/>
      <c r="BC19" s="46"/>
      <c r="BD19" s="47"/>
      <c r="BE19" s="46"/>
      <c r="BF19" s="47"/>
      <c r="BG19" s="46"/>
      <c r="BH19" s="47"/>
      <c r="BI19" s="46"/>
      <c r="BJ19" s="47"/>
      <c r="BK19" s="46"/>
      <c r="BL19" s="47"/>
      <c r="BM19" s="46"/>
      <c r="BN19" s="47"/>
      <c r="BO19" s="46"/>
      <c r="BP19" s="47"/>
      <c r="BQ19" s="64"/>
      <c r="BR19" s="65"/>
    </row>
    <row r="20" ht="17.25" spans="10:70">
      <c r="J20" s="43" t="s">
        <v>64</v>
      </c>
      <c r="K20" s="48" t="str">
        <f t="shared" ref="K20:O20" si="40">IF(SUM(L18:L19)&lt;0.5,"",SUM(L18:L19))</f>
        <v/>
      </c>
      <c r="L20" s="49"/>
      <c r="M20" s="48" t="str">
        <f t="shared" si="40"/>
        <v/>
      </c>
      <c r="N20" s="49"/>
      <c r="O20" s="48" t="str">
        <f t="shared" si="40"/>
        <v/>
      </c>
      <c r="P20" s="49"/>
      <c r="Q20" s="48" t="str">
        <f t="shared" ref="Q20:U20" si="41">IF(SUM(R18:R19)&lt;0.5,"",SUM(R18:R19))</f>
        <v/>
      </c>
      <c r="R20" s="49"/>
      <c r="S20" s="48" t="str">
        <f t="shared" si="41"/>
        <v/>
      </c>
      <c r="T20" s="49"/>
      <c r="U20" s="48" t="str">
        <f t="shared" si="41"/>
        <v/>
      </c>
      <c r="V20" s="49"/>
      <c r="W20" s="48" t="str">
        <f t="shared" ref="W20:AA20" si="42">IF(SUM(X18:X19)&lt;0.5,"",SUM(X18:X19))</f>
        <v/>
      </c>
      <c r="X20" s="49"/>
      <c r="Y20" s="48" t="str">
        <f t="shared" si="42"/>
        <v/>
      </c>
      <c r="Z20" s="49"/>
      <c r="AA20" s="48" t="str">
        <f t="shared" si="42"/>
        <v/>
      </c>
      <c r="AB20" s="49"/>
      <c r="AC20" s="48" t="str">
        <f t="shared" ref="AC20:AG20" si="43">IF(SUM(AD18:AD19)&lt;0.5,"",SUM(AD18:AD19))</f>
        <v/>
      </c>
      <c r="AD20" s="49"/>
      <c r="AE20" s="48" t="str">
        <f t="shared" si="43"/>
        <v/>
      </c>
      <c r="AF20" s="49"/>
      <c r="AG20" s="48" t="str">
        <f t="shared" si="43"/>
        <v/>
      </c>
      <c r="AH20" s="49"/>
      <c r="AI20" s="48" t="str">
        <f t="shared" ref="AI20:AM20" si="44">IF(SUM(AJ18:AJ19)&lt;0.5,"",SUM(AJ18:AJ19))</f>
        <v/>
      </c>
      <c r="AJ20" s="49"/>
      <c r="AK20" s="48" t="str">
        <f t="shared" si="44"/>
        <v/>
      </c>
      <c r="AL20" s="49"/>
      <c r="AM20" s="48" t="str">
        <f t="shared" si="44"/>
        <v/>
      </c>
      <c r="AN20" s="49"/>
      <c r="AO20" s="48" t="str">
        <f t="shared" ref="AO20:AS20" si="45">IF(SUM(AP18:AP19)&lt;0.5,"",SUM(AP18:AP19))</f>
        <v/>
      </c>
      <c r="AP20" s="49"/>
      <c r="AQ20" s="48" t="str">
        <f t="shared" si="45"/>
        <v/>
      </c>
      <c r="AR20" s="49"/>
      <c r="AS20" s="48" t="str">
        <f t="shared" si="45"/>
        <v/>
      </c>
      <c r="AT20" s="49"/>
      <c r="AU20" s="48" t="str">
        <f t="shared" ref="AU20:AY20" si="46">IF(SUM(AV18:AV19)&lt;0.5,"",SUM(AV18:AV19))</f>
        <v/>
      </c>
      <c r="AV20" s="49"/>
      <c r="AW20" s="48" t="str">
        <f t="shared" si="46"/>
        <v/>
      </c>
      <c r="AX20" s="49"/>
      <c r="AY20" s="48" t="str">
        <f t="shared" si="46"/>
        <v/>
      </c>
      <c r="AZ20" s="49"/>
      <c r="BA20" s="48" t="str">
        <f t="shared" ref="BA20:BE20" si="47">IF(SUM(BB18:BB19)&lt;0.5,"",SUM(BB18:BB19))</f>
        <v/>
      </c>
      <c r="BB20" s="49"/>
      <c r="BC20" s="48" t="str">
        <f t="shared" si="47"/>
        <v/>
      </c>
      <c r="BD20" s="49"/>
      <c r="BE20" s="48" t="str">
        <f t="shared" si="47"/>
        <v/>
      </c>
      <c r="BF20" s="49"/>
      <c r="BG20" s="48" t="str">
        <f t="shared" ref="BG20:BK20" si="48">IF(SUM(BH18:BH19)&lt;0.5,"",SUM(BH18:BH19))</f>
        <v/>
      </c>
      <c r="BH20" s="49"/>
      <c r="BI20" s="48" t="str">
        <f t="shared" si="48"/>
        <v/>
      </c>
      <c r="BJ20" s="49"/>
      <c r="BK20" s="48" t="str">
        <f t="shared" si="48"/>
        <v/>
      </c>
      <c r="BL20" s="49"/>
      <c r="BM20" s="48" t="str">
        <f t="shared" ref="BM20:BQ20" si="49">IF(SUM(BN18:BN19)&lt;0.5,"",SUM(BN18:BN19))</f>
        <v/>
      </c>
      <c r="BN20" s="49"/>
      <c r="BO20" s="48" t="str">
        <f t="shared" si="49"/>
        <v/>
      </c>
      <c r="BP20" s="49"/>
      <c r="BQ20" s="48" t="str">
        <f t="shared" si="49"/>
        <v/>
      </c>
      <c r="BR20" s="66"/>
    </row>
    <row r="21" spans="10:70">
      <c r="J21" s="51" t="s">
        <v>26</v>
      </c>
      <c r="K21" s="44"/>
      <c r="L21" s="45"/>
      <c r="M21" s="44"/>
      <c r="N21" s="45"/>
      <c r="O21" s="44"/>
      <c r="P21" s="45"/>
      <c r="Q21" s="44"/>
      <c r="R21" s="45"/>
      <c r="S21" s="44"/>
      <c r="T21" s="45"/>
      <c r="U21" s="44"/>
      <c r="V21" s="45"/>
      <c r="W21" s="44"/>
      <c r="X21" s="45"/>
      <c r="Y21" s="44"/>
      <c r="Z21" s="45"/>
      <c r="AA21" s="44"/>
      <c r="AB21" s="45"/>
      <c r="AC21" s="44"/>
      <c r="AD21" s="45"/>
      <c r="AE21" s="44"/>
      <c r="AF21" s="45"/>
      <c r="AG21" s="44"/>
      <c r="AH21" s="45"/>
      <c r="AI21" s="44"/>
      <c r="AJ21" s="45"/>
      <c r="AK21" s="44"/>
      <c r="AL21" s="45"/>
      <c r="AM21" s="44"/>
      <c r="AN21" s="45"/>
      <c r="AO21" s="44"/>
      <c r="AP21" s="45"/>
      <c r="AQ21" s="44"/>
      <c r="AR21" s="45"/>
      <c r="AS21" s="44"/>
      <c r="AT21" s="45"/>
      <c r="AU21" s="44"/>
      <c r="AV21" s="45"/>
      <c r="AW21" s="44"/>
      <c r="AX21" s="45"/>
      <c r="AY21" s="44"/>
      <c r="AZ21" s="45"/>
      <c r="BA21" s="44"/>
      <c r="BB21" s="45"/>
      <c r="BC21" s="44"/>
      <c r="BD21" s="45"/>
      <c r="BE21" s="44"/>
      <c r="BF21" s="45"/>
      <c r="BG21" s="44"/>
      <c r="BH21" s="45"/>
      <c r="BI21" s="44"/>
      <c r="BJ21" s="45"/>
      <c r="BK21" s="44"/>
      <c r="BL21" s="45"/>
      <c r="BM21" s="44"/>
      <c r="BN21" s="45"/>
      <c r="BO21" s="44"/>
      <c r="BP21" s="45"/>
      <c r="BQ21" s="62"/>
      <c r="BR21" s="63"/>
    </row>
    <row r="22" ht="16.5" spans="10:70">
      <c r="J22" s="52"/>
      <c r="K22" s="46"/>
      <c r="L22" s="47"/>
      <c r="M22" s="46"/>
      <c r="N22" s="47"/>
      <c r="O22" s="46"/>
      <c r="P22" s="47"/>
      <c r="Q22" s="46"/>
      <c r="R22" s="47"/>
      <c r="S22" s="46"/>
      <c r="T22" s="47"/>
      <c r="U22" s="46"/>
      <c r="V22" s="47"/>
      <c r="W22" s="46"/>
      <c r="X22" s="47"/>
      <c r="Y22" s="46"/>
      <c r="Z22" s="47"/>
      <c r="AA22" s="46"/>
      <c r="AB22" s="47"/>
      <c r="AC22" s="46"/>
      <c r="AD22" s="47"/>
      <c r="AE22" s="46"/>
      <c r="AF22" s="47"/>
      <c r="AG22" s="46"/>
      <c r="AH22" s="47"/>
      <c r="AI22" s="46"/>
      <c r="AJ22" s="47"/>
      <c r="AK22" s="46"/>
      <c r="AL22" s="47"/>
      <c r="AM22" s="46"/>
      <c r="AN22" s="47"/>
      <c r="AO22" s="46"/>
      <c r="AP22" s="47"/>
      <c r="AQ22" s="46"/>
      <c r="AR22" s="47"/>
      <c r="AS22" s="46"/>
      <c r="AT22" s="47"/>
      <c r="AU22" s="46"/>
      <c r="AV22" s="47"/>
      <c r="AW22" s="46"/>
      <c r="AX22" s="47"/>
      <c r="AY22" s="46"/>
      <c r="AZ22" s="47"/>
      <c r="BA22" s="46"/>
      <c r="BB22" s="47"/>
      <c r="BC22" s="46"/>
      <c r="BD22" s="47"/>
      <c r="BE22" s="46"/>
      <c r="BF22" s="47"/>
      <c r="BG22" s="46"/>
      <c r="BH22" s="47"/>
      <c r="BI22" s="46"/>
      <c r="BJ22" s="47"/>
      <c r="BK22" s="46"/>
      <c r="BL22" s="47"/>
      <c r="BM22" s="46"/>
      <c r="BN22" s="47"/>
      <c r="BO22" s="46"/>
      <c r="BP22" s="47"/>
      <c r="BQ22" s="64"/>
      <c r="BR22" s="65"/>
    </row>
    <row r="23" ht="17.25" spans="10:70">
      <c r="J23" s="43" t="s">
        <v>64</v>
      </c>
      <c r="K23" s="48" t="str">
        <f t="shared" ref="K23:O23" si="50">IF(SUM(L21:L22)&lt;0.5,"",SUM(L21:L22))</f>
        <v/>
      </c>
      <c r="L23" s="49"/>
      <c r="M23" s="48" t="str">
        <f t="shared" si="50"/>
        <v/>
      </c>
      <c r="N23" s="49"/>
      <c r="O23" s="48" t="str">
        <f t="shared" si="50"/>
        <v/>
      </c>
      <c r="P23" s="49"/>
      <c r="Q23" s="48" t="str">
        <f t="shared" ref="Q23:U23" si="51">IF(SUM(R21:R22)&lt;0.5,"",SUM(R21:R22))</f>
        <v/>
      </c>
      <c r="R23" s="49"/>
      <c r="S23" s="48" t="str">
        <f t="shared" si="51"/>
        <v/>
      </c>
      <c r="T23" s="49"/>
      <c r="U23" s="48" t="str">
        <f t="shared" si="51"/>
        <v/>
      </c>
      <c r="V23" s="49"/>
      <c r="W23" s="48" t="str">
        <f t="shared" ref="W23:AA23" si="52">IF(SUM(X21:X22)&lt;0.5,"",SUM(X21:X22))</f>
        <v/>
      </c>
      <c r="X23" s="49"/>
      <c r="Y23" s="48" t="str">
        <f t="shared" si="52"/>
        <v/>
      </c>
      <c r="Z23" s="49"/>
      <c r="AA23" s="48" t="str">
        <f t="shared" si="52"/>
        <v/>
      </c>
      <c r="AB23" s="49"/>
      <c r="AC23" s="48" t="str">
        <f t="shared" ref="AC23:AG23" si="53">IF(SUM(AD21:AD22)&lt;0.5,"",SUM(AD21:AD22))</f>
        <v/>
      </c>
      <c r="AD23" s="49"/>
      <c r="AE23" s="48" t="str">
        <f t="shared" si="53"/>
        <v/>
      </c>
      <c r="AF23" s="49"/>
      <c r="AG23" s="48" t="str">
        <f t="shared" si="53"/>
        <v/>
      </c>
      <c r="AH23" s="49"/>
      <c r="AI23" s="48" t="str">
        <f t="shared" ref="AI23:AM23" si="54">IF(SUM(AJ21:AJ22)&lt;0.5,"",SUM(AJ21:AJ22))</f>
        <v/>
      </c>
      <c r="AJ23" s="49"/>
      <c r="AK23" s="48" t="str">
        <f t="shared" si="54"/>
        <v/>
      </c>
      <c r="AL23" s="49"/>
      <c r="AM23" s="48" t="str">
        <f t="shared" si="54"/>
        <v/>
      </c>
      <c r="AN23" s="49"/>
      <c r="AO23" s="48" t="str">
        <f t="shared" ref="AO23:AS23" si="55">IF(SUM(AP21:AP22)&lt;0.5,"",SUM(AP21:AP22))</f>
        <v/>
      </c>
      <c r="AP23" s="49"/>
      <c r="AQ23" s="48" t="str">
        <f t="shared" si="55"/>
        <v/>
      </c>
      <c r="AR23" s="49"/>
      <c r="AS23" s="48" t="str">
        <f t="shared" si="55"/>
        <v/>
      </c>
      <c r="AT23" s="49"/>
      <c r="AU23" s="48" t="str">
        <f t="shared" ref="AU23:AY23" si="56">IF(SUM(AV21:AV22)&lt;0.5,"",SUM(AV21:AV22))</f>
        <v/>
      </c>
      <c r="AV23" s="49"/>
      <c r="AW23" s="48" t="str">
        <f t="shared" si="56"/>
        <v/>
      </c>
      <c r="AX23" s="49"/>
      <c r="AY23" s="48" t="str">
        <f t="shared" si="56"/>
        <v/>
      </c>
      <c r="AZ23" s="49"/>
      <c r="BA23" s="48" t="str">
        <f t="shared" ref="BA23:BE23" si="57">IF(SUM(BB21:BB22)&lt;0.5,"",SUM(BB21:BB22))</f>
        <v/>
      </c>
      <c r="BB23" s="49"/>
      <c r="BC23" s="48" t="str">
        <f t="shared" si="57"/>
        <v/>
      </c>
      <c r="BD23" s="49"/>
      <c r="BE23" s="48" t="str">
        <f t="shared" si="57"/>
        <v/>
      </c>
      <c r="BF23" s="49"/>
      <c r="BG23" s="48" t="str">
        <f t="shared" ref="BG23:BK23" si="58">IF(SUM(BH21:BH22)&lt;0.5,"",SUM(BH21:BH22))</f>
        <v/>
      </c>
      <c r="BH23" s="49"/>
      <c r="BI23" s="48" t="str">
        <f t="shared" si="58"/>
        <v/>
      </c>
      <c r="BJ23" s="49"/>
      <c r="BK23" s="48" t="str">
        <f t="shared" si="58"/>
        <v/>
      </c>
      <c r="BL23" s="49"/>
      <c r="BM23" s="48" t="str">
        <f t="shared" ref="BM23:BQ23" si="59">IF(SUM(BN21:BN22)&lt;0.5,"",SUM(BN21:BN22))</f>
        <v/>
      </c>
      <c r="BN23" s="49"/>
      <c r="BO23" s="48" t="str">
        <f t="shared" si="59"/>
        <v/>
      </c>
      <c r="BP23" s="49"/>
      <c r="BQ23" s="48" t="str">
        <f t="shared" si="59"/>
        <v/>
      </c>
      <c r="BR23" s="66"/>
    </row>
    <row r="24" spans="10:70">
      <c r="J24" s="53"/>
      <c r="K24" s="41"/>
      <c r="L24" s="42"/>
      <c r="M24" s="41"/>
      <c r="N24" s="42"/>
      <c r="O24" s="41"/>
      <c r="P24" s="42"/>
      <c r="Q24" s="41"/>
      <c r="R24" s="42"/>
      <c r="S24" s="41"/>
      <c r="T24" s="42"/>
      <c r="U24" s="41"/>
      <c r="V24" s="42"/>
      <c r="W24" s="41"/>
      <c r="X24" s="42"/>
      <c r="Y24" s="41"/>
      <c r="Z24" s="42"/>
      <c r="AA24" s="41"/>
      <c r="AB24" s="42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67"/>
      <c r="BR24" s="68"/>
    </row>
    <row r="25" spans="10:70">
      <c r="J25" s="54"/>
      <c r="K25" s="55"/>
      <c r="L25" s="56"/>
      <c r="M25" s="55"/>
      <c r="N25" s="56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5"/>
      <c r="AH25" s="56"/>
      <c r="AI25" s="55"/>
      <c r="AJ25" s="56"/>
      <c r="AK25" s="55"/>
      <c r="AL25" s="56"/>
      <c r="AM25" s="55"/>
      <c r="AN25" s="56"/>
      <c r="AO25" s="55"/>
      <c r="AP25" s="56"/>
      <c r="AQ25" s="55"/>
      <c r="AR25" s="56"/>
      <c r="AS25" s="55"/>
      <c r="AT25" s="56"/>
      <c r="AU25" s="55"/>
      <c r="AV25" s="56"/>
      <c r="AW25" s="55"/>
      <c r="AX25" s="56"/>
      <c r="AY25" s="55"/>
      <c r="AZ25" s="56"/>
      <c r="BA25" s="55"/>
      <c r="BB25" s="56"/>
      <c r="BC25" s="55"/>
      <c r="BD25" s="56"/>
      <c r="BE25" s="55"/>
      <c r="BF25" s="56"/>
      <c r="BG25" s="55"/>
      <c r="BH25" s="56"/>
      <c r="BI25" s="55"/>
      <c r="BJ25" s="56"/>
      <c r="BK25" s="55"/>
      <c r="BL25" s="56"/>
      <c r="BM25" s="55"/>
      <c r="BN25" s="56"/>
      <c r="BO25" s="55"/>
      <c r="BP25" s="56"/>
      <c r="BQ25" s="69"/>
      <c r="BR25" s="70"/>
    </row>
    <row r="26" spans="7:70">
      <c r="G26" s="1" t="s">
        <v>72</v>
      </c>
      <c r="J26" s="54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44"/>
      <c r="X26" s="45"/>
      <c r="Y26" s="44"/>
      <c r="Z26" s="45"/>
      <c r="AA26" s="44"/>
      <c r="AB26" s="45"/>
      <c r="AC26" s="44"/>
      <c r="AD26" s="45"/>
      <c r="AE26" s="44"/>
      <c r="AF26" s="45"/>
      <c r="AG26" s="44"/>
      <c r="AH26" s="45"/>
      <c r="AI26" s="44"/>
      <c r="AJ26" s="45"/>
      <c r="AK26" s="44"/>
      <c r="AL26" s="45"/>
      <c r="AM26" s="44"/>
      <c r="AN26" s="45"/>
      <c r="AO26" s="44"/>
      <c r="AP26" s="45"/>
      <c r="AQ26" s="44"/>
      <c r="AR26" s="45"/>
      <c r="AS26" s="44"/>
      <c r="AT26" s="45"/>
      <c r="AU26" s="44"/>
      <c r="AV26" s="45"/>
      <c r="AW26" s="44"/>
      <c r="AX26" s="45"/>
      <c r="AY26" s="44"/>
      <c r="AZ26" s="45"/>
      <c r="BA26" s="44"/>
      <c r="BB26" s="45"/>
      <c r="BC26" s="44"/>
      <c r="BD26" s="45"/>
      <c r="BE26" s="44"/>
      <c r="BF26" s="45"/>
      <c r="BG26" s="44"/>
      <c r="BH26" s="45"/>
      <c r="BI26" s="44"/>
      <c r="BJ26" s="45"/>
      <c r="BK26" s="44"/>
      <c r="BL26" s="45"/>
      <c r="BM26" s="44"/>
      <c r="BN26" s="45"/>
      <c r="BO26" s="44"/>
      <c r="BP26" s="45"/>
      <c r="BQ26" s="62"/>
      <c r="BR26" s="63"/>
    </row>
    <row r="27" ht="16.5" spans="10:70">
      <c r="J27" s="52"/>
      <c r="K27" s="46"/>
      <c r="L27" s="47"/>
      <c r="M27" s="46"/>
      <c r="N27" s="47"/>
      <c r="O27" s="46"/>
      <c r="P27" s="47"/>
      <c r="Q27" s="46"/>
      <c r="R27" s="47"/>
      <c r="S27" s="46"/>
      <c r="T27" s="47"/>
      <c r="U27" s="46"/>
      <c r="V27" s="47"/>
      <c r="W27" s="46"/>
      <c r="X27" s="47"/>
      <c r="Y27" s="46"/>
      <c r="Z27" s="47"/>
      <c r="AA27" s="46"/>
      <c r="AB27" s="47"/>
      <c r="AC27" s="46"/>
      <c r="AD27" s="47"/>
      <c r="AE27" s="46"/>
      <c r="AF27" s="47"/>
      <c r="AG27" s="46"/>
      <c r="AH27" s="47"/>
      <c r="AI27" s="46"/>
      <c r="AJ27" s="47"/>
      <c r="AK27" s="46"/>
      <c r="AL27" s="47"/>
      <c r="AM27" s="46"/>
      <c r="AN27" s="47"/>
      <c r="AO27" s="46"/>
      <c r="AP27" s="47"/>
      <c r="AQ27" s="46"/>
      <c r="AR27" s="47"/>
      <c r="AS27" s="46"/>
      <c r="AT27" s="47"/>
      <c r="AU27" s="46"/>
      <c r="AV27" s="47"/>
      <c r="AW27" s="46"/>
      <c r="AX27" s="47"/>
      <c r="AY27" s="46"/>
      <c r="AZ27" s="47"/>
      <c r="BA27" s="46"/>
      <c r="BB27" s="47"/>
      <c r="BC27" s="46"/>
      <c r="BD27" s="47"/>
      <c r="BE27" s="46"/>
      <c r="BF27" s="47"/>
      <c r="BG27" s="46"/>
      <c r="BH27" s="47"/>
      <c r="BI27" s="46"/>
      <c r="BJ27" s="47"/>
      <c r="BK27" s="46"/>
      <c r="BL27" s="47"/>
      <c r="BM27" s="46"/>
      <c r="BN27" s="47"/>
      <c r="BO27" s="46"/>
      <c r="BP27" s="47"/>
      <c r="BQ27" s="64"/>
      <c r="BR27" s="65"/>
    </row>
    <row r="28" ht="17.25" spans="10:70">
      <c r="J28" s="43" t="s">
        <v>64</v>
      </c>
      <c r="K28" s="57" t="str">
        <f t="shared" ref="K28:O28" si="60">IF(SUM(L24:L27)&lt;0.5,"",SUM(L24:L27))</f>
        <v/>
      </c>
      <c r="L28" s="58"/>
      <c r="M28" s="57" t="str">
        <f t="shared" si="60"/>
        <v/>
      </c>
      <c r="N28" s="58"/>
      <c r="O28" s="57" t="str">
        <f t="shared" si="60"/>
        <v/>
      </c>
      <c r="P28" s="58"/>
      <c r="Q28" s="57" t="str">
        <f t="shared" ref="Q28:U28" si="61">IF(SUM(R24:R27)&lt;0.5,"",SUM(R24:R27))</f>
        <v/>
      </c>
      <c r="R28" s="58"/>
      <c r="S28" s="57" t="str">
        <f t="shared" si="61"/>
        <v/>
      </c>
      <c r="T28" s="58"/>
      <c r="U28" s="57" t="str">
        <f t="shared" si="61"/>
        <v/>
      </c>
      <c r="V28" s="58"/>
      <c r="W28" s="57" t="str">
        <f t="shared" ref="W28:AA28" si="62">IF(SUM(X24:X27)&lt;0.5,"",SUM(X24:X27))</f>
        <v/>
      </c>
      <c r="X28" s="58"/>
      <c r="Y28" s="57" t="str">
        <f t="shared" si="62"/>
        <v/>
      </c>
      <c r="Z28" s="58"/>
      <c r="AA28" s="57" t="str">
        <f t="shared" si="62"/>
        <v/>
      </c>
      <c r="AB28" s="58"/>
      <c r="AC28" s="57" t="str">
        <f t="shared" ref="AC28:AG28" si="63">IF(SUM(AD24:AD27)&lt;0.5,"",SUM(AD24:AD27))</f>
        <v/>
      </c>
      <c r="AD28" s="58"/>
      <c r="AE28" s="57" t="str">
        <f t="shared" si="63"/>
        <v/>
      </c>
      <c r="AF28" s="58"/>
      <c r="AG28" s="57" t="str">
        <f t="shared" si="63"/>
        <v/>
      </c>
      <c r="AH28" s="58"/>
      <c r="AI28" s="57" t="str">
        <f t="shared" ref="AI28:AM28" si="64">IF(SUM(AJ24:AJ27)&lt;0.5,"",SUM(AJ24:AJ27))</f>
        <v/>
      </c>
      <c r="AJ28" s="58"/>
      <c r="AK28" s="57" t="str">
        <f t="shared" si="64"/>
        <v/>
      </c>
      <c r="AL28" s="58"/>
      <c r="AM28" s="57" t="str">
        <f t="shared" si="64"/>
        <v/>
      </c>
      <c r="AN28" s="58"/>
      <c r="AO28" s="57" t="str">
        <f t="shared" ref="AO28:AS28" si="65">IF(SUM(AP24:AP27)&lt;0.5,"",SUM(AP24:AP27))</f>
        <v/>
      </c>
      <c r="AP28" s="58"/>
      <c r="AQ28" s="57" t="str">
        <f t="shared" si="65"/>
        <v/>
      </c>
      <c r="AR28" s="58"/>
      <c r="AS28" s="57" t="str">
        <f t="shared" si="65"/>
        <v/>
      </c>
      <c r="AT28" s="58"/>
      <c r="AU28" s="57" t="str">
        <f t="shared" ref="AU28:AY28" si="66">IF(SUM(AV24:AV27)&lt;0.5,"",SUM(AV24:AV27))</f>
        <v/>
      </c>
      <c r="AV28" s="58"/>
      <c r="AW28" s="57" t="str">
        <f t="shared" si="66"/>
        <v/>
      </c>
      <c r="AX28" s="58"/>
      <c r="AY28" s="57" t="str">
        <f t="shared" si="66"/>
        <v/>
      </c>
      <c r="AZ28" s="58"/>
      <c r="BA28" s="57" t="str">
        <f t="shared" ref="BA28:BE28" si="67">IF(SUM(BB24:BB27)&lt;0.5,"",SUM(BB24:BB27))</f>
        <v/>
      </c>
      <c r="BB28" s="58"/>
      <c r="BC28" s="57" t="str">
        <f t="shared" si="67"/>
        <v/>
      </c>
      <c r="BD28" s="58"/>
      <c r="BE28" s="57" t="str">
        <f t="shared" si="67"/>
        <v/>
      </c>
      <c r="BF28" s="58"/>
      <c r="BG28" s="57" t="str">
        <f t="shared" ref="BG28:BK28" si="68">IF(SUM(BH24:BH27)&lt;0.5,"",SUM(BH24:BH27))</f>
        <v/>
      </c>
      <c r="BH28" s="58"/>
      <c r="BI28" s="57" t="str">
        <f t="shared" si="68"/>
        <v/>
      </c>
      <c r="BJ28" s="58"/>
      <c r="BK28" s="57" t="str">
        <f t="shared" si="68"/>
        <v/>
      </c>
      <c r="BL28" s="58"/>
      <c r="BM28" s="57" t="str">
        <f t="shared" ref="BM28:BQ28" si="69">IF(SUM(BN24:BN27)&lt;0.5,"",SUM(BN24:BN27))</f>
        <v/>
      </c>
      <c r="BN28" s="58"/>
      <c r="BO28" s="57" t="str">
        <f t="shared" si="69"/>
        <v/>
      </c>
      <c r="BP28" s="58"/>
      <c r="BQ28" s="57" t="str">
        <f t="shared" si="69"/>
        <v/>
      </c>
      <c r="BR28" s="71"/>
    </row>
  </sheetData>
  <sheetProtection sheet="1" selectLockedCells="1" formatColumns="0" objects="1"/>
  <mergeCells count="223">
    <mergeCell ref="E2:F2"/>
    <mergeCell ref="G2:H2"/>
    <mergeCell ref="C7:D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BI11:BJ11"/>
    <mergeCell ref="BK11:BL11"/>
    <mergeCell ref="BM11:BN11"/>
    <mergeCell ref="BO11:BP11"/>
    <mergeCell ref="BQ11:BR11"/>
    <mergeCell ref="G12:H12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Q28:BR28"/>
    <mergeCell ref="D9:D11"/>
    <mergeCell ref="J2:J3"/>
    <mergeCell ref="J4:J6"/>
    <mergeCell ref="J8:J10"/>
    <mergeCell ref="J12:J13"/>
    <mergeCell ref="J15:J16"/>
    <mergeCell ref="J18:J19"/>
    <mergeCell ref="J21:J22"/>
    <mergeCell ref="J24:J27"/>
  </mergeCells>
  <hyperlinks>
    <hyperlink ref="G2:H2" location="年度总表!G4" display="返回"/>
  </hyperlinks>
  <pageMargins left="0.75" right="0.75" top="1" bottom="1" header="0.5" footer="0.5"/>
  <pageSetup paperSize="9" orientation="portrait" horizontalDpi="600" verticalDpi="600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年度总表</vt:lpstr>
      <vt:lpstr>回报率总表</vt:lpstr>
      <vt:lpstr>使用说明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excel报表达人</dc:creator>
  <cp:lastModifiedBy>admin</cp:lastModifiedBy>
  <cp:revision>1</cp:revision>
  <dcterms:created xsi:type="dcterms:W3CDTF">2009-03-02T09:17:00Z</dcterms:created>
  <dcterms:modified xsi:type="dcterms:W3CDTF">2018-02-20T05:37:32Z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