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cesing Research\U shaped conveyor（2020入學許唯宸）\U-shaped Conveyor\程式\"/>
    </mc:Choice>
  </mc:AlternateContent>
  <bookViews>
    <workbookView xWindow="0" yWindow="0" windowWidth="28800" windowHeight="12285"/>
  </bookViews>
  <sheets>
    <sheet name="New vs Original" sheetId="3" r:id="rId1"/>
    <sheet name="HSA(New)" sheetId="4" r:id="rId2"/>
    <sheet name="HSA(Original)" sheetId="5" r:id="rId3"/>
    <sheet name="HSA vs SA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8" i="3" l="1"/>
  <c r="E28" i="6" l="1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3" i="6"/>
  <c r="B3" i="5"/>
  <c r="C3" i="5"/>
  <c r="M3" i="5" s="1"/>
  <c r="D3" i="5"/>
  <c r="E3" i="5"/>
  <c r="F3" i="5"/>
  <c r="G3" i="5"/>
  <c r="H3" i="5"/>
  <c r="I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N6" i="5" s="1"/>
  <c r="D6" i="5"/>
  <c r="E6" i="5"/>
  <c r="F6" i="5"/>
  <c r="G6" i="5"/>
  <c r="H6" i="5"/>
  <c r="I6" i="5"/>
  <c r="B7" i="5"/>
  <c r="N7" i="5" s="1"/>
  <c r="C7" i="5"/>
  <c r="D7" i="5"/>
  <c r="E7" i="5"/>
  <c r="F7" i="5"/>
  <c r="G7" i="5"/>
  <c r="H7" i="5"/>
  <c r="I7" i="5"/>
  <c r="B8" i="5"/>
  <c r="C8" i="5"/>
  <c r="N8" i="5" s="1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O10" i="5" s="1"/>
  <c r="C10" i="5"/>
  <c r="D10" i="5"/>
  <c r="E10" i="5"/>
  <c r="F10" i="5"/>
  <c r="G10" i="5"/>
  <c r="H10" i="5"/>
  <c r="I10" i="5"/>
  <c r="B11" i="5"/>
  <c r="C11" i="5"/>
  <c r="O11" i="5" s="1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P14" i="5" s="1"/>
  <c r="D14" i="5"/>
  <c r="E14" i="5"/>
  <c r="F14" i="5"/>
  <c r="G14" i="5"/>
  <c r="H14" i="5"/>
  <c r="I14" i="5"/>
  <c r="B15" i="5"/>
  <c r="P15" i="5" s="1"/>
  <c r="C15" i="5"/>
  <c r="D15" i="5"/>
  <c r="E15" i="5"/>
  <c r="F15" i="5"/>
  <c r="G15" i="5"/>
  <c r="H15" i="5"/>
  <c r="I15" i="5"/>
  <c r="B16" i="5"/>
  <c r="C16" i="5"/>
  <c r="P16" i="5" s="1"/>
  <c r="D16" i="5"/>
  <c r="E16" i="5"/>
  <c r="F16" i="5"/>
  <c r="G16" i="5"/>
  <c r="H16" i="5"/>
  <c r="I16" i="5"/>
  <c r="B17" i="5"/>
  <c r="C17" i="5"/>
  <c r="D17" i="5"/>
  <c r="P17" i="5" s="1"/>
  <c r="E17" i="5"/>
  <c r="F17" i="5"/>
  <c r="G17" i="5"/>
  <c r="H17" i="5"/>
  <c r="I17" i="5"/>
  <c r="B18" i="5"/>
  <c r="Q18" i="5" s="1"/>
  <c r="C18" i="5"/>
  <c r="D18" i="5"/>
  <c r="E18" i="5"/>
  <c r="F18" i="5"/>
  <c r="G18" i="5"/>
  <c r="H18" i="5"/>
  <c r="I18" i="5"/>
  <c r="B19" i="5"/>
  <c r="C19" i="5"/>
  <c r="Q19" i="5" s="1"/>
  <c r="D19" i="5"/>
  <c r="E19" i="5"/>
  <c r="F19" i="5"/>
  <c r="G19" i="5"/>
  <c r="H19" i="5"/>
  <c r="I19" i="5"/>
  <c r="B20" i="5"/>
  <c r="C20" i="5"/>
  <c r="D20" i="5"/>
  <c r="Q20" i="5" s="1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R22" i="5" s="1"/>
  <c r="D22" i="5"/>
  <c r="E22" i="5"/>
  <c r="F22" i="5"/>
  <c r="G22" i="5"/>
  <c r="H22" i="5"/>
  <c r="I22" i="5"/>
  <c r="B23" i="5"/>
  <c r="R23" i="5" s="1"/>
  <c r="C23" i="5"/>
  <c r="D23" i="5"/>
  <c r="E23" i="5"/>
  <c r="F23" i="5"/>
  <c r="G23" i="5"/>
  <c r="H23" i="5"/>
  <c r="I23" i="5"/>
  <c r="B24" i="5"/>
  <c r="C24" i="5"/>
  <c r="R24" i="5" s="1"/>
  <c r="D24" i="5"/>
  <c r="E24" i="5"/>
  <c r="F24" i="5"/>
  <c r="G24" i="5"/>
  <c r="H24" i="5"/>
  <c r="I24" i="5"/>
  <c r="B25" i="5"/>
  <c r="C25" i="5"/>
  <c r="R25" i="5" s="1"/>
  <c r="D25" i="5"/>
  <c r="E25" i="5"/>
  <c r="F25" i="5"/>
  <c r="G25" i="5"/>
  <c r="H25" i="5"/>
  <c r="I25" i="5"/>
  <c r="C2" i="5"/>
  <c r="D2" i="5"/>
  <c r="M2" i="5" s="1"/>
  <c r="E2" i="5"/>
  <c r="F2" i="5"/>
  <c r="G2" i="5"/>
  <c r="H2" i="5"/>
  <c r="I2" i="5"/>
  <c r="B2" i="5"/>
  <c r="M4" i="5"/>
  <c r="M5" i="5"/>
  <c r="N9" i="5"/>
  <c r="O12" i="5"/>
  <c r="O13" i="5"/>
  <c r="Q21" i="5"/>
  <c r="M2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C2" i="4"/>
  <c r="D2" i="4"/>
  <c r="E2" i="4"/>
  <c r="F2" i="4"/>
  <c r="G2" i="4"/>
  <c r="H2" i="4"/>
  <c r="I2" i="4"/>
  <c r="B2" i="4"/>
  <c r="L46" i="3"/>
  <c r="X34" i="3"/>
  <c r="Y35" i="3" l="1"/>
  <c r="Y37" i="3"/>
  <c r="Y38" i="3"/>
  <c r="Y39" i="3"/>
  <c r="Y40" i="3"/>
  <c r="Y41" i="3"/>
  <c r="Y42" i="3"/>
  <c r="Y43" i="3"/>
  <c r="Y44" i="3"/>
  <c r="Y45" i="3"/>
  <c r="AD34" i="3"/>
  <c r="AD35" i="3"/>
  <c r="AD36" i="3"/>
  <c r="AD37" i="3"/>
  <c r="AD38" i="3"/>
  <c r="AD39" i="3"/>
  <c r="AD41" i="3"/>
  <c r="AD42" i="3"/>
  <c r="AD43" i="3"/>
  <c r="AD44" i="3"/>
  <c r="AD45" i="3"/>
  <c r="Y34" i="3"/>
  <c r="X35" i="3"/>
  <c r="X36" i="3"/>
  <c r="Y36" i="3" s="1"/>
  <c r="X37" i="3"/>
  <c r="X38" i="3"/>
  <c r="X39" i="3"/>
  <c r="X40" i="3"/>
  <c r="X41" i="3"/>
  <c r="X42" i="3"/>
  <c r="X43" i="3"/>
  <c r="X44" i="3"/>
  <c r="X45" i="3"/>
  <c r="AC34" i="3"/>
  <c r="AC35" i="3"/>
  <c r="AC36" i="3"/>
  <c r="AC37" i="3"/>
  <c r="AC38" i="3"/>
  <c r="AC39" i="3"/>
  <c r="AC40" i="3"/>
  <c r="AD40" i="3" s="1"/>
  <c r="AC41" i="3"/>
  <c r="AC42" i="3"/>
  <c r="AC43" i="3"/>
  <c r="AC44" i="3"/>
  <c r="AC45" i="3"/>
  <c r="W35" i="3"/>
  <c r="W36" i="3"/>
  <c r="W37" i="3"/>
  <c r="W38" i="3"/>
  <c r="W39" i="3"/>
  <c r="W40" i="3"/>
  <c r="W41" i="3"/>
  <c r="W42" i="3"/>
  <c r="W43" i="3"/>
  <c r="W44" i="3"/>
  <c r="W45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W34" i="3"/>
  <c r="M3" i="4"/>
  <c r="M4" i="4"/>
  <c r="M5" i="4"/>
  <c r="N6" i="4"/>
  <c r="N7" i="4"/>
  <c r="N8" i="4"/>
  <c r="N9" i="4"/>
  <c r="O10" i="4"/>
  <c r="O11" i="4"/>
  <c r="O12" i="4"/>
  <c r="O13" i="4"/>
  <c r="P14" i="4"/>
  <c r="P15" i="4"/>
  <c r="P16" i="4"/>
  <c r="P17" i="4"/>
  <c r="Q18" i="4"/>
  <c r="Q19" i="4"/>
  <c r="Q20" i="4"/>
  <c r="Q21" i="4"/>
  <c r="R22" i="4"/>
  <c r="R23" i="4"/>
  <c r="R24" i="4"/>
  <c r="R25" i="4"/>
  <c r="AC29" i="3"/>
  <c r="L29" i="3"/>
  <c r="M29" i="3"/>
  <c r="N29" i="3"/>
  <c r="L30" i="3"/>
  <c r="M30" i="3"/>
  <c r="N30" i="3"/>
  <c r="O30" i="3"/>
  <c r="L31" i="3"/>
  <c r="M31" i="3"/>
  <c r="N31" i="3"/>
  <c r="O31" i="3"/>
  <c r="P31" i="3"/>
  <c r="L32" i="3"/>
  <c r="M32" i="3"/>
  <c r="L33" i="3"/>
  <c r="M33" i="3"/>
  <c r="N33" i="3"/>
  <c r="L34" i="3"/>
  <c r="M34" i="3"/>
  <c r="N34" i="3"/>
  <c r="O34" i="3"/>
  <c r="L35" i="3"/>
  <c r="M35" i="3"/>
  <c r="N35" i="3"/>
  <c r="O35" i="3"/>
  <c r="P35" i="3"/>
  <c r="L36" i="3"/>
  <c r="M36" i="3"/>
  <c r="N36" i="3"/>
  <c r="O36" i="3"/>
  <c r="L37" i="3"/>
  <c r="M37" i="3"/>
  <c r="N37" i="3"/>
  <c r="O37" i="3"/>
  <c r="P37" i="3"/>
  <c r="L38" i="3"/>
  <c r="M38" i="3"/>
  <c r="N38" i="3"/>
  <c r="O38" i="3"/>
  <c r="P38" i="3"/>
  <c r="Q38" i="3"/>
  <c r="L39" i="3"/>
  <c r="M39" i="3"/>
  <c r="N39" i="3"/>
  <c r="O39" i="3"/>
  <c r="P39" i="3"/>
  <c r="Q39" i="3"/>
  <c r="R39" i="3"/>
  <c r="L40" i="3"/>
  <c r="M40" i="3"/>
  <c r="N40" i="3"/>
  <c r="O40" i="3"/>
  <c r="P40" i="3"/>
  <c r="L41" i="3"/>
  <c r="M41" i="3"/>
  <c r="N41" i="3"/>
  <c r="O41" i="3"/>
  <c r="P41" i="3"/>
  <c r="Q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L45" i="3"/>
  <c r="M45" i="3"/>
  <c r="N45" i="3"/>
  <c r="O45" i="3"/>
  <c r="P45" i="3"/>
  <c r="Q45" i="3"/>
  <c r="M46" i="3"/>
  <c r="N46" i="3"/>
  <c r="O46" i="3"/>
  <c r="P46" i="3"/>
  <c r="Z29" i="3" s="1"/>
  <c r="Q46" i="3"/>
  <c r="AA29" i="3" s="1"/>
  <c r="R46" i="3"/>
  <c r="AB29" i="3" s="1"/>
  <c r="L47" i="3"/>
  <c r="M47" i="3"/>
  <c r="N47" i="3"/>
  <c r="O47" i="3"/>
  <c r="P47" i="3"/>
  <c r="Q47" i="3"/>
  <c r="R47" i="3"/>
  <c r="S47" i="3"/>
  <c r="L48" i="3"/>
  <c r="M48" i="3"/>
  <c r="N48" i="3"/>
  <c r="O48" i="3"/>
  <c r="P48" i="3"/>
  <c r="L49" i="3"/>
  <c r="M49" i="3"/>
  <c r="N49" i="3"/>
  <c r="O49" i="3"/>
  <c r="P49" i="3"/>
  <c r="Q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S51" i="3"/>
  <c r="M28" i="3"/>
  <c r="L28" i="3"/>
  <c r="W28" i="3"/>
  <c r="X28" i="3"/>
  <c r="Y28" i="3"/>
  <c r="Z28" i="3"/>
  <c r="AA28" i="3"/>
  <c r="AB28" i="3"/>
  <c r="V28" i="3"/>
  <c r="L3" i="3"/>
  <c r="M3" i="3"/>
  <c r="L4" i="3"/>
  <c r="M4" i="3"/>
  <c r="N4" i="3"/>
  <c r="O4" i="3"/>
  <c r="L5" i="3"/>
  <c r="M5" i="3"/>
  <c r="N5" i="3"/>
  <c r="O5" i="3"/>
  <c r="P5" i="3"/>
  <c r="L6" i="3"/>
  <c r="M6" i="3"/>
  <c r="L7" i="3"/>
  <c r="M7" i="3"/>
  <c r="N7" i="3"/>
  <c r="L8" i="3"/>
  <c r="M8" i="3"/>
  <c r="N8" i="3"/>
  <c r="O8" i="3"/>
  <c r="L9" i="3"/>
  <c r="M9" i="3"/>
  <c r="N9" i="3"/>
  <c r="O9" i="3"/>
  <c r="P9" i="3"/>
  <c r="L10" i="3"/>
  <c r="M10" i="3"/>
  <c r="N10" i="3"/>
  <c r="O10" i="3"/>
  <c r="L11" i="3"/>
  <c r="M11" i="3"/>
  <c r="N11" i="3"/>
  <c r="O11" i="3"/>
  <c r="P11" i="3"/>
  <c r="L12" i="3"/>
  <c r="M12" i="3"/>
  <c r="N12" i="3"/>
  <c r="O12" i="3"/>
  <c r="P12" i="3"/>
  <c r="Q12" i="3"/>
  <c r="L13" i="3"/>
  <c r="M13" i="3"/>
  <c r="N13" i="3"/>
  <c r="O13" i="3"/>
  <c r="P13" i="3"/>
  <c r="Q13" i="3"/>
  <c r="R13" i="3"/>
  <c r="L14" i="3"/>
  <c r="M14" i="3"/>
  <c r="N14" i="3"/>
  <c r="O14" i="3"/>
  <c r="P14" i="3"/>
  <c r="L15" i="3"/>
  <c r="M15" i="3"/>
  <c r="N15" i="3"/>
  <c r="O15" i="3"/>
  <c r="P15" i="3"/>
  <c r="Q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L19" i="3"/>
  <c r="M19" i="3"/>
  <c r="N19" i="3"/>
  <c r="O19" i="3"/>
  <c r="P19" i="3"/>
  <c r="Q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L23" i="3"/>
  <c r="M23" i="3"/>
  <c r="N23" i="3"/>
  <c r="O23" i="3"/>
  <c r="P23" i="3"/>
  <c r="Q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S25" i="3"/>
  <c r="M2" i="3"/>
  <c r="L2" i="3"/>
  <c r="X29" i="3" l="1"/>
  <c r="Y29" i="3"/>
  <c r="V29" i="3"/>
  <c r="W29" i="3"/>
</calcChain>
</file>

<file path=xl/connections.xml><?xml version="1.0" encoding="utf-8"?>
<connections xmlns="http://schemas.openxmlformats.org/spreadsheetml/2006/main">
  <connection id="1" name="大問題結果1" type="6" refreshedVersion="6" background="1" saveData="1">
    <textPr codePage="950" sourceFile="D:\Research\Procesing Research\吊車共享+U shaped conveyor（2020入學許唯宸）\U-shaped Conveyor\程式\大問題結果.txt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<sst xmlns="http://schemas.openxmlformats.org/spreadsheetml/2006/main" count="242" uniqueCount="26">
  <si>
    <t>1(2)</t>
    <phoneticPr fontId="1" type="noConversion"/>
  </si>
  <si>
    <t>1(3)</t>
  </si>
  <si>
    <t>1(4)</t>
  </si>
  <si>
    <t>1(5)</t>
  </si>
  <si>
    <t>2(2)</t>
    <phoneticPr fontId="1" type="noConversion"/>
  </si>
  <si>
    <t>2(3)</t>
  </si>
  <si>
    <t>2(4)</t>
  </si>
  <si>
    <t>2(5)</t>
  </si>
  <si>
    <t>3(4)</t>
    <phoneticPr fontId="1" type="noConversion"/>
  </si>
  <si>
    <t>3(5)</t>
  </si>
  <si>
    <t>3(6)</t>
  </si>
  <si>
    <t>3(7)</t>
  </si>
  <si>
    <t>4(5)</t>
    <phoneticPr fontId="1" type="noConversion"/>
  </si>
  <si>
    <t>4(6)</t>
  </si>
  <si>
    <t>4(7)</t>
  </si>
  <si>
    <t>4(8)</t>
  </si>
  <si>
    <t>5(5)</t>
    <phoneticPr fontId="1" type="noConversion"/>
  </si>
  <si>
    <t>5(6)</t>
  </si>
  <si>
    <t>5(7)</t>
  </si>
  <si>
    <t>5(8)</t>
  </si>
  <si>
    <t>6(5)</t>
    <phoneticPr fontId="1" type="noConversion"/>
  </si>
  <si>
    <t>6(6)</t>
  </si>
  <si>
    <t>6(7)</t>
  </si>
  <si>
    <t>6(8)</t>
  </si>
  <si>
    <t>H=1000, r=1.0</t>
    <phoneticPr fontId="1" type="noConversion"/>
  </si>
  <si>
    <t>H=1000, r=0.1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</si>
</sst>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48048609362553"/>
          <c:y val="5.5517314680784295E-2"/>
          <c:w val="0.75246592108877375"/>
          <c:h val="0.7166746864975212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'New vs Original'!$V$28:$AC$28</c:f>
              <c:numCache>
                <c:formatCode>0.00%</c:formatCode>
                <c:ptCount val="8"/>
                <c:pt idx="0">
                  <c:v>0.97764678676360983</c:v>
                </c:pt>
                <c:pt idx="1">
                  <c:v>0.97815511059659255</c:v>
                </c:pt>
                <c:pt idx="2">
                  <c:v>0.96120644305150127</c:v>
                </c:pt>
                <c:pt idx="3">
                  <c:v>0.93864657120037709</c:v>
                </c:pt>
                <c:pt idx="4">
                  <c:v>0.92560699494127852</c:v>
                </c:pt>
                <c:pt idx="5">
                  <c:v>0.89786000258425358</c:v>
                </c:pt>
                <c:pt idx="6">
                  <c:v>0.71325560416134037</c:v>
                </c:pt>
                <c:pt idx="7">
                  <c:v>0.33291867360891181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691-AA21-5DB7B7B2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03024"/>
        <c:axId val="494606352"/>
      </c:lineChart>
      <c:catAx>
        <c:axId val="4946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Workstation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606352"/>
        <c:crosses val="autoZero"/>
        <c:auto val="1"/>
        <c:lblAlgn val="ctr"/>
        <c:lblOffset val="100"/>
        <c:noMultiLvlLbl val="0"/>
      </c:catAx>
      <c:valAx>
        <c:axId val="494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Efficiency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6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'New vs Original'!$V$29:$AC$29</c:f>
              <c:numCache>
                <c:formatCode>0.00%</c:formatCode>
                <c:ptCount val="8"/>
                <c:pt idx="0">
                  <c:v>0.97161461866942966</c:v>
                </c:pt>
                <c:pt idx="1">
                  <c:v>0.95272521876183192</c:v>
                </c:pt>
                <c:pt idx="2">
                  <c:v>0.94613794549861752</c:v>
                </c:pt>
                <c:pt idx="3">
                  <c:v>0.9546135309831868</c:v>
                </c:pt>
                <c:pt idx="4">
                  <c:v>0.97698494638844147</c:v>
                </c:pt>
                <c:pt idx="5">
                  <c:v>0.93451479232884427</c:v>
                </c:pt>
                <c:pt idx="6">
                  <c:v>0.96127914666966319</c:v>
                </c:pt>
                <c:pt idx="7">
                  <c:v>0.94948912723692069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9-4BC3-BE2A-D0AB98EC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3456"/>
        <c:axId val="494576400"/>
      </c:lineChart>
      <c:catAx>
        <c:axId val="4945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Workstation number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576400"/>
        <c:crosses val="autoZero"/>
        <c:auto val="1"/>
        <c:lblAlgn val="ctr"/>
        <c:lblOffset val="100"/>
        <c:noMultiLvlLbl val="0"/>
      </c:catAx>
      <c:valAx>
        <c:axId val="49457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Efficiency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59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cat>
            <c:strRef>
              <c:f>'HSA(New)'!$L$2:$L$25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'HSA(New)'!$M$2:$M$25</c:f>
              <c:numCache>
                <c:formatCode>General</c:formatCode>
                <c:ptCount val="24"/>
                <c:pt idx="0">
                  <c:v>0.99565441891890094</c:v>
                </c:pt>
                <c:pt idx="1">
                  <c:v>0.97140981378236635</c:v>
                </c:pt>
                <c:pt idx="2">
                  <c:v>0.95509404994617797</c:v>
                </c:pt>
                <c:pt idx="3">
                  <c:v>0.9540815844204954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7-4147-8F65-49319E7DAE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'HSA(New)'!$L$2:$L$25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'HSA(New)'!$N$2:$N$25</c:f>
              <c:numCache>
                <c:formatCode>General</c:formatCode>
                <c:ptCount val="24"/>
                <c:pt idx="4">
                  <c:v>0.99943387796537553</c:v>
                </c:pt>
                <c:pt idx="5">
                  <c:v>0.98796824492568036</c:v>
                </c:pt>
                <c:pt idx="6">
                  <c:v>0.95645451821019112</c:v>
                </c:pt>
                <c:pt idx="7">
                  <c:v>0.92781464432272875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7-4147-8F65-49319E7DAE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'HSA(New)'!$L$2:$L$25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'HSA(New)'!$O$2:$O$25</c:f>
              <c:numCache>
                <c:formatCode>General</c:formatCode>
                <c:ptCount val="24"/>
                <c:pt idx="8">
                  <c:v>0.9792734574048263</c:v>
                </c:pt>
                <c:pt idx="9">
                  <c:v>0.96035520627990945</c:v>
                </c:pt>
                <c:pt idx="10">
                  <c:v>0.96616777345647509</c:v>
                </c:pt>
                <c:pt idx="11">
                  <c:v>0.95986409937888206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7-4147-8F65-49319E7DAE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'HSA(New)'!$L$2:$L$25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'HSA(New)'!$P$2:$P$25</c:f>
              <c:numCache>
                <c:formatCode>General</c:formatCode>
                <c:ptCount val="24"/>
                <c:pt idx="12">
                  <c:v>0.95258582224349797</c:v>
                </c:pt>
                <c:pt idx="13">
                  <c:v>0.96421555555555549</c:v>
                </c:pt>
                <c:pt idx="14">
                  <c:v>0.95194471099859101</c:v>
                </c:pt>
                <c:pt idx="15">
                  <c:v>0.92664583559206493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7-4147-8F65-49319E7DAE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'HSA(New)'!$L$2:$L$25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'HSA(New)'!$Q$2:$Q$25</c:f>
              <c:numCache>
                <c:formatCode>General</c:formatCode>
                <c:ptCount val="24"/>
                <c:pt idx="16">
                  <c:v>0.97078985226383729</c:v>
                </c:pt>
                <c:pt idx="17">
                  <c:v>0.96152229186632976</c:v>
                </c:pt>
                <c:pt idx="18">
                  <c:v>0.94810933279517462</c:v>
                </c:pt>
                <c:pt idx="19">
                  <c:v>0.92376851525333958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7-4147-8F65-49319E7DAE3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'HSA(New)'!$L$2:$L$25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'HSA(New)'!$R$2:$R$25</c:f>
              <c:numCache>
                <c:formatCode>General</c:formatCode>
                <c:ptCount val="24"/>
                <c:pt idx="20">
                  <c:v>0.99217677587201114</c:v>
                </c:pt>
                <c:pt idx="21">
                  <c:v>0.98251056909082402</c:v>
                </c:pt>
                <c:pt idx="22">
                  <c:v>0.96547736779644688</c:v>
                </c:pt>
                <c:pt idx="23">
                  <c:v>0.9386363636363636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47-4147-8F65-49319E7D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18672"/>
        <c:axId val="263619088"/>
      </c:lineChart>
      <c:catAx>
        <c:axId val="2636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Cases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619088"/>
        <c:crosses val="autoZero"/>
        <c:auto val="1"/>
        <c:lblAlgn val="ctr"/>
        <c:lblOffset val="100"/>
        <c:noMultiLvlLbl val="0"/>
      </c:catAx>
      <c:valAx>
        <c:axId val="26361908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Efficiency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6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'HSA(Original)'!$L$2:$L$25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'HSA(Original)'!$M$2:$M$25</c:f>
              <c:numCache>
                <c:formatCode>General</c:formatCode>
                <c:ptCount val="24"/>
                <c:pt idx="0">
                  <c:v>0.9974238277385743</c:v>
                </c:pt>
                <c:pt idx="1">
                  <c:v>0.9847302003568188</c:v>
                </c:pt>
                <c:pt idx="2">
                  <c:v>0.98518192170585772</c:v>
                </c:pt>
                <c:pt idx="3">
                  <c:v>0.92038885202726239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841-A83F-8280406A29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'HSA(Original)'!$L$2:$L$25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'HSA(Original)'!$N$2:$N$25</c:f>
              <c:numCache>
                <c:formatCode>General</c:formatCode>
                <c:ptCount val="24"/>
                <c:pt idx="4">
                  <c:v>0.99943387796537553</c:v>
                </c:pt>
                <c:pt idx="5">
                  <c:v>0.95864543082228115</c:v>
                </c:pt>
                <c:pt idx="6">
                  <c:v>0.96802220273220396</c:v>
                </c:pt>
                <c:pt idx="7">
                  <c:v>0.92602955120995212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841-A83F-8280406A29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'HSA(Original)'!$L$2:$L$25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'HSA(Original)'!$O$2:$O$25</c:f>
              <c:numCache>
                <c:formatCode>General</c:formatCode>
                <c:ptCount val="24"/>
                <c:pt idx="8">
                  <c:v>0.95649906976744192</c:v>
                </c:pt>
                <c:pt idx="9">
                  <c:v>0.98559095515811412</c:v>
                </c:pt>
                <c:pt idx="10">
                  <c:v>0.94010424110185198</c:v>
                </c:pt>
                <c:pt idx="11">
                  <c:v>0.9160744020212862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0-4841-A83F-8280406A29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'HSA(Original)'!$L$2:$L$25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'HSA(Original)'!$P$2:$P$25</c:f>
              <c:numCache>
                <c:formatCode>General</c:formatCode>
                <c:ptCount val="24"/>
                <c:pt idx="12">
                  <c:v>0.948440095329392</c:v>
                </c:pt>
                <c:pt idx="13">
                  <c:v>0.93575233942632985</c:v>
                </c:pt>
                <c:pt idx="14">
                  <c:v>0.87668285257142864</c:v>
                </c:pt>
                <c:pt idx="15">
                  <c:v>0.86748726955554256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0-4841-A83F-8280406A29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'HSA(Original)'!$L$2:$L$25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'HSA(Original)'!$Q$2:$Q$25</c:f>
              <c:numCache>
                <c:formatCode>General</c:formatCode>
                <c:ptCount val="24"/>
                <c:pt idx="16">
                  <c:v>0.93739203863577047</c:v>
                </c:pt>
                <c:pt idx="17">
                  <c:v>0.95307262002940885</c:v>
                </c:pt>
                <c:pt idx="18">
                  <c:v>0.88581969931006155</c:v>
                </c:pt>
                <c:pt idx="19">
                  <c:v>0.85978596246527772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0-4841-A83F-8280406A290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'HSA(Original)'!$L$2:$L$25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'HSA(Original)'!$R$2:$R$25</c:f>
              <c:numCache>
                <c:formatCode>General</c:formatCode>
                <c:ptCount val="24"/>
                <c:pt idx="20">
                  <c:v>0.93732818073911739</c:v>
                </c:pt>
                <c:pt idx="21">
                  <c:v>0.96522286394026624</c:v>
                </c:pt>
                <c:pt idx="22">
                  <c:v>0.9218750479970701</c:v>
                </c:pt>
                <c:pt idx="23">
                  <c:v>0.86901310274310317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90-4841-A83F-8280406A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22079"/>
        <c:axId val="1433234559"/>
      </c:lineChart>
      <c:catAx>
        <c:axId val="143322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Cases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3234559"/>
        <c:crosses val="autoZero"/>
        <c:auto val="1"/>
        <c:lblAlgn val="ctr"/>
        <c:lblOffset val="100"/>
        <c:noMultiLvlLbl val="0"/>
      </c:catAx>
      <c:valAx>
        <c:axId val="14332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Efficiency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32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'HSA vs SA'!$A$3:$A$26</c:f>
              <c:strCache>
                <c:ptCount val="24"/>
                <c:pt idx="0">
                  <c:v>1(2)</c:v>
                </c:pt>
                <c:pt idx="1">
                  <c:v>1(3)</c:v>
                </c:pt>
                <c:pt idx="2">
                  <c:v>1(4)</c:v>
                </c:pt>
                <c:pt idx="3">
                  <c:v>1(5)</c:v>
                </c:pt>
                <c:pt idx="4">
                  <c:v>2(2)</c:v>
                </c:pt>
                <c:pt idx="5">
                  <c:v>2(3)</c:v>
                </c:pt>
                <c:pt idx="6">
                  <c:v>2(4)</c:v>
                </c:pt>
                <c:pt idx="7">
                  <c:v>2(5)</c:v>
                </c:pt>
                <c:pt idx="8">
                  <c:v>3(4)</c:v>
                </c:pt>
                <c:pt idx="9">
                  <c:v>3(5)</c:v>
                </c:pt>
                <c:pt idx="10">
                  <c:v>3(6)</c:v>
                </c:pt>
                <c:pt idx="11">
                  <c:v>3(7)</c:v>
                </c:pt>
                <c:pt idx="12">
                  <c:v>4(5)</c:v>
                </c:pt>
                <c:pt idx="13">
                  <c:v>4(6)</c:v>
                </c:pt>
                <c:pt idx="14">
                  <c:v>4(7)</c:v>
                </c:pt>
                <c:pt idx="15">
                  <c:v>4(8)</c:v>
                </c:pt>
                <c:pt idx="16">
                  <c:v>5(5)</c:v>
                </c:pt>
                <c:pt idx="17">
                  <c:v>5(6)</c:v>
                </c:pt>
                <c:pt idx="18">
                  <c:v>5(7)</c:v>
                </c:pt>
                <c:pt idx="19">
                  <c:v>5(8)</c:v>
                </c:pt>
                <c:pt idx="20">
                  <c:v>6(5)</c:v>
                </c:pt>
                <c:pt idx="21">
                  <c:v>6(6)</c:v>
                </c:pt>
                <c:pt idx="22">
                  <c:v>6(7)</c:v>
                </c:pt>
                <c:pt idx="23">
                  <c:v>6(8)</c:v>
                </c:pt>
              </c:strCache>
            </c:strRef>
          </c:cat>
          <c:val>
            <c:numRef>
              <c:f>'HSA vs SA'!$E$3:$E$26</c:f>
              <c:numCache>
                <c:formatCode>0.00%</c:formatCode>
                <c:ptCount val="24"/>
                <c:pt idx="0">
                  <c:v>0</c:v>
                </c:pt>
                <c:pt idx="1">
                  <c:v>8.803936509391536E-3</c:v>
                </c:pt>
                <c:pt idx="2">
                  <c:v>0</c:v>
                </c:pt>
                <c:pt idx="3">
                  <c:v>2.3908303182093867E-2</c:v>
                </c:pt>
                <c:pt idx="4">
                  <c:v>0</c:v>
                </c:pt>
                <c:pt idx="5">
                  <c:v>-1.9312110901460804E-3</c:v>
                </c:pt>
                <c:pt idx="6">
                  <c:v>2.8944338460369017E-2</c:v>
                </c:pt>
                <c:pt idx="7">
                  <c:v>2.8459667993676892E-2</c:v>
                </c:pt>
                <c:pt idx="8">
                  <c:v>-4.0925734549983423E-3</c:v>
                </c:pt>
                <c:pt idx="9">
                  <c:v>1.3825560824643583E-2</c:v>
                </c:pt>
                <c:pt idx="10">
                  <c:v>3.4708186701094355E-3</c:v>
                </c:pt>
                <c:pt idx="11">
                  <c:v>5.5664068917880005E-3</c:v>
                </c:pt>
                <c:pt idx="12">
                  <c:v>-9.9174052606887369E-3</c:v>
                </c:pt>
                <c:pt idx="13">
                  <c:v>3.0647404161871325E-2</c:v>
                </c:pt>
                <c:pt idx="14">
                  <c:v>-1.4421497573017638E-3</c:v>
                </c:pt>
                <c:pt idx="15">
                  <c:v>8.234102781817268E-2</c:v>
                </c:pt>
                <c:pt idx="16">
                  <c:v>-3.1807174194731281E-3</c:v>
                </c:pt>
                <c:pt idx="17">
                  <c:v>-6.4078739955657832E-3</c:v>
                </c:pt>
                <c:pt idx="18">
                  <c:v>-3.8610866419756746E-3</c:v>
                </c:pt>
                <c:pt idx="19">
                  <c:v>0</c:v>
                </c:pt>
                <c:pt idx="20">
                  <c:v>1.5402613238635277E-2</c:v>
                </c:pt>
                <c:pt idx="21">
                  <c:v>-5.1152474396136351E-4</c:v>
                </c:pt>
                <c:pt idx="22">
                  <c:v>2.2584378317933449E-2</c:v>
                </c:pt>
                <c:pt idx="23">
                  <c:v>-7.4883864066003199E-3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4C15-86FC-5737B75D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940223"/>
        <c:axId val="534939391"/>
      </c:barChart>
      <c:catAx>
        <c:axId val="53494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4939391"/>
        <c:crosses val="autoZero"/>
        <c:auto val="1"/>
        <c:lblAlgn val="ctr"/>
        <c:lblOffset val="600"/>
        <c:noMultiLvlLbl val="0"/>
      </c:catAx>
      <c:valAx>
        <c:axId val="5349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of HSA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4940223"/>
        <c:crossesAt val="1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300958</xdr:colOff>
      <xdr:row>4</xdr:row>
      <xdr:rowOff>145475</xdr:rowOff>
    </xdr:from>
    <xdr:to>
      <xdr:col>24</xdr:col>
      <xdr:colOff>461043</xdr:colOff>
      <xdr:row>17</xdr:row>
      <xdr:rowOff>164525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4</xdr:row>
      <xdr:rowOff>185737</xdr:rowOff>
    </xdr:from>
    <xdr:to>
      <xdr:col>30</xdr:col>
      <xdr:colOff>561975</xdr:colOff>
      <xdr:row>17</xdr:row>
      <xdr:rowOff>204787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5</xdr:row>
      <xdr:rowOff>4762</xdr:rowOff>
    </xdr:from>
    <xdr:to>
      <xdr:col>21</xdr:col>
      <xdr:colOff>642937</xdr:colOff>
      <xdr:row>18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6</xdr:row>
      <xdr:rowOff>149678</xdr:rowOff>
    </xdr:from>
    <xdr:to>
      <xdr:col>25</xdr:col>
      <xdr:colOff>590550</xdr:colOff>
      <xdr:row>19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274864</xdr:colOff>
      <xdr:row>11</xdr:row>
      <xdr:rowOff>149678</xdr:rowOff>
    </xdr:from>
    <xdr:to>
      <xdr:col>16</xdr:col>
      <xdr:colOff>274864</xdr:colOff>
      <xdr:row>24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zoomScale="85" zoomScaleNormal="85" workbookViewId="0">
      <selection activeCell="AB40" sqref="AB40"/>
    </sheetView>
  </sheetViews>
  <sheetFormatPr defaultRowHeight="16.5" x14ac:dyDescent="0.25"/>
  <sheetData>
    <row r="1" spans="1: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5">
      <c r="A2" t="s">
        <v>0</v>
      </c>
      <c r="B2">
        <v>38.617280000000001</v>
      </c>
      <c r="C2">
        <v>38.817279999999997</v>
      </c>
      <c r="K2" t="s">
        <v>0</v>
      </c>
      <c r="L2">
        <f>B2/MAX($B2:$I2)</f>
        <v>0.99484765547714848</v>
      </c>
      <c r="M2">
        <f t="shared" ref="M2" si="0">C2/MAX($B2:$I2)</f>
        <v>1</v>
      </c>
    </row>
    <row r="3" spans="1:19" x14ac:dyDescent="0.25">
      <c r="A3" t="s">
        <v>1</v>
      </c>
      <c r="B3">
        <v>27.85913</v>
      </c>
      <c r="C3">
        <v>27.250589999999999</v>
      </c>
      <c r="D3">
        <v>27.191459999999999</v>
      </c>
      <c r="K3" t="s">
        <v>1</v>
      </c>
      <c r="L3">
        <f t="shared" ref="L3:L25" si="1">B3/MAX($B3:$I3)</f>
        <v>1</v>
      </c>
      <c r="M3">
        <f t="shared" ref="M3:M25" si="2">C3/MAX($B3:$I3)</f>
        <v>0.97815653252632073</v>
      </c>
    </row>
    <row r="4" spans="1:19" x14ac:dyDescent="0.25">
      <c r="A4" t="s">
        <v>2</v>
      </c>
      <c r="B4">
        <v>21.85913</v>
      </c>
      <c r="C4">
        <v>22.402200000000001</v>
      </c>
      <c r="D4">
        <v>22.62979</v>
      </c>
      <c r="E4">
        <v>22.286719999999999</v>
      </c>
      <c r="K4" t="s">
        <v>2</v>
      </c>
      <c r="L4">
        <f t="shared" si="1"/>
        <v>0.96594488945765744</v>
      </c>
      <c r="M4">
        <f t="shared" si="2"/>
        <v>0.98994290269595964</v>
      </c>
      <c r="N4">
        <f t="shared" ref="N4:N25" si="3">D4/MAX($B4:$I4)</f>
        <v>1</v>
      </c>
      <c r="O4">
        <f t="shared" ref="O4:O25" si="4">E4/MAX($B4:$I4)</f>
        <v>0.98483989466981348</v>
      </c>
    </row>
    <row r="5" spans="1:19" x14ac:dyDescent="0.25">
      <c r="A5" t="s">
        <v>3</v>
      </c>
      <c r="B5">
        <v>19.668150000000001</v>
      </c>
      <c r="C5">
        <v>19.059609999999999</v>
      </c>
      <c r="D5">
        <v>16.70194</v>
      </c>
      <c r="E5">
        <v>18.603120000000001</v>
      </c>
      <c r="F5">
        <v>16.478909999999999</v>
      </c>
      <c r="K5" t="s">
        <v>3</v>
      </c>
      <c r="L5">
        <f t="shared" si="1"/>
        <v>1</v>
      </c>
      <c r="M5">
        <f t="shared" si="2"/>
        <v>0.96905962177428984</v>
      </c>
      <c r="N5">
        <f t="shared" si="3"/>
        <v>0.84918713758030118</v>
      </c>
      <c r="O5">
        <f t="shared" si="4"/>
        <v>0.94585001639706834</v>
      </c>
      <c r="P5">
        <f t="shared" ref="P5:P25" si="5">F5/MAX($B5:$I5)</f>
        <v>0.83784748438465229</v>
      </c>
    </row>
    <row r="6" spans="1:19" x14ac:dyDescent="0.25">
      <c r="A6" t="s">
        <v>4</v>
      </c>
      <c r="B6">
        <v>44.160089999999997</v>
      </c>
      <c r="C6">
        <v>44.11009</v>
      </c>
      <c r="K6" t="s">
        <v>4</v>
      </c>
      <c r="L6">
        <f t="shared" si="1"/>
        <v>1</v>
      </c>
      <c r="M6">
        <f t="shared" si="2"/>
        <v>0.99886775593075117</v>
      </c>
    </row>
    <row r="7" spans="1:19" x14ac:dyDescent="0.25">
      <c r="A7" t="s">
        <v>5</v>
      </c>
      <c r="B7">
        <v>32.160089999999997</v>
      </c>
      <c r="C7">
        <v>30.220189999999999</v>
      </c>
      <c r="D7">
        <v>30.11009</v>
      </c>
      <c r="K7" t="s">
        <v>5</v>
      </c>
      <c r="L7">
        <f t="shared" si="1"/>
        <v>1</v>
      </c>
      <c r="M7">
        <f t="shared" si="2"/>
        <v>0.93967989517442274</v>
      </c>
      <c r="N7">
        <f t="shared" si="3"/>
        <v>0.93625639729242061</v>
      </c>
    </row>
    <row r="8" spans="1:19" x14ac:dyDescent="0.25">
      <c r="A8" t="s">
        <v>6</v>
      </c>
      <c r="B8">
        <v>25.115189999999998</v>
      </c>
      <c r="C8">
        <v>25.175280000000001</v>
      </c>
      <c r="D8">
        <v>24.650269999999999</v>
      </c>
      <c r="E8">
        <v>22.540179999999999</v>
      </c>
      <c r="K8" t="s">
        <v>6</v>
      </c>
      <c r="L8">
        <f t="shared" si="1"/>
        <v>0.99761313478936475</v>
      </c>
      <c r="M8">
        <f t="shared" si="2"/>
        <v>1</v>
      </c>
      <c r="N8">
        <f t="shared" si="3"/>
        <v>0.97914581287675839</v>
      </c>
      <c r="O8">
        <f t="shared" si="4"/>
        <v>0.89532986326269259</v>
      </c>
    </row>
    <row r="9" spans="1:19" x14ac:dyDescent="0.25">
      <c r="A9" t="s">
        <v>7</v>
      </c>
      <c r="B9">
        <v>22.09385</v>
      </c>
      <c r="C9">
        <v>22.09385</v>
      </c>
      <c r="D9">
        <v>18.75</v>
      </c>
      <c r="E9">
        <v>21.25</v>
      </c>
      <c r="F9">
        <v>18.11009</v>
      </c>
      <c r="K9" t="s">
        <v>7</v>
      </c>
      <c r="L9">
        <f t="shared" si="1"/>
        <v>1</v>
      </c>
      <c r="M9">
        <f t="shared" si="2"/>
        <v>1</v>
      </c>
      <c r="N9">
        <f t="shared" si="3"/>
        <v>0.84865245305820403</v>
      </c>
      <c r="O9">
        <f t="shared" si="4"/>
        <v>0.96180611346596456</v>
      </c>
      <c r="P9">
        <f t="shared" si="5"/>
        <v>0.819689189525592</v>
      </c>
    </row>
    <row r="10" spans="1:19" x14ac:dyDescent="0.25">
      <c r="A10" t="s">
        <v>8</v>
      </c>
      <c r="B10">
        <v>43</v>
      </c>
      <c r="C10">
        <v>43</v>
      </c>
      <c r="D10">
        <v>38.008920000000003</v>
      </c>
      <c r="E10">
        <v>40.508920000000003</v>
      </c>
      <c r="K10" t="s">
        <v>8</v>
      </c>
      <c r="L10">
        <f t="shared" si="1"/>
        <v>1</v>
      </c>
      <c r="M10">
        <f t="shared" si="2"/>
        <v>1</v>
      </c>
      <c r="N10">
        <f t="shared" si="3"/>
        <v>0.88392837209302333</v>
      </c>
      <c r="O10">
        <f t="shared" si="4"/>
        <v>0.94206790697674425</v>
      </c>
    </row>
    <row r="11" spans="1:19" x14ac:dyDescent="0.25">
      <c r="A11" t="s">
        <v>9</v>
      </c>
      <c r="B11">
        <v>35.531129999999997</v>
      </c>
      <c r="C11">
        <v>35.67118</v>
      </c>
      <c r="D11">
        <v>35.67118</v>
      </c>
      <c r="E11">
        <v>35.807369999999999</v>
      </c>
      <c r="F11">
        <v>33.776240000000001</v>
      </c>
      <c r="K11" t="s">
        <v>9</v>
      </c>
      <c r="L11">
        <f t="shared" si="1"/>
        <v>0.99228538705858593</v>
      </c>
      <c r="M11">
        <f t="shared" si="2"/>
        <v>0.99619659304774411</v>
      </c>
      <c r="N11">
        <f t="shared" si="3"/>
        <v>0.99619659304774411</v>
      </c>
      <c r="O11">
        <f t="shared" si="4"/>
        <v>1</v>
      </c>
      <c r="P11">
        <f t="shared" si="5"/>
        <v>0.94327620263649636</v>
      </c>
    </row>
    <row r="12" spans="1:19" x14ac:dyDescent="0.25">
      <c r="A12" t="s">
        <v>10</v>
      </c>
      <c r="B12">
        <v>30</v>
      </c>
      <c r="C12">
        <v>32.5</v>
      </c>
      <c r="D12">
        <v>33.236409999999999</v>
      </c>
      <c r="E12">
        <v>31.930769999999999</v>
      </c>
      <c r="F12">
        <v>29.80696</v>
      </c>
      <c r="G12">
        <v>30</v>
      </c>
      <c r="K12" t="s">
        <v>10</v>
      </c>
      <c r="L12">
        <f t="shared" si="1"/>
        <v>0.9026245614372912</v>
      </c>
      <c r="M12">
        <f t="shared" si="2"/>
        <v>0.97784327489039879</v>
      </c>
      <c r="N12">
        <f t="shared" si="3"/>
        <v>1</v>
      </c>
      <c r="O12">
        <f t="shared" si="4"/>
        <v>0.96071657558683388</v>
      </c>
      <c r="P12">
        <f t="shared" si="5"/>
        <v>0.89681647325929603</v>
      </c>
      <c r="Q12">
        <f t="shared" ref="Q12:Q25" si="6">G12/MAX($B12:$I12)</f>
        <v>0.9026245614372912</v>
      </c>
    </row>
    <row r="13" spans="1:19" x14ac:dyDescent="0.25">
      <c r="A13" t="s">
        <v>11</v>
      </c>
      <c r="B13">
        <v>29.30789</v>
      </c>
      <c r="C13">
        <v>27.447939999999999</v>
      </c>
      <c r="D13">
        <v>28.148969999999998</v>
      </c>
      <c r="E13">
        <v>25</v>
      </c>
      <c r="F13">
        <v>29.45112</v>
      </c>
      <c r="G13">
        <v>25.75</v>
      </c>
      <c r="H13">
        <v>23.75</v>
      </c>
      <c r="K13" t="s">
        <v>11</v>
      </c>
      <c r="L13">
        <f t="shared" si="1"/>
        <v>0.99513668750118844</v>
      </c>
      <c r="M13">
        <f t="shared" si="2"/>
        <v>0.93198289233142917</v>
      </c>
      <c r="N13">
        <f t="shared" si="3"/>
        <v>0.95578606178644476</v>
      </c>
      <c r="O13">
        <f t="shared" si="4"/>
        <v>0.84886415185568498</v>
      </c>
      <c r="P13">
        <f t="shared" si="5"/>
        <v>1</v>
      </c>
      <c r="Q13">
        <f t="shared" si="6"/>
        <v>0.87433007641135552</v>
      </c>
      <c r="R13">
        <f t="shared" ref="R13:R25" si="7">H13/MAX($B13:$I13)</f>
        <v>0.80642094426290067</v>
      </c>
    </row>
    <row r="14" spans="1:19" x14ac:dyDescent="0.25">
      <c r="A14" t="s">
        <v>12</v>
      </c>
      <c r="B14">
        <v>185.58840000000001</v>
      </c>
      <c r="C14">
        <v>191.63030000000001</v>
      </c>
      <c r="D14">
        <v>188.81389999999999</v>
      </c>
      <c r="E14">
        <v>170.2167</v>
      </c>
      <c r="F14">
        <v>172.5</v>
      </c>
      <c r="K14" t="s">
        <v>12</v>
      </c>
      <c r="L14">
        <f t="shared" si="1"/>
        <v>0.9684710612048304</v>
      </c>
      <c r="M14">
        <f t="shared" si="2"/>
        <v>1</v>
      </c>
      <c r="N14">
        <f t="shared" si="3"/>
        <v>0.98530295052504735</v>
      </c>
      <c r="O14">
        <f t="shared" si="4"/>
        <v>0.88825566729269845</v>
      </c>
      <c r="P14">
        <f t="shared" si="5"/>
        <v>0.90017079762438401</v>
      </c>
    </row>
    <row r="15" spans="1:19" x14ac:dyDescent="0.25">
      <c r="A15" t="s">
        <v>13</v>
      </c>
      <c r="B15">
        <v>161.4417</v>
      </c>
      <c r="C15">
        <v>167.6515</v>
      </c>
      <c r="D15">
        <v>165.67529999999999</v>
      </c>
      <c r="E15">
        <v>163.15010000000001</v>
      </c>
      <c r="F15">
        <v>141.13640000000001</v>
      </c>
      <c r="G15">
        <v>142.22669999999999</v>
      </c>
      <c r="K15" t="s">
        <v>13</v>
      </c>
      <c r="L15">
        <f t="shared" si="1"/>
        <v>0.96296006895255937</v>
      </c>
      <c r="M15">
        <f t="shared" si="2"/>
        <v>1</v>
      </c>
      <c r="N15">
        <f t="shared" si="3"/>
        <v>0.98821245261748325</v>
      </c>
      <c r="O15">
        <f t="shared" si="4"/>
        <v>0.97315025514236386</v>
      </c>
      <c r="P15">
        <f t="shared" si="5"/>
        <v>0.84184394413411157</v>
      </c>
      <c r="Q15">
        <f t="shared" si="6"/>
        <v>0.84834731571146094</v>
      </c>
    </row>
    <row r="16" spans="1:19" x14ac:dyDescent="0.25">
      <c r="A16" t="s">
        <v>14</v>
      </c>
      <c r="B16">
        <v>153.41225</v>
      </c>
      <c r="C16">
        <v>152.41397000000001</v>
      </c>
      <c r="D16">
        <v>151.33725999999999</v>
      </c>
      <c r="E16">
        <v>153.04737</v>
      </c>
      <c r="F16">
        <v>156.25</v>
      </c>
      <c r="G16">
        <v>139.55945</v>
      </c>
      <c r="H16">
        <v>52.851570000000002</v>
      </c>
      <c r="K16" t="s">
        <v>14</v>
      </c>
      <c r="L16">
        <f t="shared" si="1"/>
        <v>0.9818384</v>
      </c>
      <c r="M16">
        <f t="shared" si="2"/>
        <v>0.97544940800000002</v>
      </c>
      <c r="N16">
        <f t="shared" si="3"/>
        <v>0.9685584639999999</v>
      </c>
      <c r="O16">
        <f t="shared" si="4"/>
        <v>0.97950316800000004</v>
      </c>
      <c r="P16">
        <f t="shared" si="5"/>
        <v>1</v>
      </c>
      <c r="Q16">
        <f t="shared" si="6"/>
        <v>0.89318047999999994</v>
      </c>
      <c r="R16">
        <f t="shared" si="7"/>
        <v>0.33825004800000003</v>
      </c>
    </row>
    <row r="17" spans="1:29" x14ac:dyDescent="0.25">
      <c r="A17" t="s">
        <v>15</v>
      </c>
      <c r="B17">
        <v>135.65630999999999</v>
      </c>
      <c r="C17">
        <v>142.65801999999999</v>
      </c>
      <c r="D17">
        <v>139.78475</v>
      </c>
      <c r="E17">
        <v>133.0283</v>
      </c>
      <c r="F17">
        <v>138.37991</v>
      </c>
      <c r="G17">
        <v>141.13636</v>
      </c>
      <c r="H17">
        <v>111.80759999999999</v>
      </c>
      <c r="I17">
        <v>47.580880000000001</v>
      </c>
      <c r="K17" t="s">
        <v>15</v>
      </c>
      <c r="L17">
        <f t="shared" si="1"/>
        <v>0.95091961881988829</v>
      </c>
      <c r="M17">
        <f t="shared" si="2"/>
        <v>1</v>
      </c>
      <c r="N17">
        <f t="shared" si="3"/>
        <v>0.97985903631635995</v>
      </c>
      <c r="O17">
        <f t="shared" si="4"/>
        <v>0.93249787148314556</v>
      </c>
      <c r="P17">
        <f t="shared" si="5"/>
        <v>0.97001143013200386</v>
      </c>
      <c r="Q17">
        <f t="shared" si="6"/>
        <v>0.98933351240960732</v>
      </c>
      <c r="R17">
        <f t="shared" si="7"/>
        <v>0.78374563168618205</v>
      </c>
      <c r="S17">
        <f t="shared" ref="S17:S25" si="8">I17/MAX($B17:$I17)</f>
        <v>0.33353105559715468</v>
      </c>
    </row>
    <row r="18" spans="1:29" x14ac:dyDescent="0.25">
      <c r="A18" t="s">
        <v>16</v>
      </c>
      <c r="B18">
        <v>213.3981</v>
      </c>
      <c r="C18">
        <v>207.53729999999999</v>
      </c>
      <c r="D18">
        <v>208.77500000000001</v>
      </c>
      <c r="E18">
        <v>163.0444</v>
      </c>
      <c r="F18">
        <v>207.43360000000001</v>
      </c>
      <c r="K18" t="s">
        <v>16</v>
      </c>
      <c r="L18">
        <f t="shared" si="1"/>
        <v>1</v>
      </c>
      <c r="M18">
        <f t="shared" si="2"/>
        <v>0.97253583794794796</v>
      </c>
      <c r="N18">
        <f t="shared" si="3"/>
        <v>0.9783357958669735</v>
      </c>
      <c r="O18">
        <f t="shared" si="4"/>
        <v>0.76403866763574746</v>
      </c>
      <c r="P18">
        <f t="shared" si="5"/>
        <v>0.97204989172818324</v>
      </c>
    </row>
    <row r="19" spans="1:29" x14ac:dyDescent="0.25">
      <c r="A19" t="s">
        <v>17</v>
      </c>
      <c r="B19">
        <v>176.79159999999999</v>
      </c>
      <c r="C19">
        <v>179.40639999999999</v>
      </c>
      <c r="D19">
        <v>180.67099999999999</v>
      </c>
      <c r="E19">
        <v>179.60890000000001</v>
      </c>
      <c r="F19">
        <v>173.6276</v>
      </c>
      <c r="G19">
        <v>143.05000000000001</v>
      </c>
      <c r="K19" t="s">
        <v>17</v>
      </c>
      <c r="L19">
        <f t="shared" si="1"/>
        <v>0.97852782128841931</v>
      </c>
      <c r="M19">
        <f t="shared" si="2"/>
        <v>0.99300053688749157</v>
      </c>
      <c r="N19">
        <f t="shared" si="3"/>
        <v>1</v>
      </c>
      <c r="O19">
        <f t="shared" si="4"/>
        <v>0.9941213587127985</v>
      </c>
      <c r="P19">
        <f t="shared" si="5"/>
        <v>0.9610153262006631</v>
      </c>
      <c r="Q19">
        <f t="shared" si="6"/>
        <v>0.79177067708708104</v>
      </c>
    </row>
    <row r="20" spans="1:29" x14ac:dyDescent="0.25">
      <c r="A20" t="s">
        <v>18</v>
      </c>
      <c r="B20">
        <v>162.40804</v>
      </c>
      <c r="C20">
        <v>173.43655999999999</v>
      </c>
      <c r="D20">
        <v>172.11749</v>
      </c>
      <c r="E20">
        <v>163.67482999999999</v>
      </c>
      <c r="F20">
        <v>163.04445000000001</v>
      </c>
      <c r="G20">
        <v>154.09343999999999</v>
      </c>
      <c r="H20">
        <v>86.659840000000003</v>
      </c>
      <c r="K20" t="s">
        <v>18</v>
      </c>
      <c r="L20">
        <f t="shared" si="1"/>
        <v>0.93641179230030858</v>
      </c>
      <c r="M20">
        <f t="shared" si="2"/>
        <v>1</v>
      </c>
      <c r="N20">
        <f t="shared" si="3"/>
        <v>0.99239451013096669</v>
      </c>
      <c r="O20">
        <f t="shared" si="4"/>
        <v>0.94371584630137961</v>
      </c>
      <c r="P20">
        <f t="shared" si="5"/>
        <v>0.94008120317884547</v>
      </c>
      <c r="Q20">
        <f t="shared" si="6"/>
        <v>0.8884714964365068</v>
      </c>
      <c r="R20">
        <f t="shared" si="7"/>
        <v>0.49966304682242318</v>
      </c>
    </row>
    <row r="21" spans="1:29" x14ac:dyDescent="0.25">
      <c r="A21" t="s">
        <v>19</v>
      </c>
      <c r="B21">
        <v>150.63589999999999</v>
      </c>
      <c r="C21">
        <v>131.25</v>
      </c>
      <c r="D21">
        <v>136.25</v>
      </c>
      <c r="E21">
        <v>135</v>
      </c>
      <c r="F21">
        <v>152.42420000000001</v>
      </c>
      <c r="G21">
        <v>125.4097</v>
      </c>
      <c r="H21">
        <v>148.6977</v>
      </c>
      <c r="I21">
        <v>68.75</v>
      </c>
      <c r="K21" t="s">
        <v>19</v>
      </c>
      <c r="L21">
        <f t="shared" si="1"/>
        <v>0.98826761104863914</v>
      </c>
      <c r="M21">
        <f t="shared" si="2"/>
        <v>0.8610837386714183</v>
      </c>
      <c r="N21">
        <f t="shared" si="3"/>
        <v>0.89388692871604369</v>
      </c>
      <c r="O21">
        <f t="shared" si="4"/>
        <v>0.88568613120488737</v>
      </c>
      <c r="P21">
        <f t="shared" si="5"/>
        <v>1</v>
      </c>
      <c r="Q21">
        <f t="shared" si="6"/>
        <v>0.82276764450789308</v>
      </c>
      <c r="R21">
        <f t="shared" si="7"/>
        <v>0.9755517824597405</v>
      </c>
      <c r="S21">
        <f t="shared" si="8"/>
        <v>0.45104386311360001</v>
      </c>
    </row>
    <row r="22" spans="1:29" x14ac:dyDescent="0.25">
      <c r="A22" t="s">
        <v>20</v>
      </c>
      <c r="B22">
        <v>302.26310000000001</v>
      </c>
      <c r="C22">
        <v>312.98149999999998</v>
      </c>
      <c r="D22">
        <v>299.96839999999997</v>
      </c>
      <c r="E22">
        <v>301.22340000000003</v>
      </c>
      <c r="F22">
        <v>250.3955</v>
      </c>
      <c r="K22" t="s">
        <v>20</v>
      </c>
      <c r="L22">
        <f t="shared" si="1"/>
        <v>0.96575388641181681</v>
      </c>
      <c r="M22">
        <f t="shared" si="2"/>
        <v>1</v>
      </c>
      <c r="N22">
        <f t="shared" si="3"/>
        <v>0.95842214316181629</v>
      </c>
      <c r="O22">
        <f t="shared" si="4"/>
        <v>0.96243196482859228</v>
      </c>
      <c r="P22">
        <f t="shared" si="5"/>
        <v>0.80003290929336079</v>
      </c>
    </row>
    <row r="23" spans="1:29" x14ac:dyDescent="0.25">
      <c r="A23" t="s">
        <v>21</v>
      </c>
      <c r="B23">
        <v>260.75229999999999</v>
      </c>
      <c r="C23">
        <v>264.0849</v>
      </c>
      <c r="D23">
        <v>262.7826</v>
      </c>
      <c r="E23">
        <v>265.08699999999999</v>
      </c>
      <c r="F23">
        <v>242.43170000000001</v>
      </c>
      <c r="G23">
        <v>240.06970000000001</v>
      </c>
      <c r="K23" t="s">
        <v>21</v>
      </c>
      <c r="L23">
        <f t="shared" si="1"/>
        <v>0.9836480098986371</v>
      </c>
      <c r="M23">
        <f t="shared" si="2"/>
        <v>0.99621973163527455</v>
      </c>
      <c r="N23">
        <f t="shared" si="3"/>
        <v>0.99130700487009926</v>
      </c>
      <c r="O23">
        <f t="shared" si="4"/>
        <v>1</v>
      </c>
      <c r="P23">
        <f t="shared" si="5"/>
        <v>0.91453635976113512</v>
      </c>
      <c r="Q23">
        <f t="shared" si="6"/>
        <v>0.90562607747645119</v>
      </c>
    </row>
    <row r="24" spans="1:29" x14ac:dyDescent="0.25">
      <c r="A24" t="s">
        <v>22</v>
      </c>
      <c r="B24">
        <v>233.02029999999999</v>
      </c>
      <c r="C24">
        <v>241.1756</v>
      </c>
      <c r="D24">
        <v>251.13140000000001</v>
      </c>
      <c r="E24">
        <v>241.66489999999999</v>
      </c>
      <c r="F24">
        <v>236.3999</v>
      </c>
      <c r="G24">
        <v>241.0882</v>
      </c>
      <c r="H24">
        <v>176.10210000000001</v>
      </c>
      <c r="K24" t="s">
        <v>22</v>
      </c>
      <c r="L24">
        <f t="shared" si="1"/>
        <v>0.92788197732342503</v>
      </c>
      <c r="M24">
        <f t="shared" si="2"/>
        <v>0.96035621192730181</v>
      </c>
      <c r="N24">
        <f t="shared" si="3"/>
        <v>1</v>
      </c>
      <c r="O24">
        <f t="shared" si="4"/>
        <v>0.96230459432790949</v>
      </c>
      <c r="P24">
        <f t="shared" si="5"/>
        <v>0.94133947407612106</v>
      </c>
      <c r="Q24">
        <f t="shared" si="6"/>
        <v>0.96000818694914292</v>
      </c>
      <c r="R24">
        <f t="shared" si="7"/>
        <v>0.70123489137559059</v>
      </c>
    </row>
    <row r="25" spans="1:29" x14ac:dyDescent="0.25">
      <c r="A25" t="s">
        <v>23</v>
      </c>
      <c r="B25">
        <v>226.535</v>
      </c>
      <c r="C25">
        <v>218.3544</v>
      </c>
      <c r="D25">
        <v>233.4247</v>
      </c>
      <c r="E25">
        <v>221.25</v>
      </c>
      <c r="F25">
        <v>232.65549999999999</v>
      </c>
      <c r="G25">
        <v>233.44730000000001</v>
      </c>
      <c r="H25">
        <v>207.28319999999999</v>
      </c>
      <c r="I25">
        <v>50</v>
      </c>
      <c r="K25" t="s">
        <v>23</v>
      </c>
      <c r="L25">
        <f t="shared" si="1"/>
        <v>0.97039031935687403</v>
      </c>
      <c r="M25">
        <f t="shared" si="2"/>
        <v>0.9353477208774742</v>
      </c>
      <c r="N25">
        <f t="shared" si="3"/>
        <v>0.99990319014184348</v>
      </c>
      <c r="O25">
        <f t="shared" si="4"/>
        <v>0.94775137686321487</v>
      </c>
      <c r="P25">
        <f t="shared" si="5"/>
        <v>0.9966082280668912</v>
      </c>
      <c r="Q25">
        <f t="shared" si="6"/>
        <v>1</v>
      </c>
      <c r="R25">
        <f t="shared" si="7"/>
        <v>0.88792288452254531</v>
      </c>
      <c r="S25">
        <f t="shared" si="8"/>
        <v>0.21418110211598076</v>
      </c>
    </row>
    <row r="27" spans="1:29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V27">
        <v>1</v>
      </c>
      <c r="W27">
        <v>2</v>
      </c>
      <c r="X27">
        <v>3</v>
      </c>
      <c r="Y27">
        <v>4</v>
      </c>
      <c r="Z27">
        <v>5</v>
      </c>
      <c r="AA27">
        <v>6</v>
      </c>
      <c r="AB27">
        <v>7</v>
      </c>
      <c r="AC27">
        <v>8</v>
      </c>
    </row>
    <row r="28" spans="1:29" x14ac:dyDescent="0.25">
      <c r="A28" t="s">
        <v>0</v>
      </c>
      <c r="B28" s="1">
        <v>37.668149999999997</v>
      </c>
      <c r="C28" s="1">
        <v>37.340769999999999</v>
      </c>
      <c r="K28" t="s">
        <v>0</v>
      </c>
      <c r="L28">
        <f>B28/MAX($B28:$I28)</f>
        <v>1</v>
      </c>
      <c r="M28">
        <f t="shared" ref="M28" si="9">C28/MAX($B28:$I28)</f>
        <v>0.99130883783780199</v>
      </c>
      <c r="V28" s="2">
        <f t="shared" ref="V28:AB28" si="10">AVERAGE(L2:L25)</f>
        <v>0.97764678676360983</v>
      </c>
      <c r="W28" s="2">
        <f t="shared" si="10"/>
        <v>0.97815511059659255</v>
      </c>
      <c r="X28" s="2">
        <f t="shared" si="10"/>
        <v>0.96120644305150127</v>
      </c>
      <c r="Y28" s="2">
        <f t="shared" si="10"/>
        <v>0.93864657120037709</v>
      </c>
      <c r="Z28" s="2">
        <f t="shared" si="10"/>
        <v>0.92560699494127852</v>
      </c>
      <c r="AA28" s="2">
        <f t="shared" si="10"/>
        <v>0.89786000258425358</v>
      </c>
      <c r="AB28" s="2">
        <f t="shared" si="10"/>
        <v>0.71325560416134037</v>
      </c>
      <c r="AC28" s="2">
        <f>AVERAGE(S2:S25)</f>
        <v>0.33291867360891181</v>
      </c>
    </row>
    <row r="29" spans="1:29" x14ac:dyDescent="0.25">
      <c r="A29" t="s">
        <v>1</v>
      </c>
      <c r="B29" s="1">
        <v>27.68141</v>
      </c>
      <c r="C29" s="1">
        <v>26.69868</v>
      </c>
      <c r="D29" s="1">
        <v>26.28989</v>
      </c>
      <c r="K29" t="s">
        <v>1</v>
      </c>
      <c r="L29">
        <f t="shared" ref="L29:L51" si="11">B29/MAX($B29:$I29)</f>
        <v>1</v>
      </c>
      <c r="M29">
        <f t="shared" ref="M29:M51" si="12">C29/MAX($B29:$I29)</f>
        <v>0.96449855697379572</v>
      </c>
      <c r="N29">
        <f t="shared" ref="N29:N51" si="13">D29/MAX($B29:$I29)</f>
        <v>0.94973088437330322</v>
      </c>
      <c r="V29" s="2">
        <f>AVERAGE(L28:L51)</f>
        <v>0.97161461866942966</v>
      </c>
      <c r="W29" s="2">
        <f t="shared" ref="W29:AC29" si="14">AVERAGE(M28:M51)</f>
        <v>0.95272521876183192</v>
      </c>
      <c r="X29" s="2">
        <f t="shared" si="14"/>
        <v>0.94613794549861752</v>
      </c>
      <c r="Y29" s="2">
        <f t="shared" si="14"/>
        <v>0.9546135309831868</v>
      </c>
      <c r="Z29" s="2">
        <f t="shared" si="14"/>
        <v>0.97698494638844147</v>
      </c>
      <c r="AA29" s="2">
        <f t="shared" si="14"/>
        <v>0.93451479232884427</v>
      </c>
      <c r="AB29" s="2">
        <f t="shared" si="14"/>
        <v>0.96127914666966319</v>
      </c>
      <c r="AC29" s="2">
        <f t="shared" si="14"/>
        <v>0.94948912723692069</v>
      </c>
    </row>
    <row r="30" spans="1:29" x14ac:dyDescent="0.25">
      <c r="A30" t="s">
        <v>2</v>
      </c>
      <c r="B30" s="1">
        <v>21.85913</v>
      </c>
      <c r="C30" s="1">
        <v>19.92728</v>
      </c>
      <c r="D30" s="1">
        <v>21.059609999999999</v>
      </c>
      <c r="E30" s="1">
        <v>20.664079999999998</v>
      </c>
      <c r="K30" t="s">
        <v>2</v>
      </c>
      <c r="L30">
        <f t="shared" si="11"/>
        <v>1</v>
      </c>
      <c r="M30">
        <f t="shared" si="12"/>
        <v>0.91162274070376992</v>
      </c>
      <c r="N30">
        <f t="shared" si="13"/>
        <v>0.96342397890492437</v>
      </c>
      <c r="O30">
        <f t="shared" ref="O30:O51" si="15">E30/MAX($B30:$I30)</f>
        <v>0.94532948017601792</v>
      </c>
    </row>
    <row r="31" spans="1:29" x14ac:dyDescent="0.25">
      <c r="A31" t="s">
        <v>3</v>
      </c>
      <c r="B31" s="1">
        <v>17.600000000000001</v>
      </c>
      <c r="C31" s="1">
        <v>18.617280000000001</v>
      </c>
      <c r="D31" s="1">
        <v>16.617280000000001</v>
      </c>
      <c r="E31" s="1">
        <v>17.98873</v>
      </c>
      <c r="F31" s="1">
        <v>17.98873</v>
      </c>
      <c r="K31" t="s">
        <v>3</v>
      </c>
      <c r="L31">
        <f t="shared" si="11"/>
        <v>0.94535829079221023</v>
      </c>
      <c r="M31">
        <f t="shared" si="12"/>
        <v>1</v>
      </c>
      <c r="N31">
        <f t="shared" si="13"/>
        <v>0.89257292150088519</v>
      </c>
      <c r="O31">
        <f t="shared" si="15"/>
        <v>0.96623835490469068</v>
      </c>
      <c r="P31">
        <f t="shared" ref="P31:P51" si="16">F31/MAX($B31:$I31)</f>
        <v>0.96623835490469068</v>
      </c>
    </row>
    <row r="32" spans="1:29" x14ac:dyDescent="0.25">
      <c r="A32" t="s">
        <v>4</v>
      </c>
      <c r="B32" s="1">
        <v>44.160089999999997</v>
      </c>
      <c r="C32" s="1">
        <v>44.11009</v>
      </c>
      <c r="K32" t="s">
        <v>4</v>
      </c>
      <c r="L32">
        <f t="shared" si="11"/>
        <v>1</v>
      </c>
      <c r="M32">
        <f t="shared" si="12"/>
        <v>0.99886775593075117</v>
      </c>
    </row>
    <row r="33" spans="1:30" x14ac:dyDescent="0.25">
      <c r="A33" t="s">
        <v>5</v>
      </c>
      <c r="B33" s="1">
        <v>31.115189999999998</v>
      </c>
      <c r="C33" s="1">
        <v>31.175280000000001</v>
      </c>
      <c r="D33" s="1">
        <v>30.11009</v>
      </c>
      <c r="K33" t="s">
        <v>5</v>
      </c>
      <c r="L33">
        <f t="shared" si="11"/>
        <v>0.99807251129741248</v>
      </c>
      <c r="M33">
        <f t="shared" si="12"/>
        <v>1</v>
      </c>
      <c r="N33">
        <f t="shared" si="13"/>
        <v>0.96583222347962872</v>
      </c>
    </row>
    <row r="34" spans="1:30" x14ac:dyDescent="0.25">
      <c r="A34" t="s">
        <v>6</v>
      </c>
      <c r="B34" s="1">
        <v>25.115189999999998</v>
      </c>
      <c r="C34" s="1">
        <v>24.248080000000002</v>
      </c>
      <c r="D34" s="1">
        <v>25.29298</v>
      </c>
      <c r="E34" s="1">
        <v>22.11009</v>
      </c>
      <c r="K34" t="s">
        <v>6</v>
      </c>
      <c r="L34">
        <f t="shared" si="11"/>
        <v>0.99297077687168533</v>
      </c>
      <c r="M34">
        <f t="shared" si="12"/>
        <v>0.9586881419271277</v>
      </c>
      <c r="N34">
        <f t="shared" si="13"/>
        <v>1</v>
      </c>
      <c r="O34">
        <f t="shared" si="15"/>
        <v>0.87415915404195155</v>
      </c>
      <c r="V34" t="s">
        <v>0</v>
      </c>
      <c r="W34">
        <f>MAX(B2:I2)</f>
        <v>38.817279999999997</v>
      </c>
      <c r="X34">
        <f>MAX(B28:I28)</f>
        <v>37.668149999999997</v>
      </c>
      <c r="Y34" s="2">
        <f>(W34-X34)/W34</f>
        <v>2.9603568307722736E-2</v>
      </c>
      <c r="AA34" t="s">
        <v>12</v>
      </c>
      <c r="AB34">
        <f t="shared" ref="AB34:AB45" si="17">MAX(B14:I14)</f>
        <v>191.63030000000001</v>
      </c>
      <c r="AC34">
        <f t="shared" ref="AC34:AC45" si="18">MAX(B40:I40)</f>
        <v>190.7227</v>
      </c>
      <c r="AD34" s="2">
        <f t="shared" ref="AD34:AD45" si="19">(AB34-AC34)/AB34</f>
        <v>4.7362029908631469E-3</v>
      </c>
    </row>
    <row r="35" spans="1:30" x14ac:dyDescent="0.25">
      <c r="A35" t="s">
        <v>7</v>
      </c>
      <c r="B35" s="1">
        <v>21.451039999999999</v>
      </c>
      <c r="C35" s="1">
        <v>17.5</v>
      </c>
      <c r="D35" s="1">
        <v>18.75</v>
      </c>
      <c r="E35" s="1">
        <v>21.25</v>
      </c>
      <c r="F35" s="1">
        <v>21.69537</v>
      </c>
      <c r="K35" t="s">
        <v>7</v>
      </c>
      <c r="L35">
        <f t="shared" si="11"/>
        <v>0.9887381501214314</v>
      </c>
      <c r="M35">
        <f t="shared" si="12"/>
        <v>0.80662371741067329</v>
      </c>
      <c r="N35">
        <f t="shared" si="13"/>
        <v>0.86423969722572136</v>
      </c>
      <c r="O35">
        <f t="shared" si="15"/>
        <v>0.97947165685581761</v>
      </c>
      <c r="P35">
        <f t="shared" si="16"/>
        <v>1</v>
      </c>
      <c r="V35" t="s">
        <v>1</v>
      </c>
      <c r="W35">
        <f t="shared" ref="W35:W45" si="20">MAX(B3:I3)</f>
        <v>27.85913</v>
      </c>
      <c r="X35">
        <f t="shared" ref="X35:X45" si="21">MAX(B29:I29)</f>
        <v>27.68141</v>
      </c>
      <c r="Y35" s="2">
        <f t="shared" ref="Y35:Y45" si="22">(W35-X35)/W35</f>
        <v>6.3792372554347804E-3</v>
      </c>
      <c r="AA35" t="s">
        <v>13</v>
      </c>
      <c r="AB35">
        <f t="shared" si="17"/>
        <v>167.6515</v>
      </c>
      <c r="AC35">
        <f t="shared" si="18"/>
        <v>165</v>
      </c>
      <c r="AD35" s="2">
        <f t="shared" si="19"/>
        <v>1.5815545939046168E-2</v>
      </c>
    </row>
    <row r="36" spans="1:30" x14ac:dyDescent="0.25">
      <c r="A36" t="s">
        <v>8</v>
      </c>
      <c r="B36" s="1">
        <v>40.216520000000003</v>
      </c>
      <c r="C36" s="1">
        <v>41.433030000000002</v>
      </c>
      <c r="D36" s="1">
        <v>42.216520000000003</v>
      </c>
      <c r="E36" s="1">
        <v>41.5</v>
      </c>
      <c r="K36" t="s">
        <v>8</v>
      </c>
      <c r="L36">
        <f t="shared" si="11"/>
        <v>0.95262518085337211</v>
      </c>
      <c r="M36">
        <f t="shared" si="12"/>
        <v>0.98144115147340427</v>
      </c>
      <c r="N36">
        <f t="shared" si="13"/>
        <v>1</v>
      </c>
      <c r="O36">
        <f t="shared" si="15"/>
        <v>0.98302749729252903</v>
      </c>
      <c r="V36" t="s">
        <v>2</v>
      </c>
      <c r="W36">
        <f t="shared" si="20"/>
        <v>22.62979</v>
      </c>
      <c r="X36">
        <f t="shared" si="21"/>
        <v>21.85913</v>
      </c>
      <c r="Y36" s="2">
        <f t="shared" si="22"/>
        <v>3.4055110542342615E-2</v>
      </c>
      <c r="AA36" t="s">
        <v>14</v>
      </c>
      <c r="AB36">
        <f t="shared" si="17"/>
        <v>156.25</v>
      </c>
      <c r="AC36">
        <f t="shared" si="18"/>
        <v>146.93700000000001</v>
      </c>
      <c r="AD36" s="2">
        <f t="shared" si="19"/>
        <v>5.9603199999999926E-2</v>
      </c>
    </row>
    <row r="37" spans="1:30" x14ac:dyDescent="0.25">
      <c r="A37" t="s">
        <v>9</v>
      </c>
      <c r="B37" s="1">
        <v>36.216520000000003</v>
      </c>
      <c r="C37" s="1">
        <v>32.5244</v>
      </c>
      <c r="D37" s="1">
        <v>34.387340000000002</v>
      </c>
      <c r="E37" s="1">
        <v>34.88062</v>
      </c>
      <c r="F37" s="1">
        <v>36.301160000000003</v>
      </c>
      <c r="K37" t="s">
        <v>9</v>
      </c>
      <c r="L37">
        <f t="shared" si="11"/>
        <v>0.99766839406784791</v>
      </c>
      <c r="M37">
        <f t="shared" si="12"/>
        <v>0.89596034947643544</v>
      </c>
      <c r="N37">
        <f t="shared" si="13"/>
        <v>0.94727937068677692</v>
      </c>
      <c r="O37">
        <f t="shared" si="15"/>
        <v>0.96086791716848707</v>
      </c>
      <c r="P37">
        <f t="shared" si="16"/>
        <v>1</v>
      </c>
      <c r="V37" t="s">
        <v>3</v>
      </c>
      <c r="W37">
        <f t="shared" si="20"/>
        <v>19.668150000000001</v>
      </c>
      <c r="X37">
        <f t="shared" si="21"/>
        <v>18.617280000000001</v>
      </c>
      <c r="Y37" s="2">
        <f t="shared" si="22"/>
        <v>5.3430037903920792E-2</v>
      </c>
      <c r="AA37" t="s">
        <v>15</v>
      </c>
      <c r="AB37">
        <f t="shared" si="17"/>
        <v>142.65801999999999</v>
      </c>
      <c r="AC37">
        <f t="shared" si="18"/>
        <v>134.6626</v>
      </c>
      <c r="AD37" s="2">
        <f t="shared" si="19"/>
        <v>5.6046060361695724E-2</v>
      </c>
    </row>
    <row r="38" spans="1:30" x14ac:dyDescent="0.25">
      <c r="A38" t="s">
        <v>10</v>
      </c>
      <c r="B38" s="1">
        <v>31.531130000000001</v>
      </c>
      <c r="C38" s="1">
        <v>31.191960000000002</v>
      </c>
      <c r="D38" s="1">
        <v>29.264109999999999</v>
      </c>
      <c r="E38" s="1">
        <v>30</v>
      </c>
      <c r="F38" s="1">
        <v>30.21951</v>
      </c>
      <c r="G38" s="1">
        <v>30.579460000000001</v>
      </c>
      <c r="K38" t="s">
        <v>10</v>
      </c>
      <c r="L38">
        <f t="shared" si="11"/>
        <v>1</v>
      </c>
      <c r="M38">
        <f t="shared" si="12"/>
        <v>0.98924332873576049</v>
      </c>
      <c r="N38">
        <f t="shared" si="13"/>
        <v>0.92810216443241955</v>
      </c>
      <c r="O38">
        <f t="shared" si="15"/>
        <v>0.9514406873461243</v>
      </c>
      <c r="P38">
        <f t="shared" si="16"/>
        <v>0.95840237885543589</v>
      </c>
      <c r="Q38">
        <f t="shared" ref="Q38:Q51" si="23">G38/MAX($B38:$I38)</f>
        <v>0.96981808136911052</v>
      </c>
      <c r="V38" t="s">
        <v>4</v>
      </c>
      <c r="W38">
        <f t="shared" si="20"/>
        <v>44.160089999999997</v>
      </c>
      <c r="X38">
        <f t="shared" si="21"/>
        <v>44.160089999999997</v>
      </c>
      <c r="Y38" s="2">
        <f t="shared" si="22"/>
        <v>0</v>
      </c>
      <c r="AA38" t="s">
        <v>16</v>
      </c>
      <c r="AB38">
        <f t="shared" si="17"/>
        <v>213.3981</v>
      </c>
      <c r="AC38">
        <f t="shared" si="18"/>
        <v>210.27350000000001</v>
      </c>
      <c r="AD38" s="2">
        <f t="shared" si="19"/>
        <v>1.4642117244717675E-2</v>
      </c>
    </row>
    <row r="39" spans="1:30" x14ac:dyDescent="0.25">
      <c r="A39" t="s">
        <v>11</v>
      </c>
      <c r="B39" s="1">
        <v>28.75</v>
      </c>
      <c r="C39" s="1">
        <v>25.83473</v>
      </c>
      <c r="D39" s="1">
        <v>28.60896</v>
      </c>
      <c r="E39" s="1">
        <v>26.25</v>
      </c>
      <c r="F39" s="1">
        <v>27.17559</v>
      </c>
      <c r="G39" s="1">
        <v>28.044450000000001</v>
      </c>
      <c r="H39" s="1">
        <v>28.50892</v>
      </c>
      <c r="K39" t="s">
        <v>11</v>
      </c>
      <c r="L39">
        <f t="shared" si="11"/>
        <v>1</v>
      </c>
      <c r="M39">
        <f t="shared" si="12"/>
        <v>0.89859930434782609</v>
      </c>
      <c r="N39">
        <f t="shared" si="13"/>
        <v>0.99509426086956521</v>
      </c>
      <c r="O39">
        <f t="shared" si="15"/>
        <v>0.91304347826086951</v>
      </c>
      <c r="P39">
        <f t="shared" si="16"/>
        <v>0.94523791304347826</v>
      </c>
      <c r="Q39">
        <f t="shared" si="23"/>
        <v>0.97545913043478261</v>
      </c>
      <c r="R39">
        <f t="shared" ref="R39:R51" si="24">H39/MAX($B39:$I39)</f>
        <v>0.99161460869565221</v>
      </c>
      <c r="V39" t="s">
        <v>5</v>
      </c>
      <c r="W39">
        <f t="shared" si="20"/>
        <v>32.160089999999997</v>
      </c>
      <c r="X39">
        <f t="shared" si="21"/>
        <v>31.175280000000001</v>
      </c>
      <c r="Y39" s="2">
        <f t="shared" si="22"/>
        <v>3.0622115796317611E-2</v>
      </c>
      <c r="AA39" t="s">
        <v>17</v>
      </c>
      <c r="AB39">
        <f t="shared" si="17"/>
        <v>180.67099999999999</v>
      </c>
      <c r="AC39">
        <f t="shared" si="18"/>
        <v>180.61670000000001</v>
      </c>
      <c r="AD39" s="2">
        <f t="shared" si="19"/>
        <v>3.0054629685994755E-4</v>
      </c>
    </row>
    <row r="40" spans="1:30" x14ac:dyDescent="0.25">
      <c r="A40" t="s">
        <v>12</v>
      </c>
      <c r="B40" s="1">
        <v>178.32480000000001</v>
      </c>
      <c r="C40" s="1">
        <v>168.5701</v>
      </c>
      <c r="D40" s="1">
        <v>190.7227</v>
      </c>
      <c r="E40" s="1">
        <v>180.2285</v>
      </c>
      <c r="F40" s="1">
        <v>190.55260000000001</v>
      </c>
      <c r="K40" t="s">
        <v>12</v>
      </c>
      <c r="L40">
        <f t="shared" si="11"/>
        <v>0.93499515264832145</v>
      </c>
      <c r="M40">
        <f t="shared" si="12"/>
        <v>0.88384916950106096</v>
      </c>
      <c r="N40">
        <f t="shared" si="13"/>
        <v>1</v>
      </c>
      <c r="O40">
        <f t="shared" si="15"/>
        <v>0.94497665983126289</v>
      </c>
      <c r="P40">
        <f t="shared" si="16"/>
        <v>0.999108129236845</v>
      </c>
      <c r="V40" t="s">
        <v>6</v>
      </c>
      <c r="W40">
        <f t="shared" si="20"/>
        <v>25.175280000000001</v>
      </c>
      <c r="X40">
        <f t="shared" si="21"/>
        <v>25.29298</v>
      </c>
      <c r="Y40" s="2">
        <f t="shared" si="22"/>
        <v>-4.6752210898945018E-3</v>
      </c>
      <c r="AA40" t="s">
        <v>18</v>
      </c>
      <c r="AB40">
        <f t="shared" si="17"/>
        <v>173.43655999999999</v>
      </c>
      <c r="AC40">
        <f t="shared" si="18"/>
        <v>163.87450000000001</v>
      </c>
      <c r="AD40" s="2">
        <f t="shared" si="19"/>
        <v>5.5132897008565981E-2</v>
      </c>
    </row>
    <row r="41" spans="1:30" x14ac:dyDescent="0.25">
      <c r="A41" t="s">
        <v>13</v>
      </c>
      <c r="B41" s="1">
        <v>158.31909999999999</v>
      </c>
      <c r="C41" s="1">
        <v>159.32079999999999</v>
      </c>
      <c r="D41" s="1">
        <v>151.3373</v>
      </c>
      <c r="E41" s="1">
        <v>164.35409999999999</v>
      </c>
      <c r="F41" s="1">
        <v>156.24209999999999</v>
      </c>
      <c r="G41" s="1">
        <v>165</v>
      </c>
      <c r="K41" t="s">
        <v>13</v>
      </c>
      <c r="L41">
        <f t="shared" si="11"/>
        <v>0.9595096969696969</v>
      </c>
      <c r="M41">
        <f t="shared" si="12"/>
        <v>0.96558060606060603</v>
      </c>
      <c r="N41">
        <f t="shared" si="13"/>
        <v>0.91719575757575755</v>
      </c>
      <c r="O41">
        <f t="shared" si="15"/>
        <v>0.9960854545454545</v>
      </c>
      <c r="P41">
        <f t="shared" si="16"/>
        <v>0.9469218181818182</v>
      </c>
      <c r="Q41">
        <f t="shared" si="23"/>
        <v>1</v>
      </c>
      <c r="V41" t="s">
        <v>7</v>
      </c>
      <c r="W41">
        <f t="shared" si="20"/>
        <v>22.09385</v>
      </c>
      <c r="X41">
        <f t="shared" si="21"/>
        <v>21.69537</v>
      </c>
      <c r="Y41" s="2">
        <f t="shared" si="22"/>
        <v>1.8035788239713735E-2</v>
      </c>
      <c r="AA41" t="s">
        <v>19</v>
      </c>
      <c r="AB41">
        <f t="shared" si="17"/>
        <v>152.42420000000001</v>
      </c>
      <c r="AC41">
        <f t="shared" si="18"/>
        <v>148.0266</v>
      </c>
      <c r="AD41" s="2">
        <f t="shared" si="19"/>
        <v>2.8851061708049054E-2</v>
      </c>
    </row>
    <row r="42" spans="1:30" x14ac:dyDescent="0.25">
      <c r="A42" t="s">
        <v>14</v>
      </c>
      <c r="B42" s="1">
        <v>139.89410000000001</v>
      </c>
      <c r="C42" s="1">
        <v>146.93700000000001</v>
      </c>
      <c r="D42" s="1">
        <v>146.63120000000001</v>
      </c>
      <c r="E42" s="1">
        <v>139.52260000000001</v>
      </c>
      <c r="F42" s="1">
        <v>140.42609999999999</v>
      </c>
      <c r="G42" s="1">
        <v>123.4936</v>
      </c>
      <c r="H42" s="1">
        <v>142.22669999999999</v>
      </c>
      <c r="K42" t="s">
        <v>14</v>
      </c>
      <c r="L42">
        <f t="shared" si="11"/>
        <v>0.95206857360637553</v>
      </c>
      <c r="M42">
        <f t="shared" si="12"/>
        <v>1</v>
      </c>
      <c r="N42">
        <f t="shared" si="13"/>
        <v>0.99791883596371234</v>
      </c>
      <c r="O42">
        <f t="shared" si="15"/>
        <v>0.94954027916726214</v>
      </c>
      <c r="P42">
        <f t="shared" si="16"/>
        <v>0.95568917291083921</v>
      </c>
      <c r="Q42">
        <f t="shared" si="23"/>
        <v>0.84045271102581376</v>
      </c>
      <c r="R42">
        <f t="shared" si="24"/>
        <v>0.96794340431613535</v>
      </c>
      <c r="V42" t="s">
        <v>8</v>
      </c>
      <c r="W42">
        <f t="shared" si="20"/>
        <v>43</v>
      </c>
      <c r="X42">
        <f t="shared" si="21"/>
        <v>42.216520000000003</v>
      </c>
      <c r="Y42" s="2">
        <f t="shared" si="22"/>
        <v>1.8220465116279005E-2</v>
      </c>
      <c r="AA42" t="s">
        <v>20</v>
      </c>
      <c r="AB42">
        <f t="shared" si="17"/>
        <v>312.98149999999998</v>
      </c>
      <c r="AC42">
        <f t="shared" si="18"/>
        <v>298.27600000000001</v>
      </c>
      <c r="AD42" s="2">
        <f t="shared" si="19"/>
        <v>4.698520519583417E-2</v>
      </c>
    </row>
    <row r="43" spans="1:30" x14ac:dyDescent="0.25">
      <c r="A43" t="s">
        <v>15</v>
      </c>
      <c r="B43" s="1">
        <v>126.4569</v>
      </c>
      <c r="C43" s="1">
        <v>121.8359</v>
      </c>
      <c r="D43" s="1">
        <v>101.25</v>
      </c>
      <c r="E43" s="1">
        <v>132.07669999999999</v>
      </c>
      <c r="F43" s="1">
        <v>132.22110000000001</v>
      </c>
      <c r="G43" s="1">
        <v>118.37739999999999</v>
      </c>
      <c r="H43" s="1">
        <v>134.6626</v>
      </c>
      <c r="I43" s="1">
        <v>131.39570000000001</v>
      </c>
      <c r="K43" t="s">
        <v>15</v>
      </c>
      <c r="L43">
        <f t="shared" si="11"/>
        <v>0.93906474403434959</v>
      </c>
      <c r="M43">
        <f t="shared" si="12"/>
        <v>0.9047493513417979</v>
      </c>
      <c r="N43">
        <f t="shared" si="13"/>
        <v>0.75187914090475005</v>
      </c>
      <c r="O43">
        <f t="shared" si="15"/>
        <v>0.98079719239046326</v>
      </c>
      <c r="P43">
        <f t="shared" si="16"/>
        <v>0.98186950199981293</v>
      </c>
      <c r="Q43">
        <f t="shared" si="23"/>
        <v>0.87906664508185639</v>
      </c>
      <c r="R43">
        <f t="shared" si="24"/>
        <v>1</v>
      </c>
      <c r="S43">
        <f t="shared" ref="S43:S51" si="25">I43/MAX($B43:$I43)</f>
        <v>0.97574010898348917</v>
      </c>
      <c r="V43" t="s">
        <v>9</v>
      </c>
      <c r="W43">
        <f t="shared" si="20"/>
        <v>35.807369999999999</v>
      </c>
      <c r="X43">
        <f t="shared" si="21"/>
        <v>36.301160000000003</v>
      </c>
      <c r="Y43" s="2">
        <f t="shared" si="22"/>
        <v>-1.379017783210563E-2</v>
      </c>
      <c r="AA43" t="s">
        <v>21</v>
      </c>
      <c r="AB43">
        <f t="shared" si="17"/>
        <v>265.08699999999999</v>
      </c>
      <c r="AC43">
        <f t="shared" si="18"/>
        <v>262.4871</v>
      </c>
      <c r="AD43" s="2">
        <f t="shared" si="19"/>
        <v>9.8077235020955049E-3</v>
      </c>
    </row>
    <row r="44" spans="1:30" x14ac:dyDescent="0.25">
      <c r="A44" t="s">
        <v>16</v>
      </c>
      <c r="B44" s="1">
        <v>210.27350000000001</v>
      </c>
      <c r="C44" s="1">
        <v>189.74430000000001</v>
      </c>
      <c r="D44" s="1">
        <v>209.44290000000001</v>
      </c>
      <c r="E44" s="1">
        <v>206.07159999999999</v>
      </c>
      <c r="F44" s="1">
        <v>205.12459999999999</v>
      </c>
      <c r="K44" t="s">
        <v>16</v>
      </c>
      <c r="L44">
        <f t="shared" si="11"/>
        <v>1</v>
      </c>
      <c r="M44">
        <f t="shared" si="12"/>
        <v>0.90236905744185547</v>
      </c>
      <c r="N44">
        <f t="shared" si="13"/>
        <v>0.9960499064313858</v>
      </c>
      <c r="O44">
        <f t="shared" si="15"/>
        <v>0.98001697788832154</v>
      </c>
      <c r="P44">
        <f t="shared" si="16"/>
        <v>0.97551331955762366</v>
      </c>
      <c r="V44" t="s">
        <v>10</v>
      </c>
      <c r="W44">
        <f t="shared" si="20"/>
        <v>33.236409999999999</v>
      </c>
      <c r="X44">
        <f t="shared" si="21"/>
        <v>31.531130000000001</v>
      </c>
      <c r="Y44" s="2">
        <f t="shared" si="22"/>
        <v>5.1307587070926086E-2</v>
      </c>
      <c r="AA44" t="s">
        <v>22</v>
      </c>
      <c r="AB44">
        <f t="shared" si="17"/>
        <v>251.13140000000001</v>
      </c>
      <c r="AC44">
        <f t="shared" si="18"/>
        <v>235.30029999999999</v>
      </c>
      <c r="AD44" s="2">
        <f t="shared" si="19"/>
        <v>6.3039110202865983E-2</v>
      </c>
    </row>
    <row r="45" spans="1:30" x14ac:dyDescent="0.25">
      <c r="A45" t="s">
        <v>17</v>
      </c>
      <c r="B45" s="1">
        <v>165.77930000000001</v>
      </c>
      <c r="C45" s="1">
        <v>168.80779999999999</v>
      </c>
      <c r="D45" s="1">
        <v>172.11750000000001</v>
      </c>
      <c r="E45" s="1">
        <v>178.11750000000001</v>
      </c>
      <c r="F45" s="1">
        <v>180.61670000000001</v>
      </c>
      <c r="G45" s="1">
        <v>176.56309999999999</v>
      </c>
      <c r="K45" t="s">
        <v>17</v>
      </c>
      <c r="L45">
        <f t="shared" si="11"/>
        <v>0.91785145005971203</v>
      </c>
      <c r="M45">
        <f t="shared" si="12"/>
        <v>0.93461900256177854</v>
      </c>
      <c r="N45">
        <f t="shared" si="13"/>
        <v>0.95294344321427638</v>
      </c>
      <c r="O45">
        <f t="shared" si="15"/>
        <v>0.98616296278251125</v>
      </c>
      <c r="P45">
        <f t="shared" si="16"/>
        <v>1</v>
      </c>
      <c r="Q45">
        <f t="shared" si="23"/>
        <v>0.97755689257970046</v>
      </c>
      <c r="V45" t="s">
        <v>11</v>
      </c>
      <c r="W45">
        <f t="shared" si="20"/>
        <v>29.45112</v>
      </c>
      <c r="X45">
        <f t="shared" si="21"/>
        <v>28.75</v>
      </c>
      <c r="Y45" s="2">
        <f t="shared" si="22"/>
        <v>2.3806225365962299E-2</v>
      </c>
      <c r="AA45" t="s">
        <v>23</v>
      </c>
      <c r="AB45">
        <f t="shared" si="17"/>
        <v>233.44730000000001</v>
      </c>
      <c r="AC45">
        <f t="shared" si="18"/>
        <v>220</v>
      </c>
      <c r="AD45" s="2">
        <f t="shared" si="19"/>
        <v>5.7603150689684621E-2</v>
      </c>
    </row>
    <row r="46" spans="1:30" x14ac:dyDescent="0.25">
      <c r="A46" t="s">
        <v>18</v>
      </c>
      <c r="B46" s="1">
        <v>154.49969999999999</v>
      </c>
      <c r="C46" s="1">
        <v>154.34569999999999</v>
      </c>
      <c r="D46" s="1">
        <v>152.91</v>
      </c>
      <c r="E46" s="1">
        <v>153.76249999999999</v>
      </c>
      <c r="F46" s="1">
        <v>163.87450000000001</v>
      </c>
      <c r="G46" s="1">
        <v>160.17760000000001</v>
      </c>
      <c r="H46" s="1">
        <v>148.0266</v>
      </c>
      <c r="K46" t="s">
        <v>18</v>
      </c>
      <c r="L46">
        <f t="shared" si="11"/>
        <v>0.94279280791093167</v>
      </c>
      <c r="M46">
        <f t="shared" si="12"/>
        <v>0.94185306438768679</v>
      </c>
      <c r="N46">
        <f t="shared" si="13"/>
        <v>0.93309209181416253</v>
      </c>
      <c r="O46">
        <f t="shared" si="15"/>
        <v>0.9382942434606969</v>
      </c>
      <c r="P46">
        <f t="shared" si="16"/>
        <v>1</v>
      </c>
      <c r="Q46">
        <f t="shared" si="23"/>
        <v>0.97744066343451852</v>
      </c>
      <c r="R46">
        <f t="shared" si="24"/>
        <v>0.90329245855822593</v>
      </c>
    </row>
    <row r="47" spans="1:30" x14ac:dyDescent="0.25">
      <c r="A47" t="s">
        <v>19</v>
      </c>
      <c r="B47" s="1">
        <v>146.45859999999999</v>
      </c>
      <c r="C47" s="1">
        <v>143.3382</v>
      </c>
      <c r="D47" s="1">
        <v>128.11750000000001</v>
      </c>
      <c r="E47" s="1">
        <v>115</v>
      </c>
      <c r="F47" s="1">
        <v>147.05690000000001</v>
      </c>
      <c r="G47" s="1">
        <v>118.75</v>
      </c>
      <c r="H47" s="1">
        <v>147.19069999999999</v>
      </c>
      <c r="I47" s="1">
        <v>148.0266</v>
      </c>
      <c r="K47" t="s">
        <v>19</v>
      </c>
      <c r="L47">
        <f t="shared" si="11"/>
        <v>0.98940730922685505</v>
      </c>
      <c r="M47">
        <f t="shared" si="12"/>
        <v>0.96832731414489015</v>
      </c>
      <c r="N47">
        <f t="shared" si="13"/>
        <v>0.8655032271226929</v>
      </c>
      <c r="O47">
        <f t="shared" si="15"/>
        <v>0.77688739726508615</v>
      </c>
      <c r="P47">
        <f t="shared" si="16"/>
        <v>0.99344915035540915</v>
      </c>
      <c r="Q47">
        <f t="shared" si="23"/>
        <v>0.80222068195851282</v>
      </c>
      <c r="R47">
        <f t="shared" si="24"/>
        <v>0.99435304195327046</v>
      </c>
      <c r="S47">
        <f t="shared" si="25"/>
        <v>1</v>
      </c>
    </row>
    <row r="48" spans="1:30" x14ac:dyDescent="0.25">
      <c r="A48" t="s">
        <v>20</v>
      </c>
      <c r="B48" s="1">
        <v>297.5172</v>
      </c>
      <c r="C48" s="1">
        <v>296.80399999999997</v>
      </c>
      <c r="D48" s="1">
        <v>293.42559999999997</v>
      </c>
      <c r="E48" s="1">
        <v>293.68979999999999</v>
      </c>
      <c r="F48" s="1">
        <v>298.27600000000001</v>
      </c>
      <c r="K48" t="s">
        <v>20</v>
      </c>
      <c r="L48">
        <f t="shared" si="11"/>
        <v>0.99745604741916882</v>
      </c>
      <c r="M48">
        <f t="shared" si="12"/>
        <v>0.99506497338035904</v>
      </c>
      <c r="N48">
        <f t="shared" si="13"/>
        <v>0.9837385508723463</v>
      </c>
      <c r="O48">
        <f t="shared" si="15"/>
        <v>0.98462430768818132</v>
      </c>
      <c r="P48">
        <f t="shared" si="16"/>
        <v>1</v>
      </c>
    </row>
    <row r="49" spans="1:19" x14ac:dyDescent="0.25">
      <c r="A49" t="s">
        <v>21</v>
      </c>
      <c r="B49" s="1">
        <v>248.38159999999999</v>
      </c>
      <c r="C49" s="1">
        <v>258.48649999999998</v>
      </c>
      <c r="D49" s="1">
        <v>254.88759999999999</v>
      </c>
      <c r="E49" s="1">
        <v>262.35289999999998</v>
      </c>
      <c r="F49" s="1">
        <v>260.7824</v>
      </c>
      <c r="G49" s="1">
        <v>262.4871</v>
      </c>
      <c r="K49" t="s">
        <v>21</v>
      </c>
      <c r="L49">
        <f t="shared" si="11"/>
        <v>0.94626212107185459</v>
      </c>
      <c r="M49">
        <f t="shared" si="12"/>
        <v>0.98475887005494733</v>
      </c>
      <c r="N49">
        <f t="shared" si="13"/>
        <v>0.97104810103048866</v>
      </c>
      <c r="O49">
        <f t="shared" si="15"/>
        <v>0.99948873677982641</v>
      </c>
      <c r="P49">
        <f t="shared" si="16"/>
        <v>0.99350558560782609</v>
      </c>
      <c r="Q49">
        <f t="shared" si="23"/>
        <v>1</v>
      </c>
    </row>
    <row r="50" spans="1:19" x14ac:dyDescent="0.25">
      <c r="A50" t="s">
        <v>22</v>
      </c>
      <c r="B50" s="1">
        <v>219.32140000000001</v>
      </c>
      <c r="C50" s="1">
        <v>232.33080000000001</v>
      </c>
      <c r="D50" s="1">
        <v>223.17789999999999</v>
      </c>
      <c r="E50" s="1">
        <v>235.30029999999999</v>
      </c>
      <c r="F50" s="1">
        <v>233.60820000000001</v>
      </c>
      <c r="G50" s="1">
        <v>222.12620000000001</v>
      </c>
      <c r="H50" s="1">
        <v>224.375</v>
      </c>
      <c r="K50" t="s">
        <v>22</v>
      </c>
      <c r="L50">
        <f t="shared" si="11"/>
        <v>0.93209145929690707</v>
      </c>
      <c r="M50">
        <f t="shared" si="12"/>
        <v>0.98737995659164068</v>
      </c>
      <c r="N50">
        <f t="shared" si="13"/>
        <v>0.94848115365768759</v>
      </c>
      <c r="O50">
        <f t="shared" si="15"/>
        <v>1</v>
      </c>
      <c r="P50">
        <f t="shared" si="16"/>
        <v>0.99280876394972728</v>
      </c>
      <c r="Q50">
        <f t="shared" si="23"/>
        <v>0.94401154609662641</v>
      </c>
      <c r="R50">
        <f t="shared" si="24"/>
        <v>0.95356869498253938</v>
      </c>
    </row>
    <row r="51" spans="1:19" x14ac:dyDescent="0.25">
      <c r="A51" t="s">
        <v>23</v>
      </c>
      <c r="B51" s="1">
        <v>205</v>
      </c>
      <c r="C51" s="1">
        <v>220</v>
      </c>
      <c r="D51" s="1">
        <v>218</v>
      </c>
      <c r="E51" s="1">
        <v>216</v>
      </c>
      <c r="F51" s="1">
        <v>198</v>
      </c>
      <c r="G51" s="1">
        <v>201</v>
      </c>
      <c r="H51" s="1">
        <v>202</v>
      </c>
      <c r="I51" s="1">
        <v>192</v>
      </c>
      <c r="K51" t="s">
        <v>23</v>
      </c>
      <c r="L51">
        <f t="shared" si="11"/>
        <v>0.93181818181818177</v>
      </c>
      <c r="M51">
        <f t="shared" si="12"/>
        <v>1</v>
      </c>
      <c r="N51">
        <f t="shared" si="13"/>
        <v>0.99090909090909096</v>
      </c>
      <c r="O51">
        <f t="shared" si="15"/>
        <v>0.98181818181818181</v>
      </c>
      <c r="P51">
        <f t="shared" si="16"/>
        <v>0.9</v>
      </c>
      <c r="Q51">
        <f t="shared" si="23"/>
        <v>0.91363636363636369</v>
      </c>
      <c r="R51">
        <f t="shared" si="24"/>
        <v>0.91818181818181821</v>
      </c>
      <c r="S51">
        <f t="shared" si="25"/>
        <v>0.87272727272727268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U25" sqref="U24:U25"/>
    </sheetView>
  </sheetViews>
  <sheetFormatPr defaultRowHeight="16.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6" x14ac:dyDescent="0.25">
      <c r="A2" t="s">
        <v>0</v>
      </c>
      <c r="B2" s="1">
        <f>'New vs Original'!B28</f>
        <v>37.668149999999997</v>
      </c>
      <c r="C2" s="1">
        <f>'New vs Original'!C28</f>
        <v>37.340769999999999</v>
      </c>
      <c r="D2" s="1">
        <f>'New vs Original'!D28</f>
        <v>0</v>
      </c>
      <c r="E2" s="1">
        <f>'New vs Original'!E28</f>
        <v>0</v>
      </c>
      <c r="F2" s="1">
        <f>'New vs Original'!F28</f>
        <v>0</v>
      </c>
      <c r="G2" s="1">
        <f>'New vs Original'!G28</f>
        <v>0</v>
      </c>
      <c r="H2" s="1">
        <f>'New vs Original'!H28</f>
        <v>0</v>
      </c>
      <c r="I2" s="1">
        <f>'New vs Original'!I28</f>
        <v>0</v>
      </c>
      <c r="K2">
        <v>2</v>
      </c>
      <c r="L2" t="s">
        <v>0</v>
      </c>
      <c r="M2">
        <f>SUM(B2:I2)/(MAX(B2:I2)*K2)</f>
        <v>0.99565441891890094</v>
      </c>
    </row>
    <row r="3" spans="1:16" x14ac:dyDescent="0.25">
      <c r="A3" t="s">
        <v>1</v>
      </c>
      <c r="B3" s="1">
        <f>'New vs Original'!B29</f>
        <v>27.68141</v>
      </c>
      <c r="C3" s="1">
        <f>'New vs Original'!C29</f>
        <v>26.69868</v>
      </c>
      <c r="D3" s="1">
        <f>'New vs Original'!D29</f>
        <v>26.28989</v>
      </c>
      <c r="E3" s="1">
        <f>'New vs Original'!E29</f>
        <v>0</v>
      </c>
      <c r="F3" s="1">
        <f>'New vs Original'!F29</f>
        <v>0</v>
      </c>
      <c r="G3" s="1">
        <f>'New vs Original'!G29</f>
        <v>0</v>
      </c>
      <c r="H3" s="1">
        <f>'New vs Original'!H29</f>
        <v>0</v>
      </c>
      <c r="I3" s="1">
        <f>'New vs Original'!I29</f>
        <v>0</v>
      </c>
      <c r="K3">
        <v>3</v>
      </c>
      <c r="L3" t="s">
        <v>1</v>
      </c>
      <c r="M3">
        <f t="shared" ref="M3:M5" si="0">SUM(B3:I3)/(MAX(B3:I3)*K3)</f>
        <v>0.97140981378236635</v>
      </c>
    </row>
    <row r="4" spans="1:16" x14ac:dyDescent="0.25">
      <c r="A4" t="s">
        <v>2</v>
      </c>
      <c r="B4" s="1">
        <f>'New vs Original'!B30</f>
        <v>21.85913</v>
      </c>
      <c r="C4" s="1">
        <f>'New vs Original'!C30</f>
        <v>19.92728</v>
      </c>
      <c r="D4" s="1">
        <f>'New vs Original'!D30</f>
        <v>21.059609999999999</v>
      </c>
      <c r="E4" s="1">
        <f>'New vs Original'!E30</f>
        <v>20.664079999999998</v>
      </c>
      <c r="F4" s="1">
        <f>'New vs Original'!F30</f>
        <v>0</v>
      </c>
      <c r="G4" s="1">
        <f>'New vs Original'!G30</f>
        <v>0</v>
      </c>
      <c r="H4" s="1">
        <f>'New vs Original'!H30</f>
        <v>0</v>
      </c>
      <c r="I4" s="1">
        <f>'New vs Original'!I30</f>
        <v>0</v>
      </c>
      <c r="K4">
        <v>4</v>
      </c>
      <c r="L4" t="s">
        <v>2</v>
      </c>
      <c r="M4">
        <f t="shared" si="0"/>
        <v>0.95509404994617797</v>
      </c>
    </row>
    <row r="5" spans="1:16" x14ac:dyDescent="0.25">
      <c r="A5" t="s">
        <v>3</v>
      </c>
      <c r="B5" s="1">
        <f>'New vs Original'!B31</f>
        <v>17.600000000000001</v>
      </c>
      <c r="C5" s="1">
        <f>'New vs Original'!C31</f>
        <v>18.617280000000001</v>
      </c>
      <c r="D5" s="1">
        <f>'New vs Original'!D31</f>
        <v>16.617280000000001</v>
      </c>
      <c r="E5" s="1">
        <f>'New vs Original'!E31</f>
        <v>17.98873</v>
      </c>
      <c r="F5" s="1">
        <f>'New vs Original'!F31</f>
        <v>17.98873</v>
      </c>
      <c r="G5" s="1">
        <f>'New vs Original'!G31</f>
        <v>0</v>
      </c>
      <c r="H5" s="1">
        <f>'New vs Original'!H31</f>
        <v>0</v>
      </c>
      <c r="I5" s="1">
        <f>'New vs Original'!I31</f>
        <v>0</v>
      </c>
      <c r="K5">
        <v>5</v>
      </c>
      <c r="L5" t="s">
        <v>3</v>
      </c>
      <c r="M5">
        <f t="shared" si="0"/>
        <v>0.9540815844204954</v>
      </c>
    </row>
    <row r="6" spans="1:16" x14ac:dyDescent="0.25">
      <c r="A6" t="s">
        <v>4</v>
      </c>
      <c r="B6" s="1">
        <f>'New vs Original'!B32</f>
        <v>44.160089999999997</v>
      </c>
      <c r="C6" s="1">
        <f>'New vs Original'!C32</f>
        <v>44.11009</v>
      </c>
      <c r="D6" s="1">
        <f>'New vs Original'!D32</f>
        <v>0</v>
      </c>
      <c r="E6" s="1">
        <f>'New vs Original'!E32</f>
        <v>0</v>
      </c>
      <c r="F6" s="1">
        <f>'New vs Original'!F32</f>
        <v>0</v>
      </c>
      <c r="G6" s="1">
        <f>'New vs Original'!G32</f>
        <v>0</v>
      </c>
      <c r="H6" s="1">
        <f>'New vs Original'!H32</f>
        <v>0</v>
      </c>
      <c r="I6" s="1">
        <f>'New vs Original'!I32</f>
        <v>0</v>
      </c>
      <c r="K6">
        <v>2</v>
      </c>
      <c r="L6" t="s">
        <v>4</v>
      </c>
      <c r="N6">
        <f>SUM(B6:I6)/(MAX(B6:I6)*K6)</f>
        <v>0.99943387796537553</v>
      </c>
    </row>
    <row r="7" spans="1:16" x14ac:dyDescent="0.25">
      <c r="A7" t="s">
        <v>5</v>
      </c>
      <c r="B7" s="1">
        <f>'New vs Original'!B33</f>
        <v>31.115189999999998</v>
      </c>
      <c r="C7" s="1">
        <f>'New vs Original'!C33</f>
        <v>31.175280000000001</v>
      </c>
      <c r="D7" s="1">
        <f>'New vs Original'!D33</f>
        <v>30.11009</v>
      </c>
      <c r="E7" s="1">
        <f>'New vs Original'!E33</f>
        <v>0</v>
      </c>
      <c r="F7" s="1">
        <f>'New vs Original'!F33</f>
        <v>0</v>
      </c>
      <c r="G7" s="1">
        <f>'New vs Original'!G33</f>
        <v>0</v>
      </c>
      <c r="H7" s="1">
        <f>'New vs Original'!H33</f>
        <v>0</v>
      </c>
      <c r="I7" s="1">
        <f>'New vs Original'!I33</f>
        <v>0</v>
      </c>
      <c r="K7">
        <v>3</v>
      </c>
      <c r="L7" t="s">
        <v>5</v>
      </c>
      <c r="N7">
        <f>SUM(B7:I7)/(MAX(B7:I7)*K7)</f>
        <v>0.98796824492568036</v>
      </c>
    </row>
    <row r="8" spans="1:16" x14ac:dyDescent="0.25">
      <c r="A8" t="s">
        <v>6</v>
      </c>
      <c r="B8" s="1">
        <f>'New vs Original'!B34</f>
        <v>25.115189999999998</v>
      </c>
      <c r="C8" s="1">
        <f>'New vs Original'!C34</f>
        <v>24.248080000000002</v>
      </c>
      <c r="D8" s="1">
        <f>'New vs Original'!D34</f>
        <v>25.29298</v>
      </c>
      <c r="E8" s="1">
        <f>'New vs Original'!E34</f>
        <v>22.11009</v>
      </c>
      <c r="F8" s="1">
        <f>'New vs Original'!F34</f>
        <v>0</v>
      </c>
      <c r="G8" s="1">
        <f>'New vs Original'!G34</f>
        <v>0</v>
      </c>
      <c r="H8" s="1">
        <f>'New vs Original'!H34</f>
        <v>0</v>
      </c>
      <c r="I8" s="1">
        <f>'New vs Original'!I34</f>
        <v>0</v>
      </c>
      <c r="K8">
        <v>4</v>
      </c>
      <c r="L8" t="s">
        <v>6</v>
      </c>
      <c r="N8">
        <f>SUM(B8:I8)/(MAX(B8:I8)*K8)</f>
        <v>0.95645451821019112</v>
      </c>
    </row>
    <row r="9" spans="1:16" x14ac:dyDescent="0.25">
      <c r="A9" t="s">
        <v>7</v>
      </c>
      <c r="B9" s="1">
        <f>'New vs Original'!B35</f>
        <v>21.451039999999999</v>
      </c>
      <c r="C9" s="1">
        <f>'New vs Original'!C35</f>
        <v>17.5</v>
      </c>
      <c r="D9" s="1">
        <f>'New vs Original'!D35</f>
        <v>18.75</v>
      </c>
      <c r="E9" s="1">
        <f>'New vs Original'!E35</f>
        <v>21.25</v>
      </c>
      <c r="F9" s="1">
        <f>'New vs Original'!F35</f>
        <v>21.69537</v>
      </c>
      <c r="G9" s="1">
        <f>'New vs Original'!G35</f>
        <v>0</v>
      </c>
      <c r="H9" s="1">
        <f>'New vs Original'!H35</f>
        <v>0</v>
      </c>
      <c r="I9" s="1">
        <f>'New vs Original'!I35</f>
        <v>0</v>
      </c>
      <c r="K9">
        <v>5</v>
      </c>
      <c r="L9" t="s">
        <v>7</v>
      </c>
      <c r="N9">
        <f>SUM(B9:I9)/(MAX(B9:I9)*K9)</f>
        <v>0.92781464432272875</v>
      </c>
    </row>
    <row r="10" spans="1:16" x14ac:dyDescent="0.25">
      <c r="A10" t="s">
        <v>8</v>
      </c>
      <c r="B10" s="1">
        <f>'New vs Original'!B36</f>
        <v>40.216520000000003</v>
      </c>
      <c r="C10" s="1">
        <f>'New vs Original'!C36</f>
        <v>41.433030000000002</v>
      </c>
      <c r="D10" s="1">
        <f>'New vs Original'!D36</f>
        <v>42.216520000000003</v>
      </c>
      <c r="E10" s="1">
        <f>'New vs Original'!E36</f>
        <v>41.5</v>
      </c>
      <c r="F10" s="1">
        <f>'New vs Original'!F36</f>
        <v>0</v>
      </c>
      <c r="G10" s="1">
        <f>'New vs Original'!G36</f>
        <v>0</v>
      </c>
      <c r="H10" s="1">
        <f>'New vs Original'!H36</f>
        <v>0</v>
      </c>
      <c r="I10" s="1">
        <f>'New vs Original'!I36</f>
        <v>0</v>
      </c>
      <c r="K10">
        <v>4</v>
      </c>
      <c r="L10" t="s">
        <v>8</v>
      </c>
      <c r="O10">
        <f>SUM(B10:I10)/(MAX(B10:I10)*K10)</f>
        <v>0.9792734574048263</v>
      </c>
    </row>
    <row r="11" spans="1:16" x14ac:dyDescent="0.25">
      <c r="A11" t="s">
        <v>9</v>
      </c>
      <c r="B11" s="1">
        <f>'New vs Original'!B37</f>
        <v>36.216520000000003</v>
      </c>
      <c r="C11" s="1">
        <f>'New vs Original'!C37</f>
        <v>32.5244</v>
      </c>
      <c r="D11" s="1">
        <f>'New vs Original'!D37</f>
        <v>34.387340000000002</v>
      </c>
      <c r="E11" s="1">
        <f>'New vs Original'!E37</f>
        <v>34.88062</v>
      </c>
      <c r="F11" s="1">
        <f>'New vs Original'!F37</f>
        <v>36.301160000000003</v>
      </c>
      <c r="G11" s="1">
        <f>'New vs Original'!G37</f>
        <v>0</v>
      </c>
      <c r="H11" s="1">
        <f>'New vs Original'!H37</f>
        <v>0</v>
      </c>
      <c r="I11" s="1">
        <f>'New vs Original'!I37</f>
        <v>0</v>
      </c>
      <c r="K11">
        <v>5</v>
      </c>
      <c r="L11" t="s">
        <v>9</v>
      </c>
      <c r="O11">
        <f>SUM(B11:I11)/(MAX(B11:I11)*K11)</f>
        <v>0.96035520627990945</v>
      </c>
    </row>
    <row r="12" spans="1:16" x14ac:dyDescent="0.25">
      <c r="A12" t="s">
        <v>10</v>
      </c>
      <c r="B12" s="1">
        <f>'New vs Original'!B38</f>
        <v>31.531130000000001</v>
      </c>
      <c r="C12" s="1">
        <f>'New vs Original'!C38</f>
        <v>31.191960000000002</v>
      </c>
      <c r="D12" s="1">
        <f>'New vs Original'!D38</f>
        <v>29.264109999999999</v>
      </c>
      <c r="E12" s="1">
        <f>'New vs Original'!E38</f>
        <v>30</v>
      </c>
      <c r="F12" s="1">
        <f>'New vs Original'!F38</f>
        <v>30.21951</v>
      </c>
      <c r="G12" s="1">
        <f>'New vs Original'!G38</f>
        <v>30.579460000000001</v>
      </c>
      <c r="H12" s="1">
        <f>'New vs Original'!H38</f>
        <v>0</v>
      </c>
      <c r="I12" s="1">
        <f>'New vs Original'!I38</f>
        <v>0</v>
      </c>
      <c r="K12">
        <v>6</v>
      </c>
      <c r="L12" t="s">
        <v>10</v>
      </c>
      <c r="O12">
        <f>SUM(B12:I12)/(MAX(B12:I12)*K12)</f>
        <v>0.96616777345647509</v>
      </c>
    </row>
    <row r="13" spans="1:16" x14ac:dyDescent="0.25">
      <c r="A13" t="s">
        <v>11</v>
      </c>
      <c r="B13" s="1">
        <f>'New vs Original'!B39</f>
        <v>28.75</v>
      </c>
      <c r="C13" s="1">
        <f>'New vs Original'!C39</f>
        <v>25.83473</v>
      </c>
      <c r="D13" s="1">
        <f>'New vs Original'!D39</f>
        <v>28.60896</v>
      </c>
      <c r="E13" s="1">
        <f>'New vs Original'!E39</f>
        <v>26.25</v>
      </c>
      <c r="F13" s="1">
        <f>'New vs Original'!F39</f>
        <v>27.17559</v>
      </c>
      <c r="G13" s="1">
        <f>'New vs Original'!G39</f>
        <v>28.044450000000001</v>
      </c>
      <c r="H13" s="1">
        <f>'New vs Original'!H39</f>
        <v>28.50892</v>
      </c>
      <c r="I13" s="1">
        <f>'New vs Original'!I39</f>
        <v>0</v>
      </c>
      <c r="K13">
        <v>7</v>
      </c>
      <c r="L13" t="s">
        <v>11</v>
      </c>
      <c r="O13">
        <f>SUM(B13:I13)/(MAX(B13:I13)*K13)</f>
        <v>0.95986409937888206</v>
      </c>
    </row>
    <row r="14" spans="1:16" x14ac:dyDescent="0.25">
      <c r="A14" t="s">
        <v>12</v>
      </c>
      <c r="B14" s="1">
        <f>'New vs Original'!B40</f>
        <v>178.32480000000001</v>
      </c>
      <c r="C14" s="1">
        <f>'New vs Original'!C40</f>
        <v>168.5701</v>
      </c>
      <c r="D14" s="1">
        <f>'New vs Original'!D40</f>
        <v>190.7227</v>
      </c>
      <c r="E14" s="1">
        <f>'New vs Original'!E40</f>
        <v>180.2285</v>
      </c>
      <c r="F14" s="1">
        <f>'New vs Original'!F40</f>
        <v>190.55260000000001</v>
      </c>
      <c r="G14" s="1">
        <f>'New vs Original'!G40</f>
        <v>0</v>
      </c>
      <c r="H14" s="1">
        <f>'New vs Original'!H40</f>
        <v>0</v>
      </c>
      <c r="I14" s="1">
        <f>'New vs Original'!I40</f>
        <v>0</v>
      </c>
      <c r="K14">
        <v>5</v>
      </c>
      <c r="L14" t="s">
        <v>12</v>
      </c>
      <c r="P14">
        <f>SUM(B14:I14)/(MAX(B14:I14)*K14)</f>
        <v>0.95258582224349797</v>
      </c>
    </row>
    <row r="15" spans="1:16" x14ac:dyDescent="0.25">
      <c r="A15" t="s">
        <v>13</v>
      </c>
      <c r="B15" s="1">
        <f>'New vs Original'!B41</f>
        <v>158.31909999999999</v>
      </c>
      <c r="C15" s="1">
        <f>'New vs Original'!C41</f>
        <v>159.32079999999999</v>
      </c>
      <c r="D15" s="1">
        <f>'New vs Original'!D41</f>
        <v>151.3373</v>
      </c>
      <c r="E15" s="1">
        <f>'New vs Original'!E41</f>
        <v>164.35409999999999</v>
      </c>
      <c r="F15" s="1">
        <f>'New vs Original'!F41</f>
        <v>156.24209999999999</v>
      </c>
      <c r="G15" s="1">
        <f>'New vs Original'!G41</f>
        <v>165</v>
      </c>
      <c r="H15" s="1">
        <f>'New vs Original'!H41</f>
        <v>0</v>
      </c>
      <c r="I15" s="1">
        <f>'New vs Original'!I41</f>
        <v>0</v>
      </c>
      <c r="K15">
        <v>6</v>
      </c>
      <c r="L15" t="s">
        <v>13</v>
      </c>
      <c r="P15">
        <f>SUM(B15:I15)/(MAX(B15:I15)*K15)</f>
        <v>0.96421555555555549</v>
      </c>
    </row>
    <row r="16" spans="1:16" x14ac:dyDescent="0.25">
      <c r="A16" t="s">
        <v>14</v>
      </c>
      <c r="B16" s="1">
        <f>'New vs Original'!B42</f>
        <v>139.89410000000001</v>
      </c>
      <c r="C16" s="1">
        <f>'New vs Original'!C42</f>
        <v>146.93700000000001</v>
      </c>
      <c r="D16" s="1">
        <f>'New vs Original'!D42</f>
        <v>146.63120000000001</v>
      </c>
      <c r="E16" s="1">
        <f>'New vs Original'!E42</f>
        <v>139.52260000000001</v>
      </c>
      <c r="F16" s="1">
        <f>'New vs Original'!F42</f>
        <v>140.42609999999999</v>
      </c>
      <c r="G16" s="1">
        <f>'New vs Original'!G42</f>
        <v>123.4936</v>
      </c>
      <c r="H16" s="1">
        <f>'New vs Original'!H42</f>
        <v>142.22669999999999</v>
      </c>
      <c r="I16" s="1">
        <f>'New vs Original'!I42</f>
        <v>0</v>
      </c>
      <c r="K16">
        <v>7</v>
      </c>
      <c r="L16" t="s">
        <v>14</v>
      </c>
      <c r="P16">
        <f>SUM(B16:I16)/(MAX(B16:I16)*K16)</f>
        <v>0.95194471099859101</v>
      </c>
    </row>
    <row r="17" spans="1:18" x14ac:dyDescent="0.25">
      <c r="A17" t="s">
        <v>15</v>
      </c>
      <c r="B17" s="1">
        <f>'New vs Original'!B43</f>
        <v>126.4569</v>
      </c>
      <c r="C17" s="1">
        <f>'New vs Original'!C43</f>
        <v>121.8359</v>
      </c>
      <c r="D17" s="1">
        <f>'New vs Original'!D43</f>
        <v>101.25</v>
      </c>
      <c r="E17" s="1">
        <f>'New vs Original'!E43</f>
        <v>132.07669999999999</v>
      </c>
      <c r="F17" s="1">
        <f>'New vs Original'!F43</f>
        <v>132.22110000000001</v>
      </c>
      <c r="G17" s="1">
        <f>'New vs Original'!G43</f>
        <v>118.37739999999999</v>
      </c>
      <c r="H17" s="1">
        <f>'New vs Original'!H43</f>
        <v>134.6626</v>
      </c>
      <c r="I17" s="1">
        <f>'New vs Original'!I43</f>
        <v>131.39570000000001</v>
      </c>
      <c r="K17">
        <v>8</v>
      </c>
      <c r="L17" t="s">
        <v>15</v>
      </c>
      <c r="P17">
        <f>SUM(B17:I17)/(MAX(B17:I17)*K17)</f>
        <v>0.92664583559206493</v>
      </c>
    </row>
    <row r="18" spans="1:18" x14ac:dyDescent="0.25">
      <c r="A18" t="s">
        <v>16</v>
      </c>
      <c r="B18" s="1">
        <f>'New vs Original'!B44</f>
        <v>210.27350000000001</v>
      </c>
      <c r="C18" s="1">
        <f>'New vs Original'!C44</f>
        <v>189.74430000000001</v>
      </c>
      <c r="D18" s="1">
        <f>'New vs Original'!D44</f>
        <v>209.44290000000001</v>
      </c>
      <c r="E18" s="1">
        <f>'New vs Original'!E44</f>
        <v>206.07159999999999</v>
      </c>
      <c r="F18" s="1">
        <f>'New vs Original'!F44</f>
        <v>205.12459999999999</v>
      </c>
      <c r="G18" s="1">
        <f>'New vs Original'!G44</f>
        <v>0</v>
      </c>
      <c r="H18" s="1">
        <f>'New vs Original'!H44</f>
        <v>0</v>
      </c>
      <c r="I18" s="1">
        <f>'New vs Original'!I44</f>
        <v>0</v>
      </c>
      <c r="K18">
        <v>5</v>
      </c>
      <c r="L18" t="s">
        <v>16</v>
      </c>
      <c r="Q18">
        <f>SUM(B18:I18)/(MAX(B18:I18)*K18)</f>
        <v>0.97078985226383729</v>
      </c>
    </row>
    <row r="19" spans="1:18" x14ac:dyDescent="0.25">
      <c r="A19" t="s">
        <v>17</v>
      </c>
      <c r="B19" s="1">
        <f>'New vs Original'!B45</f>
        <v>165.77930000000001</v>
      </c>
      <c r="C19" s="1">
        <f>'New vs Original'!C45</f>
        <v>168.80779999999999</v>
      </c>
      <c r="D19" s="1">
        <f>'New vs Original'!D45</f>
        <v>172.11750000000001</v>
      </c>
      <c r="E19" s="1">
        <f>'New vs Original'!E45</f>
        <v>178.11750000000001</v>
      </c>
      <c r="F19" s="1">
        <f>'New vs Original'!F45</f>
        <v>180.61670000000001</v>
      </c>
      <c r="G19" s="1">
        <f>'New vs Original'!G45</f>
        <v>176.56309999999999</v>
      </c>
      <c r="H19" s="1">
        <f>'New vs Original'!H45</f>
        <v>0</v>
      </c>
      <c r="I19" s="1">
        <f>'New vs Original'!I45</f>
        <v>0</v>
      </c>
      <c r="K19">
        <v>6</v>
      </c>
      <c r="L19" t="s">
        <v>17</v>
      </c>
      <c r="Q19">
        <f>SUM(B19:I19)/(MAX(B19:I19)*K19)</f>
        <v>0.96152229186632976</v>
      </c>
    </row>
    <row r="20" spans="1:18" x14ac:dyDescent="0.25">
      <c r="A20" t="s">
        <v>18</v>
      </c>
      <c r="B20" s="1">
        <f>'New vs Original'!B46</f>
        <v>154.49969999999999</v>
      </c>
      <c r="C20" s="1">
        <f>'New vs Original'!C46</f>
        <v>154.34569999999999</v>
      </c>
      <c r="D20" s="1">
        <f>'New vs Original'!D46</f>
        <v>152.91</v>
      </c>
      <c r="E20" s="1">
        <f>'New vs Original'!E46</f>
        <v>153.76249999999999</v>
      </c>
      <c r="F20" s="1">
        <f>'New vs Original'!F46</f>
        <v>163.87450000000001</v>
      </c>
      <c r="G20" s="1">
        <f>'New vs Original'!G46</f>
        <v>160.17760000000001</v>
      </c>
      <c r="H20" s="1">
        <f>'New vs Original'!H46</f>
        <v>148.0266</v>
      </c>
      <c r="I20" s="1">
        <f>'New vs Original'!I46</f>
        <v>0</v>
      </c>
      <c r="K20">
        <v>7</v>
      </c>
      <c r="L20" t="s">
        <v>18</v>
      </c>
      <c r="Q20">
        <f>SUM(B20:I20)/(MAX(B20:I20)*K20)</f>
        <v>0.94810933279517462</v>
      </c>
    </row>
    <row r="21" spans="1:18" x14ac:dyDescent="0.25">
      <c r="A21" t="s">
        <v>19</v>
      </c>
      <c r="B21" s="1">
        <f>'New vs Original'!B47</f>
        <v>146.45859999999999</v>
      </c>
      <c r="C21" s="1">
        <f>'New vs Original'!C47</f>
        <v>143.3382</v>
      </c>
      <c r="D21" s="1">
        <f>'New vs Original'!D47</f>
        <v>128.11750000000001</v>
      </c>
      <c r="E21" s="1">
        <f>'New vs Original'!E47</f>
        <v>115</v>
      </c>
      <c r="F21" s="1">
        <f>'New vs Original'!F47</f>
        <v>147.05690000000001</v>
      </c>
      <c r="G21" s="1">
        <f>'New vs Original'!G47</f>
        <v>118.75</v>
      </c>
      <c r="H21" s="1">
        <f>'New vs Original'!H47</f>
        <v>147.19069999999999</v>
      </c>
      <c r="I21" s="1">
        <f>'New vs Original'!I47</f>
        <v>148.0266</v>
      </c>
      <c r="K21">
        <v>8</v>
      </c>
      <c r="L21" t="s">
        <v>19</v>
      </c>
      <c r="Q21">
        <f>SUM(B21:I21)/(MAX(B21:I21)*K21)</f>
        <v>0.92376851525333958</v>
      </c>
    </row>
    <row r="22" spans="1:18" x14ac:dyDescent="0.25">
      <c r="A22" t="s">
        <v>20</v>
      </c>
      <c r="B22" s="1">
        <f>'New vs Original'!B48</f>
        <v>297.5172</v>
      </c>
      <c r="C22" s="1">
        <f>'New vs Original'!C48</f>
        <v>296.80399999999997</v>
      </c>
      <c r="D22" s="1">
        <f>'New vs Original'!D48</f>
        <v>293.42559999999997</v>
      </c>
      <c r="E22" s="1">
        <f>'New vs Original'!E48</f>
        <v>293.68979999999999</v>
      </c>
      <c r="F22" s="1">
        <f>'New vs Original'!F48</f>
        <v>298.27600000000001</v>
      </c>
      <c r="G22" s="1">
        <f>'New vs Original'!G48</f>
        <v>0</v>
      </c>
      <c r="H22" s="1">
        <f>'New vs Original'!H48</f>
        <v>0</v>
      </c>
      <c r="I22" s="1">
        <f>'New vs Original'!I48</f>
        <v>0</v>
      </c>
      <c r="K22">
        <v>5</v>
      </c>
      <c r="L22" t="s">
        <v>20</v>
      </c>
      <c r="R22">
        <f>SUM(B22:I22)/(MAX(B22:I22)*K22)</f>
        <v>0.99217677587201114</v>
      </c>
    </row>
    <row r="23" spans="1:18" x14ac:dyDescent="0.25">
      <c r="A23" t="s">
        <v>21</v>
      </c>
      <c r="B23" s="1">
        <f>'New vs Original'!B49</f>
        <v>248.38159999999999</v>
      </c>
      <c r="C23" s="1">
        <f>'New vs Original'!C49</f>
        <v>258.48649999999998</v>
      </c>
      <c r="D23" s="1">
        <f>'New vs Original'!D49</f>
        <v>254.88759999999999</v>
      </c>
      <c r="E23" s="1">
        <f>'New vs Original'!E49</f>
        <v>262.35289999999998</v>
      </c>
      <c r="F23" s="1">
        <f>'New vs Original'!F49</f>
        <v>260.7824</v>
      </c>
      <c r="G23" s="1">
        <f>'New vs Original'!G49</f>
        <v>262.4871</v>
      </c>
      <c r="H23" s="1">
        <f>'New vs Original'!H49</f>
        <v>0</v>
      </c>
      <c r="I23" s="1">
        <f>'New vs Original'!I49</f>
        <v>0</v>
      </c>
      <c r="K23">
        <v>6</v>
      </c>
      <c r="L23" t="s">
        <v>21</v>
      </c>
      <c r="R23">
        <f>SUM(B23:I23)/(MAX(B23:I23)*K23)</f>
        <v>0.98251056909082402</v>
      </c>
    </row>
    <row r="24" spans="1:18" x14ac:dyDescent="0.25">
      <c r="A24" t="s">
        <v>22</v>
      </c>
      <c r="B24" s="1">
        <f>'New vs Original'!B50</f>
        <v>219.32140000000001</v>
      </c>
      <c r="C24" s="1">
        <f>'New vs Original'!C50</f>
        <v>232.33080000000001</v>
      </c>
      <c r="D24" s="1">
        <f>'New vs Original'!D50</f>
        <v>223.17789999999999</v>
      </c>
      <c r="E24" s="1">
        <f>'New vs Original'!E50</f>
        <v>235.30029999999999</v>
      </c>
      <c r="F24" s="1">
        <f>'New vs Original'!F50</f>
        <v>233.60820000000001</v>
      </c>
      <c r="G24" s="1">
        <f>'New vs Original'!G50</f>
        <v>222.12620000000001</v>
      </c>
      <c r="H24" s="1">
        <f>'New vs Original'!H50</f>
        <v>224.375</v>
      </c>
      <c r="I24" s="1">
        <f>'New vs Original'!I50</f>
        <v>0</v>
      </c>
      <c r="K24">
        <v>7</v>
      </c>
      <c r="L24" t="s">
        <v>22</v>
      </c>
      <c r="R24">
        <f>SUM(B24:I24)/(MAX(B24:I24)*K24)</f>
        <v>0.96547736779644688</v>
      </c>
    </row>
    <row r="25" spans="1:18" x14ac:dyDescent="0.25">
      <c r="A25" t="s">
        <v>23</v>
      </c>
      <c r="B25" s="1">
        <f>'New vs Original'!B51</f>
        <v>205</v>
      </c>
      <c r="C25" s="1">
        <f>'New vs Original'!C51</f>
        <v>220</v>
      </c>
      <c r="D25" s="1">
        <f>'New vs Original'!D51</f>
        <v>218</v>
      </c>
      <c r="E25" s="1">
        <f>'New vs Original'!E51</f>
        <v>216</v>
      </c>
      <c r="F25" s="1">
        <f>'New vs Original'!F51</f>
        <v>198</v>
      </c>
      <c r="G25" s="1">
        <f>'New vs Original'!G51</f>
        <v>201</v>
      </c>
      <c r="H25" s="1">
        <f>'New vs Original'!H51</f>
        <v>202</v>
      </c>
      <c r="I25" s="1">
        <f>'New vs Original'!I51</f>
        <v>192</v>
      </c>
      <c r="K25">
        <v>8</v>
      </c>
      <c r="L25" t="s">
        <v>23</v>
      </c>
      <c r="R25">
        <f>SUM(B25:I25)/(MAX(B25:I25)*K25)</f>
        <v>0.9386363636363636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I29" sqref="I29"/>
    </sheetView>
  </sheetViews>
  <sheetFormatPr defaultRowHeight="16.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6" x14ac:dyDescent="0.25">
      <c r="A2" t="s">
        <v>0</v>
      </c>
      <c r="B2" s="1">
        <f>'New vs Original'!B2</f>
        <v>38.617280000000001</v>
      </c>
      <c r="C2" s="1">
        <f>'New vs Original'!C2</f>
        <v>38.817279999999997</v>
      </c>
      <c r="D2" s="1">
        <f>'New vs Original'!D2</f>
        <v>0</v>
      </c>
      <c r="E2" s="1">
        <f>'New vs Original'!E2</f>
        <v>0</v>
      </c>
      <c r="F2" s="1">
        <f>'New vs Original'!F2</f>
        <v>0</v>
      </c>
      <c r="G2" s="1">
        <f>'New vs Original'!G2</f>
        <v>0</v>
      </c>
      <c r="H2" s="1">
        <f>'New vs Original'!H2</f>
        <v>0</v>
      </c>
      <c r="I2" s="1">
        <f>'New vs Original'!I2</f>
        <v>0</v>
      </c>
      <c r="K2">
        <v>2</v>
      </c>
      <c r="L2" t="s">
        <v>0</v>
      </c>
      <c r="M2">
        <f>SUM(B2:I2)/(MAX(B2:I2)*K2)</f>
        <v>0.9974238277385743</v>
      </c>
    </row>
    <row r="3" spans="1:16" x14ac:dyDescent="0.25">
      <c r="A3" t="s">
        <v>1</v>
      </c>
      <c r="B3" s="1">
        <f>'New vs Original'!B3</f>
        <v>27.85913</v>
      </c>
      <c r="C3" s="1">
        <f>'New vs Original'!C3</f>
        <v>27.250589999999999</v>
      </c>
      <c r="D3" s="1">
        <f>'New vs Original'!D3</f>
        <v>27.191459999999999</v>
      </c>
      <c r="E3" s="1">
        <f>'New vs Original'!E3</f>
        <v>0</v>
      </c>
      <c r="F3" s="1">
        <f>'New vs Original'!F3</f>
        <v>0</v>
      </c>
      <c r="G3" s="1">
        <f>'New vs Original'!G3</f>
        <v>0</v>
      </c>
      <c r="H3" s="1">
        <f>'New vs Original'!H3</f>
        <v>0</v>
      </c>
      <c r="I3" s="1">
        <f>'New vs Original'!I3</f>
        <v>0</v>
      </c>
      <c r="K3">
        <v>3</v>
      </c>
      <c r="L3" t="s">
        <v>1</v>
      </c>
      <c r="M3">
        <f t="shared" ref="M3:M5" si="0">SUM(B3:I3)/(MAX(B3:I3)*K3)</f>
        <v>0.9847302003568188</v>
      </c>
    </row>
    <row r="4" spans="1:16" x14ac:dyDescent="0.25">
      <c r="A4" t="s">
        <v>2</v>
      </c>
      <c r="B4" s="1">
        <f>'New vs Original'!B4</f>
        <v>21.85913</v>
      </c>
      <c r="C4" s="1">
        <f>'New vs Original'!C4</f>
        <v>22.402200000000001</v>
      </c>
      <c r="D4" s="1">
        <f>'New vs Original'!D4</f>
        <v>22.62979</v>
      </c>
      <c r="E4" s="1">
        <f>'New vs Original'!E4</f>
        <v>22.286719999999999</v>
      </c>
      <c r="F4" s="1">
        <f>'New vs Original'!F4</f>
        <v>0</v>
      </c>
      <c r="G4" s="1">
        <f>'New vs Original'!G4</f>
        <v>0</v>
      </c>
      <c r="H4" s="1">
        <f>'New vs Original'!H4</f>
        <v>0</v>
      </c>
      <c r="I4" s="1">
        <f>'New vs Original'!I4</f>
        <v>0</v>
      </c>
      <c r="K4">
        <v>4</v>
      </c>
      <c r="L4" t="s">
        <v>2</v>
      </c>
      <c r="M4">
        <f t="shared" si="0"/>
        <v>0.98518192170585772</v>
      </c>
    </row>
    <row r="5" spans="1:16" x14ac:dyDescent="0.25">
      <c r="A5" t="s">
        <v>3</v>
      </c>
      <c r="B5" s="1">
        <f>'New vs Original'!B5</f>
        <v>19.668150000000001</v>
      </c>
      <c r="C5" s="1">
        <f>'New vs Original'!C5</f>
        <v>19.059609999999999</v>
      </c>
      <c r="D5" s="1">
        <f>'New vs Original'!D5</f>
        <v>16.70194</v>
      </c>
      <c r="E5" s="1">
        <f>'New vs Original'!E5</f>
        <v>18.603120000000001</v>
      </c>
      <c r="F5" s="1">
        <f>'New vs Original'!F5</f>
        <v>16.478909999999999</v>
      </c>
      <c r="G5" s="1">
        <f>'New vs Original'!G5</f>
        <v>0</v>
      </c>
      <c r="H5" s="1">
        <f>'New vs Original'!H5</f>
        <v>0</v>
      </c>
      <c r="I5" s="1">
        <f>'New vs Original'!I5</f>
        <v>0</v>
      </c>
      <c r="K5">
        <v>5</v>
      </c>
      <c r="L5" t="s">
        <v>3</v>
      </c>
      <c r="M5">
        <f t="shared" si="0"/>
        <v>0.92038885202726239</v>
      </c>
    </row>
    <row r="6" spans="1:16" x14ac:dyDescent="0.25">
      <c r="A6" t="s">
        <v>4</v>
      </c>
      <c r="B6" s="1">
        <f>'New vs Original'!B6</f>
        <v>44.160089999999997</v>
      </c>
      <c r="C6" s="1">
        <f>'New vs Original'!C6</f>
        <v>44.11009</v>
      </c>
      <c r="D6" s="1">
        <f>'New vs Original'!D6</f>
        <v>0</v>
      </c>
      <c r="E6" s="1">
        <f>'New vs Original'!E6</f>
        <v>0</v>
      </c>
      <c r="F6" s="1">
        <f>'New vs Original'!F6</f>
        <v>0</v>
      </c>
      <c r="G6" s="1">
        <f>'New vs Original'!G6</f>
        <v>0</v>
      </c>
      <c r="H6" s="1">
        <f>'New vs Original'!H6</f>
        <v>0</v>
      </c>
      <c r="I6" s="1">
        <f>'New vs Original'!I6</f>
        <v>0</v>
      </c>
      <c r="K6">
        <v>2</v>
      </c>
      <c r="L6" t="s">
        <v>4</v>
      </c>
      <c r="N6">
        <f>SUM(B6:I6)/(MAX(B6:I6)*K6)</f>
        <v>0.99943387796537553</v>
      </c>
    </row>
    <row r="7" spans="1:16" x14ac:dyDescent="0.25">
      <c r="A7" t="s">
        <v>5</v>
      </c>
      <c r="B7" s="1">
        <f>'New vs Original'!B7</f>
        <v>32.160089999999997</v>
      </c>
      <c r="C7" s="1">
        <f>'New vs Original'!C7</f>
        <v>30.220189999999999</v>
      </c>
      <c r="D7" s="1">
        <f>'New vs Original'!D7</f>
        <v>30.11009</v>
      </c>
      <c r="E7" s="1">
        <f>'New vs Original'!E7</f>
        <v>0</v>
      </c>
      <c r="F7" s="1">
        <f>'New vs Original'!F7</f>
        <v>0</v>
      </c>
      <c r="G7" s="1">
        <f>'New vs Original'!G7</f>
        <v>0</v>
      </c>
      <c r="H7" s="1">
        <f>'New vs Original'!H7</f>
        <v>0</v>
      </c>
      <c r="I7" s="1">
        <f>'New vs Original'!I7</f>
        <v>0</v>
      </c>
      <c r="K7">
        <v>3</v>
      </c>
      <c r="L7" t="s">
        <v>5</v>
      </c>
      <c r="N7">
        <f>SUM(B7:I7)/(MAX(B7:I7)*K7)</f>
        <v>0.95864543082228115</v>
      </c>
    </row>
    <row r="8" spans="1:16" x14ac:dyDescent="0.25">
      <c r="A8" t="s">
        <v>6</v>
      </c>
      <c r="B8" s="1">
        <f>'New vs Original'!B8</f>
        <v>25.115189999999998</v>
      </c>
      <c r="C8" s="1">
        <f>'New vs Original'!C8</f>
        <v>25.175280000000001</v>
      </c>
      <c r="D8" s="1">
        <f>'New vs Original'!D8</f>
        <v>24.650269999999999</v>
      </c>
      <c r="E8" s="1">
        <f>'New vs Original'!E8</f>
        <v>22.540179999999999</v>
      </c>
      <c r="F8" s="1">
        <f>'New vs Original'!F8</f>
        <v>0</v>
      </c>
      <c r="G8" s="1">
        <f>'New vs Original'!G8</f>
        <v>0</v>
      </c>
      <c r="H8" s="1">
        <f>'New vs Original'!H8</f>
        <v>0</v>
      </c>
      <c r="I8" s="1">
        <f>'New vs Original'!I8</f>
        <v>0</v>
      </c>
      <c r="K8">
        <v>4</v>
      </c>
      <c r="L8" t="s">
        <v>6</v>
      </c>
      <c r="N8">
        <f>SUM(B8:I8)/(MAX(B8:I8)*K8)</f>
        <v>0.96802220273220396</v>
      </c>
    </row>
    <row r="9" spans="1:16" x14ac:dyDescent="0.25">
      <c r="A9" t="s">
        <v>7</v>
      </c>
      <c r="B9" s="1">
        <f>'New vs Original'!B9</f>
        <v>22.09385</v>
      </c>
      <c r="C9" s="1">
        <f>'New vs Original'!C9</f>
        <v>22.09385</v>
      </c>
      <c r="D9" s="1">
        <f>'New vs Original'!D9</f>
        <v>18.75</v>
      </c>
      <c r="E9" s="1">
        <f>'New vs Original'!E9</f>
        <v>21.25</v>
      </c>
      <c r="F9" s="1">
        <f>'New vs Original'!F9</f>
        <v>18.11009</v>
      </c>
      <c r="G9" s="1">
        <f>'New vs Original'!G9</f>
        <v>0</v>
      </c>
      <c r="H9" s="1">
        <f>'New vs Original'!H9</f>
        <v>0</v>
      </c>
      <c r="I9" s="1">
        <f>'New vs Original'!I9</f>
        <v>0</v>
      </c>
      <c r="K9">
        <v>5</v>
      </c>
      <c r="L9" t="s">
        <v>7</v>
      </c>
      <c r="N9">
        <f>SUM(B9:I9)/(MAX(B9:I9)*K9)</f>
        <v>0.92602955120995212</v>
      </c>
    </row>
    <row r="10" spans="1:16" x14ac:dyDescent="0.25">
      <c r="A10" t="s">
        <v>8</v>
      </c>
      <c r="B10" s="1">
        <f>'New vs Original'!B10</f>
        <v>43</v>
      </c>
      <c r="C10" s="1">
        <f>'New vs Original'!C10</f>
        <v>43</v>
      </c>
      <c r="D10" s="1">
        <f>'New vs Original'!D10</f>
        <v>38.008920000000003</v>
      </c>
      <c r="E10" s="1">
        <f>'New vs Original'!E10</f>
        <v>40.508920000000003</v>
      </c>
      <c r="F10" s="1">
        <f>'New vs Original'!F10</f>
        <v>0</v>
      </c>
      <c r="G10" s="1">
        <f>'New vs Original'!G10</f>
        <v>0</v>
      </c>
      <c r="H10" s="1">
        <f>'New vs Original'!H10</f>
        <v>0</v>
      </c>
      <c r="I10" s="1">
        <f>'New vs Original'!I10</f>
        <v>0</v>
      </c>
      <c r="K10">
        <v>4</v>
      </c>
      <c r="L10" t="s">
        <v>8</v>
      </c>
      <c r="O10">
        <f>SUM(B10:I10)/(MAX(B10:I10)*K10)</f>
        <v>0.95649906976744192</v>
      </c>
    </row>
    <row r="11" spans="1:16" x14ac:dyDescent="0.25">
      <c r="A11" t="s">
        <v>9</v>
      </c>
      <c r="B11" s="1">
        <f>'New vs Original'!B11</f>
        <v>35.531129999999997</v>
      </c>
      <c r="C11" s="1">
        <f>'New vs Original'!C11</f>
        <v>35.67118</v>
      </c>
      <c r="D11" s="1">
        <f>'New vs Original'!D11</f>
        <v>35.67118</v>
      </c>
      <c r="E11" s="1">
        <f>'New vs Original'!E11</f>
        <v>35.807369999999999</v>
      </c>
      <c r="F11" s="1">
        <f>'New vs Original'!F11</f>
        <v>33.776240000000001</v>
      </c>
      <c r="G11" s="1">
        <f>'New vs Original'!G11</f>
        <v>0</v>
      </c>
      <c r="H11" s="1">
        <f>'New vs Original'!H11</f>
        <v>0</v>
      </c>
      <c r="I11" s="1">
        <f>'New vs Original'!I11</f>
        <v>0</v>
      </c>
      <c r="K11">
        <v>5</v>
      </c>
      <c r="L11" t="s">
        <v>9</v>
      </c>
      <c r="O11">
        <f>SUM(B11:I11)/(MAX(B11:I11)*K11)</f>
        <v>0.98559095515811412</v>
      </c>
    </row>
    <row r="12" spans="1:16" x14ac:dyDescent="0.25">
      <c r="A12" t="s">
        <v>10</v>
      </c>
      <c r="B12" s="1">
        <f>'New vs Original'!B12</f>
        <v>30</v>
      </c>
      <c r="C12" s="1">
        <f>'New vs Original'!C12</f>
        <v>32.5</v>
      </c>
      <c r="D12" s="1">
        <f>'New vs Original'!D12</f>
        <v>33.236409999999999</v>
      </c>
      <c r="E12" s="1">
        <f>'New vs Original'!E12</f>
        <v>31.930769999999999</v>
      </c>
      <c r="F12" s="1">
        <f>'New vs Original'!F12</f>
        <v>29.80696</v>
      </c>
      <c r="G12" s="1">
        <f>'New vs Original'!G12</f>
        <v>30</v>
      </c>
      <c r="H12" s="1">
        <f>'New vs Original'!H12</f>
        <v>0</v>
      </c>
      <c r="I12" s="1">
        <f>'New vs Original'!I12</f>
        <v>0</v>
      </c>
      <c r="K12">
        <v>6</v>
      </c>
      <c r="L12" t="s">
        <v>10</v>
      </c>
      <c r="O12">
        <f>SUM(B12:I12)/(MAX(B12:I12)*K12)</f>
        <v>0.94010424110185198</v>
      </c>
    </row>
    <row r="13" spans="1:16" x14ac:dyDescent="0.25">
      <c r="A13" t="s">
        <v>11</v>
      </c>
      <c r="B13" s="1">
        <f>'New vs Original'!B13</f>
        <v>29.30789</v>
      </c>
      <c r="C13" s="1">
        <f>'New vs Original'!C13</f>
        <v>27.447939999999999</v>
      </c>
      <c r="D13" s="1">
        <f>'New vs Original'!D13</f>
        <v>28.148969999999998</v>
      </c>
      <c r="E13" s="1">
        <f>'New vs Original'!E13</f>
        <v>25</v>
      </c>
      <c r="F13" s="1">
        <f>'New vs Original'!F13</f>
        <v>29.45112</v>
      </c>
      <c r="G13" s="1">
        <f>'New vs Original'!G13</f>
        <v>25.75</v>
      </c>
      <c r="H13" s="1">
        <f>'New vs Original'!H13</f>
        <v>23.75</v>
      </c>
      <c r="I13" s="1">
        <f>'New vs Original'!I13</f>
        <v>0</v>
      </c>
      <c r="K13">
        <v>7</v>
      </c>
      <c r="L13" t="s">
        <v>11</v>
      </c>
      <c r="O13">
        <f>SUM(B13:I13)/(MAX(B13:I13)*K13)</f>
        <v>0.9160744020212862</v>
      </c>
    </row>
    <row r="14" spans="1:16" x14ac:dyDescent="0.25">
      <c r="A14" t="s">
        <v>12</v>
      </c>
      <c r="B14" s="1">
        <f>'New vs Original'!B14</f>
        <v>185.58840000000001</v>
      </c>
      <c r="C14" s="1">
        <f>'New vs Original'!C14</f>
        <v>191.63030000000001</v>
      </c>
      <c r="D14" s="1">
        <f>'New vs Original'!D14</f>
        <v>188.81389999999999</v>
      </c>
      <c r="E14" s="1">
        <f>'New vs Original'!E14</f>
        <v>170.2167</v>
      </c>
      <c r="F14" s="1">
        <f>'New vs Original'!F14</f>
        <v>172.5</v>
      </c>
      <c r="G14" s="1">
        <f>'New vs Original'!G14</f>
        <v>0</v>
      </c>
      <c r="H14" s="1">
        <f>'New vs Original'!H14</f>
        <v>0</v>
      </c>
      <c r="I14" s="1">
        <f>'New vs Original'!I14</f>
        <v>0</v>
      </c>
      <c r="K14">
        <v>5</v>
      </c>
      <c r="L14" t="s">
        <v>12</v>
      </c>
      <c r="P14">
        <f>SUM(B14:I14)/(MAX(B14:I14)*K14)</f>
        <v>0.948440095329392</v>
      </c>
    </row>
    <row r="15" spans="1:16" x14ac:dyDescent="0.25">
      <c r="A15" t="s">
        <v>13</v>
      </c>
      <c r="B15" s="1">
        <f>'New vs Original'!B15</f>
        <v>161.4417</v>
      </c>
      <c r="C15" s="1">
        <f>'New vs Original'!C15</f>
        <v>167.6515</v>
      </c>
      <c r="D15" s="1">
        <f>'New vs Original'!D15</f>
        <v>165.67529999999999</v>
      </c>
      <c r="E15" s="1">
        <f>'New vs Original'!E15</f>
        <v>163.15010000000001</v>
      </c>
      <c r="F15" s="1">
        <f>'New vs Original'!F15</f>
        <v>141.13640000000001</v>
      </c>
      <c r="G15" s="1">
        <f>'New vs Original'!G15</f>
        <v>142.22669999999999</v>
      </c>
      <c r="H15" s="1">
        <f>'New vs Original'!H15</f>
        <v>0</v>
      </c>
      <c r="I15" s="1">
        <f>'New vs Original'!I15</f>
        <v>0</v>
      </c>
      <c r="K15">
        <v>6</v>
      </c>
      <c r="L15" t="s">
        <v>13</v>
      </c>
      <c r="P15">
        <f>SUM(B15:I15)/(MAX(B15:I15)*K15)</f>
        <v>0.93575233942632985</v>
      </c>
    </row>
    <row r="16" spans="1:16" x14ac:dyDescent="0.25">
      <c r="A16" t="s">
        <v>14</v>
      </c>
      <c r="B16" s="1">
        <f>'New vs Original'!B16</f>
        <v>153.41225</v>
      </c>
      <c r="C16" s="1">
        <f>'New vs Original'!C16</f>
        <v>152.41397000000001</v>
      </c>
      <c r="D16" s="1">
        <f>'New vs Original'!D16</f>
        <v>151.33725999999999</v>
      </c>
      <c r="E16" s="1">
        <f>'New vs Original'!E16</f>
        <v>153.04737</v>
      </c>
      <c r="F16" s="1">
        <f>'New vs Original'!F16</f>
        <v>156.25</v>
      </c>
      <c r="G16" s="1">
        <f>'New vs Original'!G16</f>
        <v>139.55945</v>
      </c>
      <c r="H16" s="1">
        <f>'New vs Original'!H16</f>
        <v>52.851570000000002</v>
      </c>
      <c r="I16" s="1">
        <f>'New vs Original'!I16</f>
        <v>0</v>
      </c>
      <c r="K16">
        <v>7</v>
      </c>
      <c r="L16" t="s">
        <v>14</v>
      </c>
      <c r="P16">
        <f>SUM(B16:I16)/(MAX(B16:I16)*K16)</f>
        <v>0.87668285257142864</v>
      </c>
    </row>
    <row r="17" spans="1:18" x14ac:dyDescent="0.25">
      <c r="A17" t="s">
        <v>15</v>
      </c>
      <c r="B17" s="1">
        <f>'New vs Original'!B17</f>
        <v>135.65630999999999</v>
      </c>
      <c r="C17" s="1">
        <f>'New vs Original'!C17</f>
        <v>142.65801999999999</v>
      </c>
      <c r="D17" s="1">
        <f>'New vs Original'!D17</f>
        <v>139.78475</v>
      </c>
      <c r="E17" s="1">
        <f>'New vs Original'!E17</f>
        <v>133.0283</v>
      </c>
      <c r="F17" s="1">
        <f>'New vs Original'!F17</f>
        <v>138.37991</v>
      </c>
      <c r="G17" s="1">
        <f>'New vs Original'!G17</f>
        <v>141.13636</v>
      </c>
      <c r="H17" s="1">
        <f>'New vs Original'!H17</f>
        <v>111.80759999999999</v>
      </c>
      <c r="I17" s="1">
        <f>'New vs Original'!I17</f>
        <v>47.580880000000001</v>
      </c>
      <c r="K17">
        <v>8</v>
      </c>
      <c r="L17" t="s">
        <v>15</v>
      </c>
      <c r="P17">
        <f>SUM(B17:I17)/(MAX(B17:I17)*K17)</f>
        <v>0.86748726955554256</v>
      </c>
    </row>
    <row r="18" spans="1:18" x14ac:dyDescent="0.25">
      <c r="A18" t="s">
        <v>16</v>
      </c>
      <c r="B18" s="1">
        <f>'New vs Original'!B18</f>
        <v>213.3981</v>
      </c>
      <c r="C18" s="1">
        <f>'New vs Original'!C18</f>
        <v>207.53729999999999</v>
      </c>
      <c r="D18" s="1">
        <f>'New vs Original'!D18</f>
        <v>208.77500000000001</v>
      </c>
      <c r="E18" s="1">
        <f>'New vs Original'!E18</f>
        <v>163.0444</v>
      </c>
      <c r="F18" s="1">
        <f>'New vs Original'!F18</f>
        <v>207.43360000000001</v>
      </c>
      <c r="G18" s="1">
        <f>'New vs Original'!G18</f>
        <v>0</v>
      </c>
      <c r="H18" s="1">
        <f>'New vs Original'!H18</f>
        <v>0</v>
      </c>
      <c r="I18" s="1">
        <f>'New vs Original'!I18</f>
        <v>0</v>
      </c>
      <c r="K18">
        <v>5</v>
      </c>
      <c r="L18" t="s">
        <v>16</v>
      </c>
      <c r="Q18">
        <f>SUM(B18:I18)/(MAX(B18:I18)*K18)</f>
        <v>0.93739203863577047</v>
      </c>
    </row>
    <row r="19" spans="1:18" x14ac:dyDescent="0.25">
      <c r="A19" t="s">
        <v>17</v>
      </c>
      <c r="B19" s="1">
        <f>'New vs Original'!B19</f>
        <v>176.79159999999999</v>
      </c>
      <c r="C19" s="1">
        <f>'New vs Original'!C19</f>
        <v>179.40639999999999</v>
      </c>
      <c r="D19" s="1">
        <f>'New vs Original'!D19</f>
        <v>180.67099999999999</v>
      </c>
      <c r="E19" s="1">
        <f>'New vs Original'!E19</f>
        <v>179.60890000000001</v>
      </c>
      <c r="F19" s="1">
        <f>'New vs Original'!F19</f>
        <v>173.6276</v>
      </c>
      <c r="G19" s="1">
        <f>'New vs Original'!G19</f>
        <v>143.05000000000001</v>
      </c>
      <c r="H19" s="1">
        <f>'New vs Original'!H19</f>
        <v>0</v>
      </c>
      <c r="I19" s="1">
        <f>'New vs Original'!I19</f>
        <v>0</v>
      </c>
      <c r="K19">
        <v>6</v>
      </c>
      <c r="L19" t="s">
        <v>17</v>
      </c>
      <c r="Q19">
        <f>SUM(B19:I19)/(MAX(B19:I19)*K19)</f>
        <v>0.95307262002940885</v>
      </c>
    </row>
    <row r="20" spans="1:18" x14ac:dyDescent="0.25">
      <c r="A20" t="s">
        <v>18</v>
      </c>
      <c r="B20" s="1">
        <f>'New vs Original'!B20</f>
        <v>162.40804</v>
      </c>
      <c r="C20" s="1">
        <f>'New vs Original'!C20</f>
        <v>173.43655999999999</v>
      </c>
      <c r="D20" s="1">
        <f>'New vs Original'!D20</f>
        <v>172.11749</v>
      </c>
      <c r="E20" s="1">
        <f>'New vs Original'!E20</f>
        <v>163.67482999999999</v>
      </c>
      <c r="F20" s="1">
        <f>'New vs Original'!F20</f>
        <v>163.04445000000001</v>
      </c>
      <c r="G20" s="1">
        <f>'New vs Original'!G20</f>
        <v>154.09343999999999</v>
      </c>
      <c r="H20" s="1">
        <f>'New vs Original'!H20</f>
        <v>86.659840000000003</v>
      </c>
      <c r="I20" s="1">
        <f>'New vs Original'!I20</f>
        <v>0</v>
      </c>
      <c r="K20">
        <v>7</v>
      </c>
      <c r="L20" t="s">
        <v>18</v>
      </c>
      <c r="Q20">
        <f>SUM(B20:I20)/(MAX(B20:I20)*K20)</f>
        <v>0.88581969931006155</v>
      </c>
    </row>
    <row r="21" spans="1:18" x14ac:dyDescent="0.25">
      <c r="A21" t="s">
        <v>19</v>
      </c>
      <c r="B21" s="1">
        <f>'New vs Original'!B21</f>
        <v>150.63589999999999</v>
      </c>
      <c r="C21" s="1">
        <f>'New vs Original'!C21</f>
        <v>131.25</v>
      </c>
      <c r="D21" s="1">
        <f>'New vs Original'!D21</f>
        <v>136.25</v>
      </c>
      <c r="E21" s="1">
        <f>'New vs Original'!E21</f>
        <v>135</v>
      </c>
      <c r="F21" s="1">
        <f>'New vs Original'!F21</f>
        <v>152.42420000000001</v>
      </c>
      <c r="G21" s="1">
        <f>'New vs Original'!G21</f>
        <v>125.4097</v>
      </c>
      <c r="H21" s="1">
        <f>'New vs Original'!H21</f>
        <v>148.6977</v>
      </c>
      <c r="I21" s="1">
        <f>'New vs Original'!I21</f>
        <v>68.75</v>
      </c>
      <c r="K21">
        <v>8</v>
      </c>
      <c r="L21" t="s">
        <v>19</v>
      </c>
      <c r="Q21">
        <f>SUM(B21:I21)/(MAX(B21:I21)*K21)</f>
        <v>0.85978596246527772</v>
      </c>
    </row>
    <row r="22" spans="1:18" x14ac:dyDescent="0.25">
      <c r="A22" t="s">
        <v>20</v>
      </c>
      <c r="B22" s="1">
        <f>'New vs Original'!B22</f>
        <v>302.26310000000001</v>
      </c>
      <c r="C22" s="1">
        <f>'New vs Original'!C22</f>
        <v>312.98149999999998</v>
      </c>
      <c r="D22" s="1">
        <f>'New vs Original'!D22</f>
        <v>299.96839999999997</v>
      </c>
      <c r="E22" s="1">
        <f>'New vs Original'!E22</f>
        <v>301.22340000000003</v>
      </c>
      <c r="F22" s="1">
        <f>'New vs Original'!F22</f>
        <v>250.3955</v>
      </c>
      <c r="G22" s="1">
        <f>'New vs Original'!G22</f>
        <v>0</v>
      </c>
      <c r="H22" s="1">
        <f>'New vs Original'!H22</f>
        <v>0</v>
      </c>
      <c r="I22" s="1">
        <f>'New vs Original'!I22</f>
        <v>0</v>
      </c>
      <c r="K22">
        <v>5</v>
      </c>
      <c r="L22" t="s">
        <v>20</v>
      </c>
      <c r="R22">
        <f>SUM(B22:I22)/(MAX(B22:I22)*K22)</f>
        <v>0.93732818073911739</v>
      </c>
    </row>
    <row r="23" spans="1:18" x14ac:dyDescent="0.25">
      <c r="A23" t="s">
        <v>21</v>
      </c>
      <c r="B23" s="1">
        <f>'New vs Original'!B23</f>
        <v>260.75229999999999</v>
      </c>
      <c r="C23" s="1">
        <f>'New vs Original'!C23</f>
        <v>264.0849</v>
      </c>
      <c r="D23" s="1">
        <f>'New vs Original'!D23</f>
        <v>262.7826</v>
      </c>
      <c r="E23" s="1">
        <f>'New vs Original'!E23</f>
        <v>265.08699999999999</v>
      </c>
      <c r="F23" s="1">
        <f>'New vs Original'!F23</f>
        <v>242.43170000000001</v>
      </c>
      <c r="G23" s="1">
        <f>'New vs Original'!G23</f>
        <v>240.06970000000001</v>
      </c>
      <c r="H23" s="1">
        <f>'New vs Original'!H23</f>
        <v>0</v>
      </c>
      <c r="I23" s="1">
        <f>'New vs Original'!I23</f>
        <v>0</v>
      </c>
      <c r="K23">
        <v>6</v>
      </c>
      <c r="L23" t="s">
        <v>21</v>
      </c>
      <c r="R23">
        <f>SUM(B23:I23)/(MAX(B23:I23)*K23)</f>
        <v>0.96522286394026624</v>
      </c>
    </row>
    <row r="24" spans="1:18" x14ac:dyDescent="0.25">
      <c r="A24" t="s">
        <v>22</v>
      </c>
      <c r="B24" s="1">
        <f>'New vs Original'!B24</f>
        <v>233.02029999999999</v>
      </c>
      <c r="C24" s="1">
        <f>'New vs Original'!C24</f>
        <v>241.1756</v>
      </c>
      <c r="D24" s="1">
        <f>'New vs Original'!D24</f>
        <v>251.13140000000001</v>
      </c>
      <c r="E24" s="1">
        <f>'New vs Original'!E24</f>
        <v>241.66489999999999</v>
      </c>
      <c r="F24" s="1">
        <f>'New vs Original'!F24</f>
        <v>236.3999</v>
      </c>
      <c r="G24" s="1">
        <f>'New vs Original'!G24</f>
        <v>241.0882</v>
      </c>
      <c r="H24" s="1">
        <f>'New vs Original'!H24</f>
        <v>176.10210000000001</v>
      </c>
      <c r="I24" s="1">
        <f>'New vs Original'!I24</f>
        <v>0</v>
      </c>
      <c r="K24">
        <v>7</v>
      </c>
      <c r="L24" t="s">
        <v>22</v>
      </c>
      <c r="R24">
        <f>SUM(B24:I24)/(MAX(B24:I24)*K24)</f>
        <v>0.9218750479970701</v>
      </c>
    </row>
    <row r="25" spans="1:18" x14ac:dyDescent="0.25">
      <c r="A25" t="s">
        <v>23</v>
      </c>
      <c r="B25" s="1">
        <f>'New vs Original'!B25</f>
        <v>226.535</v>
      </c>
      <c r="C25" s="1">
        <f>'New vs Original'!C25</f>
        <v>218.3544</v>
      </c>
      <c r="D25" s="1">
        <f>'New vs Original'!D25</f>
        <v>233.4247</v>
      </c>
      <c r="E25" s="1">
        <f>'New vs Original'!E25</f>
        <v>221.25</v>
      </c>
      <c r="F25" s="1">
        <f>'New vs Original'!F25</f>
        <v>232.65549999999999</v>
      </c>
      <c r="G25" s="1">
        <f>'New vs Original'!G25</f>
        <v>233.44730000000001</v>
      </c>
      <c r="H25" s="1">
        <f>'New vs Original'!H25</f>
        <v>207.28319999999999</v>
      </c>
      <c r="I25" s="1">
        <f>'New vs Original'!I25</f>
        <v>50</v>
      </c>
      <c r="K25">
        <v>8</v>
      </c>
      <c r="L25" t="s">
        <v>23</v>
      </c>
      <c r="R25">
        <f>SUM(B25:I25)/(MAX(B25:I25)*K25)</f>
        <v>0.86901310274310317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E29" sqref="E29"/>
    </sheetView>
  </sheetViews>
  <sheetFormatPr defaultRowHeight="16.5" x14ac:dyDescent="0.25"/>
  <cols>
    <col min="2" max="3" width="13.5" bestFit="1" customWidth="1"/>
    <col min="5" max="5" width="9.25" style="2"/>
  </cols>
  <sheetData>
    <row r="2" spans="1:5" x14ac:dyDescent="0.25">
      <c r="B2" t="s">
        <v>25</v>
      </c>
      <c r="C2" t="s">
        <v>24</v>
      </c>
    </row>
    <row r="3" spans="1:5" x14ac:dyDescent="0.25">
      <c r="A3" t="s">
        <v>0</v>
      </c>
      <c r="B3">
        <f>MAX('HSA(New)'!B2:I2)</f>
        <v>37.668149999999997</v>
      </c>
      <c r="C3">
        <v>37.668149999999997</v>
      </c>
      <c r="E3" s="2">
        <f>(C3-B3)/C3</f>
        <v>0</v>
      </c>
    </row>
    <row r="4" spans="1:5" x14ac:dyDescent="0.25">
      <c r="A4" t="s">
        <v>1</v>
      </c>
      <c r="B4">
        <f>MAX('HSA(New)'!B3:I3)</f>
        <v>27.68141</v>
      </c>
      <c r="C4">
        <v>27.92728</v>
      </c>
      <c r="E4" s="2">
        <f t="shared" ref="E4:E26" si="0">(C4-B4)/C4</f>
        <v>8.803936509391536E-3</v>
      </c>
    </row>
    <row r="5" spans="1:5" x14ac:dyDescent="0.25">
      <c r="A5" t="s">
        <v>2</v>
      </c>
      <c r="B5">
        <f>MAX('HSA(New)'!B4:I4)</f>
        <v>21.85913</v>
      </c>
      <c r="C5">
        <v>21.85913</v>
      </c>
      <c r="E5" s="2">
        <f t="shared" si="0"/>
        <v>0</v>
      </c>
    </row>
    <row r="6" spans="1:5" x14ac:dyDescent="0.25">
      <c r="A6" t="s">
        <v>3</v>
      </c>
      <c r="B6">
        <f>MAX('HSA(New)'!B5:I5)</f>
        <v>18.617280000000001</v>
      </c>
      <c r="C6">
        <v>19.07329</v>
      </c>
      <c r="E6" s="2">
        <f t="shared" si="0"/>
        <v>2.3908303182093867E-2</v>
      </c>
    </row>
    <row r="7" spans="1:5" x14ac:dyDescent="0.25">
      <c r="A7" t="s">
        <v>4</v>
      </c>
      <c r="B7">
        <f>MAX('HSA(New)'!B6:I6)</f>
        <v>44.160089999999997</v>
      </c>
      <c r="C7">
        <v>44.160089999999997</v>
      </c>
      <c r="E7" s="2">
        <f t="shared" si="0"/>
        <v>0</v>
      </c>
    </row>
    <row r="8" spans="1:5" x14ac:dyDescent="0.25">
      <c r="A8" t="s">
        <v>5</v>
      </c>
      <c r="B8">
        <f>MAX('HSA(New)'!B7:I7)</f>
        <v>31.175280000000001</v>
      </c>
      <c r="C8">
        <v>31.115189999999998</v>
      </c>
      <c r="E8" s="2">
        <f t="shared" si="0"/>
        <v>-1.9312110901460804E-3</v>
      </c>
    </row>
    <row r="9" spans="1:5" x14ac:dyDescent="0.25">
      <c r="A9" t="s">
        <v>6</v>
      </c>
      <c r="B9">
        <f>MAX('HSA(New)'!B8:I8)</f>
        <v>25.29298</v>
      </c>
      <c r="C9">
        <v>26.046890000000001</v>
      </c>
      <c r="E9" s="2">
        <f t="shared" si="0"/>
        <v>2.8944338460369017E-2</v>
      </c>
    </row>
    <row r="10" spans="1:5" x14ac:dyDescent="0.25">
      <c r="A10" t="s">
        <v>7</v>
      </c>
      <c r="B10">
        <f>MAX('HSA(New)'!B9:I9)</f>
        <v>21.69537</v>
      </c>
      <c r="C10">
        <v>22.3309</v>
      </c>
      <c r="E10" s="2">
        <f t="shared" si="0"/>
        <v>2.8459667993676892E-2</v>
      </c>
    </row>
    <row r="11" spans="1:5" x14ac:dyDescent="0.25">
      <c r="A11" t="s">
        <v>8</v>
      </c>
      <c r="B11">
        <f>MAX('HSA(New)'!B10:I10)</f>
        <v>42.216520000000003</v>
      </c>
      <c r="C11">
        <v>42.044449999999998</v>
      </c>
      <c r="E11" s="2">
        <f t="shared" si="0"/>
        <v>-4.0925734549983423E-3</v>
      </c>
    </row>
    <row r="12" spans="1:5" x14ac:dyDescent="0.25">
      <c r="A12" t="s">
        <v>9</v>
      </c>
      <c r="B12">
        <f>MAX('HSA(New)'!B11:I11)</f>
        <v>36.301160000000003</v>
      </c>
      <c r="C12">
        <v>36.810079999999999</v>
      </c>
      <c r="E12" s="2">
        <f t="shared" si="0"/>
        <v>1.3825560824643583E-2</v>
      </c>
    </row>
    <row r="13" spans="1:5" x14ac:dyDescent="0.25">
      <c r="A13" t="s">
        <v>10</v>
      </c>
      <c r="B13">
        <f>MAX('HSA(New)'!B12:I12)</f>
        <v>31.531130000000001</v>
      </c>
      <c r="C13">
        <v>31.64095</v>
      </c>
      <c r="E13" s="2">
        <f t="shared" si="0"/>
        <v>3.4708186701094355E-3</v>
      </c>
    </row>
    <row r="14" spans="1:5" x14ac:dyDescent="0.25">
      <c r="A14" t="s">
        <v>11</v>
      </c>
      <c r="B14">
        <f>MAX('HSA(New)'!B13:I13)</f>
        <v>28.75</v>
      </c>
      <c r="C14">
        <v>28.91093</v>
      </c>
      <c r="E14" s="2">
        <f t="shared" si="0"/>
        <v>5.5664068917880005E-3</v>
      </c>
    </row>
    <row r="15" spans="1:5" x14ac:dyDescent="0.25">
      <c r="A15" t="s">
        <v>12</v>
      </c>
      <c r="B15">
        <f>MAX('HSA(New)'!B14:I14)</f>
        <v>190.7227</v>
      </c>
      <c r="C15">
        <v>188.84979999999999</v>
      </c>
      <c r="E15" s="2">
        <f t="shared" si="0"/>
        <v>-9.9174052606887369E-3</v>
      </c>
    </row>
    <row r="16" spans="1:5" x14ac:dyDescent="0.25">
      <c r="A16" t="s">
        <v>13</v>
      </c>
      <c r="B16">
        <f>MAX('HSA(New)'!B15:I15)</f>
        <v>165</v>
      </c>
      <c r="C16">
        <v>170.2167</v>
      </c>
      <c r="E16" s="2">
        <f t="shared" si="0"/>
        <v>3.0647404161871325E-2</v>
      </c>
    </row>
    <row r="17" spans="1:5" x14ac:dyDescent="0.25">
      <c r="A17" t="s">
        <v>14</v>
      </c>
      <c r="B17">
        <f>MAX('HSA(New)'!B16:I16)</f>
        <v>146.93700000000001</v>
      </c>
      <c r="C17">
        <v>146.72540000000001</v>
      </c>
      <c r="E17" s="2">
        <f t="shared" si="0"/>
        <v>-1.4421497573017638E-3</v>
      </c>
    </row>
    <row r="18" spans="1:5" x14ac:dyDescent="0.25">
      <c r="A18" t="s">
        <v>15</v>
      </c>
      <c r="B18">
        <f>MAX('HSA(New)'!B17:I17)</f>
        <v>134.6626</v>
      </c>
      <c r="C18">
        <v>146.7458</v>
      </c>
      <c r="E18" s="2">
        <f t="shared" si="0"/>
        <v>8.234102781817268E-2</v>
      </c>
    </row>
    <row r="19" spans="1:5" x14ac:dyDescent="0.25">
      <c r="A19" t="s">
        <v>16</v>
      </c>
      <c r="B19">
        <f>MAX('HSA(New)'!B18:I18)</f>
        <v>210.27350000000001</v>
      </c>
      <c r="C19">
        <v>209.60679999999999</v>
      </c>
      <c r="E19" s="2">
        <f t="shared" si="0"/>
        <v>-3.1807174194731281E-3</v>
      </c>
    </row>
    <row r="20" spans="1:5" x14ac:dyDescent="0.25">
      <c r="A20" t="s">
        <v>17</v>
      </c>
      <c r="B20">
        <f>MAX('HSA(New)'!B19:I19)</f>
        <v>180.61670000000001</v>
      </c>
      <c r="C20">
        <v>179.4667</v>
      </c>
      <c r="E20" s="2">
        <f t="shared" si="0"/>
        <v>-6.4078739955657832E-3</v>
      </c>
    </row>
    <row r="21" spans="1:5" x14ac:dyDescent="0.25">
      <c r="A21" t="s">
        <v>18</v>
      </c>
      <c r="B21">
        <f>MAX('HSA(New)'!B20:I20)</f>
        <v>163.87450000000001</v>
      </c>
      <c r="C21">
        <v>163.24420000000001</v>
      </c>
      <c r="E21" s="2">
        <f t="shared" si="0"/>
        <v>-3.8610866419756746E-3</v>
      </c>
    </row>
    <row r="22" spans="1:5" x14ac:dyDescent="0.25">
      <c r="A22" t="s">
        <v>19</v>
      </c>
      <c r="B22">
        <f>MAX('HSA(New)'!B21:I21)</f>
        <v>148.0266</v>
      </c>
      <c r="C22">
        <v>148.0266</v>
      </c>
      <c r="E22" s="2">
        <f t="shared" si="0"/>
        <v>0</v>
      </c>
    </row>
    <row r="23" spans="1:5" x14ac:dyDescent="0.25">
      <c r="A23" t="s">
        <v>20</v>
      </c>
      <c r="B23">
        <f>MAX('HSA(New)'!B22:I22)</f>
        <v>298.27600000000001</v>
      </c>
      <c r="C23">
        <v>302.94209999999998</v>
      </c>
      <c r="E23" s="2">
        <f t="shared" si="0"/>
        <v>1.5402613238635277E-2</v>
      </c>
    </row>
    <row r="24" spans="1:5" x14ac:dyDescent="0.25">
      <c r="A24" t="s">
        <v>21</v>
      </c>
      <c r="B24">
        <f>MAX('HSA(New)'!B23:I23)</f>
        <v>262.4871</v>
      </c>
      <c r="C24">
        <v>262.35289999999998</v>
      </c>
      <c r="E24" s="2">
        <f t="shared" si="0"/>
        <v>-5.1152474396136351E-4</v>
      </c>
    </row>
    <row r="25" spans="1:5" x14ac:dyDescent="0.25">
      <c r="A25" t="s">
        <v>22</v>
      </c>
      <c r="B25">
        <f>MAX('HSA(New)'!B24:I24)</f>
        <v>235.30029999999999</v>
      </c>
      <c r="C25">
        <v>240.7372</v>
      </c>
      <c r="E25" s="2">
        <f t="shared" si="0"/>
        <v>2.2584378317933449E-2</v>
      </c>
    </row>
    <row r="26" spans="1:5" x14ac:dyDescent="0.25">
      <c r="A26" t="s">
        <v>23</v>
      </c>
      <c r="B26">
        <f>MAX('HSA(New)'!B25:I25)</f>
        <v>220</v>
      </c>
      <c r="C26">
        <v>218.3648</v>
      </c>
      <c r="E26" s="2">
        <f t="shared" si="0"/>
        <v>-7.4883864066003199E-3</v>
      </c>
    </row>
    <row r="28" spans="1:5" x14ac:dyDescent="0.25">
      <c r="E28" s="2">
        <f>AVERAGE(E3:E26)</f>
        <v>9.3800636374155779E-3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 vs Original</vt:lpstr>
      <vt:lpstr>HSA(New)</vt:lpstr>
      <vt:lpstr>HSA(Original)</vt:lpstr>
      <vt:lpstr>HSA vs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Yiyo</dc:creator>
  <cp:lastModifiedBy>Kuo Yiyo</cp:lastModifiedBy>
  <dcterms:created xsi:type="dcterms:W3CDTF">2022-01-26T01:03:59Z</dcterms:created>
  <dcterms:modified xsi:type="dcterms:W3CDTF">2022-05-02T00:27:21Z</dcterms:modified>
</cp:coreProperties>
</file>