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10" yWindow="-110" windowWidth="19420" windowHeight="10300" tabRatio="600" firstSheet="0" activeTab="1" autoFilterDateGrouping="1"/>
  </bookViews>
  <sheets>
    <sheet name="01-Project Info" sheetId="1" state="visible" r:id="rId1"/>
    <sheet name="02b-Fee Proposal" sheetId="2" state="visible" r:id="rId2"/>
    <sheet name="03a-Design Cert" sheetId="3" state="visible" r:id="rId3"/>
    <sheet name="INV-1" sheetId="4" state="visible" r:id="rId4"/>
  </sheets>
  <definedNames>
    <definedName name="ClientCompany">'01-Project Info'!$B$12</definedName>
    <definedName name="MainContactAddress">'01-Project Info'!$B$19</definedName>
    <definedName name="ProjectName">'01-Project Info'!$B$1</definedName>
    <definedName name="ProjectType">'01-Project Info'!$B$5</definedName>
    <definedName name="QuotationNumber">'01-Project Info'!$B$3</definedName>
    <definedName name="ServiceType">'01-Project Info'!$B$6:$B$10</definedName>
    <definedName name="ShopName">'01-Project Info'!$B$2</definedName>
    <definedName name="_xlnm.Print_Area" localSheetId="1">'02b-Fee Proposal'!$A$1:$I$219</definedName>
    <definedName name="_xlnm.Print_Area" localSheetId="2">'03a-Design Cert'!$A$1:$I$68</definedName>
    <definedName name="_xlnm.Print_Area" localSheetId="3">'INV-1'!$A$1:$J$42</definedName>
  </definedNames>
  <calcPr calcId="191029" fullCalcOnLoad="1"/>
</workbook>
</file>

<file path=xl/styles.xml><?xml version="1.0" encoding="utf-8"?>
<styleSheet xmlns="http://schemas.openxmlformats.org/spreadsheetml/2006/main">
  <numFmts count="8">
    <numFmt numFmtId="164" formatCode="&quot;$&quot;#,##0"/>
    <numFmt numFmtId="165" formatCode="&quot;$&quot;#,##0;[Red]\-&quot;$&quot;#,##0"/>
    <numFmt numFmtId="166" formatCode="&quot;$&quot;#,##0.00"/>
    <numFmt numFmtId="167" formatCode="[$-C09]d\ mmmm\ yyyy;@"/>
    <numFmt numFmtId="168" formatCode="_-&quot;$&quot;* #,##0.00_-;\-&quot;$&quot;* #,##0.00_-;_-&quot;$&quot;* &quot;-&quot;??_-;_-@_-"/>
    <numFmt numFmtId="169" formatCode="_-&quot;$&quot;* #,##0_-;\-&quot;$&quot;* #,##0_-;_-&quot;$&quot;* &quot;-&quot;??_-;_-@_-"/>
    <numFmt numFmtId="170" formatCode="[$-C09]dd\-mmmm\-yyyy;@"/>
    <numFmt numFmtId="171" formatCode="[$-C09]dd\-mmm\-yyyy;@"/>
  </numFmts>
  <fonts count="29">
    <font>
      <name val="Calibri"/>
      <family val="2"/>
      <color theme="1"/>
      <sz val="11"/>
      <scheme val="minor"/>
    </font>
    <font>
      <name val="Calibri"/>
      <family val="2"/>
      <b val="1"/>
      <color theme="1"/>
      <sz val="11"/>
      <scheme val="minor"/>
    </font>
    <font>
      <name val="Arial"/>
      <family val="2"/>
      <b val="1"/>
      <color theme="1"/>
      <sz val="22"/>
    </font>
    <font>
      <name val="Calibri"/>
      <family val="2"/>
      <sz val="8"/>
      <scheme val="minor"/>
    </font>
    <font>
      <name val="Calibri"/>
      <family val="2"/>
      <color theme="1"/>
      <sz val="8"/>
      <scheme val="minor"/>
    </font>
    <font>
      <name val="Calibri"/>
      <family val="2"/>
      <color theme="1"/>
      <sz val="11"/>
      <u val="single"/>
      <scheme val="minor"/>
    </font>
    <font>
      <name val="Calibri"/>
      <family val="2"/>
      <b val="1"/>
      <color theme="1"/>
      <sz val="11"/>
      <u val="single"/>
      <scheme val="minor"/>
    </font>
    <font>
      <name val="Calibri"/>
      <family val="2"/>
      <color rgb="FF000000"/>
      <sz val="11"/>
      <scheme val="minor"/>
    </font>
    <font>
      <name val="Arial"/>
      <family val="2"/>
      <b val="1"/>
      <color theme="1"/>
      <sz val="24"/>
    </font>
    <font>
      <name val="Arial"/>
      <family val="2"/>
      <b val="1"/>
      <color theme="1"/>
      <sz val="12"/>
    </font>
    <font>
      <name val="Times New Roman"/>
      <family val="1"/>
      <color theme="1"/>
      <sz val="12"/>
    </font>
    <font>
      <name val="Calibri"/>
      <family val="2"/>
      <color theme="10"/>
      <sz val="11"/>
      <u val="single"/>
      <scheme val="minor"/>
    </font>
    <font>
      <name val="Calibri"/>
      <family val="2"/>
      <color theme="1"/>
      <sz val="10"/>
      <scheme val="minor"/>
    </font>
    <font>
      <name val="Arial Narrow"/>
      <family val="2"/>
      <color theme="1"/>
      <sz val="7"/>
    </font>
    <font>
      <name val="Arial Narrow"/>
      <family val="2"/>
      <color theme="1"/>
      <sz val="8"/>
    </font>
    <font>
      <name val="Arial"/>
      <family val="2"/>
      <sz val="10"/>
    </font>
    <font>
      <name val="Calibri"/>
      <family val="2"/>
      <b val="1"/>
      <sz val="11"/>
      <scheme val="minor"/>
    </font>
    <font>
      <name val="Calibri"/>
      <family val="2"/>
      <sz val="11"/>
      <scheme val="minor"/>
    </font>
    <font>
      <name val="Calibri"/>
      <family val="2"/>
      <color theme="4"/>
      <sz val="11"/>
      <scheme val="minor"/>
    </font>
    <font>
      <name val="Calibri"/>
      <family val="2"/>
      <b val="1"/>
      <color theme="1"/>
      <sz val="12"/>
      <scheme val="minor"/>
    </font>
    <font>
      <name val="Calibri"/>
      <family val="2"/>
      <color theme="1"/>
      <sz val="11"/>
      <scheme val="minor"/>
    </font>
    <font>
      <name val="Calibri"/>
      <family val="2"/>
      <color theme="1"/>
      <sz val="12"/>
      <scheme val="minor"/>
    </font>
    <font>
      <name val="Calibri"/>
      <family val="2"/>
      <b val="1"/>
      <color theme="1"/>
      <sz val="24"/>
      <scheme val="minor"/>
    </font>
    <font>
      <name val="Calibri"/>
      <family val="2"/>
      <b val="1"/>
      <color theme="1"/>
      <sz val="16"/>
      <scheme val="minor"/>
    </font>
    <font>
      <name val="Calibri"/>
      <family val="2"/>
      <color rgb="FFFF0000"/>
      <sz val="28"/>
      <scheme val="minor"/>
    </font>
    <font>
      <name val="Calibri"/>
      <family val="2"/>
      <color rgb="FFFF0000"/>
      <sz val="16"/>
      <scheme val="minor"/>
    </font>
    <font>
      <name val="Calibri"/>
      <family val="2"/>
      <i val="1"/>
      <color theme="1"/>
      <sz val="11"/>
      <scheme val="minor"/>
    </font>
    <font>
      <name val="Calibri"/>
      <family val="2"/>
      <sz val="10"/>
      <scheme val="minor"/>
    </font>
    <font>
      <name val="Calibri"/>
      <family val="2"/>
      <color rgb="FFFF0000"/>
      <sz val="14"/>
      <scheme val="minor"/>
    </font>
  </fonts>
  <fills count="10">
    <fill>
      <patternFill/>
    </fill>
    <fill>
      <patternFill patternType="gray125"/>
    </fill>
    <fill>
      <patternFill patternType="solid">
        <fgColor theme="1" tint="0.499984740745262"/>
        <bgColor indexed="64"/>
      </patternFill>
    </fill>
    <fill>
      <patternFill patternType="solid">
        <fgColor theme="0"/>
        <bgColor indexed="64"/>
      </patternFill>
    </fill>
    <fill>
      <patternFill patternType="solid">
        <fgColor theme="5" tint="0.7999816888943144"/>
        <bgColor indexed="64"/>
      </patternFill>
    </fill>
    <fill>
      <patternFill patternType="solid">
        <fgColor theme="2" tint="-0.09997863704336681"/>
        <bgColor indexed="64"/>
      </patternFill>
    </fill>
    <fill>
      <patternFill patternType="solid">
        <fgColor theme="5" tint="0.5999938962981048"/>
        <bgColor indexed="64"/>
      </patternFill>
    </fill>
    <fill>
      <patternFill patternType="solid">
        <fgColor rgb="FFFFFF00"/>
        <bgColor indexed="64"/>
      </patternFill>
    </fill>
    <fill>
      <patternFill patternType="solid">
        <fgColor theme="9" tint="0.5999938962981048"/>
        <bgColor indexed="64"/>
      </patternFill>
    </fill>
    <fill>
      <patternFill patternType="solid">
        <fgColor theme="9" tint="0.3999755851924192"/>
        <bgColor indexed="64"/>
      </patternFill>
    </fill>
  </fills>
  <borders count="38">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bottom/>
      <diagonal/>
    </border>
    <border>
      <left/>
      <right/>
      <top/>
      <bottom style="medium">
        <color indexed="64"/>
      </bottom>
      <diagonal/>
    </border>
    <border>
      <left/>
      <right/>
      <top/>
      <bottom style="hair">
        <color indexed="64"/>
      </bottom>
      <diagonal/>
    </border>
    <border>
      <left/>
      <right/>
      <top style="hair">
        <color indexed="64"/>
      </top>
      <bottom/>
      <diagonal/>
    </border>
    <border>
      <left style="hair">
        <color indexed="64"/>
      </left>
      <right style="hair">
        <color indexed="64"/>
      </right>
      <top style="hair">
        <color indexed="64"/>
      </top>
      <bottom style="hair">
        <color indexed="64"/>
      </bottom>
      <diagonal/>
    </border>
    <border>
      <left/>
      <right/>
      <top style="hair">
        <color indexed="64"/>
      </top>
      <bottom style="hair">
        <color indexed="64"/>
      </bottom>
      <diagonal/>
    </border>
    <border>
      <left style="hair">
        <color indexed="64"/>
      </left>
      <right/>
      <top/>
      <bottom/>
      <diagonal/>
    </border>
    <border>
      <left/>
      <right style="hair">
        <color indexed="64"/>
      </right>
      <top/>
      <bottom/>
      <diagonal/>
    </border>
    <border>
      <left style="hair">
        <color indexed="64"/>
      </left>
      <right/>
      <top/>
      <bottom style="hair">
        <color indexed="64"/>
      </bottom>
      <diagonal/>
    </border>
    <border>
      <left/>
      <right style="hair">
        <color indexed="64"/>
      </right>
      <top/>
      <bottom style="hair">
        <color indexed="64"/>
      </bottom>
      <diagonal/>
    </border>
    <border>
      <left style="hair">
        <color indexed="64"/>
      </left>
      <right/>
      <top style="hair">
        <color indexed="64"/>
      </top>
      <bottom style="hair">
        <color indexed="64"/>
      </bottom>
      <diagonal/>
    </border>
    <border>
      <left/>
      <right style="hair">
        <color indexed="64"/>
      </right>
      <top style="hair">
        <color indexed="64"/>
      </top>
      <bottom style="hair">
        <color indexed="64"/>
      </bottom>
      <diagonal/>
    </border>
    <border>
      <left style="hair">
        <color indexed="64"/>
      </left>
      <right style="hair">
        <color indexed="64"/>
      </right>
      <top style="hair">
        <color indexed="64"/>
      </top>
      <bottom/>
      <diagonal/>
    </border>
    <border>
      <left style="hair">
        <color indexed="64"/>
      </left>
      <right style="hair">
        <color indexed="64"/>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ck">
        <color theme="4"/>
      </left>
      <right style="thick">
        <color theme="4"/>
      </right>
      <top style="thick">
        <color theme="4"/>
      </top>
      <bottom style="thick">
        <color theme="4"/>
      </bottom>
      <diagonal/>
    </border>
    <border>
      <left/>
      <right style="hair">
        <color indexed="64"/>
      </right>
      <top style="hair">
        <color indexed="64"/>
      </top>
      <bottom/>
      <diagonal/>
    </border>
    <border>
      <left style="thin">
        <color indexed="64"/>
      </left>
      <right style="thin">
        <color indexed="64"/>
      </right>
      <top style="thin">
        <color indexed="64"/>
      </top>
      <bottom/>
      <diagonal/>
    </border>
  </borders>
  <cellStyleXfs count="7">
    <xf numFmtId="0" fontId="20" fillId="0" borderId="0"/>
    <xf numFmtId="0" fontId="11" fillId="0" borderId="0"/>
    <xf numFmtId="0" fontId="15" fillId="0" borderId="0"/>
    <xf numFmtId="44" fontId="20" fillId="0" borderId="0"/>
    <xf numFmtId="9" fontId="20" fillId="0" borderId="0"/>
    <xf numFmtId="44" fontId="20" fillId="0" borderId="0"/>
    <xf numFmtId="0" fontId="20" fillId="0" borderId="0"/>
  </cellStyleXfs>
  <cellXfs count="264">
    <xf numFmtId="0" fontId="0" fillId="0" borderId="0" pivotButton="0" quotePrefix="0" xfId="0"/>
    <xf numFmtId="0" fontId="0" fillId="0" borderId="0" applyAlignment="1" pivotButton="0" quotePrefix="0" xfId="0">
      <alignment horizontal="center"/>
    </xf>
    <xf numFmtId="0" fontId="1" fillId="0" borderId="0" applyAlignment="1" pivotButton="0" quotePrefix="0" xfId="0">
      <alignment horizontal="right"/>
    </xf>
    <xf numFmtId="0" fontId="1" fillId="0" borderId="0" pivotButton="0" quotePrefix="0" xfId="0"/>
    <xf numFmtId="0" fontId="5" fillId="0" borderId="0" pivotButton="0" quotePrefix="0" xfId="0"/>
    <xf numFmtId="0" fontId="6" fillId="0" borderId="0" pivotButton="0" quotePrefix="0" xfId="0"/>
    <xf numFmtId="0" fontId="0" fillId="0" borderId="0" applyAlignment="1" pivotButton="0" quotePrefix="0" xfId="0">
      <alignment vertical="top"/>
    </xf>
    <xf numFmtId="0" fontId="0" fillId="0" borderId="12" pivotButton="0" quotePrefix="0" xfId="0"/>
    <xf numFmtId="0" fontId="7" fillId="0" borderId="0" pivotButton="0" quotePrefix="0" xfId="0"/>
    <xf numFmtId="0" fontId="0" fillId="0" borderId="0" applyAlignment="1" pivotButton="0" quotePrefix="0" xfId="0">
      <alignment vertical="center"/>
    </xf>
    <xf numFmtId="0" fontId="10" fillId="0" borderId="0" applyAlignment="1" pivotButton="0" quotePrefix="0" xfId="0">
      <alignment vertical="center"/>
    </xf>
    <xf numFmtId="0" fontId="4" fillId="0" borderId="0" applyAlignment="1" pivotButton="0" quotePrefix="0" xfId="0">
      <alignment vertical="top"/>
    </xf>
    <xf numFmtId="0" fontId="0" fillId="0" borderId="0" applyAlignment="1" pivotButton="0" quotePrefix="0" xfId="0">
      <alignment horizontal="center" vertical="center"/>
    </xf>
    <xf numFmtId="0" fontId="0" fillId="0" borderId="0" applyAlignment="1" pivotButton="0" quotePrefix="0" xfId="0">
      <alignment horizontal="center" vertical="top"/>
    </xf>
    <xf numFmtId="0" fontId="0" fillId="0" borderId="0" applyAlignment="1" pivotButton="0" quotePrefix="0" xfId="0">
      <alignment horizontal="right"/>
    </xf>
    <xf numFmtId="0" fontId="11" fillId="0" borderId="0" pivotButton="0" quotePrefix="0" xfId="1"/>
    <xf numFmtId="0" fontId="0" fillId="0" borderId="0" applyAlignment="1" pivotButton="0" quotePrefix="0" xfId="0">
      <alignment horizontal="left"/>
    </xf>
    <xf numFmtId="0" fontId="0" fillId="0" borderId="0" applyAlignment="1" pivotButton="0" quotePrefix="0" xfId="0">
      <alignment horizontal="left" wrapText="1"/>
    </xf>
    <xf numFmtId="0" fontId="9" fillId="0" borderId="0" applyAlignment="1" pivotButton="0" quotePrefix="0" xfId="0">
      <alignment vertical="top" wrapText="1"/>
    </xf>
    <xf numFmtId="0" fontId="8" fillId="0" borderId="0" applyAlignment="1" pivotButton="0" quotePrefix="0" xfId="0">
      <alignment vertical="center"/>
    </xf>
    <xf numFmtId="0" fontId="0" fillId="0" borderId="0" applyAlignment="1" pivotButton="0" quotePrefix="0" xfId="0">
      <alignment horizontal="left" vertical="top"/>
    </xf>
    <xf numFmtId="0" fontId="4" fillId="0" borderId="14" applyAlignment="1" pivotButton="0" quotePrefix="0" xfId="0">
      <alignment vertical="top"/>
    </xf>
    <xf numFmtId="0" fontId="0" fillId="0" borderId="0" applyAlignment="1" pivotButton="0" quotePrefix="0" xfId="0">
      <alignment vertical="top" wrapText="1"/>
    </xf>
    <xf numFmtId="0" fontId="0" fillId="0" borderId="16" pivotButton="0" quotePrefix="0" xfId="0"/>
    <xf numFmtId="0" fontId="0" fillId="0" borderId="0" applyAlignment="1" pivotButton="0" quotePrefix="0" xfId="0">
      <alignment wrapText="1"/>
    </xf>
    <xf numFmtId="0" fontId="1" fillId="0" borderId="0" applyAlignment="1" pivotButton="0" quotePrefix="0" xfId="0">
      <alignment horizontal="center"/>
    </xf>
    <xf numFmtId="0" fontId="12" fillId="0" borderId="0" applyAlignment="1" pivotButton="0" quotePrefix="0" xfId="0">
      <alignment horizontal="right"/>
    </xf>
    <xf numFmtId="0" fontId="4" fillId="0" borderId="0" applyAlignment="1" pivotButton="0" quotePrefix="0" xfId="0">
      <alignment vertical="center"/>
    </xf>
    <xf numFmtId="49" fontId="1" fillId="0" borderId="0" applyAlignment="1" pivotButton="0" quotePrefix="0" xfId="0">
      <alignment horizontal="center"/>
    </xf>
    <xf numFmtId="0" fontId="8" fillId="0" borderId="0" applyAlignment="1" pivotButton="0" quotePrefix="0" xfId="0">
      <alignment vertical="center" shrinkToFit="1"/>
    </xf>
    <xf numFmtId="0" fontId="0" fillId="0" borderId="15" applyAlignment="1" pivotButton="0" quotePrefix="0" xfId="0">
      <alignment vertical="center"/>
    </xf>
    <xf numFmtId="0" fontId="0" fillId="0" borderId="15" applyAlignment="1" pivotButton="0" quotePrefix="0" xfId="0">
      <alignment horizontal="center" vertical="center"/>
    </xf>
    <xf numFmtId="0" fontId="0" fillId="0" borderId="0" applyAlignment="1" pivotButton="0" quotePrefix="0" xfId="0">
      <alignment horizontal="left" vertical="center"/>
    </xf>
    <xf numFmtId="164" fontId="0" fillId="0" borderId="0" applyAlignment="1" pivotButton="0" quotePrefix="0" xfId="0">
      <alignment horizontal="center" vertical="center"/>
    </xf>
    <xf numFmtId="0" fontId="0" fillId="0" borderId="15" pivotButton="0" quotePrefix="0" xfId="0"/>
    <xf numFmtId="164" fontId="0" fillId="0" borderId="15" applyAlignment="1" pivotButton="0" quotePrefix="0" xfId="0">
      <alignment horizontal="center" vertical="center"/>
    </xf>
    <xf numFmtId="165" fontId="0" fillId="0" borderId="0" pivotButton="0" quotePrefix="0" xfId="0"/>
    <xf numFmtId="164" fontId="0" fillId="0" borderId="0" applyAlignment="1" pivotButton="0" quotePrefix="0" xfId="0">
      <alignment vertical="center"/>
    </xf>
    <xf numFmtId="49" fontId="1" fillId="0" borderId="0" pivotButton="0" quotePrefix="0" xfId="0"/>
    <xf numFmtId="0" fontId="12" fillId="0" borderId="0" applyAlignment="1" pivotButton="0" quotePrefix="0" xfId="0">
      <alignment horizontal="center"/>
    </xf>
    <xf numFmtId="0" fontId="13" fillId="0" borderId="0" pivotButton="0" quotePrefix="0" xfId="0"/>
    <xf numFmtId="0" fontId="14" fillId="0" borderId="0" applyAlignment="1" pivotButton="0" quotePrefix="0" xfId="0">
      <alignment horizontal="left" vertical="center" wrapText="1"/>
    </xf>
    <xf numFmtId="164" fontId="0" fillId="0" borderId="15" applyAlignment="1" pivotButton="0" quotePrefix="0" xfId="0">
      <alignment vertical="center"/>
    </xf>
    <xf numFmtId="0" fontId="16" fillId="0" borderId="0" pivotButton="0" quotePrefix="0" xfId="2"/>
    <xf numFmtId="0" fontId="17" fillId="0" borderId="0" pivotButton="0" quotePrefix="0" xfId="2"/>
    <xf numFmtId="0" fontId="16" fillId="0" borderId="0" applyAlignment="1" pivotButton="0" quotePrefix="0" xfId="2">
      <alignment horizontal="left"/>
    </xf>
    <xf numFmtId="166" fontId="17" fillId="0" borderId="0" pivotButton="0" quotePrefix="0" xfId="2"/>
    <xf numFmtId="49" fontId="17" fillId="0" borderId="0" applyAlignment="1" pivotButton="0" quotePrefix="0" xfId="2">
      <alignment horizontal="right"/>
    </xf>
    <xf numFmtId="0" fontId="0" fillId="0" borderId="19" pivotButton="0" quotePrefix="0" xfId="0"/>
    <xf numFmtId="0" fontId="0" fillId="0" borderId="13" pivotButton="0" quotePrefix="0" xfId="0"/>
    <xf numFmtId="0" fontId="0" fillId="0" borderId="20" pivotButton="0" quotePrefix="0" xfId="0"/>
    <xf numFmtId="0" fontId="16" fillId="0" borderId="0" applyAlignment="1" pivotButton="0" quotePrefix="0" xfId="0">
      <alignment horizontal="right"/>
    </xf>
    <xf numFmtId="164" fontId="17" fillId="0" borderId="0" pivotButton="0" quotePrefix="0" xfId="0"/>
    <xf numFmtId="0" fontId="16" fillId="0" borderId="0" applyAlignment="1" pivotButton="0" quotePrefix="0" xfId="0">
      <alignment horizontal="left"/>
    </xf>
    <xf numFmtId="0" fontId="17" fillId="0" borderId="0" pivotButton="0" quotePrefix="0" xfId="0"/>
    <xf numFmtId="0" fontId="17" fillId="0" borderId="0" applyAlignment="1" pivotButton="0" quotePrefix="0" xfId="0">
      <alignment horizontal="left"/>
    </xf>
    <xf numFmtId="0" fontId="16" fillId="0" borderId="0" pivotButton="0" quotePrefix="0" xfId="0"/>
    <xf numFmtId="49" fontId="17" fillId="0" borderId="0" applyAlignment="1" pivotButton="0" quotePrefix="0" xfId="0">
      <alignment horizontal="right"/>
    </xf>
    <xf numFmtId="49" fontId="17" fillId="0" borderId="0" pivotButton="0" quotePrefix="0" xfId="0"/>
    <xf numFmtId="0" fontId="0" fillId="0" borderId="1" pivotButton="0" quotePrefix="0" xfId="0"/>
    <xf numFmtId="0" fontId="5" fillId="0" borderId="0" applyAlignment="1" pivotButton="0" quotePrefix="0" xfId="0">
      <alignment horizontal="left"/>
    </xf>
    <xf numFmtId="49" fontId="1" fillId="0" borderId="0" applyAlignment="1" pivotButton="0" quotePrefix="0" xfId="0">
      <alignment horizontal="right" indent="1"/>
    </xf>
    <xf numFmtId="164" fontId="0" fillId="0" borderId="1" applyAlignment="1" pivotButton="0" quotePrefix="0" xfId="0">
      <alignment vertical="top"/>
    </xf>
    <xf numFmtId="0" fontId="12" fillId="0" borderId="0" applyAlignment="1" pivotButton="0" quotePrefix="0" xfId="0">
      <alignment horizontal="left"/>
    </xf>
    <xf numFmtId="49" fontId="1" fillId="0" borderId="0" applyAlignment="1" pivotButton="0" quotePrefix="0" xfId="0">
      <alignment horizontal="center" vertical="top"/>
    </xf>
    <xf numFmtId="0" fontId="1" fillId="0" borderId="0" applyAlignment="1" pivotButton="0" quotePrefix="0" xfId="0">
      <alignment vertical="top"/>
    </xf>
    <xf numFmtId="49" fontId="1" fillId="0" borderId="0" applyAlignment="1" pivotButton="0" quotePrefix="0" xfId="0">
      <alignment horizontal="left" vertical="top"/>
    </xf>
    <xf numFmtId="0" fontId="7" fillId="0" borderId="0" applyAlignment="1" pivotButton="0" quotePrefix="0" xfId="0">
      <alignment vertical="top"/>
    </xf>
    <xf numFmtId="0" fontId="1" fillId="0" borderId="0" applyAlignment="1" pivotButton="0" quotePrefix="0" xfId="0">
      <alignment horizontal="left" vertical="top" indent="2"/>
    </xf>
    <xf numFmtId="0" fontId="0" fillId="0" borderId="13" applyAlignment="1" pivotButton="0" quotePrefix="0" xfId="0">
      <alignment horizontal="left" vertical="top"/>
    </xf>
    <xf numFmtId="0" fontId="0" fillId="0" borderId="13" applyAlignment="1" pivotButton="0" quotePrefix="0" xfId="0">
      <alignment horizontal="left"/>
    </xf>
    <xf numFmtId="0" fontId="19" fillId="4" borderId="0" pivotButton="0" quotePrefix="0" xfId="0"/>
    <xf numFmtId="0" fontId="21" fillId="4" borderId="0" applyAlignment="1" pivotButton="0" quotePrefix="0" xfId="0">
      <alignment horizontal="right"/>
    </xf>
    <xf numFmtId="0" fontId="0" fillId="0" borderId="13" applyAlignment="1" pivotButton="0" quotePrefix="0" xfId="0">
      <alignment vertical="top"/>
    </xf>
    <xf numFmtId="0" fontId="1" fillId="0" borderId="1" applyAlignment="1" pivotButton="0" quotePrefix="0" xfId="0">
      <alignment horizontal="center"/>
    </xf>
    <xf numFmtId="0" fontId="0" fillId="0" borderId="1" applyAlignment="1" pivotButton="0" quotePrefix="0" xfId="0">
      <alignment horizontal="right"/>
    </xf>
    <xf numFmtId="0" fontId="0" fillId="0" borderId="1" applyAlignment="1" pivotButton="0" quotePrefix="0" xfId="0">
      <alignment horizontal="center"/>
    </xf>
    <xf numFmtId="167" fontId="0" fillId="0" borderId="13" pivotButton="0" quotePrefix="0" xfId="0"/>
    <xf numFmtId="0" fontId="0" fillId="5" borderId="1" applyAlignment="1" pivotButton="0" quotePrefix="0" xfId="0">
      <alignment horizontal="center" vertical="center"/>
    </xf>
    <xf numFmtId="0" fontId="0" fillId="0" borderId="1" applyAlignment="1" pivotButton="0" quotePrefix="0" xfId="0">
      <alignment horizontal="center" vertical="center"/>
    </xf>
    <xf numFmtId="49" fontId="17" fillId="0" borderId="0" applyAlignment="1" pivotButton="0" quotePrefix="0" xfId="0">
      <alignment horizontal="left"/>
    </xf>
    <xf numFmtId="0" fontId="1" fillId="0" borderId="15" applyAlignment="1" pivotButton="0" quotePrefix="0" xfId="0">
      <alignment wrapText="1"/>
    </xf>
    <xf numFmtId="168" fontId="17" fillId="0" borderId="24" pivotButton="0" quotePrefix="0" xfId="3"/>
    <xf numFmtId="168" fontId="17" fillId="0" borderId="18" pivotButton="0" quotePrefix="0" xfId="3"/>
    <xf numFmtId="168" fontId="16" fillId="0" borderId="15" pivotButton="0" quotePrefix="0" xfId="3"/>
    <xf numFmtId="0" fontId="1" fillId="0" borderId="22" applyAlignment="1" pivotButton="0" quotePrefix="0" xfId="0">
      <alignment horizontal="center" wrapText="1"/>
    </xf>
    <xf numFmtId="0" fontId="1" fillId="0" borderId="15" applyAlignment="1" pivotButton="0" quotePrefix="0" xfId="0">
      <alignment horizontal="center" wrapText="1"/>
    </xf>
    <xf numFmtId="0" fontId="1" fillId="0" borderId="0" applyAlignment="1" pivotButton="0" quotePrefix="0" xfId="0">
      <alignment wrapText="1"/>
    </xf>
    <xf numFmtId="168" fontId="16" fillId="0" borderId="0" pivotButton="0" quotePrefix="0" xfId="3"/>
    <xf numFmtId="0" fontId="8" fillId="0" borderId="0" applyAlignment="1" pivotButton="0" quotePrefix="0" xfId="0">
      <alignment horizontal="center" vertical="center"/>
    </xf>
    <xf numFmtId="0" fontId="1" fillId="0" borderId="21" applyAlignment="1" pivotButton="0" quotePrefix="0" xfId="0">
      <alignment vertical="center"/>
    </xf>
    <xf numFmtId="0" fontId="1" fillId="0" borderId="16" applyAlignment="1" pivotButton="0" quotePrefix="0" xfId="0">
      <alignment vertical="center"/>
    </xf>
    <xf numFmtId="0" fontId="1" fillId="0" borderId="22" applyAlignment="1" pivotButton="0" quotePrefix="0" xfId="0">
      <alignment vertical="center"/>
    </xf>
    <xf numFmtId="9" fontId="0" fillId="0" borderId="0" pivotButton="0" quotePrefix="0" xfId="4"/>
    <xf numFmtId="169" fontId="0" fillId="0" borderId="0" pivotButton="0" quotePrefix="0" xfId="3"/>
    <xf numFmtId="169" fontId="0" fillId="0" borderId="18" pivotButton="0" quotePrefix="0" xfId="3"/>
    <xf numFmtId="0" fontId="0" fillId="0" borderId="0" pivotButton="0" quotePrefix="1" xfId="0"/>
    <xf numFmtId="0" fontId="19" fillId="0" borderId="0" pivotButton="0" quotePrefix="0" xfId="0"/>
    <xf numFmtId="0" fontId="17" fillId="0" borderId="0" applyAlignment="1" pivotButton="0" quotePrefix="0" xfId="2">
      <alignment shrinkToFit="1"/>
    </xf>
    <xf numFmtId="0" fontId="0" fillId="0" borderId="17" pivotButton="0" quotePrefix="0" xfId="0"/>
    <xf numFmtId="0" fontId="0" fillId="0" borderId="18" pivotButton="0" quotePrefix="0" xfId="0"/>
    <xf numFmtId="0" fontId="17" fillId="0" borderId="0" applyAlignment="1" pivotButton="0" quotePrefix="0" xfId="0">
      <alignment horizontal="center"/>
    </xf>
    <xf numFmtId="0" fontId="0" fillId="0" borderId="23" pivotButton="0" quotePrefix="0" xfId="0"/>
    <xf numFmtId="0" fontId="1" fillId="0" borderId="0" applyAlignment="1" pivotButton="0" quotePrefix="0" xfId="0">
      <alignment horizontal="right" vertical="top"/>
    </xf>
    <xf numFmtId="0" fontId="12" fillId="0" borderId="0" applyAlignment="1" pivotButton="0" quotePrefix="0" xfId="0">
      <alignment vertical="center"/>
    </xf>
    <xf numFmtId="0" fontId="12" fillId="0" borderId="0" applyAlignment="1" pivotButton="0" quotePrefix="0" xfId="0">
      <alignment vertical="top"/>
    </xf>
    <xf numFmtId="0" fontId="0" fillId="8" borderId="0" pivotButton="0" quotePrefix="0" xfId="0"/>
    <xf numFmtId="0" fontId="18" fillId="7" borderId="25" pivotButton="0" quotePrefix="0" xfId="0"/>
    <xf numFmtId="0" fontId="0" fillId="0" borderId="26" applyAlignment="1" pivotButton="0" quotePrefix="0" xfId="0">
      <alignment horizontal="center"/>
    </xf>
    <xf numFmtId="0" fontId="0" fillId="0" borderId="26" pivotButton="0" quotePrefix="0" xfId="0"/>
    <xf numFmtId="0" fontId="0" fillId="0" borderId="26" applyAlignment="1" pivotButton="0" quotePrefix="0" xfId="0">
      <alignment vertical="top"/>
    </xf>
    <xf numFmtId="0" fontId="0" fillId="0" borderId="26" applyAlignment="1" pivotButton="0" quotePrefix="0" xfId="0">
      <alignment vertical="top" wrapText="1"/>
    </xf>
    <xf numFmtId="0" fontId="0" fillId="0" borderId="27" pivotButton="0" quotePrefix="0" xfId="0"/>
    <xf numFmtId="0" fontId="0" fillId="0" borderId="28" pivotButton="0" quotePrefix="0" xfId="0"/>
    <xf numFmtId="0" fontId="0" fillId="0" borderId="29" pivotButton="0" quotePrefix="0" xfId="0"/>
    <xf numFmtId="0" fontId="0" fillId="0" borderId="29" applyAlignment="1" pivotButton="0" quotePrefix="0" xfId="0">
      <alignment horizontal="center"/>
    </xf>
    <xf numFmtId="0" fontId="18" fillId="0" borderId="28" pivotButton="0" quotePrefix="0" xfId="0"/>
    <xf numFmtId="0" fontId="0" fillId="0" borderId="30" pivotButton="0" quotePrefix="0" xfId="0"/>
    <xf numFmtId="0" fontId="0" fillId="0" borderId="12" applyAlignment="1" pivotButton="0" quotePrefix="0" xfId="0">
      <alignment vertical="top" wrapText="1"/>
    </xf>
    <xf numFmtId="0" fontId="0" fillId="0" borderId="25" pivotButton="0" quotePrefix="0" xfId="0"/>
    <xf numFmtId="0" fontId="0" fillId="0" borderId="31" pivotButton="0" quotePrefix="0" xfId="0"/>
    <xf numFmtId="0" fontId="0" fillId="0" borderId="30" applyAlignment="1" pivotButton="0" quotePrefix="0" xfId="0">
      <alignment vertical="top"/>
    </xf>
    <xf numFmtId="0" fontId="0" fillId="0" borderId="12" applyAlignment="1" pivotButton="0" quotePrefix="0" xfId="0">
      <alignment vertical="top"/>
    </xf>
    <xf numFmtId="0" fontId="0" fillId="0" borderId="0" applyAlignment="1" pivotButton="0" quotePrefix="0" xfId="0">
      <alignment horizontal="left" vertical="top" wrapText="1"/>
    </xf>
    <xf numFmtId="0" fontId="1" fillId="0" borderId="1" applyAlignment="1" pivotButton="0" quotePrefix="0" xfId="0">
      <alignment horizontal="center" vertical="top"/>
    </xf>
    <xf numFmtId="164" fontId="1" fillId="0" borderId="0" applyAlignment="1" pivotButton="0" quotePrefix="0" xfId="0">
      <alignment vertical="center"/>
    </xf>
    <xf numFmtId="0" fontId="0" fillId="0" borderId="5" applyAlignment="1" pivotButton="0" quotePrefix="0" xfId="0">
      <alignment horizontal="right"/>
    </xf>
    <xf numFmtId="0" fontId="0" fillId="0" borderId="2" applyAlignment="1" pivotButton="0" quotePrefix="0" xfId="0">
      <alignment horizontal="right"/>
    </xf>
    <xf numFmtId="0" fontId="0" fillId="0" borderId="3" applyAlignment="1" pivotButton="0" quotePrefix="0" xfId="0">
      <alignment horizontal="right"/>
    </xf>
    <xf numFmtId="0" fontId="0" fillId="0" borderId="15" applyAlignment="1" pivotButton="0" quotePrefix="0" xfId="0">
      <alignment horizontal="center"/>
    </xf>
    <xf numFmtId="164" fontId="1" fillId="0" borderId="0" applyAlignment="1" pivotButton="0" quotePrefix="0" xfId="0">
      <alignment horizontal="center" vertical="center"/>
    </xf>
    <xf numFmtId="0" fontId="1" fillId="0" borderId="17" pivotButton="0" quotePrefix="0" xfId="0"/>
    <xf numFmtId="0" fontId="0" fillId="2" borderId="0" applyAlignment="1" pivotButton="0" quotePrefix="0" xfId="0">
      <alignment horizontal="center" vertical="center"/>
    </xf>
    <xf numFmtId="0" fontId="18" fillId="0" borderId="1" applyAlignment="1" pivotButton="0" quotePrefix="0" xfId="0">
      <alignment horizontal="left"/>
    </xf>
    <xf numFmtId="0" fontId="18" fillId="0" borderId="1" pivotButton="0" quotePrefix="0" xfId="0"/>
    <xf numFmtId="0" fontId="18" fillId="0" borderId="1" applyAlignment="1" pivotButton="0" quotePrefix="0" xfId="0">
      <alignment horizontal="right"/>
    </xf>
    <xf numFmtId="0" fontId="18" fillId="0" borderId="0" applyAlignment="1" pivotButton="0" quotePrefix="0" xfId="0">
      <alignment horizontal="left"/>
    </xf>
    <xf numFmtId="0" fontId="18" fillId="0" borderId="0" pivotButton="0" quotePrefix="0" xfId="0"/>
    <xf numFmtId="0" fontId="18" fillId="0" borderId="1" applyAlignment="1" pivotButton="0" quotePrefix="0" xfId="0">
      <alignment horizontal="center"/>
    </xf>
    <xf numFmtId="0" fontId="0" fillId="0" borderId="24" pivotButton="0" quotePrefix="0" xfId="0"/>
    <xf numFmtId="0" fontId="24" fillId="0" borderId="0" applyAlignment="1" pivotButton="0" quotePrefix="0" xfId="2">
      <alignment vertical="center"/>
    </xf>
    <xf numFmtId="170" fontId="25" fillId="0" borderId="0" applyAlignment="1" pivotButton="0" quotePrefix="0" xfId="0">
      <alignment vertical="center"/>
    </xf>
    <xf numFmtId="0" fontId="1" fillId="6" borderId="0" applyAlignment="1" pivotButton="0" quotePrefix="0" xfId="0">
      <alignment horizontal="center"/>
    </xf>
    <xf numFmtId="49" fontId="18" fillId="0" borderId="11" applyAlignment="1" pivotButton="0" quotePrefix="1" xfId="0">
      <alignment horizontal="left" vertical="top"/>
    </xf>
    <xf numFmtId="0" fontId="18" fillId="0" borderId="0" applyAlignment="1" pivotButton="0" quotePrefix="0" xfId="0">
      <alignment horizontal="center"/>
    </xf>
    <xf numFmtId="0" fontId="0" fillId="0" borderId="0" applyAlignment="1" pivotButton="0" quotePrefix="1" xfId="0">
      <alignment horizontal="left"/>
    </xf>
    <xf numFmtId="0" fontId="12" fillId="0" borderId="0" pivotButton="0" quotePrefix="0" xfId="0"/>
    <xf numFmtId="49" fontId="18" fillId="0" borderId="6" applyAlignment="1" pivotButton="0" quotePrefix="1" xfId="0">
      <alignment horizontal="left" vertical="top"/>
    </xf>
    <xf numFmtId="170" fontId="0" fillId="0" borderId="0" applyAlignment="1" pivotButton="0" quotePrefix="1" xfId="0">
      <alignment horizontal="left"/>
    </xf>
    <xf numFmtId="0" fontId="0" fillId="4" borderId="0" pivotButton="0" quotePrefix="0" xfId="0"/>
    <xf numFmtId="0" fontId="0" fillId="0" borderId="32" pivotButton="0" quotePrefix="0" xfId="0"/>
    <xf numFmtId="0" fontId="0" fillId="0" borderId="33" pivotButton="0" quotePrefix="0" xfId="0"/>
    <xf numFmtId="0" fontId="0" fillId="0" borderId="34" pivotButton="0" quotePrefix="0" xfId="0"/>
    <xf numFmtId="49" fontId="0" fillId="0" borderId="27" applyAlignment="1" pivotButton="0" quotePrefix="0" xfId="0">
      <alignment horizontal="right"/>
    </xf>
    <xf numFmtId="49" fontId="0" fillId="0" borderId="29" applyAlignment="1" pivotButton="0" quotePrefix="0" xfId="0">
      <alignment horizontal="right"/>
    </xf>
    <xf numFmtId="49" fontId="0" fillId="0" borderId="31" applyAlignment="1" pivotButton="0" quotePrefix="0" xfId="0">
      <alignment horizontal="right"/>
    </xf>
    <xf numFmtId="0" fontId="17" fillId="0" borderId="0" applyAlignment="1" pivotButton="0" quotePrefix="0" xfId="2">
      <alignment horizontal="right"/>
    </xf>
    <xf numFmtId="171" fontId="0" fillId="0" borderId="0" applyAlignment="1" pivotButton="0" quotePrefix="1" xfId="0">
      <alignment horizontal="right"/>
    </xf>
    <xf numFmtId="0" fontId="27" fillId="0" borderId="0" applyAlignment="1" pivotButton="0" quotePrefix="0" xfId="2">
      <alignment horizontal="left"/>
    </xf>
    <xf numFmtId="0" fontId="0" fillId="0" borderId="35" applyAlignment="1" pivotButton="0" quotePrefix="0" xfId="0">
      <alignment vertical="top"/>
    </xf>
    <xf numFmtId="49" fontId="1" fillId="0" borderId="30" applyAlignment="1" pivotButton="0" quotePrefix="0" xfId="0">
      <alignment horizontal="right"/>
    </xf>
    <xf numFmtId="0" fontId="12" fillId="0" borderId="25" applyAlignment="1" pivotButton="0" quotePrefix="0" xfId="0">
      <alignment horizontal="right" vertical="center"/>
    </xf>
    <xf numFmtId="0" fontId="1" fillId="0" borderId="26" applyAlignment="1" pivotButton="0" quotePrefix="0" xfId="0">
      <alignment vertical="top"/>
    </xf>
    <xf numFmtId="0" fontId="0" fillId="0" borderId="26" applyAlignment="1" pivotButton="0" quotePrefix="0" xfId="0">
      <alignment horizontal="center" vertical="center"/>
    </xf>
    <xf numFmtId="0" fontId="0" fillId="0" borderId="26" applyAlignment="1" pivotButton="0" quotePrefix="0" xfId="0">
      <alignment vertical="center"/>
    </xf>
    <xf numFmtId="0" fontId="12" fillId="0" borderId="28" applyAlignment="1" pivotButton="0" quotePrefix="0" xfId="0">
      <alignment horizontal="right" vertical="center"/>
    </xf>
    <xf numFmtId="0" fontId="11" fillId="0" borderId="0" pivotButton="0" quotePrefix="0" xfId="1"/>
    <xf numFmtId="0" fontId="0" fillId="0" borderId="28" applyAlignment="1" pivotButton="0" quotePrefix="0" xfId="0">
      <alignment horizontal="right"/>
    </xf>
    <xf numFmtId="0" fontId="19" fillId="9" borderId="0" pivotButton="0" quotePrefix="0" xfId="0"/>
    <xf numFmtId="0" fontId="0" fillId="9" borderId="0" pivotButton="0" quotePrefix="0" xfId="0"/>
    <xf numFmtId="0" fontId="0" fillId="9" borderId="0" applyAlignment="1" pivotButton="0" quotePrefix="0" xfId="0">
      <alignment horizontal="right"/>
    </xf>
    <xf numFmtId="0" fontId="1" fillId="9" borderId="0" pivotButton="0" quotePrefix="0" xfId="0"/>
    <xf numFmtId="0" fontId="0" fillId="9" borderId="0" applyAlignment="1" pivotButton="0" quotePrefix="0" xfId="0">
      <alignment horizontal="center"/>
    </xf>
    <xf numFmtId="0" fontId="26" fillId="0" borderId="0" applyAlignment="1" pivotButton="0" quotePrefix="0" xfId="0">
      <alignment vertical="top"/>
    </xf>
    <xf numFmtId="0" fontId="0" fillId="0" borderId="0" applyAlignment="1" pivotButton="0" quotePrefix="1" xfId="0">
      <alignment vertical="center"/>
    </xf>
    <xf numFmtId="170" fontId="28" fillId="0" borderId="0" applyAlignment="1" pivotButton="0" quotePrefix="0" xfId="0">
      <alignment vertical="center"/>
    </xf>
    <xf numFmtId="0" fontId="0" fillId="0" borderId="8" applyAlignment="1" pivotButton="0" quotePrefix="0" xfId="0">
      <alignment horizontal="left" vertical="top"/>
    </xf>
    <xf numFmtId="0" fontId="0" fillId="0" borderId="9" applyAlignment="1" pivotButton="0" quotePrefix="0" xfId="0">
      <alignment horizontal="left" vertical="top"/>
    </xf>
    <xf numFmtId="49" fontId="11" fillId="0" borderId="7" applyAlignment="1" pivotButton="0" quotePrefix="1" xfId="1">
      <alignment horizontal="left" vertical="top"/>
    </xf>
    <xf numFmtId="0" fontId="1" fillId="6" borderId="0" applyAlignment="1" pivotButton="0" quotePrefix="0" xfId="0">
      <alignment horizontal="center"/>
    </xf>
    <xf numFmtId="0" fontId="0" fillId="0" borderId="0" applyAlignment="1" pivotButton="0" quotePrefix="0" xfId="0">
      <alignment horizontal="left" vertical="top" wrapText="1"/>
    </xf>
    <xf numFmtId="164" fontId="1" fillId="0" borderId="0" applyAlignment="1" pivotButton="0" quotePrefix="0" xfId="0">
      <alignment horizontal="center" vertical="center"/>
    </xf>
    <xf numFmtId="0" fontId="0" fillId="0" borderId="0" applyAlignment="1" pivotButton="0" quotePrefix="0" xfId="0">
      <alignment horizontal="left"/>
    </xf>
    <xf numFmtId="0" fontId="0" fillId="0" borderId="1" applyAlignment="1" pivotButton="0" quotePrefix="0" xfId="0">
      <alignment horizontal="center" vertical="center"/>
    </xf>
    <xf numFmtId="164" fontId="0" fillId="0" borderId="1" applyAlignment="1" pivotButton="0" quotePrefix="0" xfId="0">
      <alignment horizontal="center" vertical="center"/>
    </xf>
    <xf numFmtId="0" fontId="0" fillId="0" borderId="0" applyAlignment="1" pivotButton="0" quotePrefix="0" xfId="0">
      <alignment horizontal="left" vertical="top"/>
    </xf>
    <xf numFmtId="0" fontId="1" fillId="0" borderId="8" applyAlignment="1" pivotButton="0" quotePrefix="0" xfId="0">
      <alignment horizontal="center" vertical="top"/>
    </xf>
    <xf numFmtId="0" fontId="1" fillId="0" borderId="10" applyAlignment="1" pivotButton="0" quotePrefix="0" xfId="0">
      <alignment horizontal="center" vertical="top"/>
    </xf>
    <xf numFmtId="0" fontId="1" fillId="0" borderId="9" applyAlignment="1" pivotButton="0" quotePrefix="0" xfId="0">
      <alignment horizontal="center" vertical="top"/>
    </xf>
    <xf numFmtId="0" fontId="0" fillId="0" borderId="8" applyAlignment="1" pivotButton="0" quotePrefix="0" xfId="0">
      <alignment horizontal="left" vertical="top"/>
    </xf>
    <xf numFmtId="0" fontId="0" fillId="0" borderId="10" applyAlignment="1" pivotButton="0" quotePrefix="0" xfId="0">
      <alignment horizontal="left" vertical="top"/>
    </xf>
    <xf numFmtId="0" fontId="0" fillId="0" borderId="9" applyAlignment="1" pivotButton="0" quotePrefix="0" xfId="0">
      <alignment horizontal="left" vertical="top"/>
    </xf>
    <xf numFmtId="0" fontId="0" fillId="0" borderId="8" applyAlignment="1" pivotButton="0" quotePrefix="0" xfId="0">
      <alignment horizontal="center" vertical="top"/>
    </xf>
    <xf numFmtId="0" fontId="0" fillId="0" borderId="10" applyAlignment="1" pivotButton="0" quotePrefix="0" xfId="0">
      <alignment horizontal="center" vertical="top"/>
    </xf>
    <xf numFmtId="0" fontId="0" fillId="0" borderId="9" applyAlignment="1" pivotButton="0" quotePrefix="0" xfId="0">
      <alignment horizontal="center" vertical="top"/>
    </xf>
    <xf numFmtId="0" fontId="0" fillId="0" borderId="15" applyAlignment="1" pivotButton="0" quotePrefix="0" xfId="0">
      <alignment horizontal="center" vertical="center"/>
    </xf>
    <xf numFmtId="0" fontId="0" fillId="0" borderId="15" applyAlignment="1" pivotButton="0" quotePrefix="0" xfId="0">
      <alignment horizontal="center"/>
    </xf>
    <xf numFmtId="0" fontId="4" fillId="0" borderId="0" applyAlignment="1" pivotButton="0" quotePrefix="0" xfId="0">
      <alignment horizontal="left" vertical="top" wrapText="1"/>
    </xf>
    <xf numFmtId="167" fontId="0" fillId="0" borderId="0" applyAlignment="1" pivotButton="0" quotePrefix="0" xfId="0">
      <alignment horizontal="center"/>
    </xf>
    <xf numFmtId="0" fontId="0" fillId="0" borderId="0" applyAlignment="1" pivotButton="0" quotePrefix="0" xfId="0">
      <alignment horizontal="center"/>
    </xf>
    <xf numFmtId="0" fontId="18" fillId="3" borderId="0" applyAlignment="1" pivotButton="0" quotePrefix="0" xfId="0">
      <alignment horizontal="left" vertical="top" wrapText="1"/>
    </xf>
    <xf numFmtId="171" fontId="0" fillId="0" borderId="0" applyAlignment="1" pivotButton="0" quotePrefix="0" xfId="0">
      <alignment horizontal="left"/>
    </xf>
    <xf numFmtId="0" fontId="19" fillId="0" borderId="0" applyAlignment="1" pivotButton="0" quotePrefix="0" xfId="0">
      <alignment horizontal="center"/>
    </xf>
    <xf numFmtId="0" fontId="5" fillId="0" borderId="0" applyAlignment="1" pivotButton="0" quotePrefix="0" xfId="0">
      <alignment horizontal="left"/>
    </xf>
    <xf numFmtId="0" fontId="0" fillId="0" borderId="1" applyAlignment="1" pivotButton="0" quotePrefix="0" xfId="0">
      <alignment horizontal="left" vertical="center"/>
    </xf>
    <xf numFmtId="0" fontId="0" fillId="0" borderId="8" applyAlignment="1" pivotButton="0" quotePrefix="0" xfId="0">
      <alignment horizontal="left" vertical="top" wrapText="1"/>
    </xf>
    <xf numFmtId="0" fontId="0" fillId="0" borderId="10" applyAlignment="1" pivotButton="0" quotePrefix="0" xfId="0">
      <alignment horizontal="left" vertical="top" wrapText="1"/>
    </xf>
    <xf numFmtId="0" fontId="0" fillId="0" borderId="9" applyAlignment="1" pivotButton="0" quotePrefix="0" xfId="0">
      <alignment horizontal="left" vertical="top" wrapText="1"/>
    </xf>
    <xf numFmtId="0" fontId="22" fillId="0" borderId="0" applyAlignment="1" pivotButton="0" quotePrefix="0" xfId="0">
      <alignment horizontal="center" vertical="center" shrinkToFit="1"/>
    </xf>
    <xf numFmtId="0" fontId="0" fillId="2" borderId="0" applyAlignment="1" pivotButton="0" quotePrefix="0" xfId="0">
      <alignment horizontal="center" vertical="center"/>
    </xf>
    <xf numFmtId="0" fontId="0" fillId="0" borderId="5" applyAlignment="1" pivotButton="0" quotePrefix="0" xfId="0">
      <alignment horizontal="left" vertical="top"/>
    </xf>
    <xf numFmtId="0" fontId="0" fillId="0" borderId="6" applyAlignment="1" pivotButton="0" quotePrefix="0" xfId="0">
      <alignment horizontal="left" vertical="top"/>
    </xf>
    <xf numFmtId="0" fontId="0" fillId="0" borderId="5" applyAlignment="1" pivotButton="0" quotePrefix="0" xfId="0">
      <alignment horizontal="left" vertical="top" wrapText="1"/>
    </xf>
    <xf numFmtId="0" fontId="0" fillId="0" borderId="4" applyAlignment="1" pivotButton="0" quotePrefix="0" xfId="0">
      <alignment horizontal="left" vertical="top" wrapText="1"/>
    </xf>
    <xf numFmtId="0" fontId="0" fillId="0" borderId="6" applyAlignment="1" pivotButton="0" quotePrefix="0" xfId="0">
      <alignment horizontal="left" vertical="top" wrapText="1"/>
    </xf>
    <xf numFmtId="0" fontId="0" fillId="0" borderId="1" applyAlignment="1" pivotButton="0" quotePrefix="0" xfId="0">
      <alignment horizontal="left" vertical="top"/>
    </xf>
    <xf numFmtId="0" fontId="0" fillId="0" borderId="1" applyAlignment="1" pivotButton="0" quotePrefix="0" xfId="0">
      <alignment horizontal="left" vertical="top" wrapText="1"/>
    </xf>
    <xf numFmtId="0" fontId="0" fillId="5" borderId="1" applyAlignment="1" pivotButton="0" quotePrefix="0" xfId="0">
      <alignment horizontal="center" vertical="center"/>
    </xf>
    <xf numFmtId="0" fontId="0" fillId="0" borderId="13" applyAlignment="1" pivotButton="0" quotePrefix="0" xfId="0">
      <alignment horizontal="center"/>
    </xf>
    <xf numFmtId="0" fontId="4" fillId="0" borderId="14" applyAlignment="1" pivotButton="0" quotePrefix="0" xfId="0">
      <alignment horizontal="center" vertical="top"/>
    </xf>
    <xf numFmtId="0" fontId="9" fillId="0" borderId="0" applyAlignment="1" pivotButton="0" quotePrefix="0" xfId="0">
      <alignment horizontal="center" vertical="top" wrapText="1"/>
    </xf>
    <xf numFmtId="0" fontId="23" fillId="0" borderId="0" applyAlignment="1" pivotButton="0" quotePrefix="0" xfId="0">
      <alignment horizontal="center" wrapText="1"/>
    </xf>
    <xf numFmtId="0" fontId="4" fillId="0" borderId="14" applyAlignment="1" pivotButton="0" quotePrefix="0" xfId="0">
      <alignment horizontal="center" vertical="center"/>
    </xf>
    <xf numFmtId="0" fontId="1" fillId="0" borderId="0" applyAlignment="1" pivotButton="0" quotePrefix="0" xfId="0">
      <alignment horizontal="left"/>
    </xf>
    <xf numFmtId="0" fontId="0" fillId="2" borderId="1" applyAlignment="1" pivotButton="0" quotePrefix="0" xfId="0">
      <alignment horizontal="center" vertical="center"/>
    </xf>
    <xf numFmtId="0" fontId="0" fillId="0" borderId="1" applyAlignment="1" pivotButton="0" quotePrefix="0" xfId="0">
      <alignment horizontal="center"/>
    </xf>
    <xf numFmtId="0" fontId="0" fillId="2" borderId="0" applyAlignment="1" pivotButton="0" quotePrefix="0" xfId="0">
      <alignment horizontal="left" vertical="center"/>
    </xf>
    <xf numFmtId="167" fontId="0" fillId="0" borderId="13" applyAlignment="1" pivotButton="0" quotePrefix="0" xfId="0">
      <alignment horizontal="left"/>
    </xf>
    <xf numFmtId="0" fontId="8" fillId="0" borderId="0" applyAlignment="1" pivotButton="0" quotePrefix="0" xfId="0">
      <alignment horizontal="center" vertical="center" shrinkToFit="1"/>
    </xf>
    <xf numFmtId="0" fontId="0" fillId="0" borderId="0" applyAlignment="1" pivotButton="0" quotePrefix="0" xfId="0">
      <alignment horizontal="left" vertical="center"/>
    </xf>
    <xf numFmtId="164" fontId="0" fillId="0" borderId="0" applyAlignment="1" pivotButton="0" quotePrefix="0" xfId="0">
      <alignment horizontal="center" vertical="center"/>
    </xf>
    <xf numFmtId="171" fontId="0" fillId="0" borderId="0" applyAlignment="1" pivotButton="0" quotePrefix="0" xfId="0">
      <alignment horizontal="left"/>
    </xf>
    <xf numFmtId="171" fontId="0" fillId="0" borderId="0" applyAlignment="1" pivotButton="0" quotePrefix="1" xfId="0">
      <alignment horizontal="right"/>
    </xf>
    <xf numFmtId="0" fontId="0" fillId="0" borderId="9" pivotButton="0" quotePrefix="0" xfId="0"/>
    <xf numFmtId="164" fontId="0" fillId="0" borderId="1" applyAlignment="1" pivotButton="0" quotePrefix="0" xfId="0">
      <alignment horizontal="center" vertical="center"/>
    </xf>
    <xf numFmtId="164" fontId="0" fillId="0" borderId="15" applyAlignment="1" pivotButton="0" quotePrefix="0" xfId="0">
      <alignment horizontal="center" vertical="center"/>
    </xf>
    <xf numFmtId="0" fontId="0" fillId="0" borderId="10" pivotButton="0" quotePrefix="0" xfId="0"/>
    <xf numFmtId="0" fontId="0" fillId="0" borderId="22" pivotButton="0" quotePrefix="0" xfId="0"/>
    <xf numFmtId="164" fontId="0" fillId="0" borderId="1" applyAlignment="1" pivotButton="0" quotePrefix="0" xfId="0">
      <alignment vertical="top"/>
    </xf>
    <xf numFmtId="164" fontId="0" fillId="0" borderId="15" applyAlignment="1" pivotButton="0" quotePrefix="0" xfId="0">
      <alignment vertical="center"/>
    </xf>
    <xf numFmtId="0" fontId="0" fillId="0" borderId="1" applyAlignment="1" pivotButton="0" quotePrefix="0" xfId="0">
      <alignment horizontal="center" vertical="top"/>
    </xf>
    <xf numFmtId="164" fontId="1" fillId="0" borderId="0" applyAlignment="1" pivotButton="0" quotePrefix="0" xfId="0">
      <alignment horizontal="center" vertical="center"/>
    </xf>
    <xf numFmtId="164" fontId="1" fillId="0" borderId="0" applyAlignment="1" pivotButton="0" quotePrefix="0" xfId="0">
      <alignment vertical="center"/>
    </xf>
    <xf numFmtId="164" fontId="0" fillId="0" borderId="0" applyAlignment="1" pivotButton="0" quotePrefix="0" xfId="0">
      <alignment vertical="center"/>
    </xf>
    <xf numFmtId="165" fontId="0" fillId="0" borderId="0" pivotButton="0" quotePrefix="0" xfId="0"/>
    <xf numFmtId="167" fontId="0" fillId="0" borderId="0" applyAlignment="1" pivotButton="0" quotePrefix="0" xfId="0">
      <alignment horizontal="center"/>
    </xf>
    <xf numFmtId="0" fontId="0" fillId="0" borderId="14" pivotButton="0" quotePrefix="0" xfId="0"/>
    <xf numFmtId="0" fontId="0" fillId="0" borderId="37" applyAlignment="1" pivotButton="0" quotePrefix="0" xfId="0">
      <alignment horizontal="left" vertical="top"/>
    </xf>
    <xf numFmtId="0" fontId="0" fillId="0" borderId="6" pivotButton="0" quotePrefix="0" xfId="0"/>
    <xf numFmtId="0" fontId="0" fillId="0" borderId="37" applyAlignment="1" pivotButton="0" quotePrefix="0" xfId="0">
      <alignment horizontal="left" vertical="top" wrapText="1"/>
    </xf>
    <xf numFmtId="0" fontId="0" fillId="0" borderId="4" pivotButton="0" quotePrefix="0" xfId="0"/>
    <xf numFmtId="167" fontId="0" fillId="0" borderId="13" pivotButton="0" quotePrefix="0" xfId="0"/>
    <xf numFmtId="167" fontId="0" fillId="0" borderId="13" applyAlignment="1" pivotButton="0" quotePrefix="0" xfId="0">
      <alignment horizontal="left"/>
    </xf>
    <xf numFmtId="170" fontId="28" fillId="0" borderId="0" applyAlignment="1" pivotButton="0" quotePrefix="0" xfId="0">
      <alignment vertical="center"/>
    </xf>
    <xf numFmtId="170" fontId="25" fillId="0" borderId="0" applyAlignment="1" pivotButton="0" quotePrefix="0" xfId="0">
      <alignment vertical="center"/>
    </xf>
    <xf numFmtId="170" fontId="0" fillId="0" borderId="0" applyAlignment="1" pivotButton="0" quotePrefix="1" xfId="0">
      <alignment horizontal="left"/>
    </xf>
    <xf numFmtId="166" fontId="17" fillId="0" borderId="0" pivotButton="0" quotePrefix="0" xfId="2"/>
    <xf numFmtId="168" fontId="17" fillId="0" borderId="24" pivotButton="0" quotePrefix="0" xfId="3"/>
    <xf numFmtId="168" fontId="17" fillId="0" borderId="18" pivotButton="0" quotePrefix="0" xfId="3"/>
    <xf numFmtId="169" fontId="0" fillId="0" borderId="0" pivotButton="0" quotePrefix="0" xfId="3"/>
    <xf numFmtId="169" fontId="0" fillId="0" borderId="18" pivotButton="0" quotePrefix="0" xfId="3"/>
    <xf numFmtId="164" fontId="17" fillId="0" borderId="0" pivotButton="0" quotePrefix="0" xfId="0"/>
    <xf numFmtId="168" fontId="16" fillId="0" borderId="15" pivotButton="0" quotePrefix="0" xfId="3"/>
    <xf numFmtId="168" fontId="16" fillId="0" borderId="0" pivotButton="0" quotePrefix="0" xfId="3"/>
  </cellXfs>
  <cellStyles count="7">
    <cellStyle name="Normal" xfId="0" builtinId="0"/>
    <cellStyle name="Hyperlink" xfId="1" builtinId="8"/>
    <cellStyle name="Normal 2" xfId="2"/>
    <cellStyle name="Currency" xfId="3" builtinId="4"/>
    <cellStyle name="Percent" xfId="4" builtinId="5"/>
    <cellStyle name="Currency 2" xfId="5"/>
    <cellStyle name="Normal 6" xfId="6"/>
  </cellStyles>
  <dxfs count="3">
    <dxf>
      <fill>
        <patternFill>
          <bgColor theme="0"/>
        </patternFill>
      </fill>
    </dxf>
    <dxf>
      <fill>
        <patternFill>
          <bgColor theme="0"/>
        </patternFill>
      </fill>
    </dxf>
    <dxf>
      <fill>
        <patternFill>
          <bgColor theme="0"/>
        </patternFill>
      </fill>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Relationships xmlns="http://schemas.openxmlformats.org/package/2006/relationships"><Relationship Type="http://schemas.openxmlformats.org/officeDocument/2006/relationships/hyperlink" Target="http://www.pcen.com.au/" TargetMode="External" Id="rId1" /><Relationship Type="http://schemas.openxmlformats.org/officeDocument/2006/relationships/hyperlink" Target="http://www.pcen.com.au/" TargetMode="External" Id="rId2" /><Relationship Type="http://schemas.openxmlformats.org/officeDocument/2006/relationships/hyperlink" Target="http://www.pcen.com.au/" TargetMode="External" Id="rId3" /></Relationships>
</file>

<file path=xl/worksheets/sheet1.xml><?xml version="1.0" encoding="utf-8"?>
<worksheet xmlns="http://schemas.openxmlformats.org/spreadsheetml/2006/main">
  <sheetPr codeName="Sheet1">
    <outlinePr summaryBelow="1" summaryRight="1"/>
    <pageSetUpPr/>
  </sheetPr>
  <dimension ref="A1:AL66"/>
  <sheetViews>
    <sheetView zoomScale="85" zoomScaleNormal="85" workbookViewId="0">
      <selection activeCell="B6" sqref="B6"/>
    </sheetView>
  </sheetViews>
  <sheetFormatPr baseColWidth="8" defaultRowHeight="14.5"/>
  <cols>
    <col width="25.54296875" customWidth="1" style="14" min="1" max="1"/>
    <col width="49.7265625" customWidth="1" min="2" max="2"/>
    <col width="10.26953125" bestFit="1" customWidth="1" min="4" max="4"/>
    <col width="11.7265625" customWidth="1" min="5" max="6"/>
    <col width="23.7265625" customWidth="1" min="7" max="7"/>
    <col width="4.7265625" customWidth="1" min="16" max="20"/>
    <col width="34.26953125" customWidth="1" min="22" max="22"/>
    <col width="4.81640625" customWidth="1" min="26" max="26"/>
    <col width="12.7265625" customWidth="1" min="27" max="27"/>
  </cols>
  <sheetData>
    <row r="1" ht="16" customHeight="1" thickBot="1">
      <c r="A1" s="14" t="inlineStr">
        <is>
          <t>Project Name:</t>
        </is>
      </c>
      <c r="B1" s="137" t="inlineStr">
        <is>
          <t>demo project1</t>
        </is>
      </c>
      <c r="E1" s="168" t="inlineStr">
        <is>
          <t>Asana Field information</t>
        </is>
      </c>
      <c r="F1" s="171" t="n"/>
      <c r="H1" s="71" t="n"/>
      <c r="I1" s="71" t="n"/>
      <c r="J1" s="72" t="inlineStr">
        <is>
          <t xml:space="preserve">Asana Project template </t>
        </is>
      </c>
      <c r="V1" s="71" t="inlineStr">
        <is>
          <t>Service Type</t>
        </is>
      </c>
      <c r="AA1" s="71" t="inlineStr">
        <is>
          <t>Project Reference</t>
        </is>
      </c>
      <c r="AC1" s="22" t="n"/>
      <c r="AD1" s="22" t="n"/>
      <c r="AE1" s="22" t="n"/>
      <c r="AF1" s="6" t="n"/>
    </row>
    <row r="2">
      <c r="A2" s="14" t="inlineStr">
        <is>
          <t>Shop Name:</t>
        </is>
      </c>
      <c r="B2" s="137">
        <f>UPPER(B1)</f>
        <v/>
      </c>
      <c r="E2" s="169" t="inlineStr">
        <is>
          <t>Shop name:</t>
        </is>
      </c>
      <c r="F2" s="169" t="n"/>
      <c r="H2" s="199" t="n">
        <v>1</v>
      </c>
      <c r="I2" t="inlineStr">
        <is>
          <t xml:space="preserve">Set up project folder </t>
        </is>
      </c>
      <c r="V2" s="150" t="inlineStr">
        <is>
          <t>Hydraulic Service</t>
        </is>
      </c>
      <c r="Z2" s="161" t="inlineStr">
        <is>
          <t>•</t>
        </is>
      </c>
      <c r="AA2" s="162" t="inlineStr">
        <is>
          <t>Restaurant Project Reference</t>
        </is>
      </c>
      <c r="AB2" s="110" t="n"/>
      <c r="AC2" s="163" t="n"/>
      <c r="AD2" s="164" t="n"/>
      <c r="AE2" s="163" t="n"/>
      <c r="AF2" s="110" t="n"/>
      <c r="AG2" s="109" t="n"/>
      <c r="AH2" s="109" t="n"/>
      <c r="AI2" s="109" t="n"/>
      <c r="AJ2" s="109" t="n"/>
      <c r="AK2" s="109" t="n"/>
      <c r="AL2" s="112" t="n"/>
    </row>
    <row r="3">
      <c r="A3" s="14" t="inlineStr">
        <is>
          <t>Quotation Number:</t>
        </is>
      </c>
      <c r="B3" s="136" t="inlineStr">
        <is>
          <t>307222</t>
        </is>
      </c>
      <c r="E3" s="170" t="inlineStr">
        <is>
          <t xml:space="preserve">Area: </t>
        </is>
      </c>
      <c r="F3" s="169" t="inlineStr">
        <is>
          <t>m2</t>
        </is>
      </c>
      <c r="H3" s="199" t="n">
        <v>2</v>
      </c>
      <c r="I3" t="inlineStr">
        <is>
          <t>Finalisze fee proposal and email to the client</t>
        </is>
      </c>
      <c r="V3" s="151" t="inlineStr">
        <is>
          <t>Electrical Service</t>
        </is>
      </c>
      <c r="Z3" s="165" t="inlineStr">
        <is>
          <t>•</t>
        </is>
      </c>
      <c r="AA3" t="inlineStr">
        <is>
          <t>Restaurant</t>
        </is>
      </c>
      <c r="AB3" s="9" t="inlineStr">
        <is>
          <t>KFC (International fast food chain), Baulkham Hills, Rhodes, Gregory Hills, North Sydney, St Ives</t>
        </is>
      </c>
      <c r="AC3" s="230" t="n"/>
      <c r="AD3" s="229" t="n"/>
      <c r="AE3" s="230" t="n"/>
      <c r="AF3" s="6" t="n"/>
      <c r="AL3" s="114" t="n"/>
    </row>
    <row r="4">
      <c r="A4" s="14" t="inlineStr">
        <is>
          <t>Project Number:</t>
        </is>
      </c>
      <c r="B4" s="145">
        <f>IF('INV-1'!$I$33&gt;0,'INV-1'!$J$5,"-")</f>
        <v/>
      </c>
      <c r="E4" s="170" t="inlineStr">
        <is>
          <t>Feature/Notes:</t>
        </is>
      </c>
      <c r="F4" s="169" t="n"/>
      <c r="H4" s="199" t="n">
        <v>3</v>
      </c>
      <c r="I4" t="inlineStr">
        <is>
          <t>Fee accepted? Ventilation and AC?</t>
        </is>
      </c>
      <c r="V4" s="151" t="inlineStr">
        <is>
          <t>Fire Service</t>
        </is>
      </c>
      <c r="Z4" s="165" t="inlineStr">
        <is>
          <t>•</t>
        </is>
      </c>
      <c r="AA4" t="inlineStr">
        <is>
          <t>Restaurant</t>
        </is>
      </c>
      <c r="AB4" s="9" t="inlineStr">
        <is>
          <t>Hai Di Lao, Darlin Harbour and Chatswood (international Premium Hot-Pot chain )</t>
        </is>
      </c>
      <c r="AC4" s="230" t="n"/>
      <c r="AD4" s="229" t="n"/>
      <c r="AE4" s="230" t="n"/>
      <c r="AF4" s="6" t="n"/>
      <c r="AL4" s="114" t="n"/>
    </row>
    <row r="5">
      <c r="A5" s="14" t="inlineStr">
        <is>
          <t>Project Type:</t>
        </is>
      </c>
      <c r="B5" s="136" t="inlineStr">
        <is>
          <t>Apartment</t>
        </is>
      </c>
      <c r="E5" s="170" t="n"/>
      <c r="F5" s="169" t="n"/>
      <c r="H5" s="199" t="n">
        <v>4</v>
      </c>
      <c r="I5" t="inlineStr">
        <is>
          <t>Setup</t>
        </is>
      </c>
      <c r="V5" s="151" t="inlineStr">
        <is>
          <t>Kitchen Ventilation</t>
        </is>
      </c>
      <c r="Z5" s="165" t="inlineStr">
        <is>
          <t>•</t>
        </is>
      </c>
      <c r="AA5" t="inlineStr">
        <is>
          <t>Restaurant</t>
        </is>
      </c>
      <c r="AB5" s="9" t="inlineStr">
        <is>
          <t>Hanok Korean (Charcoal Korean charcoal BBQ), Dickson ACT, Miranda, Wollongong, Phillip, Kotara, Campbell Town, Tuggerah, Wagga Wagga</t>
        </is>
      </c>
      <c r="AC5" s="9" t="n"/>
      <c r="AD5" s="229" t="n"/>
      <c r="AE5" s="229" t="n"/>
      <c r="AF5" s="6" t="n"/>
      <c r="AL5" s="114" t="n"/>
    </row>
    <row r="6">
      <c r="A6" s="14" t="inlineStr">
        <is>
          <t>Service Type 1</t>
        </is>
      </c>
      <c r="B6" s="136" t="inlineStr">
        <is>
          <t>Kitchen Ventilation</t>
        </is>
      </c>
      <c r="E6" s="170" t="n"/>
      <c r="F6" s="169" t="n"/>
      <c r="H6" s="199" t="n">
        <v>5</v>
      </c>
      <c r="I6" t="inlineStr">
        <is>
          <t>Do preliminary cals, find/put photo in drawings</t>
        </is>
      </c>
      <c r="V6" s="151" t="inlineStr">
        <is>
          <t>Mechanical Service</t>
        </is>
      </c>
      <c r="Z6" s="165" t="inlineStr">
        <is>
          <t>•</t>
        </is>
      </c>
      <c r="AA6" t="inlineStr">
        <is>
          <t>Restaurant</t>
        </is>
      </c>
      <c r="AB6" s="9" t="inlineStr">
        <is>
          <t>The Grounds of Alexandria (stylish café, bar, restaurant, garden and event hub)</t>
        </is>
      </c>
      <c r="AC6" s="182" t="n"/>
      <c r="AD6" s="182" t="n"/>
      <c r="AE6" s="182" t="n"/>
      <c r="AF6" s="6" t="n"/>
      <c r="AL6" s="114" t="n"/>
    </row>
    <row r="7">
      <c r="A7" s="14" t="inlineStr">
        <is>
          <t>Service Type 2</t>
        </is>
      </c>
      <c r="B7" s="136" t="n"/>
      <c r="E7" s="170" t="n"/>
      <c r="F7" s="169" t="n"/>
      <c r="H7" s="199" t="n">
        <v>6</v>
      </c>
      <c r="I7" t="inlineStr">
        <is>
          <t>Check drawings and airflow, AC cals</t>
        </is>
      </c>
      <c r="V7" s="151" t="inlineStr">
        <is>
          <t>CFD Service</t>
        </is>
      </c>
      <c r="Z7" s="165" t="inlineStr">
        <is>
          <t>•</t>
        </is>
      </c>
      <c r="AA7" t="inlineStr">
        <is>
          <t>Restaurant</t>
        </is>
      </c>
      <c r="AB7" s="9" t="inlineStr">
        <is>
          <t xml:space="preserve">Leaf Café (award winning coffee, coffee franchises), Emerton, Rhodes, Marsden Park, Westmead, The Ponds, Pennant Hills, Success WA  </t>
        </is>
      </c>
      <c r="AC7" s="6" t="n"/>
      <c r="AF7" s="6" t="n"/>
      <c r="AL7" s="114" t="n"/>
    </row>
    <row r="8">
      <c r="A8" s="14" t="inlineStr">
        <is>
          <t>Service Type 3</t>
        </is>
      </c>
      <c r="B8" s="136" t="n"/>
      <c r="E8" s="170" t="n"/>
      <c r="F8" s="169" t="n"/>
      <c r="H8" s="199" t="n">
        <v>7</v>
      </c>
      <c r="I8" t="inlineStr">
        <is>
          <t xml:space="preserve">Continue for drawings, Go through restaurant checklist </t>
        </is>
      </c>
      <c r="V8" s="151" t="inlineStr">
        <is>
          <t>Mech Review</t>
        </is>
      </c>
      <c r="Z8" s="165" t="inlineStr">
        <is>
          <t>•</t>
        </is>
      </c>
      <c r="AA8" t="inlineStr">
        <is>
          <t>Restaurant</t>
        </is>
      </c>
      <c r="AB8" s="9" t="inlineStr">
        <is>
          <t>Meet Fresh (contemporary exquisite desserts), Chatswood, Eastwood, Burwood, Haymarket, Waterloo</t>
        </is>
      </c>
      <c r="AD8" s="166" t="n"/>
      <c r="AF8" s="6" t="n"/>
      <c r="AL8" s="114" t="n"/>
    </row>
    <row r="9">
      <c r="A9" s="14" t="inlineStr">
        <is>
          <t>Service Type 4</t>
        </is>
      </c>
      <c r="B9" s="136" t="n"/>
      <c r="E9" s="170" t="n"/>
      <c r="F9" s="169" t="n"/>
      <c r="H9" s="199" t="n">
        <v>8</v>
      </c>
      <c r="I9" t="inlineStr">
        <is>
          <t>Review and checking drawings and cert, send docs to client</t>
        </is>
      </c>
      <c r="V9" s="151" t="inlineStr">
        <is>
          <t>Installation</t>
        </is>
      </c>
      <c r="Z9" s="165" t="inlineStr">
        <is>
          <t>•</t>
        </is>
      </c>
      <c r="AA9" t="inlineStr">
        <is>
          <t>Restaurant</t>
        </is>
      </c>
      <c r="AB9" s="9" t="inlineStr">
        <is>
          <t>Stacked (Fast food chain) North Sydney, Mascot, Sydney, Westfield Sydney, Penrith</t>
        </is>
      </c>
      <c r="AD9" s="6" t="n"/>
      <c r="AE9" s="6" t="n"/>
      <c r="AF9" s="6" t="n"/>
      <c r="AL9" s="114" t="n"/>
    </row>
    <row r="10">
      <c r="A10" s="14" t="inlineStr">
        <is>
          <t>Service Type 5</t>
        </is>
      </c>
      <c r="B10" s="136" t="n"/>
      <c r="E10" s="170" t="n"/>
      <c r="F10" s="169" t="n"/>
      <c r="H10" s="199" t="n">
        <v>9</v>
      </c>
      <c r="I10" t="inlineStr">
        <is>
          <t>Invoice sent? Paid?</t>
        </is>
      </c>
      <c r="V10" s="151" t="inlineStr">
        <is>
          <t>Miscellaneous</t>
        </is>
      </c>
      <c r="Z10" s="165" t="inlineStr">
        <is>
          <t>•</t>
        </is>
      </c>
      <c r="AA10" t="inlineStr">
        <is>
          <t>Restaurant</t>
        </is>
      </c>
      <c r="AB10" s="9" t="inlineStr">
        <is>
          <t>WE Kitchens (modern central commercial kitchen hire services)</t>
        </is>
      </c>
      <c r="AF10" s="6" t="n"/>
      <c r="AL10" s="114" t="n"/>
    </row>
    <row r="11" ht="15" customHeight="1" thickBot="1">
      <c r="A11" s="126" t="inlineStr">
        <is>
          <t>Client Full Name:</t>
        </is>
      </c>
      <c r="B11" s="147" t="n"/>
      <c r="E11" s="170" t="inlineStr">
        <is>
          <t>Client:</t>
        </is>
      </c>
      <c r="F11" s="169">
        <f>IFERROR(_xlfn.TEXTJOIN(" - ",TRUE,B12,B11),"N/A")</f>
        <v/>
      </c>
      <c r="H11" s="199" t="n"/>
      <c r="V11" s="152" t="n"/>
      <c r="Z11" s="165" t="inlineStr">
        <is>
          <t>•</t>
        </is>
      </c>
      <c r="AA11" t="inlineStr">
        <is>
          <t>Restaurant</t>
        </is>
      </c>
      <c r="AB11" s="6" t="inlineStr">
        <is>
          <t>Kagoshima Master, Ultimo and Crowns Nest (authentic Wagyu Yakiniku restaurant)</t>
        </is>
      </c>
      <c r="AC11" s="6" t="n"/>
      <c r="AD11" s="6" t="n"/>
      <c r="AE11" s="6" t="n"/>
      <c r="AF11" s="6" t="n"/>
      <c r="AL11" s="114" t="n"/>
    </row>
    <row r="12">
      <c r="A12" s="127" t="inlineStr">
        <is>
          <t>Client Company:</t>
        </is>
      </c>
      <c r="B12" s="143" t="n"/>
      <c r="E12" s="170" t="n"/>
      <c r="F12" s="169" t="n"/>
      <c r="Z12" s="165" t="inlineStr">
        <is>
          <t>•</t>
        </is>
      </c>
      <c r="AA12" t="inlineStr">
        <is>
          <t>Restaurant</t>
        </is>
      </c>
      <c r="AB12" s="6" t="inlineStr">
        <is>
          <t>Mamaks Village, Darling Harbour and Martin Place (authentic Malaysian cuisine)</t>
        </is>
      </c>
      <c r="AL12" s="114" t="n"/>
    </row>
    <row r="13">
      <c r="A13" s="127" t="inlineStr">
        <is>
          <t>Client Address:</t>
        </is>
      </c>
      <c r="B13" s="143" t="n"/>
      <c r="E13" s="170" t="n"/>
      <c r="F13" s="172" t="n"/>
      <c r="Z13" s="165" t="n"/>
      <c r="AB13" s="173" t="inlineStr">
        <is>
          <t>&lt;Add extra reference projects&gt;</t>
        </is>
      </c>
      <c r="AL13" s="114" t="n"/>
    </row>
    <row r="14" ht="16" customHeight="1" thickBot="1">
      <c r="A14" s="127" t="inlineStr">
        <is>
          <t>Client ABN:</t>
        </is>
      </c>
      <c r="B14" s="143" t="n"/>
      <c r="E14" s="170" t="n"/>
      <c r="F14" s="172" t="n"/>
      <c r="V14" s="71" t="inlineStr">
        <is>
          <t>Project Type</t>
        </is>
      </c>
      <c r="W14" s="149" t="n"/>
      <c r="Z14" s="113" t="n"/>
      <c r="AB14" s="6" t="n"/>
      <c r="AL14" s="114" t="n"/>
    </row>
    <row r="15">
      <c r="A15" s="128" t="inlineStr">
        <is>
          <t>Contact Number/Email:</t>
        </is>
      </c>
      <c r="B15" s="178" t="n"/>
      <c r="E15" s="170" t="n"/>
      <c r="F15" s="172" t="n"/>
      <c r="V15" s="119" t="inlineStr">
        <is>
          <t>Restaurant</t>
        </is>
      </c>
      <c r="W15" s="153" t="n">
        <v>41000</v>
      </c>
      <c r="Z15" s="113" t="n"/>
      <c r="AA15" s="65" t="inlineStr">
        <is>
          <t>Office Project reference</t>
        </is>
      </c>
      <c r="AB15" s="6" t="n"/>
      <c r="AC15" s="6" t="n"/>
      <c r="AD15" s="6" t="n"/>
      <c r="AE15" s="6" t="n"/>
      <c r="AL15" s="114" t="n"/>
    </row>
    <row r="16">
      <c r="A16" s="127" t="n"/>
      <c r="E16" s="170" t="n"/>
      <c r="F16" s="169" t="n"/>
      <c r="V16" s="113" t="inlineStr">
        <is>
          <t>Office</t>
        </is>
      </c>
      <c r="W16" s="154" t="n">
        <v>42000</v>
      </c>
      <c r="Z16" s="167" t="inlineStr">
        <is>
          <t>•</t>
        </is>
      </c>
      <c r="AA16" s="9" t="inlineStr">
        <is>
          <t>Office</t>
        </is>
      </c>
      <c r="AB16" s="9" t="inlineStr">
        <is>
          <t>Level 11, 59 Goulburn Street, Haymarket (Premier Corporate Office)</t>
        </is>
      </c>
      <c r="AC16" s="6" t="n"/>
      <c r="AD16" s="6" t="n"/>
      <c r="AE16" s="6" t="n"/>
      <c r="AL16" s="114" t="n"/>
    </row>
    <row r="17">
      <c r="A17" s="126" t="inlineStr">
        <is>
          <t>Main Contact Full Name:</t>
        </is>
      </c>
      <c r="B17" s="147" t="n"/>
      <c r="E17" s="170" t="inlineStr">
        <is>
          <t>Main Contact:</t>
        </is>
      </c>
      <c r="F17" s="169">
        <f>IFERROR(_xlfn.TEXTJOIN(" - ",TRUE,B18,B17),"N/A")</f>
        <v/>
      </c>
      <c r="V17" s="113" t="inlineStr">
        <is>
          <t>Commercial</t>
        </is>
      </c>
      <c r="W17" s="154" t="n">
        <v>43000</v>
      </c>
      <c r="Z17" s="167" t="inlineStr">
        <is>
          <t>•</t>
        </is>
      </c>
      <c r="AA17" s="9" t="inlineStr">
        <is>
          <t>Office</t>
        </is>
      </c>
      <c r="AB17" s="9" t="inlineStr">
        <is>
          <t>Saint Andrews House, 464-480 Kent Street, Sydney (1500m2)</t>
        </is>
      </c>
      <c r="AC17" s="6" t="n"/>
      <c r="AD17" s="6" t="n"/>
      <c r="AE17" s="6" t="n"/>
      <c r="AL17" s="114" t="n"/>
    </row>
    <row r="18">
      <c r="A18" s="127" t="inlineStr">
        <is>
          <t>Main Contact Company:</t>
        </is>
      </c>
      <c r="B18" s="143" t="n"/>
      <c r="E18" s="169" t="inlineStr">
        <is>
          <t>Contact type:</t>
        </is>
      </c>
      <c r="F18" s="169" t="n"/>
      <c r="V18" s="113" t="inlineStr">
        <is>
          <t>Group house</t>
        </is>
      </c>
      <c r="W18" s="154" t="n">
        <v>44000</v>
      </c>
      <c r="Z18" s="167" t="inlineStr">
        <is>
          <t>•</t>
        </is>
      </c>
      <c r="AA18" s="9" t="inlineStr">
        <is>
          <t>Office</t>
        </is>
      </c>
      <c r="AB18" s="9" t="inlineStr">
        <is>
          <t>Nepean Health Hub, Kingswood (STH Architects, 1600m2)</t>
        </is>
      </c>
      <c r="AC18" s="6" t="n"/>
      <c r="AD18" s="6" t="n"/>
      <c r="AE18" s="6" t="n"/>
      <c r="AL18" s="114" t="n"/>
    </row>
    <row r="19">
      <c r="A19" s="127" t="inlineStr">
        <is>
          <t>Main Contact Address:</t>
        </is>
      </c>
      <c r="B19" s="143" t="n"/>
      <c r="V19" s="113" t="inlineStr">
        <is>
          <t>Apartment</t>
        </is>
      </c>
      <c r="W19" s="154" t="n">
        <v>45000</v>
      </c>
      <c r="Z19" s="167" t="inlineStr">
        <is>
          <t>•</t>
        </is>
      </c>
      <c r="AA19" s="9" t="inlineStr">
        <is>
          <t>Office</t>
        </is>
      </c>
      <c r="AB19" s="9" t="inlineStr">
        <is>
          <t>100 Murray Street, Pyrmont (Validus, 1400m2)</t>
        </is>
      </c>
      <c r="AC19" s="6" t="n"/>
      <c r="AD19" s="6" t="n"/>
      <c r="AE19" s="6" t="n"/>
      <c r="AL19" s="114" t="n"/>
    </row>
    <row r="20">
      <c r="A20" s="127" t="inlineStr">
        <is>
          <t>Main Contact ABN:</t>
        </is>
      </c>
      <c r="B20" s="143" t="n"/>
      <c r="V20" s="113" t="inlineStr">
        <is>
          <t>Mixed-use complex</t>
        </is>
      </c>
      <c r="W20" s="154" t="n">
        <v>46000</v>
      </c>
      <c r="Z20" s="167" t="inlineStr">
        <is>
          <t>•</t>
        </is>
      </c>
      <c r="AA20" s="9" t="inlineStr">
        <is>
          <t>Office</t>
        </is>
      </c>
      <c r="AB20" s="9" t="inlineStr">
        <is>
          <t>59 Goulburn Street, Haymarket (Sunshine Contracting Group, 760m2)</t>
        </is>
      </c>
      <c r="AC20" s="6" t="n"/>
      <c r="AD20" s="6" t="n"/>
      <c r="AE20" s="6" t="n"/>
      <c r="AL20" s="114" t="n"/>
    </row>
    <row r="21">
      <c r="A21" s="128" t="inlineStr">
        <is>
          <t>Contact Number/Email:</t>
        </is>
      </c>
      <c r="B21" s="178" t="n"/>
      <c r="V21" s="113" t="inlineStr">
        <is>
          <t>School</t>
        </is>
      </c>
      <c r="W21" s="154" t="n">
        <v>47000</v>
      </c>
      <c r="Z21" s="167" t="inlineStr">
        <is>
          <t>•</t>
        </is>
      </c>
      <c r="AA21" s="9" t="inlineStr">
        <is>
          <t>Office</t>
        </is>
      </c>
      <c r="AB21" s="9" t="inlineStr">
        <is>
          <t>North Wing, 2 Minna Close, Belrose (Studio Hiyaku, 1500m2)</t>
        </is>
      </c>
      <c r="AC21" s="6" t="n"/>
      <c r="AD21" s="6" t="n"/>
      <c r="AE21" s="6" t="n"/>
      <c r="AL21" s="114" t="n"/>
    </row>
    <row r="22">
      <c r="V22" s="113" t="inlineStr">
        <is>
          <t>Others</t>
        </is>
      </c>
      <c r="W22" s="154" t="n">
        <v>48000</v>
      </c>
      <c r="Z22" s="167" t="inlineStr">
        <is>
          <t>•</t>
        </is>
      </c>
      <c r="AA22" s="9" t="inlineStr">
        <is>
          <t>Office</t>
        </is>
      </c>
      <c r="AB22" s="9" t="inlineStr">
        <is>
          <t>60 Station Street, Parramatta (Bupa Parramatta, 400m2)</t>
        </is>
      </c>
      <c r="AC22" s="6" t="n"/>
      <c r="AD22" s="6" t="n"/>
      <c r="AE22" s="6" t="n"/>
      <c r="AL22" s="114" t="n"/>
    </row>
    <row r="23" ht="15" customHeight="1" thickBot="1">
      <c r="A23" s="179" t="inlineStr">
        <is>
          <t>Drawing transmittal</t>
        </is>
      </c>
      <c r="D23" s="179" t="n"/>
      <c r="V23" s="117" t="n"/>
      <c r="W23" s="155" t="n"/>
      <c r="Z23" s="167" t="inlineStr">
        <is>
          <t>•</t>
        </is>
      </c>
      <c r="AA23" s="9" t="inlineStr">
        <is>
          <t>Office</t>
        </is>
      </c>
      <c r="AB23" s="9" t="inlineStr">
        <is>
          <t>120 Sussex Street, Sydney (Acitve Super, 173m2)</t>
        </is>
      </c>
      <c r="AC23" s="6" t="n"/>
      <c r="AD23" s="6" t="n"/>
      <c r="AE23" s="6" t="n"/>
      <c r="AL23" s="114" t="n"/>
    </row>
    <row r="24">
      <c r="Z24" s="167" t="inlineStr">
        <is>
          <t>•</t>
        </is>
      </c>
      <c r="AA24" s="9" t="inlineStr">
        <is>
          <t>Office</t>
        </is>
      </c>
      <c r="AB24" s="9" t="inlineStr">
        <is>
          <t>106 Princes Highway, Arncliffe (Lati Studio, Arncliffe-Ray White Office, 74m2)</t>
        </is>
      </c>
      <c r="AC24" s="6" t="n"/>
      <c r="AD24" s="6" t="n"/>
      <c r="AE24" s="6" t="n"/>
      <c r="AL24" s="114" t="n"/>
    </row>
    <row r="25">
      <c r="A25" s="74" t="inlineStr">
        <is>
          <t xml:space="preserve">Drawing Number </t>
        </is>
      </c>
      <c r="B25" s="74" t="inlineStr">
        <is>
          <t>Drawing Name</t>
        </is>
      </c>
      <c r="C25" s="74" t="inlineStr">
        <is>
          <t>Revision</t>
        </is>
      </c>
      <c r="D25" s="25" t="n"/>
      <c r="Z25" s="167" t="inlineStr">
        <is>
          <t>•</t>
        </is>
      </c>
      <c r="AA25" s="9" t="inlineStr">
        <is>
          <t>Office</t>
        </is>
      </c>
      <c r="AB25" s="9" t="inlineStr">
        <is>
          <t>Nepean Health Hub, Kingswood (STH Architects, 1600m2)</t>
        </is>
      </c>
      <c r="AC25" s="6" t="n"/>
      <c r="AD25" s="6" t="n"/>
      <c r="AE25" s="6" t="n"/>
      <c r="AL25" s="114" t="n"/>
    </row>
    <row r="26" ht="16" customHeight="1" thickBot="1">
      <c r="A26" s="135" t="inlineStr">
        <is>
          <t>M-000</t>
        </is>
      </c>
      <c r="B26" s="133" t="inlineStr">
        <is>
          <t>Cover Sheet</t>
        </is>
      </c>
      <c r="C26" s="138" t="inlineStr">
        <is>
          <t>A</t>
        </is>
      </c>
      <c r="D26" s="144" t="n"/>
      <c r="G26" s="14" t="inlineStr">
        <is>
          <t>Drawing Name, Upper Case:</t>
        </is>
      </c>
      <c r="H26" s="106">
        <f>UPPER(B26)</f>
        <v/>
      </c>
      <c r="I26" s="106" t="n"/>
      <c r="J26" s="106" t="n"/>
      <c r="K26" s="106" t="n"/>
      <c r="L26" s="106" t="n"/>
      <c r="V26" s="71" t="inlineStr">
        <is>
          <t>Contact Type</t>
        </is>
      </c>
      <c r="W26" s="149" t="n"/>
      <c r="Z26" s="113" t="n"/>
      <c r="AB26" s="173" t="inlineStr">
        <is>
          <t>&lt;Add extra reference projects&gt;</t>
        </is>
      </c>
      <c r="AL26" s="114" t="n"/>
    </row>
    <row r="27">
      <c r="A27" s="135" t="inlineStr">
        <is>
          <t>M-001</t>
        </is>
      </c>
      <c r="B27" s="133" t="inlineStr">
        <is>
          <t>Tenancy Level Layout</t>
        </is>
      </c>
      <c r="C27" s="138" t="inlineStr">
        <is>
          <t>A</t>
        </is>
      </c>
      <c r="D27" s="144" t="n"/>
      <c r="G27" s="14" t="inlineStr">
        <is>
          <t>Drawing Name, Upper Case:</t>
        </is>
      </c>
      <c r="H27" s="106">
        <f>UPPER(B27)</f>
        <v/>
      </c>
      <c r="I27" s="106" t="n"/>
      <c r="J27" s="106" t="n"/>
      <c r="K27" s="106" t="n"/>
      <c r="L27" s="106" t="n"/>
      <c r="V27" s="150" t="inlineStr">
        <is>
          <t>Architect</t>
        </is>
      </c>
      <c r="Z27" s="113" t="n"/>
      <c r="AL27" s="114" t="n"/>
    </row>
    <row r="28">
      <c r="A28" s="135" t="inlineStr">
        <is>
          <t>M-002</t>
        </is>
      </c>
      <c r="B28" s="134" t="inlineStr">
        <is>
          <t>Roof Layout</t>
        </is>
      </c>
      <c r="C28" s="138" t="inlineStr">
        <is>
          <t>A</t>
        </is>
      </c>
      <c r="D28" s="144" t="n"/>
      <c r="G28" s="14" t="inlineStr">
        <is>
          <t>Drawing Name, Upper Case:</t>
        </is>
      </c>
      <c r="H28" s="106">
        <f>UPPER(B28)</f>
        <v/>
      </c>
      <c r="I28" s="106" t="n"/>
      <c r="J28" s="106" t="n"/>
      <c r="K28" s="106" t="n"/>
      <c r="L28" s="106" t="n"/>
      <c r="V28" s="151" t="inlineStr">
        <is>
          <t>Builder</t>
        </is>
      </c>
      <c r="Z28" s="113" t="n"/>
      <c r="AA28" s="65" t="inlineStr">
        <is>
          <t>Commercial Project reference</t>
        </is>
      </c>
      <c r="AB28" s="174" t="n"/>
      <c r="AL28" s="114" t="n"/>
    </row>
    <row r="29">
      <c r="A29" s="75" t="n"/>
      <c r="B29" s="59" t="n"/>
      <c r="C29" s="225" t="n"/>
      <c r="D29" s="199" t="n"/>
      <c r="H29" s="106">
        <f>UPPER(B29)</f>
        <v/>
      </c>
      <c r="I29" s="106" t="n"/>
      <c r="J29" s="106" t="n"/>
      <c r="K29" s="106" t="n"/>
      <c r="L29" s="106" t="n"/>
      <c r="V29" s="151" t="inlineStr">
        <is>
          <t>Certifier</t>
        </is>
      </c>
      <c r="Z29" s="167" t="inlineStr">
        <is>
          <t>•</t>
        </is>
      </c>
      <c r="AA29" s="6" t="inlineStr">
        <is>
          <t>Commercial</t>
        </is>
      </c>
      <c r="AB29" s="6" t="inlineStr">
        <is>
          <t>The Rocks Discovery Museum, 2-8 Kendall Lane, The Rocks</t>
        </is>
      </c>
      <c r="AL29" s="114" t="n"/>
    </row>
    <row r="30">
      <c r="A30" s="75" t="n"/>
      <c r="B30" s="59" t="n"/>
      <c r="C30" s="225" t="n"/>
      <c r="D30" s="199" t="n"/>
      <c r="H30" s="106">
        <f>UPPER(B30)</f>
        <v/>
      </c>
      <c r="I30" s="106" t="n"/>
      <c r="J30" s="106" t="n"/>
      <c r="K30" s="106" t="n"/>
      <c r="L30" s="106" t="n"/>
      <c r="V30" s="151" t="inlineStr">
        <is>
          <t>Contractor</t>
        </is>
      </c>
      <c r="Z30" s="167" t="inlineStr">
        <is>
          <t>•</t>
        </is>
      </c>
      <c r="AA30" s="6" t="inlineStr">
        <is>
          <t>Commercial</t>
        </is>
      </c>
      <c r="AB30" s="6" t="inlineStr">
        <is>
          <t>China Construction Bank Sydney (Corporate head office), Sydney CBD</t>
        </is>
      </c>
      <c r="AL30" s="114" t="n"/>
    </row>
    <row r="31">
      <c r="A31" s="75" t="n"/>
      <c r="B31" s="59" t="n"/>
      <c r="C31" s="225" t="n"/>
      <c r="D31" s="199" t="n"/>
      <c r="H31" s="106">
        <f>UPPER(B31)</f>
        <v/>
      </c>
      <c r="I31" s="106" t="n"/>
      <c r="J31" s="106" t="n"/>
      <c r="K31" s="106" t="n"/>
      <c r="L31" s="106" t="n"/>
      <c r="V31" s="151" t="inlineStr">
        <is>
          <t>Developer</t>
        </is>
      </c>
      <c r="Z31" s="167" t="inlineStr">
        <is>
          <t>•</t>
        </is>
      </c>
      <c r="AA31" s="6" t="inlineStr">
        <is>
          <t>Commercial</t>
        </is>
      </c>
      <c r="AB31" s="9" t="inlineStr">
        <is>
          <t>Red Bottle, Central Park Mall, 28 Broadway, Chippendale, 1 Castlereagh Street, Sydney</t>
        </is>
      </c>
      <c r="AL31" s="114" t="n"/>
    </row>
    <row r="32">
      <c r="A32" s="75" t="n"/>
      <c r="B32" s="59" t="n"/>
      <c r="C32" s="225" t="n"/>
      <c r="D32" s="199" t="n"/>
      <c r="H32" s="106">
        <f>UPPER(B32)</f>
        <v/>
      </c>
      <c r="I32" s="106" t="n"/>
      <c r="J32" s="106" t="n"/>
      <c r="K32" s="106" t="n"/>
      <c r="L32" s="106" t="n"/>
      <c r="V32" s="151" t="inlineStr">
        <is>
          <t>Engineer</t>
        </is>
      </c>
      <c r="Z32" s="167" t="inlineStr">
        <is>
          <t>•</t>
        </is>
      </c>
      <c r="AA32" s="6" t="inlineStr">
        <is>
          <t>Commercial</t>
        </is>
      </c>
      <c r="AB32" s="6" t="inlineStr">
        <is>
          <t>Meshki, 730 Botany Road, Mascot</t>
        </is>
      </c>
      <c r="AL32" s="114" t="n"/>
    </row>
    <row r="33">
      <c r="A33" s="75" t="n"/>
      <c r="B33" s="59" t="n"/>
      <c r="C33" s="225" t="n"/>
      <c r="D33" s="199" t="n"/>
      <c r="H33" s="106">
        <f>UPPER(B33)</f>
        <v/>
      </c>
      <c r="I33" s="106" t="n"/>
      <c r="J33" s="106" t="n"/>
      <c r="K33" s="106" t="n"/>
      <c r="L33" s="106" t="n"/>
      <c r="V33" s="151" t="inlineStr">
        <is>
          <t>Government</t>
        </is>
      </c>
      <c r="Z33" s="167" t="inlineStr">
        <is>
          <t>•</t>
        </is>
      </c>
      <c r="AA33" s="6" t="inlineStr">
        <is>
          <t>Commercial</t>
        </is>
      </c>
      <c r="AB33" s="6" t="inlineStr">
        <is>
          <t xml:space="preserve">Stone Real-estate, Engadine (Real estate) </t>
        </is>
      </c>
      <c r="AL33" s="114" t="n"/>
    </row>
    <row r="34">
      <c r="A34" s="75" t="n"/>
      <c r="B34" s="59" t="n"/>
      <c r="C34" s="225" t="n"/>
      <c r="D34" s="199" t="n"/>
      <c r="H34" s="106">
        <f>UPPER(B34)</f>
        <v/>
      </c>
      <c r="I34" s="106" t="n"/>
      <c r="J34" s="106" t="n"/>
      <c r="K34" s="106" t="n"/>
      <c r="L34" s="106" t="n"/>
      <c r="V34" s="151" t="inlineStr">
        <is>
          <t>RDM</t>
        </is>
      </c>
      <c r="Z34" s="167" t="inlineStr">
        <is>
          <t>•</t>
        </is>
      </c>
      <c r="AA34" s="6" t="inlineStr">
        <is>
          <t>Commercial</t>
        </is>
      </c>
      <c r="AB34" s="9" t="inlineStr">
        <is>
          <t>Vitaland Kids Cafe, Castle Hill and Alexandra (Kids play centre chain store), Miranda, Alexandria, St Leonards</t>
        </is>
      </c>
      <c r="AL34" s="114" t="n"/>
    </row>
    <row r="35">
      <c r="A35" s="75" t="n"/>
      <c r="B35" s="59" t="n"/>
      <c r="C35" s="225" t="n"/>
      <c r="D35" s="199" t="n"/>
      <c r="H35" s="106">
        <f>UPPER(B35)</f>
        <v/>
      </c>
      <c r="I35" s="106" t="n"/>
      <c r="J35" s="106" t="n"/>
      <c r="K35" s="106" t="n"/>
      <c r="L35" s="106" t="n"/>
      <c r="V35" s="151" t="inlineStr">
        <is>
          <t>Strata</t>
        </is>
      </c>
      <c r="Z35" s="167" t="inlineStr">
        <is>
          <t>•</t>
        </is>
      </c>
      <c r="AA35" s="6" t="inlineStr">
        <is>
          <t>Commercial</t>
        </is>
      </c>
      <c r="AB35" s="6" t="inlineStr">
        <is>
          <t>Body Fit Gym, Emerton Village, 32 &amp; 40 Jersey Road, Emerton</t>
        </is>
      </c>
      <c r="AL35" s="114" t="n"/>
    </row>
    <row r="36">
      <c r="A36" s="75" t="n"/>
      <c r="B36" s="59" t="n"/>
      <c r="C36" s="225" t="n"/>
      <c r="D36" s="199" t="n"/>
      <c r="H36" s="106">
        <f>UPPER(B36)</f>
        <v/>
      </c>
      <c r="I36" s="106" t="n"/>
      <c r="J36" s="106" t="n"/>
      <c r="K36" s="106" t="n"/>
      <c r="L36" s="106" t="n"/>
      <c r="V36" s="151" t="inlineStr">
        <is>
          <t>Supplier</t>
        </is>
      </c>
      <c r="Z36" s="167" t="inlineStr">
        <is>
          <t>•</t>
        </is>
      </c>
      <c r="AA36" s="6" t="inlineStr">
        <is>
          <t>Commercial</t>
        </is>
      </c>
      <c r="AB36" s="6" t="inlineStr">
        <is>
          <t>Lindfield Radiology, 12-18 Tryon Road, Lindfield</t>
        </is>
      </c>
      <c r="AL36" s="114" t="n"/>
    </row>
    <row r="37">
      <c r="A37" s="75" t="n"/>
      <c r="B37" s="59" t="n"/>
      <c r="C37" s="225" t="n"/>
      <c r="D37" s="199" t="n"/>
      <c r="H37" s="106">
        <f>UPPER(B37)</f>
        <v/>
      </c>
      <c r="I37" s="106" t="n"/>
      <c r="J37" s="106" t="n"/>
      <c r="K37" s="106" t="n"/>
      <c r="L37" s="106" t="n"/>
      <c r="V37" s="151" t="inlineStr">
        <is>
          <t>Owner/Tenant</t>
        </is>
      </c>
      <c r="Z37" s="167" t="inlineStr">
        <is>
          <t>•</t>
        </is>
      </c>
      <c r="AA37" s="6" t="inlineStr">
        <is>
          <t>Commercial</t>
        </is>
      </c>
      <c r="AB37" s="6" t="inlineStr">
        <is>
          <t>Tumble Laundry Lounges Pty Ltd, Waterloo, Surry Hills</t>
        </is>
      </c>
      <c r="AL37" s="114" t="n"/>
    </row>
    <row r="38" ht="15" customHeight="1" thickBot="1">
      <c r="A38" s="75" t="n"/>
      <c r="B38" s="59" t="n"/>
      <c r="C38" s="225" t="n"/>
      <c r="D38" s="199" t="n"/>
      <c r="H38" s="106" t="n"/>
      <c r="I38" s="106" t="n"/>
      <c r="J38" s="106" t="n"/>
      <c r="K38" s="106" t="n"/>
      <c r="L38" s="106" t="n"/>
      <c r="V38" s="152" t="inlineStr">
        <is>
          <t>Others</t>
        </is>
      </c>
      <c r="Z38" s="167" t="inlineStr">
        <is>
          <t>•</t>
        </is>
      </c>
      <c r="AA38" s="6" t="inlineStr">
        <is>
          <t>Commercial</t>
        </is>
      </c>
      <c r="AB38" s="6" t="inlineStr">
        <is>
          <t>Medical Centre, Mall 88, 88 Christie Street, St Leonards</t>
        </is>
      </c>
      <c r="AL38" s="114" t="n"/>
    </row>
    <row r="39">
      <c r="A39" s="75" t="n"/>
      <c r="B39" s="59" t="n"/>
      <c r="C39" s="225" t="n"/>
      <c r="D39" s="199" t="n"/>
      <c r="H39" s="106" t="n"/>
      <c r="I39" s="106" t="n"/>
      <c r="J39" s="106" t="n"/>
      <c r="K39" s="106" t="n"/>
      <c r="L39" s="106" t="n"/>
      <c r="Z39" s="167" t="n"/>
      <c r="AA39" s="6" t="n"/>
      <c r="AB39" s="173" t="inlineStr">
        <is>
          <t>&lt;Add extra reference projects&gt;</t>
        </is>
      </c>
      <c r="AL39" s="114" t="n"/>
    </row>
    <row r="40">
      <c r="A40" s="75" t="n"/>
      <c r="B40" s="59" t="n"/>
      <c r="C40" s="225" t="n"/>
      <c r="D40" s="199" t="n"/>
      <c r="H40" s="106">
        <f>UPPER(B40)</f>
        <v/>
      </c>
      <c r="I40" s="106" t="n"/>
      <c r="J40" s="106" t="n"/>
      <c r="K40" s="106" t="n"/>
      <c r="L40" s="106" t="n"/>
      <c r="Z40" s="167" t="n"/>
      <c r="AA40" s="6" t="n"/>
      <c r="AB40" s="6" t="n"/>
      <c r="AL40" s="114" t="n"/>
    </row>
    <row r="41">
      <c r="Z41" s="113" t="n"/>
      <c r="AA41" s="65" t="inlineStr">
        <is>
          <t>School Project reference</t>
        </is>
      </c>
      <c r="AB41" s="6" t="n"/>
      <c r="AC41" s="6" t="n"/>
      <c r="AD41" s="6" t="n"/>
      <c r="AL41" s="114" t="n"/>
    </row>
    <row r="42">
      <c r="Z42" s="167" t="n"/>
      <c r="AA42" s="9" t="inlineStr">
        <is>
          <t>School</t>
        </is>
      </c>
      <c r="AB42" s="9" t="inlineStr">
        <is>
          <t>Little Zak's Acadamy - Childcare Centre, Northmead, Thornleigh, Bomaderry, Kiama Heights</t>
        </is>
      </c>
      <c r="AC42" s="6" t="n"/>
      <c r="AD42" s="6" t="n"/>
      <c r="AL42" s="114" t="n"/>
    </row>
    <row r="43" ht="15" customHeight="1">
      <c r="A43" s="180">
        <f>"Dear " &amp; IF(B11&lt;&gt;"", LEFT(B11,FIND(" ",B11)-1),"") &amp; ",
Thx very much for the information sent.
Refer to the attached fee proposal for your review and approval.
Let me know if you need  further information."</f>
        <v/>
      </c>
      <c r="Z43" s="113" t="n"/>
      <c r="AA43" s="9" t="inlineStr">
        <is>
          <t>School</t>
        </is>
      </c>
      <c r="AB43" s="9" t="inlineStr">
        <is>
          <t>Childcare Centre, Baulkham Hills, Kurri Kurri, Ryde</t>
        </is>
      </c>
      <c r="AC43" s="6" t="n"/>
      <c r="AD43" s="6" t="n"/>
      <c r="AL43" s="114" t="n"/>
    </row>
    <row r="44">
      <c r="Z44" s="113" t="n"/>
      <c r="AA44" s="9" t="inlineStr">
        <is>
          <t>School</t>
        </is>
      </c>
      <c r="AB44" s="9" t="inlineStr">
        <is>
          <t>Childcare Centre, 1 Jordon Street, Cambridge Park (Design Corp Architects)</t>
        </is>
      </c>
      <c r="AC44" s="6" t="n"/>
      <c r="AD44" s="6" t="n"/>
      <c r="AL44" s="114" t="n"/>
    </row>
    <row r="45">
      <c r="Z45" s="113" t="n"/>
      <c r="AA45" s="9" t="inlineStr">
        <is>
          <t>School</t>
        </is>
      </c>
      <c r="AB45" s="9" t="inlineStr">
        <is>
          <t>Childcare Centre, 90 Woodlands Road, Liverpool (CBS Engineers)</t>
        </is>
      </c>
      <c r="AC45" s="6" t="n"/>
      <c r="AD45" s="6" t="n"/>
      <c r="AL45" s="114" t="n"/>
    </row>
    <row r="46">
      <c r="Z46" s="113" t="n"/>
      <c r="AA46" s="9" t="inlineStr">
        <is>
          <t>School</t>
        </is>
      </c>
      <c r="AB46" s="9" t="inlineStr">
        <is>
          <t>Childcare Centre, 17 Hawkesbury Road, Westmead (Design Corp Architects)</t>
        </is>
      </c>
      <c r="AC46" s="6" t="n"/>
      <c r="AD46" s="6" t="n"/>
      <c r="AL46" s="114" t="n"/>
    </row>
    <row r="47">
      <c r="Z47" s="113" t="n"/>
      <c r="AA47" s="9" t="inlineStr">
        <is>
          <t>School</t>
        </is>
      </c>
      <c r="AB47" s="9" t="inlineStr">
        <is>
          <t>Childcare Centre, 106 South Terrace, Bankstown (UR Refrigeration &amp; Airconditioning)</t>
        </is>
      </c>
      <c r="AC47" s="6" t="n"/>
      <c r="AD47" s="6" t="n"/>
      <c r="AL47" s="114" t="n"/>
    </row>
    <row r="48">
      <c r="Z48" s="113" t="n"/>
      <c r="AA48" s="9" t="inlineStr">
        <is>
          <t>School</t>
        </is>
      </c>
      <c r="AB48" s="9" t="n"/>
      <c r="AC48" s="6" t="n"/>
      <c r="AD48" s="6" t="n"/>
      <c r="AL48" s="114" t="n"/>
    </row>
    <row r="49">
      <c r="Z49" s="113" t="n"/>
      <c r="AA49" s="9" t="inlineStr">
        <is>
          <t>School</t>
        </is>
      </c>
      <c r="AB49" s="9" t="n"/>
      <c r="AC49" s="6" t="n"/>
      <c r="AD49" s="6" t="n"/>
      <c r="AL49" s="114" t="n"/>
    </row>
    <row r="50">
      <c r="Z50" s="113" t="n"/>
      <c r="AA50" s="9" t="inlineStr">
        <is>
          <t>School</t>
        </is>
      </c>
      <c r="AB50" s="9" t="n"/>
      <c r="AC50" s="6" t="n"/>
      <c r="AD50" s="6" t="n"/>
      <c r="AL50" s="114" t="n"/>
    </row>
    <row r="51">
      <c r="Z51" s="113" t="n"/>
      <c r="AA51" s="9" t="inlineStr">
        <is>
          <t>School</t>
        </is>
      </c>
      <c r="AB51" s="9" t="n"/>
      <c r="AC51" s="6" t="n"/>
      <c r="AD51" s="6" t="n"/>
      <c r="AL51" s="114" t="n"/>
    </row>
    <row r="52">
      <c r="Z52" s="113" t="n"/>
      <c r="AB52" s="173" t="inlineStr">
        <is>
          <t>&lt;Add extra reference projects&gt;</t>
        </is>
      </c>
      <c r="AL52" s="114" t="n"/>
    </row>
    <row r="53">
      <c r="Z53" s="113" t="n"/>
      <c r="AL53" s="114" t="n"/>
    </row>
    <row r="54">
      <c r="Z54" s="113" t="n"/>
      <c r="AA54" s="65" t="inlineStr">
        <is>
          <t>Others Project reference</t>
        </is>
      </c>
      <c r="AB54" s="6" t="n"/>
      <c r="AC54" s="6" t="n"/>
      <c r="AD54" s="6" t="n"/>
      <c r="AL54" s="114" t="n"/>
    </row>
    <row r="55">
      <c r="Z55" s="113" t="n"/>
      <c r="AA55" s="9" t="inlineStr">
        <is>
          <t>Others</t>
        </is>
      </c>
      <c r="AB55" s="9" t="inlineStr">
        <is>
          <t>Fuel Station, Hillvue, Acacia Ridge, QLD (Neilly Davies &amp; Partners Pty Ltd - Susheel Kumar Thota)</t>
        </is>
      </c>
      <c r="AC55" s="6" t="n"/>
      <c r="AD55" s="6" t="n"/>
      <c r="AL55" s="114" t="n"/>
    </row>
    <row r="56">
      <c r="Z56" s="113" t="n"/>
      <c r="AA56" s="9" t="inlineStr">
        <is>
          <t>Others</t>
        </is>
      </c>
      <c r="AB56" s="9" t="inlineStr">
        <is>
          <t>Panda Warehouse, 119-133 McEvoy Street, Alexandria (443 m2)</t>
        </is>
      </c>
      <c r="AC56" s="6" t="n"/>
      <c r="AD56" s="6" t="n"/>
      <c r="AL56" s="114" t="n"/>
    </row>
    <row r="57">
      <c r="Z57" s="113" t="n"/>
      <c r="AA57" s="9" t="inlineStr">
        <is>
          <t>Others</t>
        </is>
      </c>
      <c r="AB57" s="9" t="inlineStr">
        <is>
          <t>Marble Stone Process Factory, 2A-92 Milperra Road, Revesby (BYL Design, 360 m2)</t>
        </is>
      </c>
      <c r="AC57" s="6" t="n"/>
      <c r="AD57" s="6" t="n"/>
      <c r="AL57" s="114" t="n"/>
    </row>
    <row r="58">
      <c r="Z58" s="113" t="n"/>
      <c r="AA58" s="9" t="inlineStr">
        <is>
          <t>Others</t>
        </is>
      </c>
      <c r="AB58" s="9" t="inlineStr">
        <is>
          <t>Spray Paint, 137-139 Silverwater Road, Silverwater (Archizone, 69 m2)</t>
        </is>
      </c>
      <c r="AC58" s="6" t="n"/>
      <c r="AD58" s="6" t="n"/>
      <c r="AL58" s="114" t="n"/>
    </row>
    <row r="59">
      <c r="Z59" s="113" t="n"/>
      <c r="AA59" s="9" t="inlineStr">
        <is>
          <t>Others</t>
        </is>
      </c>
      <c r="AB59" s="9" t="inlineStr">
        <is>
          <t>47 Buffalo Road, Gladesville, (Brooks Projects Architects, 483 m2)</t>
        </is>
      </c>
      <c r="AC59" s="6" t="n"/>
      <c r="AD59" s="6" t="n"/>
      <c r="AL59" s="114" t="n"/>
    </row>
    <row r="60">
      <c r="Z60" s="113" t="n"/>
      <c r="AA60" s="9" t="inlineStr">
        <is>
          <t>Others</t>
        </is>
      </c>
      <c r="AB60" s="9" t="inlineStr">
        <is>
          <t>MaHPharma, 256E New Line Road, Dural (APM HVAC &amp; Refrigeration Pty Ltd)</t>
        </is>
      </c>
      <c r="AC60" s="6" t="n"/>
      <c r="AD60" s="6" t="n"/>
      <c r="AL60" s="114" t="n"/>
    </row>
    <row r="61">
      <c r="Z61" s="113" t="n"/>
      <c r="AA61" s="9" t="inlineStr">
        <is>
          <t>Others</t>
        </is>
      </c>
      <c r="AB61" s="9" t="inlineStr">
        <is>
          <t>Samsung QC, Murray Jones Drive, Bankstown Aerodome (Kreativ Design)</t>
        </is>
      </c>
      <c r="AC61" s="6" t="n"/>
      <c r="AD61" s="6" t="n"/>
      <c r="AL61" s="114" t="n"/>
    </row>
    <row r="62">
      <c r="Z62" s="113" t="n"/>
      <c r="AA62" s="9" t="inlineStr">
        <is>
          <t>Others</t>
        </is>
      </c>
      <c r="AB62" s="9" t="inlineStr">
        <is>
          <t>Aussia Pharmaceuticals Pty Ltd, 35A-35C Sefton Road, Thornleigh, (Zhinar Architects)</t>
        </is>
      </c>
      <c r="AC62" s="6" t="n"/>
      <c r="AD62" s="6" t="n"/>
      <c r="AL62" s="114" t="n"/>
    </row>
    <row r="63">
      <c r="Z63" s="113" t="n"/>
      <c r="AA63" s="9" t="inlineStr">
        <is>
          <t>Others</t>
        </is>
      </c>
      <c r="AB63" s="9" t="inlineStr">
        <is>
          <t>Vehicle Body Repair Workshop, 41 The Promenade, Yennora (CBS Engineers)</t>
        </is>
      </c>
      <c r="AC63" s="6" t="n"/>
      <c r="AD63" s="6" t="n"/>
      <c r="AL63" s="114" t="n"/>
    </row>
    <row r="64">
      <c r="Z64" s="113" t="n"/>
      <c r="AA64" s="9" t="inlineStr">
        <is>
          <t>Others</t>
        </is>
      </c>
      <c r="AB64" s="9" t="inlineStr">
        <is>
          <t>1891 Botany Road, Matraville (Neilly Davies &amp; Partners Pty Ltd)</t>
        </is>
      </c>
      <c r="AC64" s="6" t="n"/>
      <c r="AD64" s="6" t="n"/>
      <c r="AL64" s="114" t="n"/>
    </row>
    <row r="65">
      <c r="Z65" s="113" t="n"/>
      <c r="AB65" s="173" t="inlineStr">
        <is>
          <t>&lt;Add extra reference projects&gt;</t>
        </is>
      </c>
      <c r="AL65" s="114" t="n"/>
    </row>
    <row r="66" ht="15" customHeight="1" thickBot="1">
      <c r="Z66" s="117" t="n"/>
      <c r="AA66" s="7" t="n"/>
      <c r="AB66" s="7" t="n"/>
      <c r="AC66" s="7" t="n"/>
      <c r="AD66" s="7" t="n"/>
      <c r="AE66" s="7" t="n"/>
      <c r="AF66" s="7" t="n"/>
      <c r="AG66" s="7" t="n"/>
      <c r="AH66" s="7" t="n"/>
      <c r="AI66" s="7" t="n"/>
      <c r="AJ66" s="7" t="n"/>
      <c r="AK66" s="7" t="n"/>
      <c r="AL66" s="120" t="n"/>
    </row>
  </sheetData>
  <mergeCells count="2">
    <mergeCell ref="A23:C23"/>
    <mergeCell ref="A43:B49"/>
  </mergeCells>
  <dataValidations count="2">
    <dataValidation sqref="B6:B10" showDropDown="0" showInputMessage="1" showErrorMessage="1" allowBlank="0" errorTitle="UNLISTED ITEM" error="PLEASE INPUT MANUALLY" type="list" errorStyle="information">
      <formula1>$V$2:$V$11</formula1>
    </dataValidation>
    <dataValidation sqref="B5" showDropDown="0" showInputMessage="1" showErrorMessage="1" allowBlank="0" errorTitle="UNLISTED ITEM" error="PLEASE INPUT MANUALLY" type="list" errorStyle="information">
      <formula1>$V$15:$V$22</formula1>
    </dataValidation>
  </dataValidations>
  <pageMargins left="0.7" right="0.7" top="0.75" bottom="0.75" header="0.3" footer="0.3"/>
  <pageSetup orientation="portrait" paperSize="9"/>
</worksheet>
</file>

<file path=xl/worksheets/sheet2.xml><?xml version="1.0" encoding="utf-8"?>
<worksheet xmlns:r="http://schemas.openxmlformats.org/officeDocument/2006/relationships" xmlns="http://schemas.openxmlformats.org/spreadsheetml/2006/main">
  <sheetPr codeName="Sheet3">
    <outlinePr summaryBelow="1" summaryRight="1"/>
    <pageSetUpPr/>
  </sheetPr>
  <dimension ref="A1:Y219"/>
  <sheetViews>
    <sheetView tabSelected="1" view="pageBreakPreview" topLeftCell="A130" zoomScaleNormal="85" zoomScaleSheetLayoutView="100" workbookViewId="0">
      <selection activeCell="F137" sqref="F137"/>
    </sheetView>
  </sheetViews>
  <sheetFormatPr baseColWidth="8" defaultRowHeight="14.5" outlineLevelRow="1"/>
  <cols>
    <col width="4.7265625" customWidth="1" min="1" max="1"/>
    <col width="11.26953125" customWidth="1" min="2" max="8"/>
    <col width="4.7265625" customWidth="1" min="9" max="9"/>
    <col width="11" customWidth="1" min="11" max="11"/>
    <col width="13.7265625" customWidth="1" min="12" max="17"/>
    <col width="15" customWidth="1" min="18" max="18"/>
    <col width="88.1796875" customWidth="1" min="19" max="19"/>
    <col width="21.54296875" customWidth="1" min="20" max="20"/>
  </cols>
  <sheetData>
    <row r="1" ht="15" customHeight="1">
      <c r="A1" s="63" t="inlineStr">
        <is>
          <t>ATT:</t>
        </is>
      </c>
      <c r="B1" s="182">
        <f>IF('01-Project Info'!B11&lt;&gt;"",'01-Project Info'!B11,"")</f>
        <v/>
      </c>
      <c r="G1" s="182" t="inlineStr">
        <is>
          <t>Reference:</t>
        </is>
      </c>
      <c r="H1" s="182">
        <f>IF('01-Project Info'!B3&lt;&gt;0, '01-Project Info'!B3, "")</f>
        <v/>
      </c>
    </row>
    <row r="2" ht="15" customHeight="1">
      <c r="B2">
        <f>IF('01-Project Info'!B12&lt;&gt;"",'01-Project Info'!B12,"")</f>
        <v/>
      </c>
      <c r="D2" s="19" t="n"/>
      <c r="E2" s="19" t="n"/>
      <c r="G2" s="182" t="inlineStr">
        <is>
          <t>Date:</t>
        </is>
      </c>
      <c r="H2" s="231">
        <f>TODAY()</f>
        <v/>
      </c>
      <c r="K2" s="182" t="n"/>
      <c r="M2" s="19" t="n"/>
      <c r="N2" s="19" t="n"/>
      <c r="O2" s="26" t="n"/>
    </row>
    <row r="3" ht="15" customHeight="1">
      <c r="B3" s="182">
        <f>IF('01-Project Info'!B13&lt;&gt;0, '01-Project Info'!B13, "")</f>
        <v/>
      </c>
      <c r="C3" s="182" t="n"/>
      <c r="D3" s="18" t="n"/>
      <c r="E3" s="18" t="n"/>
      <c r="G3" s="182" t="inlineStr">
        <is>
          <t>Revision:</t>
        </is>
      </c>
      <c r="H3" s="182" t="n">
        <v>1</v>
      </c>
      <c r="I3" s="182" t="n"/>
      <c r="L3" s="18" t="n"/>
      <c r="M3" s="18" t="n"/>
      <c r="N3" s="18" t="n"/>
      <c r="O3" s="26" t="n"/>
      <c r="P3" s="199" t="n"/>
    </row>
    <row r="4" ht="15" customHeight="1">
      <c r="C4" s="18" t="n"/>
      <c r="D4" s="18" t="n"/>
      <c r="E4" s="18" t="n"/>
      <c r="F4" s="232" t="n"/>
      <c r="G4" s="26" t="n"/>
      <c r="H4" s="199" t="n"/>
      <c r="L4" s="18" t="n"/>
      <c r="M4" s="18" t="n"/>
      <c r="N4" s="18" t="n"/>
      <c r="O4" s="18" t="n"/>
      <c r="P4" s="26" t="n"/>
    </row>
    <row r="5" ht="15" customHeight="1">
      <c r="A5" s="182">
        <f>"Dear " &amp; IF('01-Project Info'!B11&lt;&gt;"",'01-Project Info'!B11,"") &amp; ","</f>
        <v/>
      </c>
      <c r="C5" s="18" t="n"/>
      <c r="D5" s="18" t="n"/>
      <c r="E5" s="18" t="n"/>
      <c r="F5" s="18" t="n"/>
      <c r="G5" s="18" t="n"/>
      <c r="H5" s="18" t="n"/>
      <c r="I5" s="18" t="n"/>
      <c r="L5" s="18" t="n"/>
      <c r="M5" s="18" t="n"/>
      <c r="N5" s="18" t="n"/>
      <c r="O5" s="18" t="n"/>
      <c r="P5" s="18" t="n"/>
    </row>
    <row r="6" ht="15" customHeight="1">
      <c r="A6" s="202">
        <f>"RE:" &amp;" " &amp; '01-Project Info'!B1</f>
        <v/>
      </c>
      <c r="K6" s="25" t="n"/>
      <c r="L6" s="3" t="n"/>
      <c r="M6" s="3" t="n"/>
      <c r="N6" s="3" t="n"/>
      <c r="O6" s="3" t="n"/>
      <c r="P6" s="3" t="n"/>
    </row>
    <row r="7" ht="15" customHeight="1">
      <c r="B7" s="17" t="n"/>
      <c r="C7" s="17" t="n"/>
      <c r="D7" s="17" t="n"/>
      <c r="E7" s="17" t="n"/>
      <c r="F7" s="17" t="n"/>
      <c r="G7" s="17" t="n"/>
      <c r="H7" s="17" t="n"/>
      <c r="I7" s="17" t="n"/>
      <c r="K7" s="17" t="n"/>
      <c r="L7" s="17" t="n"/>
      <c r="M7" s="17" t="n"/>
      <c r="N7" s="17" t="n"/>
      <c r="O7" s="17" t="n"/>
      <c r="P7" s="17" t="n"/>
    </row>
    <row r="8" ht="15" customHeight="1">
      <c r="A8" s="180">
        <f>"Thank you for giving us the opportunity to submit this fee proposal for our " &amp; '01-Project Info'!$B$6 &amp; IF('01-Project Info'!$B$7&lt;&gt;"",", "&amp;'01-Project Info'!B7,"") &amp; IF('01-Project Info'!$B$8&lt;&gt;"",", "&amp;'01-Project Info'!B$8,"") &amp; IF('01-Project Info'!$B$9&lt;&gt;"",", "&amp;'01-Project Info'!B$9,"") &amp; " for the above project."</f>
        <v/>
      </c>
    </row>
    <row r="9" ht="15" customHeight="1">
      <c r="J9" s="12" t="n"/>
      <c r="K9" s="12" t="n"/>
      <c r="L9" s="12" t="n"/>
      <c r="M9" s="12" t="n"/>
      <c r="N9" s="12" t="n"/>
      <c r="O9" s="12" t="n"/>
      <c r="P9" s="12" t="n"/>
      <c r="Q9" s="199" t="n"/>
    </row>
    <row r="10" ht="15" customHeight="1"/>
    <row r="11" ht="15" customHeight="1">
      <c r="A11" s="180" t="inlineStr">
        <is>
          <t>At PCE we are proud of our tailored solutions and prompt service. Our typical design turn-around period is 2-3 business days for a standard restaurant/office fitout project. Please refer to the following details on our proposed project stage, service scope, and the required key design basis information. Once the required information is provided, we endeavour to deliver quality, accurate and timely design package.</t>
        </is>
      </c>
      <c r="M11" s="200" t="n"/>
    </row>
    <row r="12" ht="15" customHeight="1"/>
    <row r="13" ht="15" customHeight="1"/>
    <row r="14" ht="15" customHeight="1"/>
    <row r="15" ht="15" customHeight="1">
      <c r="B15" s="6" t="n"/>
      <c r="C15" s="6" t="n"/>
      <c r="D15" s="22" t="n"/>
      <c r="E15" s="22" t="n"/>
      <c r="F15" s="22" t="n"/>
      <c r="G15" s="22" t="n"/>
      <c r="H15" s="22" t="n"/>
      <c r="K15" s="6" t="n"/>
      <c r="L15" s="6" t="n"/>
      <c r="M15" s="22" t="n"/>
      <c r="N15" s="22" t="n"/>
      <c r="O15" s="22" t="n"/>
      <c r="P15" s="22" t="n"/>
    </row>
    <row r="16" ht="15" customHeight="1">
      <c r="A16" s="28" t="n"/>
      <c r="B16" s="3" t="inlineStr">
        <is>
          <t>Fee proposal stage</t>
        </is>
      </c>
      <c r="C16" s="5" t="n"/>
      <c r="E16" s="11" t="n"/>
      <c r="F16" s="38" t="n"/>
      <c r="G16" s="61" t="inlineStr">
        <is>
          <t>1-2</t>
        </is>
      </c>
      <c r="H16" s="3" t="inlineStr">
        <is>
          <t>business day</t>
        </is>
      </c>
      <c r="I16" s="28" t="n"/>
      <c r="K16" s="3" t="n"/>
      <c r="L16" s="3" t="inlineStr">
        <is>
          <t xml:space="preserve">Fee proposal stage </t>
        </is>
      </c>
    </row>
    <row r="17" ht="15" customHeight="1">
      <c r="A17" s="199" t="inlineStr">
        <is>
          <t>•</t>
        </is>
      </c>
      <c r="B17" s="182" t="inlineStr">
        <is>
          <t>Identify scope of work, air conditioning and ventilation requirements.</t>
        </is>
      </c>
      <c r="K17" s="182" t="n"/>
      <c r="L17" t="n">
        <v>1.1</v>
      </c>
      <c r="M17" s="182" t="inlineStr">
        <is>
          <t>Identify scope of work, do the kitchen ventilation and/or air-conditioning needed?</t>
        </is>
      </c>
      <c r="R17" s="182" t="n"/>
      <c r="S17" s="182" t="n"/>
      <c r="T17" s="9" t="n"/>
    </row>
    <row r="18" ht="15" customHeight="1">
      <c r="A18" s="199" t="inlineStr">
        <is>
          <t>•</t>
        </is>
      </c>
      <c r="B18" s="182" t="inlineStr">
        <is>
          <t>Receive architectural/interior drawings, project specific requirements (provide by the client)</t>
        </is>
      </c>
      <c r="L18" t="n">
        <v>1.2</v>
      </c>
      <c r="M18" t="inlineStr">
        <is>
          <t>Receive architectural/interior drawings, project specific requirements (provide by the client)</t>
        </is>
      </c>
      <c r="U18" s="229" t="n"/>
      <c r="V18" s="229" t="n"/>
      <c r="W18" s="230" t="n"/>
    </row>
    <row r="19" outlineLevel="1" ht="15" customHeight="1">
      <c r="A19" s="199" t="inlineStr">
        <is>
          <t>•</t>
        </is>
      </c>
      <c r="B19" s="182" t="inlineStr">
        <is>
          <t>Receive site photos or other site condition information (provide by the client)</t>
        </is>
      </c>
      <c r="L19" t="n">
        <v>1.3</v>
      </c>
      <c r="M19" t="inlineStr">
        <is>
          <t>Receive site photos or other site condition information (provide by the client)</t>
        </is>
      </c>
    </row>
    <row r="20" ht="15" customHeight="1">
      <c r="B20" s="17" t="n"/>
      <c r="C20" s="17" t="n"/>
      <c r="D20" s="17" t="n"/>
      <c r="E20" s="17" t="n"/>
      <c r="F20" s="17" t="n"/>
      <c r="G20" s="17" t="n"/>
      <c r="H20" s="17" t="n"/>
      <c r="I20" s="17" t="n"/>
      <c r="K20" s="17" t="n"/>
      <c r="L20" s="14" t="inlineStr">
        <is>
          <t>[]</t>
        </is>
      </c>
    </row>
    <row r="21" ht="15" customHeight="1">
      <c r="A21" s="28" t="n"/>
      <c r="B21" s="3" t="inlineStr">
        <is>
          <t>Pre-design information collection</t>
        </is>
      </c>
      <c r="C21" s="24" t="n"/>
      <c r="D21" s="24" t="n"/>
      <c r="E21" s="24" t="n"/>
      <c r="F21" s="24" t="n"/>
      <c r="G21" s="61" t="inlineStr">
        <is>
          <t>1-2</t>
        </is>
      </c>
      <c r="H21" s="3" t="inlineStr">
        <is>
          <t>business day</t>
        </is>
      </c>
      <c r="I21" s="24" t="n"/>
      <c r="K21" s="3" t="n"/>
      <c r="L21" s="3" t="inlineStr">
        <is>
          <t>Pre-design information collection</t>
        </is>
      </c>
      <c r="Q21" s="24" t="n"/>
      <c r="R21" s="24" t="n"/>
      <c r="S21" s="24" t="n"/>
      <c r="T21" s="24" t="n"/>
      <c r="U21" s="24" t="n"/>
      <c r="V21" s="24" t="n"/>
    </row>
    <row r="22" ht="15" customHeight="1">
      <c r="A22" s="199" t="inlineStr">
        <is>
          <t>•</t>
        </is>
      </c>
      <c r="B22" s="182" t="inlineStr">
        <is>
          <t>Receive base building drawings detailing information of air conditioning and ventilation provision</t>
        </is>
      </c>
      <c r="K22" s="182" t="n"/>
      <c r="L22" t="n">
        <v>2.1</v>
      </c>
      <c r="M22" t="inlineStr">
        <is>
          <t>Receive base building drawings detailing information of air conditioning and ventilation provision</t>
        </is>
      </c>
      <c r="Q22" s="24" t="n"/>
      <c r="R22" s="24" t="n"/>
      <c r="S22" s="24" t="n"/>
      <c r="T22" s="24" t="n"/>
      <c r="U22" s="24" t="n"/>
      <c r="V22" s="24" t="n"/>
    </row>
    <row r="23" ht="15" customHeight="1">
      <c r="A23" s="199" t="inlineStr">
        <is>
          <t>•</t>
        </is>
      </c>
      <c r="B23" s="182" t="inlineStr">
        <is>
          <t>Confirm specific requirements from the base building and other stakeholders</t>
        </is>
      </c>
      <c r="L23" t="n">
        <v>2.2</v>
      </c>
      <c r="M23" t="inlineStr">
        <is>
          <t>Confirm specific requirements from the base building</t>
        </is>
      </c>
      <c r="W23" s="24" t="n"/>
    </row>
    <row r="24" outlineLevel="1" ht="15" customHeight="1">
      <c r="A24" s="199" t="inlineStr">
        <is>
          <t>•</t>
        </is>
      </c>
      <c r="B24" s="182" t="inlineStr">
        <is>
          <t>Perform site visit (if included), obtain site photos(inside and outside of the tenancy, shopfront, roof)</t>
        </is>
      </c>
      <c r="L24" t="n">
        <v>2.3</v>
      </c>
      <c r="M24" s="182" t="inlineStr">
        <is>
          <t>Perform site visit (if included), obtain site photos(inside tenancy, shopfront, roof)</t>
        </is>
      </c>
      <c r="W24" s="24" t="n"/>
    </row>
    <row r="25" ht="15" customHeight="1">
      <c r="A25" s="199" t="n"/>
      <c r="L25" s="14" t="inlineStr">
        <is>
          <t>[]</t>
        </is>
      </c>
      <c r="M25" s="182" t="n"/>
    </row>
    <row r="26" ht="15" customHeight="1">
      <c r="A26" s="28" t="n"/>
      <c r="B26" s="3" t="inlineStr">
        <is>
          <t>Documentation and issue</t>
        </is>
      </c>
      <c r="C26" s="24" t="n"/>
      <c r="D26" s="24" t="n"/>
      <c r="E26" s="24" t="n"/>
      <c r="F26" s="24" t="n"/>
      <c r="G26" s="61" t="inlineStr">
        <is>
          <t>1-2</t>
        </is>
      </c>
      <c r="H26" s="3" t="inlineStr">
        <is>
          <t>business day</t>
        </is>
      </c>
      <c r="I26" s="24" t="n"/>
      <c r="K26" s="3" t="n"/>
      <c r="L26" s="3" t="inlineStr">
        <is>
          <t>Documentation and issue</t>
        </is>
      </c>
    </row>
    <row r="27" ht="15" customHeight="1">
      <c r="A27" s="199" t="inlineStr">
        <is>
          <t>•</t>
        </is>
      </c>
      <c r="B27" s="182" t="inlineStr">
        <is>
          <t>Discuss with architect to finalize details including design coordination</t>
        </is>
      </c>
      <c r="K27" s="182" t="n"/>
      <c r="L27" t="n">
        <v>3.1</v>
      </c>
      <c r="M27" s="182" t="inlineStr">
        <is>
          <t>Discuss with architect to finalize details including design coordination</t>
        </is>
      </c>
    </row>
    <row r="28" ht="15" customHeight="1">
      <c r="A28" s="199" t="inlineStr">
        <is>
          <t>•</t>
        </is>
      </c>
      <c r="B28" s="182" t="inlineStr">
        <is>
          <t>Receive final architectural/interior design drawings (provide by the architect)</t>
        </is>
      </c>
      <c r="L28" t="n">
        <v>3.2</v>
      </c>
      <c r="M28" s="182" t="inlineStr">
        <is>
          <t>Receive final architectural/interior design drawings (provide by the architect)</t>
        </is>
      </c>
    </row>
    <row r="29" outlineLevel="1" ht="15" customHeight="1">
      <c r="A29" s="199" t="inlineStr">
        <is>
          <t>•</t>
        </is>
      </c>
      <c r="B29" s="203" t="inlineStr">
        <is>
          <t>Note: We require full invoice to be paid before issuing full set of documentation</t>
        </is>
      </c>
      <c r="L29" t="n">
        <v>3.3</v>
      </c>
      <c r="M29" s="203" t="inlineStr">
        <is>
          <t>Note: We require full invoice to be paid before issuing full set of documentation</t>
        </is>
      </c>
      <c r="N29" s="203" t="n"/>
      <c r="O29" s="203" t="n"/>
      <c r="P29" s="203" t="n"/>
      <c r="Q29" s="203" t="n"/>
      <c r="R29" s="203" t="n"/>
      <c r="S29" s="203" t="n"/>
    </row>
    <row r="30" ht="15" customHeight="1">
      <c r="B30" s="17" t="n"/>
      <c r="C30" s="17" t="n"/>
      <c r="D30" s="17" t="n"/>
      <c r="E30" s="17" t="n"/>
      <c r="F30" s="17" t="n"/>
      <c r="G30" s="17" t="n"/>
      <c r="H30" s="17" t="n"/>
      <c r="I30" s="17" t="n"/>
      <c r="K30" s="17" t="n"/>
    </row>
    <row r="31" ht="15" customHeight="1">
      <c r="A31" s="28" t="n"/>
      <c r="B31" s="3" t="inlineStr">
        <is>
          <t>Post-issue service</t>
        </is>
      </c>
      <c r="C31" s="24" t="n"/>
      <c r="D31" s="24" t="n"/>
      <c r="E31" s="24" t="n"/>
      <c r="F31" s="24" t="n"/>
      <c r="G31" s="38" t="n"/>
      <c r="H31" s="3" t="n"/>
      <c r="I31" s="24" t="n"/>
      <c r="K31" s="3" t="n"/>
      <c r="L31" s="3" t="inlineStr">
        <is>
          <t>Post-issue service</t>
        </is>
      </c>
    </row>
    <row r="32" ht="15" customHeight="1">
      <c r="A32" s="199" t="inlineStr">
        <is>
          <t>•</t>
        </is>
      </c>
      <c r="B32" s="182" t="inlineStr">
        <is>
          <t>Answer RFIs</t>
        </is>
      </c>
      <c r="K32" s="182" t="n"/>
      <c r="L32" t="n">
        <v>4.1</v>
      </c>
      <c r="M32" s="182" t="inlineStr">
        <is>
          <t>Answer RFIs</t>
        </is>
      </c>
    </row>
    <row r="33" ht="15" customHeight="1">
      <c r="A33" s="199" t="inlineStr">
        <is>
          <t>•</t>
        </is>
      </c>
      <c r="B33" s="182" t="inlineStr">
        <is>
          <t>Maximum 2 free drawing amendments allowed</t>
        </is>
      </c>
      <c r="K33" s="182" t="n"/>
      <c r="L33" t="n">
        <v>4.2</v>
      </c>
      <c r="M33" s="182" t="inlineStr">
        <is>
          <t>Maximum 2 free drawing amendments allowed</t>
        </is>
      </c>
    </row>
    <row r="34" ht="15" customHeight="1">
      <c r="A34" s="199" t="inlineStr">
        <is>
          <t>•</t>
        </is>
      </c>
      <c r="B34" s="203" t="inlineStr">
        <is>
          <t>Note: We also offer optional installation service. Please contact us for further discussion.</t>
        </is>
      </c>
      <c r="L34" t="n">
        <v>4.3</v>
      </c>
      <c r="M34" t="inlineStr">
        <is>
          <t>One (1) on-site meeting is included</t>
        </is>
      </c>
    </row>
    <row r="35" outlineLevel="1" ht="15" customHeight="1">
      <c r="A35" s="199" t="n"/>
      <c r="B35" s="17" t="n"/>
      <c r="C35" s="17" t="n"/>
      <c r="D35" s="17" t="n"/>
      <c r="E35" s="17" t="n"/>
      <c r="F35" s="17" t="n"/>
      <c r="G35" s="17" t="n"/>
      <c r="H35" s="17" t="n"/>
      <c r="I35" s="17" t="n"/>
      <c r="K35" s="17" t="n"/>
      <c r="L35" t="n">
        <v>4.4</v>
      </c>
      <c r="M35" s="4" t="inlineStr">
        <is>
          <t>Note: We also offer optional installation service. Please contact us for further discussion.</t>
        </is>
      </c>
      <c r="N35" s="4" t="n"/>
      <c r="O35" s="4" t="n"/>
      <c r="P35" s="4" t="n"/>
      <c r="Q35" s="4" t="n"/>
      <c r="R35" s="4" t="n"/>
      <c r="S35" s="4" t="n"/>
      <c r="T35" s="4" t="n"/>
    </row>
    <row r="36" ht="15" customHeight="1">
      <c r="B36" s="3" t="n"/>
      <c r="K36" s="3" t="n"/>
    </row>
    <row r="37" ht="15" customHeight="1">
      <c r="A37" t="inlineStr">
        <is>
          <t>Yours faithfully,</t>
        </is>
      </c>
    </row>
    <row r="38" ht="15" customHeight="1">
      <c r="F38" t="inlineStr">
        <is>
          <t>http://www.pcen.com.au/</t>
        </is>
      </c>
    </row>
    <row r="39" ht="15" customHeight="1">
      <c r="B39" s="17" t="n"/>
      <c r="C39" s="17" t="n"/>
      <c r="D39" s="17" t="n"/>
      <c r="E39" s="17" t="n"/>
      <c r="F39" s="17" t="n"/>
      <c r="G39" s="17" t="n"/>
      <c r="H39" s="17" t="n"/>
      <c r="I39" s="17" t="n"/>
      <c r="K39" s="17" t="n"/>
      <c r="L39" s="17" t="n"/>
      <c r="M39" s="17" t="n"/>
      <c r="N39" s="17" t="n"/>
      <c r="O39" s="17" t="n"/>
      <c r="P39" s="17" t="n"/>
    </row>
    <row r="40" ht="15" customHeight="1">
      <c r="A40" s="97" t="inlineStr">
        <is>
          <t>Felix Ye</t>
        </is>
      </c>
      <c r="B40" s="17" t="n"/>
      <c r="C40" s="17" t="n"/>
      <c r="D40" s="17" t="n"/>
      <c r="E40" s="17" t="n"/>
      <c r="F40" s="17" t="n"/>
      <c r="G40" s="17" t="n"/>
      <c r="H40" s="17" t="n"/>
      <c r="I40" s="17" t="n"/>
      <c r="K40" s="17" t="n"/>
      <c r="L40" s="17" t="n"/>
      <c r="M40" s="17" t="n"/>
      <c r="N40" s="17" t="n"/>
      <c r="O40" s="17" t="n"/>
      <c r="P40" s="17" t="n"/>
    </row>
    <row r="41" ht="15" customHeight="1">
      <c r="A41" t="inlineStr">
        <is>
          <t>Director, MEP</t>
        </is>
      </c>
    </row>
    <row r="42" ht="15" customHeight="1">
      <c r="A42" t="inlineStr">
        <is>
          <t>M: 0426 076 689</t>
        </is>
      </c>
    </row>
    <row r="43" ht="15" customHeight="1">
      <c r="A43" t="inlineStr">
        <is>
          <t>E: felix@pcen.com.au</t>
        </is>
      </c>
      <c r="F43" t="inlineStr">
        <is>
          <t>http://www.pcen.com.au/</t>
        </is>
      </c>
      <c r="O43" t="inlineStr">
        <is>
          <t>http://www.pcen.com.au/</t>
        </is>
      </c>
    </row>
    <row r="44" ht="19.9" customFormat="1" customHeight="1" s="6">
      <c r="A44" s="66" t="inlineStr">
        <is>
          <t>1</t>
        </is>
      </c>
      <c r="B44" s="65" t="inlineStr">
        <is>
          <t>GENERAL DESCRIPTION OF WORK</t>
        </is>
      </c>
      <c r="C44" s="67" t="n"/>
      <c r="D44" s="67" t="n"/>
      <c r="E44" s="67" t="n"/>
      <c r="F44" s="67" t="n"/>
      <c r="G44" s="67" t="n"/>
      <c r="H44" s="67" t="n"/>
      <c r="I44" s="64" t="n"/>
      <c r="O44" s="11" t="n"/>
      <c r="P44" s="11" t="n"/>
    </row>
    <row r="45" ht="15" customHeight="1">
      <c r="A45" s="199" t="inlineStr">
        <is>
          <t>•</t>
        </is>
      </c>
      <c r="B45" t="inlineStr">
        <is>
          <t>Describe the engineering systems by means of drawings.</t>
        </is>
      </c>
      <c r="G45" s="199" t="n"/>
      <c r="I45" s="199" t="n"/>
      <c r="P45" s="199" t="n"/>
    </row>
    <row r="46" ht="15" customHeight="1">
      <c r="A46" s="199" t="inlineStr">
        <is>
          <t>•</t>
        </is>
      </c>
      <c r="B46" t="inlineStr">
        <is>
          <t>Carry out detailed calculations.</t>
        </is>
      </c>
      <c r="C46" s="27" t="n"/>
      <c r="D46" s="27" t="n"/>
      <c r="E46" s="27" t="n"/>
      <c r="F46" s="27" t="n"/>
      <c r="I46" s="199" t="n"/>
      <c r="O46" s="3" t="n"/>
      <c r="P46" s="3" t="n"/>
    </row>
    <row r="47" ht="15" customHeight="1">
      <c r="A47" s="199" t="inlineStr">
        <is>
          <t>•</t>
        </is>
      </c>
      <c r="B47" t="inlineStr">
        <is>
          <t>Pre-empt and address constructability issues within documents where possible.</t>
        </is>
      </c>
      <c r="C47" s="3" t="n"/>
      <c r="D47" s="3" t="n"/>
      <c r="E47" s="3" t="n"/>
      <c r="F47" s="3" t="n"/>
      <c r="G47" s="3" t="n"/>
      <c r="H47" s="3" t="n"/>
      <c r="I47" s="199" t="n"/>
      <c r="O47" s="6" t="n"/>
      <c r="P47" s="6" t="n"/>
    </row>
    <row r="48" ht="15" customHeight="1">
      <c r="A48" s="199" t="inlineStr">
        <is>
          <t>•</t>
        </is>
      </c>
      <c r="B48" t="inlineStr">
        <is>
          <t>Refer details for client and authority approval where appropriate.</t>
        </is>
      </c>
      <c r="C48" s="6" t="n"/>
      <c r="D48" s="6" t="n"/>
      <c r="E48" s="6" t="n"/>
      <c r="F48" s="6" t="n"/>
      <c r="G48" s="6" t="n"/>
      <c r="H48" s="6" t="n"/>
      <c r="I48" s="199" t="n"/>
      <c r="R48" s="199" t="n"/>
    </row>
    <row r="49" ht="15" customHeight="1">
      <c r="A49" s="199" t="inlineStr">
        <is>
          <t>•</t>
        </is>
      </c>
      <c r="B49" t="inlineStr">
        <is>
          <t>Co-ordination checks with other services.</t>
        </is>
      </c>
      <c r="I49" s="199" t="n"/>
      <c r="O49" s="22" t="n"/>
      <c r="P49" s="22" t="n"/>
    </row>
    <row r="50" ht="15" customHeight="1">
      <c r="O50" s="22" t="n"/>
      <c r="P50" s="22" t="n"/>
    </row>
    <row r="51" ht="19.9" customFormat="1" customHeight="1" s="6">
      <c r="A51" s="66" t="inlineStr">
        <is>
          <t>2</t>
        </is>
      </c>
      <c r="B51" s="65" t="inlineStr">
        <is>
          <t>SPECIFIC SCOPE OF WORK AND EXCLUSION</t>
        </is>
      </c>
      <c r="C51" s="67" t="n"/>
      <c r="D51" s="67" t="n"/>
      <c r="E51" s="67" t="n"/>
      <c r="F51" s="67" t="n"/>
      <c r="G51" s="67" t="n"/>
      <c r="H51" s="67" t="n"/>
      <c r="I51" s="64" t="n"/>
      <c r="O51" s="22" t="n"/>
      <c r="P51" s="22" t="n"/>
    </row>
    <row r="52" ht="15" customHeight="1" thickBot="1">
      <c r="A52" s="28" t="inlineStr">
        <is>
          <t>2.1</t>
        </is>
      </c>
      <c r="B52" s="3" t="inlineStr">
        <is>
          <t>Mechanical Services - Extent</t>
        </is>
      </c>
      <c r="C52" s="5" t="n"/>
      <c r="E52" s="11" t="n"/>
      <c r="F52" s="11" t="n"/>
      <c r="G52" s="11" t="n"/>
      <c r="I52" s="28" t="n"/>
      <c r="M52" s="3" t="inlineStr">
        <is>
          <t>Mechanical Services - Extent</t>
        </is>
      </c>
      <c r="N52" s="3" t="n"/>
      <c r="O52" s="22" t="n"/>
      <c r="P52" s="22" t="n"/>
    </row>
    <row r="53" ht="15" customHeight="1">
      <c r="A53" s="199">
        <f>IF(B53&lt;&gt;"","•","")</f>
        <v/>
      </c>
      <c r="B53" t="inlineStr">
        <is>
          <t>Map out existing mechanical components</t>
        </is>
      </c>
      <c r="G53" s="199" t="n"/>
      <c r="I53" s="199" t="n"/>
      <c r="K53" s="107" t="n"/>
      <c r="L53" s="108" t="inlineStr">
        <is>
          <t>•</t>
        </is>
      </c>
      <c r="M53" s="109" t="inlineStr">
        <is>
          <t>Map out existing mechanical components</t>
        </is>
      </c>
      <c r="N53" s="110" t="n"/>
      <c r="O53" s="111" t="n"/>
      <c r="P53" s="111" t="n"/>
      <c r="Q53" s="112" t="n"/>
    </row>
    <row r="54" ht="15" customHeight="1">
      <c r="A54" s="199">
        <f>IF(B54&lt;&gt;"","•","")</f>
        <v/>
      </c>
      <c r="B54" t="inlineStr">
        <is>
          <t>Commercial kitchen exhaust and makeup air system design;</t>
        </is>
      </c>
      <c r="C54" s="3" t="n"/>
      <c r="D54" s="3" t="n"/>
      <c r="E54" s="3" t="n"/>
      <c r="F54" s="3" t="n"/>
      <c r="G54" s="3" t="n"/>
      <c r="H54" s="3" t="n"/>
      <c r="I54" s="199" t="n"/>
      <c r="K54" s="113" t="n"/>
      <c r="L54" s="199" t="inlineStr">
        <is>
          <t>•</t>
        </is>
      </c>
      <c r="M54" t="inlineStr">
        <is>
          <t>Commercial kitchen exhaust and makeup air system design;</t>
        </is>
      </c>
      <c r="O54" s="22" t="n"/>
      <c r="P54" s="22" t="n"/>
      <c r="Q54" s="114" t="n"/>
    </row>
    <row r="55" ht="15" customHeight="1">
      <c r="A55" s="199">
        <f>IF(B55&lt;&gt;"","•","")</f>
        <v/>
      </c>
      <c r="B55" t="inlineStr">
        <is>
          <t>Air conditioning design to the tenancy area as required;</t>
        </is>
      </c>
      <c r="C55" s="6" t="n"/>
      <c r="D55" s="6" t="n"/>
      <c r="E55" s="6" t="n"/>
      <c r="F55" s="6" t="n"/>
      <c r="G55" s="6" t="n"/>
      <c r="H55" s="6" t="n"/>
      <c r="I55" s="199" t="n"/>
      <c r="K55" s="113" t="n"/>
      <c r="L55" s="199" t="inlineStr">
        <is>
          <t>•</t>
        </is>
      </c>
      <c r="M55" t="inlineStr">
        <is>
          <t>Charcoal exhaust design with spark arrestor</t>
        </is>
      </c>
      <c r="Q55" s="114" t="n"/>
      <c r="S55" s="199" t="n"/>
    </row>
    <row r="56" ht="15" customHeight="1">
      <c r="A56" s="199">
        <f>IF(B56&lt;&gt;"","•","")</f>
        <v/>
      </c>
      <c r="B56" t="inlineStr">
        <is>
          <t>Grilles coordination with RCP</t>
        </is>
      </c>
      <c r="I56" s="199" t="n"/>
      <c r="K56" s="113" t="n"/>
      <c r="L56" s="199" t="inlineStr">
        <is>
          <t>•</t>
        </is>
      </c>
      <c r="M56" t="inlineStr">
        <is>
          <t>Performance based horizontal kitchen exhaust discharge</t>
        </is>
      </c>
      <c r="N56" s="67" t="n"/>
      <c r="Q56" s="114" t="n"/>
    </row>
    <row r="57" ht="15" customHeight="1">
      <c r="A57" s="199">
        <f>IF(B57&lt;&gt;"","•","")</f>
        <v/>
      </c>
      <c r="B57" t="inlineStr">
        <is>
          <t>Natural ventilation design</t>
        </is>
      </c>
      <c r="C57" s="6" t="n"/>
      <c r="D57" s="22" t="n"/>
      <c r="E57" s="22" t="n"/>
      <c r="F57" s="22" t="n"/>
      <c r="G57" s="22" t="n"/>
      <c r="H57" s="22" t="n"/>
      <c r="K57" s="113" t="n"/>
      <c r="L57" s="199" t="inlineStr">
        <is>
          <t>•</t>
        </is>
      </c>
      <c r="M57" t="inlineStr">
        <is>
          <t>Table top BBQ/Hot pot exhaust system</t>
        </is>
      </c>
      <c r="N57" s="11" t="n"/>
      <c r="Q57" s="115" t="n"/>
      <c r="T57" s="23" t="n"/>
      <c r="U57" s="23" t="n"/>
      <c r="V57" s="23" t="n"/>
    </row>
    <row r="58" ht="15" customHeight="1">
      <c r="A58" s="199">
        <f>IF(B58&lt;&gt;"","•","")</f>
        <v/>
      </c>
      <c r="B58" t="inlineStr">
        <is>
          <t>Other ventilation as required to AS 1668.2</t>
        </is>
      </c>
      <c r="C58" s="6" t="n"/>
      <c r="D58" s="22" t="n"/>
      <c r="E58" s="22" t="n"/>
      <c r="F58" s="22" t="n"/>
      <c r="G58" s="22" t="n"/>
      <c r="H58" s="22" t="n"/>
      <c r="K58" s="113" t="n"/>
      <c r="L58" s="199" t="inlineStr">
        <is>
          <t>•</t>
        </is>
      </c>
      <c r="M58" t="inlineStr">
        <is>
          <t>Air conditioning design to the tenancy area as required;</t>
        </is>
      </c>
      <c r="Q58" s="115" t="n"/>
    </row>
    <row r="59" ht="15" customHeight="1">
      <c r="A59" s="199">
        <f>IF(B59&lt;&gt;"","•","")</f>
        <v/>
      </c>
      <c r="B59" t="inlineStr">
        <is>
          <t>Coordination with stakeholder and other services</t>
        </is>
      </c>
      <c r="C59" s="6" t="n"/>
      <c r="D59" s="22" t="n"/>
      <c r="E59" s="22" t="n"/>
      <c r="F59" s="22" t="n"/>
      <c r="G59" s="22" t="n"/>
      <c r="H59" s="22" t="n"/>
      <c r="K59" s="116" t="n"/>
      <c r="L59" s="199" t="inlineStr">
        <is>
          <t>•</t>
        </is>
      </c>
      <c r="M59" t="inlineStr">
        <is>
          <t>Grilles coordination with RCP</t>
        </is>
      </c>
      <c r="N59" s="3" t="n"/>
      <c r="Q59" s="115" t="n"/>
    </row>
    <row r="60" ht="15" customHeight="1">
      <c r="A60" s="199">
        <f>IF(B60&lt;&gt;"","•","")</f>
        <v/>
      </c>
      <c r="B60" t="inlineStr">
        <is>
          <t>1 off site visit</t>
        </is>
      </c>
      <c r="C60" s="6" t="n"/>
      <c r="D60" s="22" t="n"/>
      <c r="E60" s="22" t="n"/>
      <c r="F60" s="22" t="n"/>
      <c r="G60" s="22" t="n"/>
      <c r="H60" s="22" t="n"/>
      <c r="K60" s="116" t="n"/>
      <c r="L60" s="199" t="inlineStr">
        <is>
          <t>•</t>
        </is>
      </c>
      <c r="M60" t="inlineStr">
        <is>
          <t>Natural ventilation design</t>
        </is>
      </c>
      <c r="N60" s="6" t="n"/>
      <c r="Q60" s="115" t="n"/>
    </row>
    <row r="61" outlineLevel="1" ht="15" customHeight="1">
      <c r="A61" s="199">
        <f>IF(B61&lt;&gt;"","•","")</f>
        <v/>
      </c>
      <c r="C61" s="6" t="n"/>
      <c r="D61" s="22" t="n"/>
      <c r="E61" s="22" t="n"/>
      <c r="F61" s="22" t="n"/>
      <c r="G61" s="22" t="n"/>
      <c r="H61" s="22" t="n"/>
      <c r="K61" s="113" t="n"/>
      <c r="L61" s="199" t="inlineStr">
        <is>
          <t>•</t>
        </is>
      </c>
      <c r="M61" t="inlineStr">
        <is>
          <t>Other ventilation as required to AS 1668.2</t>
        </is>
      </c>
      <c r="Q61" s="115" t="n"/>
    </row>
    <row r="62" outlineLevel="1" ht="15" customHeight="1">
      <c r="A62" s="199">
        <f>IF(B62&lt;&gt;"","•","")</f>
        <v/>
      </c>
      <c r="C62" s="6" t="n"/>
      <c r="D62" s="22" t="n"/>
      <c r="E62" s="22" t="n"/>
      <c r="F62" s="22" t="n"/>
      <c r="G62" s="22" t="n"/>
      <c r="H62" s="22" t="n"/>
      <c r="K62" s="113" t="n"/>
      <c r="L62" s="199" t="inlineStr">
        <is>
          <t>•</t>
        </is>
      </c>
      <c r="M62" t="inlineStr">
        <is>
          <t>Coordination with stakeholder and other services</t>
        </is>
      </c>
      <c r="N62" s="22" t="n"/>
      <c r="Q62" s="115" t="n"/>
    </row>
    <row r="63" outlineLevel="1" ht="15" customHeight="1">
      <c r="A63" s="199">
        <f>IF(B63&lt;&gt;"","•","")</f>
        <v/>
      </c>
      <c r="C63" s="6" t="n"/>
      <c r="D63" s="22" t="n"/>
      <c r="E63" s="22" t="n"/>
      <c r="F63" s="22" t="n"/>
      <c r="G63" s="22" t="n"/>
      <c r="H63" s="22" t="n"/>
      <c r="K63" s="113" t="n"/>
      <c r="L63" s="199" t="inlineStr">
        <is>
          <t>•</t>
        </is>
      </c>
      <c r="M63" t="inlineStr">
        <is>
          <t>D&amp;BP Act class 2 building design declaration</t>
        </is>
      </c>
      <c r="N63" s="22" t="n"/>
      <c r="Q63" s="115" t="n"/>
    </row>
    <row r="64" outlineLevel="1" ht="15" customHeight="1">
      <c r="A64" s="199">
        <f>IF(B64&lt;&gt;"","•","")</f>
        <v/>
      </c>
      <c r="C64" s="6" t="n"/>
      <c r="D64" s="22" t="n"/>
      <c r="E64" s="22" t="n"/>
      <c r="F64" s="22" t="n"/>
      <c r="G64" s="22" t="n"/>
      <c r="H64" s="22" t="n"/>
      <c r="K64" s="113" t="n"/>
      <c r="L64" s="199" t="inlineStr">
        <is>
          <t>•</t>
        </is>
      </c>
      <c r="M64" t="inlineStr">
        <is>
          <t>1 off site visit</t>
        </is>
      </c>
      <c r="N64" s="22" t="n"/>
      <c r="Q64" s="115" t="n"/>
    </row>
    <row r="65" outlineLevel="1" ht="15" customHeight="1">
      <c r="A65" s="199">
        <f>IF(B65&lt;&gt;"","•","")</f>
        <v/>
      </c>
      <c r="C65" s="6" t="n"/>
      <c r="D65" s="22" t="n"/>
      <c r="E65" s="22" t="n"/>
      <c r="F65" s="22" t="n"/>
      <c r="G65" s="22" t="n"/>
      <c r="H65" s="22" t="n"/>
      <c r="K65" s="113" t="n"/>
      <c r="L65" s="199" t="n"/>
      <c r="N65" s="22" t="n"/>
      <c r="Q65" s="115" t="n"/>
    </row>
    <row r="66" outlineLevel="1" ht="15" customHeight="1">
      <c r="A66" s="199">
        <f>IF(B66&lt;&gt;"","•","")</f>
        <v/>
      </c>
      <c r="C66" s="6" t="n"/>
      <c r="D66" s="22" t="n"/>
      <c r="E66" s="22" t="n"/>
      <c r="F66" s="22" t="n"/>
      <c r="G66" s="22" t="n"/>
      <c r="H66" s="22" t="n"/>
      <c r="K66" s="113" t="n"/>
      <c r="L66" s="199" t="n"/>
      <c r="N66" s="22" t="n"/>
      <c r="Q66" s="115" t="n"/>
    </row>
    <row r="67" ht="15" customHeight="1" thickBot="1">
      <c r="C67" s="5" t="n"/>
      <c r="E67" s="11" t="n"/>
      <c r="F67" s="22" t="n"/>
      <c r="G67" s="22" t="n"/>
      <c r="H67" s="22" t="n"/>
      <c r="I67" s="28" t="n"/>
      <c r="K67" s="117" t="n"/>
      <c r="L67" s="7" t="n"/>
      <c r="M67" s="7" t="n"/>
      <c r="N67" s="7" t="n"/>
      <c r="O67" s="118" t="n"/>
      <c r="P67" s="118" t="n"/>
      <c r="Q67" s="120" t="n"/>
    </row>
    <row r="68" ht="15" customHeight="1" thickBot="1">
      <c r="A68" s="28" t="inlineStr">
        <is>
          <t>2.2</t>
        </is>
      </c>
      <c r="B68" s="3" t="inlineStr">
        <is>
          <t>Mechanical Services - Exclusion</t>
        </is>
      </c>
      <c r="C68" s="27" t="n"/>
      <c r="D68" s="27" t="n"/>
      <c r="E68" s="27" t="n"/>
      <c r="F68" s="22" t="n"/>
      <c r="G68" s="22" t="n"/>
      <c r="H68" s="22" t="n"/>
      <c r="I68" s="199" t="n"/>
      <c r="L68" s="28" t="n"/>
      <c r="M68" s="3" t="inlineStr">
        <is>
          <t>Mechanical Services - Exclusion</t>
        </is>
      </c>
      <c r="O68" s="22" t="n"/>
      <c r="P68" s="22" t="n"/>
    </row>
    <row r="69" ht="15" customHeight="1">
      <c r="A69" s="199">
        <f>IF(B69&lt;&gt;"","•","")</f>
        <v/>
      </c>
      <c r="B69" t="inlineStr">
        <is>
          <t>Assessment of compliance with environmental noise regulations</t>
        </is>
      </c>
      <c r="F69" s="22" t="n"/>
      <c r="G69" s="22" t="n"/>
      <c r="H69" s="22" t="n"/>
      <c r="I69" s="199" t="n"/>
      <c r="K69" s="119" t="n"/>
      <c r="L69" s="108" t="inlineStr">
        <is>
          <t>•</t>
        </is>
      </c>
      <c r="M69" s="109" t="inlineStr">
        <is>
          <t>Assessment of compliance with environmental noise regulations</t>
        </is>
      </c>
      <c r="N69" s="109" t="n"/>
      <c r="O69" s="111" t="n"/>
      <c r="P69" s="111" t="n"/>
      <c r="Q69" s="112" t="n"/>
    </row>
    <row r="70" ht="15" customHeight="1">
      <c r="A70" s="199">
        <f>IF(B70&lt;&gt;"","•","")</f>
        <v/>
      </c>
      <c r="B70" t="inlineStr">
        <is>
          <t xml:space="preserve">Preparation of Performance Solutions </t>
        </is>
      </c>
      <c r="K70" s="113" t="n"/>
      <c r="L70" s="199" t="inlineStr">
        <is>
          <t>•</t>
        </is>
      </c>
      <c r="M70" t="inlineStr">
        <is>
          <t xml:space="preserve">Preparation of Performance Solutions </t>
        </is>
      </c>
      <c r="N70" s="27" t="n"/>
      <c r="Q70" s="114" t="n"/>
    </row>
    <row r="71" ht="15" customHeight="1">
      <c r="A71" s="199">
        <f>IF(B71&lt;&gt;"","•","")</f>
        <v/>
      </c>
      <c r="B71" t="inlineStr">
        <is>
          <t>Odour management report, please liaise with us cost of the report from us</t>
        </is>
      </c>
      <c r="C71" s="5" t="n"/>
      <c r="I71" s="28" t="n"/>
      <c r="K71" s="113" t="n"/>
      <c r="L71" s="199" t="inlineStr">
        <is>
          <t>•</t>
        </is>
      </c>
      <c r="M71" t="inlineStr">
        <is>
          <t>Odour management report, please liaise with us cost of the report from us</t>
        </is>
      </c>
      <c r="Q71" s="114" t="n"/>
    </row>
    <row r="72" hidden="1" outlineLevel="1" ht="15" customHeight="1">
      <c r="A72" s="199">
        <f>IF(B72&lt;&gt;"","•","")</f>
        <v/>
      </c>
      <c r="C72" s="5" t="n"/>
      <c r="I72" s="28" t="n"/>
      <c r="K72" s="113" t="n"/>
      <c r="L72" s="199" t="n"/>
      <c r="Q72" s="114" t="n"/>
    </row>
    <row r="73" hidden="1" outlineLevel="1" ht="15" customHeight="1">
      <c r="A73" s="199">
        <f>IF(B73&lt;&gt;"","•","")</f>
        <v/>
      </c>
      <c r="C73" s="5" t="n"/>
      <c r="I73" s="28" t="n"/>
      <c r="K73" s="113" t="n"/>
      <c r="L73" s="199" t="n"/>
      <c r="Q73" s="114" t="n"/>
    </row>
    <row r="74" hidden="1" outlineLevel="1" ht="15" customHeight="1">
      <c r="A74" s="199">
        <f>IF(B74&lt;&gt;"","•","")</f>
        <v/>
      </c>
      <c r="C74" s="5" t="n"/>
      <c r="I74" s="28" t="n"/>
      <c r="K74" s="113" t="n"/>
      <c r="L74" s="199" t="n"/>
      <c r="Q74" s="114" t="n"/>
    </row>
    <row r="75" collapsed="1" ht="15" customHeight="1" thickBot="1">
      <c r="I75" s="199" t="n"/>
      <c r="K75" s="160" t="n"/>
      <c r="L75" s="7" t="n"/>
      <c r="M75" s="7" t="n"/>
      <c r="N75" s="7" t="n"/>
      <c r="O75" s="7" t="n"/>
      <c r="P75" s="7" t="n"/>
      <c r="Q75" s="120" t="n"/>
    </row>
    <row r="76" ht="15" customHeight="1" thickBot="1">
      <c r="A76" s="28" t="inlineStr">
        <is>
          <t>2.3</t>
        </is>
      </c>
      <c r="B76" s="3" t="inlineStr">
        <is>
          <t>Deliverables</t>
        </is>
      </c>
      <c r="C76" s="27" t="n"/>
      <c r="I76" s="199" t="n"/>
      <c r="J76" s="12" t="n"/>
      <c r="M76" s="3" t="inlineStr">
        <is>
          <t>Deliverables</t>
        </is>
      </c>
      <c r="Q76" s="199" t="n"/>
      <c r="R76" s="199" t="n"/>
      <c r="S76" s="199" t="n"/>
      <c r="T76" s="199" t="n"/>
      <c r="U76" s="199" t="n"/>
      <c r="V76" s="199" t="n"/>
      <c r="W76" s="199" t="n"/>
      <c r="X76" s="199" t="n"/>
    </row>
    <row r="77" ht="15" customHeight="1">
      <c r="A77" s="199">
        <f>IF(B77&lt;&gt;"","•","")</f>
        <v/>
      </c>
      <c r="B77" t="inlineStr">
        <is>
          <t>Full set of mechanical drawings in PDF format</t>
        </is>
      </c>
      <c r="C77" s="27" t="n"/>
      <c r="D77" s="27" t="n"/>
      <c r="E77" s="27" t="n"/>
      <c r="F77" s="27" t="n"/>
      <c r="G77" s="27" t="n"/>
      <c r="H77" s="27" t="n"/>
      <c r="I77" s="27" t="n"/>
      <c r="K77" s="119" t="n"/>
      <c r="L77" s="108" t="inlineStr">
        <is>
          <t>•</t>
        </is>
      </c>
      <c r="M77" s="109" t="inlineStr">
        <is>
          <t>Full set of mechanical drawings in PDF format</t>
        </is>
      </c>
      <c r="N77" s="109" t="n"/>
      <c r="O77" s="109" t="n"/>
      <c r="P77" s="109" t="n"/>
      <c r="Q77" s="112" t="n"/>
    </row>
    <row r="78" ht="15" customHeight="1">
      <c r="A78" s="199">
        <f>IF(B78&lt;&gt;"","•","")</f>
        <v/>
      </c>
      <c r="B78" t="inlineStr">
        <is>
          <t>Mechanical design certificate</t>
        </is>
      </c>
      <c r="C78" s="27" t="n"/>
      <c r="D78" s="27" t="n"/>
      <c r="E78" s="27" t="n"/>
      <c r="F78" s="27" t="n"/>
      <c r="G78" s="27" t="n"/>
      <c r="H78" s="27" t="n"/>
      <c r="I78" s="27" t="n"/>
      <c r="K78" s="113" t="n"/>
      <c r="L78" s="199" t="inlineStr">
        <is>
          <t>•</t>
        </is>
      </c>
      <c r="M78" t="inlineStr">
        <is>
          <t>Full set of mechanical drawings in DWG and PDF format</t>
        </is>
      </c>
      <c r="Q78" s="114" t="n"/>
    </row>
    <row r="79" ht="15" customHeight="1">
      <c r="A79" s="199">
        <f>IF(B79&lt;&gt;"","•","")</f>
        <v/>
      </c>
      <c r="B79" t="inlineStr">
        <is>
          <t>Equipment selection</t>
        </is>
      </c>
      <c r="C79" s="27" t="n"/>
      <c r="D79" s="27" t="n"/>
      <c r="E79" s="27" t="n"/>
      <c r="F79" s="27" t="n"/>
      <c r="G79" s="27" t="n"/>
      <c r="H79" s="27" t="n"/>
      <c r="I79" s="27" t="n"/>
      <c r="K79" s="116" t="n"/>
      <c r="L79" s="199" t="inlineStr">
        <is>
          <t>•</t>
        </is>
      </c>
      <c r="M79" t="inlineStr">
        <is>
          <t>Mechanical design certificate</t>
        </is>
      </c>
      <c r="Q79" s="114" t="n"/>
    </row>
    <row r="80" hidden="1" outlineLevel="1" ht="15" customHeight="1">
      <c r="A80" s="199">
        <f>IF(B80&lt;&gt;"","•","")</f>
        <v/>
      </c>
      <c r="C80" s="27" t="n"/>
      <c r="D80" s="27" t="n"/>
      <c r="E80" s="27" t="n"/>
      <c r="F80" s="27" t="n"/>
      <c r="G80" s="27" t="n"/>
      <c r="H80" s="27" t="n"/>
      <c r="I80" s="27" t="n"/>
      <c r="K80" s="113" t="n"/>
      <c r="L80" s="199" t="inlineStr">
        <is>
          <t>•</t>
        </is>
      </c>
      <c r="M80" t="inlineStr">
        <is>
          <t>Equipment selection</t>
        </is>
      </c>
      <c r="N80" s="22" t="n"/>
      <c r="Q80" s="114" t="n"/>
    </row>
    <row r="81" hidden="1" outlineLevel="1" ht="15" customHeight="1">
      <c r="A81" s="199">
        <f>IF(B81&lt;&gt;"","•","")</f>
        <v/>
      </c>
      <c r="C81" s="27" t="n"/>
      <c r="D81" s="27" t="n"/>
      <c r="E81" s="27" t="n"/>
      <c r="F81" s="27" t="n"/>
      <c r="G81" s="27" t="n"/>
      <c r="H81" s="27" t="n"/>
      <c r="I81" s="27" t="n"/>
      <c r="K81" s="113" t="n"/>
      <c r="L81" s="199" t="n"/>
      <c r="N81" s="22" t="n"/>
      <c r="Q81" s="114" t="n"/>
    </row>
    <row r="82" hidden="1" outlineLevel="1" ht="15" customHeight="1">
      <c r="A82" s="199">
        <f>IF(B82&lt;&gt;"","•","")</f>
        <v/>
      </c>
      <c r="C82" s="27" t="n"/>
      <c r="D82" s="27" t="n"/>
      <c r="E82" s="27" t="n"/>
      <c r="F82" s="27" t="n"/>
      <c r="G82" s="27" t="n"/>
      <c r="H82" s="27" t="n"/>
      <c r="I82" s="27" t="n"/>
      <c r="K82" s="113" t="n"/>
      <c r="L82" s="199" t="n"/>
      <c r="N82" s="22" t="n"/>
      <c r="Q82" s="114" t="n"/>
    </row>
    <row r="83" collapsed="1" ht="15" customHeight="1" thickBot="1">
      <c r="A83" s="199" t="n"/>
      <c r="B83" s="6" t="n"/>
      <c r="C83" s="6" t="n"/>
      <c r="D83" s="22" t="n"/>
      <c r="E83" s="22" t="n"/>
      <c r="F83" s="22" t="n"/>
      <c r="G83" s="22" t="n"/>
      <c r="H83" s="22" t="n"/>
      <c r="K83" s="121" t="n"/>
      <c r="L83" s="122" t="n"/>
      <c r="M83" s="118" t="n"/>
      <c r="N83" s="118" t="n"/>
      <c r="O83" s="118" t="n"/>
      <c r="P83" s="118" t="n"/>
      <c r="Q83" s="120" t="n"/>
    </row>
    <row r="84" ht="19.9" customFormat="1" customHeight="1" s="6">
      <c r="A84" s="66" t="inlineStr">
        <is>
          <t>3</t>
        </is>
      </c>
      <c r="B84" s="65" t="inlineStr">
        <is>
          <t>PCE Capabilities</t>
        </is>
      </c>
      <c r="D84" s="22" t="n"/>
      <c r="E84" s="22" t="n"/>
      <c r="F84" s="22" t="n"/>
      <c r="G84" s="22" t="n"/>
      <c r="H84" s="22" t="n"/>
      <c r="I84" s="64" t="n"/>
      <c r="K84" s="65" t="n"/>
      <c r="M84" s="22" t="n"/>
      <c r="N84" s="22" t="n"/>
      <c r="O84" s="22" t="n"/>
      <c r="P84" s="22" t="n"/>
    </row>
    <row r="85" ht="15" customFormat="1" customHeight="1" s="6">
      <c r="A85" s="103" t="inlineStr">
        <is>
          <t>3.1</t>
        </is>
      </c>
      <c r="B85" s="65" t="inlineStr">
        <is>
          <t>Expertise</t>
        </is>
      </c>
      <c r="D85" s="22" t="n"/>
      <c r="E85" s="22" t="n"/>
      <c r="F85" s="22" t="n"/>
      <c r="G85" s="22" t="n"/>
      <c r="H85" s="22" t="n"/>
      <c r="I85" s="64" t="n"/>
      <c r="K85" s="65" t="n"/>
      <c r="M85" s="22" t="n"/>
      <c r="N85" s="22" t="n"/>
      <c r="O85" s="22" t="n"/>
      <c r="P85" s="22" t="n"/>
    </row>
    <row r="86" ht="15" customFormat="1" customHeight="1" s="6">
      <c r="A86" s="66" t="n"/>
      <c r="B86" s="180" t="inlineStr">
        <is>
          <t xml:space="preserve">We specialise in providing tailored engineering solutions with a strong focus on high quality,  close collaboration, and exceptional customer service. 
All our consultants are qualified and knowledgeable professionals.  We have extensive experience in not only Mechanical, But also Electrical and Hydraulic services.
</t>
        </is>
      </c>
      <c r="K86" s="65" t="n"/>
      <c r="M86" s="22" t="n"/>
      <c r="N86" s="22" t="n"/>
      <c r="O86" s="22" t="n"/>
      <c r="P86" s="22" t="n"/>
    </row>
    <row r="87" ht="15" customFormat="1" customHeight="1" s="6">
      <c r="A87" s="66" t="n"/>
      <c r="K87" s="65" t="n"/>
      <c r="M87" s="22" t="n"/>
      <c r="N87" s="22" t="n"/>
      <c r="O87" s="22" t="n"/>
      <c r="P87" s="22" t="n"/>
    </row>
    <row r="88" ht="15" customFormat="1" customHeight="1" s="6">
      <c r="A88" s="66" t="n"/>
      <c r="K88" s="65" t="n"/>
      <c r="M88" s="22" t="n"/>
      <c r="N88" s="22" t="n"/>
      <c r="O88" s="22" t="n"/>
      <c r="P88" s="22" t="n"/>
    </row>
    <row r="89" ht="15" customFormat="1" customHeight="1" s="6">
      <c r="A89" s="66" t="n"/>
      <c r="K89" s="65" t="n"/>
      <c r="M89" s="22" t="n"/>
      <c r="N89" s="22" t="n"/>
      <c r="O89" s="22" t="n"/>
      <c r="P89" s="22" t="n"/>
    </row>
    <row r="90" ht="15" customFormat="1" customHeight="1" s="6">
      <c r="A90" s="66" t="n"/>
      <c r="B90" s="65" t="n"/>
      <c r="D90" s="22" t="n"/>
      <c r="E90" s="22" t="n"/>
      <c r="F90" s="22" t="n"/>
      <c r="G90" s="22" t="n"/>
      <c r="H90" s="22" t="n"/>
      <c r="I90" s="64" t="n"/>
      <c r="K90" s="65" t="n"/>
      <c r="M90" s="22" t="n"/>
      <c r="N90" s="22" t="n"/>
      <c r="O90" s="22" t="n"/>
      <c r="P90" s="22" t="n"/>
    </row>
    <row r="91" ht="15" customFormat="1" customHeight="1" s="6">
      <c r="A91" s="65" t="n">
        <v>3.2</v>
      </c>
      <c r="B91" s="65" t="inlineStr">
        <is>
          <t>Qualification</t>
        </is>
      </c>
      <c r="D91" s="22" t="n"/>
      <c r="E91" s="22" t="n"/>
      <c r="F91" s="22" t="n"/>
      <c r="G91" s="22" t="n"/>
      <c r="H91" s="22" t="n"/>
      <c r="I91" s="64" t="n"/>
      <c r="K91" s="65" t="n"/>
      <c r="M91" s="22" t="n"/>
      <c r="N91" s="22" t="n"/>
      <c r="O91" s="22" t="n"/>
      <c r="P91" s="22" t="n"/>
    </row>
    <row r="92" ht="15" customFormat="1" customHeight="1" s="6">
      <c r="A92" s="66" t="n"/>
      <c r="B92" s="180" t="inlineStr">
        <is>
          <t xml:space="preserve">Our team of engineers are highly experienced and fully qualified. Our qualifications relating to this project include: </t>
        </is>
      </c>
      <c r="K92" s="65" t="n"/>
      <c r="M92" s="22" t="n"/>
      <c r="N92" s="22" t="n"/>
      <c r="O92" s="22" t="n"/>
      <c r="P92" s="22" t="n"/>
    </row>
    <row r="93" ht="15" customFormat="1" customHeight="1" s="6">
      <c r="A93" s="66" t="n"/>
      <c r="K93" s="65" t="inlineStr">
        <is>
          <t>Felix:</t>
        </is>
      </c>
      <c r="M93" s="22" t="n"/>
      <c r="N93" s="22" t="n"/>
      <c r="O93" s="22" t="n"/>
      <c r="P93" s="22" t="n"/>
      <c r="Q93" s="65" t="inlineStr">
        <is>
          <t>Freeman:</t>
        </is>
      </c>
    </row>
    <row r="94" ht="15" customFormat="1" customHeight="1" s="6">
      <c r="A94" s="14" t="inlineStr">
        <is>
          <t>•</t>
        </is>
      </c>
      <c r="B94" s="9" t="inlineStr">
        <is>
          <t>MIEAust, M.AIRAH, CPEng, NER, RPEQ</t>
        </is>
      </c>
      <c r="D94" s="22" t="n"/>
      <c r="E94" s="22" t="n"/>
      <c r="F94" s="22" t="n"/>
      <c r="G94" s="22" t="n"/>
      <c r="H94" s="22" t="n"/>
      <c r="I94" s="64" t="n"/>
      <c r="K94" s="6" t="inlineStr">
        <is>
          <t>MIEAust, M.AIRAH, CPEng, NER, RPEQ</t>
        </is>
      </c>
      <c r="M94" s="22" t="n"/>
      <c r="N94" s="22" t="n"/>
      <c r="O94" s="22" t="n"/>
      <c r="P94" s="22" t="n"/>
      <c r="Q94" s="105" t="inlineStr">
        <is>
          <t xml:space="preserve">CPEng, NER (Mechanical Service, Building Services) </t>
        </is>
      </c>
    </row>
    <row r="95" ht="15" customFormat="1" customHeight="1" s="6">
      <c r="A95" s="14" t="inlineStr">
        <is>
          <t>•</t>
        </is>
      </c>
      <c r="B95" s="9" t="inlineStr">
        <is>
          <t>BDC C9 Mechanical Certifier</t>
        </is>
      </c>
      <c r="D95" s="22" t="n"/>
      <c r="E95" s="22" t="n"/>
      <c r="F95" s="22" t="n"/>
      <c r="G95" s="22" t="n"/>
      <c r="H95" s="22" t="n"/>
      <c r="I95" s="64" t="n"/>
      <c r="K95" s="104" t="inlineStr">
        <is>
          <t>Master of Engineering in Heating, Gas Supply, Ventilation and Air Conditioning</t>
        </is>
      </c>
      <c r="M95" s="22" t="n"/>
      <c r="N95" s="22" t="n"/>
      <c r="O95" s="22" t="n"/>
      <c r="P95" s="22" t="n"/>
      <c r="Q95" s="105" t="inlineStr">
        <is>
          <t>Registered Engineer (Victoria, Queensland)</t>
        </is>
      </c>
    </row>
    <row r="96" outlineLevel="1" ht="15" customFormat="1" customHeight="1" s="6">
      <c r="A96" s="14" t="inlineStr">
        <is>
          <t>•</t>
        </is>
      </c>
      <c r="B96" s="9" t="inlineStr">
        <is>
          <t>DBP Class 2 building Design Practitioner</t>
        </is>
      </c>
      <c r="D96" s="22" t="n"/>
      <c r="E96" s="22" t="n"/>
      <c r="F96" s="22" t="n"/>
      <c r="G96" s="22" t="n"/>
      <c r="H96" s="22" t="n"/>
      <c r="I96" s="64" t="n"/>
      <c r="K96" s="104" t="inlineStr">
        <is>
          <t>BDC C9 Mechanical Certifier, DBP Mechanical Design Practitioner</t>
        </is>
      </c>
      <c r="M96" s="22" t="n"/>
      <c r="N96" s="22" t="n"/>
      <c r="O96" s="22" t="n"/>
      <c r="P96" s="22" t="n"/>
      <c r="Q96" s="105" t="inlineStr">
        <is>
          <t>MIEAust, M.AIRAH, PMP</t>
        </is>
      </c>
    </row>
    <row r="97" ht="15" customFormat="1" customHeight="1" s="6">
      <c r="A97" s="14" t="n"/>
      <c r="B97" s="9" t="n"/>
      <c r="D97" s="22" t="n"/>
      <c r="E97" s="22" t="n"/>
      <c r="F97" s="22" t="n"/>
      <c r="G97" s="22" t="n"/>
      <c r="H97" s="22" t="n"/>
      <c r="I97" s="64" t="n"/>
      <c r="K97" s="104" t="n"/>
      <c r="M97" s="22" t="n"/>
      <c r="N97" s="22" t="n"/>
      <c r="O97" s="22" t="n"/>
      <c r="P97" s="22" t="n"/>
      <c r="Q97" s="105" t="n"/>
    </row>
    <row r="98" ht="15" customFormat="1" customHeight="1" s="6">
      <c r="A98" s="14" t="n"/>
      <c r="B98" s="9" t="n"/>
      <c r="D98" s="22" t="n"/>
      <c r="E98" s="22" t="n"/>
      <c r="F98" s="22" t="n"/>
      <c r="G98" s="22" t="n"/>
      <c r="H98" s="22" t="n"/>
      <c r="I98" s="64" t="n"/>
      <c r="K98" s="104" t="n"/>
      <c r="M98" s="22" t="n"/>
      <c r="N98" s="22" t="n"/>
      <c r="O98" s="22" t="n"/>
      <c r="P98" s="22" t="n"/>
      <c r="Q98" s="105" t="n"/>
    </row>
    <row r="99" ht="15" customFormat="1" customHeight="1" s="6">
      <c r="A99" s="66" t="n"/>
      <c r="B99" s="65" t="n"/>
      <c r="D99" s="22" t="n"/>
      <c r="E99" s="22" t="n"/>
      <c r="F99" s="22" t="n"/>
      <c r="G99" s="22" t="n"/>
      <c r="H99" s="22" t="n"/>
      <c r="I99" s="64" t="n"/>
      <c r="K99" s="65" t="n"/>
      <c r="M99" s="22" t="n"/>
      <c r="N99" s="22" t="n"/>
      <c r="O99" s="22" t="n"/>
      <c r="P99" s="22" t="n"/>
    </row>
    <row r="100" ht="15" customFormat="1" customHeight="1" s="6">
      <c r="A100" s="65" t="n">
        <v>3.3</v>
      </c>
      <c r="B100" s="65" t="inlineStr">
        <is>
          <t>Project Experience</t>
        </is>
      </c>
      <c r="D100" s="22" t="n"/>
      <c r="E100" s="22" t="n"/>
      <c r="F100" s="22" t="n"/>
      <c r="G100" s="22" t="n"/>
      <c r="H100" s="22" t="n"/>
      <c r="I100" s="64" t="n"/>
      <c r="M100" s="22" t="n"/>
      <c r="N100" s="22" t="n"/>
      <c r="O100" s="22" t="n"/>
      <c r="P100" s="22" t="n"/>
    </row>
    <row r="101" ht="15" customFormat="1" customHeight="1" s="6" thickBot="1">
      <c r="A101" s="65" t="n"/>
      <c r="B101" s="185" t="inlineStr">
        <is>
          <t>We have enormous experience in this area. Some of our previous works are:</t>
        </is>
      </c>
      <c r="K101" s="65" t="inlineStr">
        <is>
          <t>Project reference sources (auto-generated, do NOT change)</t>
        </is>
      </c>
      <c r="M101" s="22" t="n"/>
      <c r="N101" s="22" t="n"/>
      <c r="O101" s="22" t="n"/>
      <c r="P101" s="22" t="n"/>
      <c r="X101" s="65" t="n"/>
    </row>
    <row r="102" ht="15" customFormat="1" customHeight="1" s="6" thickBot="1" thickTop="1">
      <c r="A102" s="14">
        <f>IF(B102&lt;&gt;"","•","")</f>
        <v/>
      </c>
      <c r="B102" s="6">
        <f t="array" ref="B102">IFERROR(INDEX('01-Project Info'!$AB$3:$AB$90,SMALL(IF('01-Project Info'!$AA$3:$AA$90=$K$102,ROW('01-Project Info'!$AB$3:$AB$90)-ROW('01-Project Info'!$AB$3)+1),ROWS('01-Project Info'!$AB$3:$AB3))),"")</f>
        <v/>
      </c>
      <c r="C102" s="9" t="n"/>
      <c r="D102" s="12" t="n"/>
      <c r="E102" s="9" t="n"/>
      <c r="F102" s="12" t="n"/>
      <c r="K102" s="159">
        <f>IF(OR('01-Project Info'!$B$5="Group house",'01-Project Info'!$B$5="Apartment",'01-Project Info'!$B$5="Mixed-use complex"),"No Reference Available",'01-Project Info'!$B$5)</f>
        <v/>
      </c>
      <c r="X102" s="14" t="n"/>
    </row>
    <row r="103" ht="15" customFormat="1" customHeight="1" s="6" thickTop="1">
      <c r="A103" s="14">
        <f>IF(B103&lt;&gt;"","•","")</f>
        <v/>
      </c>
      <c r="B103" s="6">
        <f t="array" ref="B103">IFERROR(INDEX('01-Project Info'!$AB$3:$AB$90,SMALL(IF('01-Project Info'!$AA$3:$AA$90=$K$102,ROW('01-Project Info'!$AB$3:$AB$90)-ROW('01-Project Info'!$AB$3)+1),ROWS('01-Project Info'!$AB$3:$AB4))),"")</f>
        <v/>
      </c>
      <c r="C103" s="9" t="n"/>
      <c r="D103" s="230" t="n"/>
      <c r="E103" s="229" t="n"/>
      <c r="F103" s="230" t="n"/>
      <c r="X103" s="14" t="n"/>
    </row>
    <row r="104" ht="15" customFormat="1" customHeight="1" s="6">
      <c r="A104" s="14">
        <f>IF(B104&lt;&gt;"","•","")</f>
        <v/>
      </c>
      <c r="B104" s="6">
        <f t="array" ref="B104">IFERROR(INDEX('01-Project Info'!$AB$3:$AB$90,SMALL(IF('01-Project Info'!$AA$3:$AA$90=$K$102,ROW('01-Project Info'!$AB$3:$AB$90)-ROW('01-Project Info'!$AB$3)+1),ROWS('01-Project Info'!$AB$3:$AB5))),"")</f>
        <v/>
      </c>
      <c r="C104" s="9" t="n"/>
      <c r="D104" s="230" t="n"/>
      <c r="E104" s="229" t="n"/>
      <c r="F104" s="230" t="n"/>
      <c r="X104" s="14" t="n"/>
      <c r="Y104" s="9" t="n"/>
    </row>
    <row r="105" ht="15" customFormat="1" customHeight="1" s="6">
      <c r="A105" s="14">
        <f>IF(B105&lt;&gt;"","•","")</f>
        <v/>
      </c>
      <c r="B105" s="6">
        <f t="array" ref="B105">IFERROR(INDEX('01-Project Info'!$AB$3:$AB$90,SMALL(IF('01-Project Info'!$AA$3:$AA$90=$K$102,ROW('01-Project Info'!$AB$3:$AB$90)-ROW('01-Project Info'!$AB$3)+1),ROWS('01-Project Info'!$AB$3:$AB6))),"")</f>
        <v/>
      </c>
      <c r="C105" s="182" t="n"/>
      <c r="D105" s="9" t="n"/>
      <c r="E105" s="229" t="n"/>
      <c r="F105" s="229" t="n"/>
      <c r="X105" s="14" t="n"/>
    </row>
    <row r="106" ht="15" customFormat="1" customHeight="1" s="6">
      <c r="A106" s="14">
        <f>IF(B106&lt;&gt;"","•","")</f>
        <v/>
      </c>
      <c r="B106" s="6">
        <f t="array" ref="B106">IFERROR(INDEX('01-Project Info'!$AB$3:$AB$90,SMALL(IF('01-Project Info'!$AA$3:$AA$90=$K$102,ROW('01-Project Info'!$AB$3:$AB$90)-ROW('01-Project Info'!$AB$3)+1),ROWS('01-Project Info'!$AB$3:$AB7))),"")</f>
        <v/>
      </c>
      <c r="C106" s="182" t="n"/>
      <c r="D106" s="182" t="n"/>
      <c r="E106" s="182" t="n"/>
      <c r="F106" s="182" t="n"/>
      <c r="X106" s="14" t="n"/>
    </row>
    <row r="107" ht="15" customFormat="1" customHeight="1" s="6">
      <c r="A107" s="14">
        <f>IF(B107&lt;&gt;"","•","")</f>
        <v/>
      </c>
      <c r="B107" s="6">
        <f t="array" ref="B107">IFERROR(INDEX('01-Project Info'!$AB$3:$AB$90,SMALL(IF('01-Project Info'!$AA$3:$AA$90=$K$102,ROW('01-Project Info'!$AB$3:$AB$90)-ROW('01-Project Info'!$AB$3)+1),ROWS('01-Project Info'!$AB$3:$AB8))),"")</f>
        <v/>
      </c>
      <c r="X107" s="14" t="n"/>
      <c r="Y107" s="9" t="n"/>
    </row>
    <row r="108" ht="15" customFormat="1" customHeight="1" s="6">
      <c r="A108" s="14">
        <f>IF(B108&lt;&gt;"","•","")</f>
        <v/>
      </c>
      <c r="B108" s="6">
        <f t="array" ref="B108">IFERROR(INDEX('01-Project Info'!$AB$3:$AB$90,SMALL(IF('01-Project Info'!$AA$3:$AA$90=$K$102,ROW('01-Project Info'!$AB$3:$AB$90)-ROW('01-Project Info'!$AB$3)+1),ROWS('01-Project Info'!$AB$3:$AB9))),"")</f>
        <v/>
      </c>
      <c r="E108" s="166" t="n"/>
      <c r="X108" s="14" t="n"/>
    </row>
    <row r="109" ht="15" customFormat="1" customHeight="1" s="6">
      <c r="A109" s="14">
        <f>IF(B109&lt;&gt;"","•","")</f>
        <v/>
      </c>
      <c r="B109" s="6">
        <f t="array" ref="B109">IFERROR(INDEX('01-Project Info'!$AB$3:$AB$90,SMALL(IF('01-Project Info'!$AA$3:$AA$90=$K$102,ROW('01-Project Info'!$AB$3:$AB$90)-ROW('01-Project Info'!$AB$3)+1),ROWS('01-Project Info'!$AB$3:$AB10))),"")</f>
        <v/>
      </c>
      <c r="X109" s="14" t="n"/>
    </row>
    <row r="110" ht="15" customFormat="1" customHeight="1" s="6">
      <c r="A110" s="14">
        <f>IF(B110&lt;&gt;"","•","")</f>
        <v/>
      </c>
      <c r="B110" s="6">
        <f t="array" ref="B110">IFERROR(INDEX('01-Project Info'!$AB$3:$AB$90,SMALL(IF('01-Project Info'!$AA$3:$AA$90=$K$102,ROW('01-Project Info'!$AB$3:$AB$90)-ROW('01-Project Info'!$AB$3)+1),ROWS('01-Project Info'!$AB$3:$AB11))),"")</f>
        <v/>
      </c>
      <c r="X110" s="14" t="n"/>
    </row>
    <row r="111" ht="15" customFormat="1" customHeight="1" s="6">
      <c r="A111" s="14">
        <f>IF(B111&lt;&gt;"","•","")</f>
        <v/>
      </c>
      <c r="B111" s="6">
        <f t="array" ref="B111">IFERROR(INDEX('01-Project Info'!$AB$3:$AB$90,SMALL(IF('01-Project Info'!$AA$3:$AA$90=$K$102,ROW('01-Project Info'!$AB$3:$AB$90)-ROW('01-Project Info'!$AB$3)+1),ROWS('01-Project Info'!$AB$3:$AB12))),"")</f>
        <v/>
      </c>
      <c r="X111" s="14" t="n"/>
    </row>
    <row r="112" ht="15" customFormat="1" customHeight="1" s="6">
      <c r="T112" s="6">
        <f t="array" ref="T112">IFERROR(INDEX('01-Project Info'!$AB$3:$AB$40,SMALL(IF('01-Project Info'!$AA$3:$AA$40=$K$102,ROW('01-Project Info'!$AB$3:$AB$40)-ROW('01-Project Info'!$AB$3)+1),ROWS('01-Project Info'!$AB$3:$AB16))),"")</f>
        <v/>
      </c>
      <c r="U112" s="12" t="n"/>
      <c r="V112" s="9" t="n"/>
      <c r="W112" s="12" t="n"/>
    </row>
    <row r="113" ht="15" customHeight="1">
      <c r="A113" s="65" t="n">
        <v>3.4</v>
      </c>
      <c r="B113" s="65" t="inlineStr">
        <is>
          <t>Project Resources</t>
        </is>
      </c>
      <c r="T113" s="6">
        <f t="array" ref="T113">IFERROR(INDEX('01-Project Info'!$AB$3:$AB$40,SMALL(IF('01-Project Info'!$AA$3:$AA$40=$K$102,ROW('01-Project Info'!$AB$3:$AB$40)-ROW('01-Project Info'!$AB$3)+1),ROWS('01-Project Info'!$AB$3:$AB17))),"")</f>
        <v/>
      </c>
      <c r="U113" s="230" t="n"/>
      <c r="V113" s="229" t="n"/>
      <c r="W113" s="230" t="n"/>
      <c r="X113" s="6" t="n"/>
    </row>
    <row r="114" ht="15" customHeight="1">
      <c r="A114" s="65" t="n"/>
      <c r="B114" s="182" t="inlineStr">
        <is>
          <t>Our key personnel proposed for this project are as follows:</t>
        </is>
      </c>
      <c r="K114" t="inlineStr">
        <is>
          <t>Director/Mechanical Engineer</t>
        </is>
      </c>
      <c r="N114" t="inlineStr">
        <is>
          <t>-</t>
        </is>
      </c>
      <c r="O114" t="inlineStr">
        <is>
          <t>Felix Ye (ME CPEng NER RPEQ DBP)</t>
        </is>
      </c>
      <c r="T114" s="9" t="n"/>
      <c r="U114" s="230" t="n"/>
      <c r="V114" s="229" t="n"/>
      <c r="W114" s="230" t="n"/>
      <c r="X114" s="6" t="n"/>
    </row>
    <row r="115" ht="15" customHeight="1">
      <c r="A115" s="65" t="n"/>
      <c r="B115" t="inlineStr">
        <is>
          <t>Director/Mechanical Engineer</t>
        </is>
      </c>
      <c r="E115" s="96" t="inlineStr">
        <is>
          <t>-    Felix Ye (ME CPEng NER RPEQ DBP)</t>
        </is>
      </c>
      <c r="K115" t="inlineStr">
        <is>
          <t xml:space="preserve">Director/Building Efficiency </t>
        </is>
      </c>
      <c r="N115" t="inlineStr">
        <is>
          <t>-</t>
        </is>
      </c>
      <c r="O115" t="inlineStr">
        <is>
          <t>Freeman Jin (CPEng CMVP CEC Design PMP)</t>
        </is>
      </c>
      <c r="T115" s="182" t="n"/>
      <c r="U115" s="9" t="n"/>
      <c r="V115" s="229" t="n"/>
      <c r="W115" s="229" t="n"/>
      <c r="X115" s="6" t="n"/>
    </row>
    <row r="116" ht="15" customHeight="1">
      <c r="B116" t="inlineStr">
        <is>
          <t>We confirm that we will not engage any sub-consultants.</t>
        </is>
      </c>
      <c r="E116" s="6" t="n"/>
      <c r="K116" t="inlineStr">
        <is>
          <t>Director/Mechanical Engineer</t>
        </is>
      </c>
      <c r="N116" t="inlineStr">
        <is>
          <t>-</t>
        </is>
      </c>
      <c r="O116" t="inlineStr">
        <is>
          <t>Freeman Jin (CPEng NER RBP RPEQ PMP)</t>
        </is>
      </c>
      <c r="T116" s="182" t="n"/>
      <c r="U116" s="182" t="n"/>
      <c r="V116" s="182" t="n"/>
      <c r="W116" s="182" t="n"/>
      <c r="X116" s="6" t="n"/>
    </row>
    <row r="117" ht="15" customFormat="1" customHeight="1" s="9">
      <c r="B117" s="6" t="n"/>
      <c r="C117" s="6" t="n"/>
      <c r="D117" s="22" t="n"/>
      <c r="E117" s="22" t="n"/>
      <c r="F117" s="22" t="n"/>
      <c r="G117" s="22" t="n"/>
      <c r="H117" s="22" t="n"/>
      <c r="T117" s="6" t="n"/>
      <c r="U117" s="6" t="n"/>
      <c r="X117" s="6" t="n"/>
    </row>
    <row r="118" ht="19.9" customFormat="1" customHeight="1" s="6">
      <c r="A118" s="66" t="inlineStr">
        <is>
          <t>4</t>
        </is>
      </c>
      <c r="B118" s="65" t="inlineStr">
        <is>
          <t>INSURANCE DETAILS</t>
        </is>
      </c>
      <c r="D118" s="22" t="n"/>
      <c r="E118" s="22" t="n"/>
      <c r="F118" s="22" t="n"/>
      <c r="G118" s="22" t="n"/>
      <c r="H118" s="22" t="n"/>
      <c r="I118" s="64" t="n"/>
      <c r="K118" s="65" t="n"/>
      <c r="M118" s="22" t="n"/>
      <c r="N118" s="22" t="n"/>
      <c r="P118" s="22" t="n"/>
      <c r="V118" s="166" t="n"/>
    </row>
    <row r="119" ht="19.9" customFormat="1" customHeight="1" s="6">
      <c r="B119" s="185" t="inlineStr">
        <is>
          <t>We currently hold the following insurances to as required by authorities</t>
        </is>
      </c>
    </row>
    <row r="120" ht="15" customHeight="1">
      <c r="B120" s="59" t="inlineStr">
        <is>
          <t>Insurance type</t>
        </is>
      </c>
      <c r="C120" s="59" t="n"/>
      <c r="D120" s="183" t="inlineStr">
        <is>
          <t>Insurer</t>
        </is>
      </c>
      <c r="E120" s="233" t="n"/>
      <c r="F120" s="183" t="inlineStr">
        <is>
          <t>Amount</t>
        </is>
      </c>
      <c r="G120" s="233" t="n"/>
      <c r="H120" s="12" t="n"/>
      <c r="K120" s="34" t="n"/>
      <c r="L120" s="34" t="n"/>
      <c r="M120" s="30" t="n"/>
      <c r="N120" s="195" t="n"/>
      <c r="O120" s="9" t="n"/>
      <c r="P120" s="12" t="n"/>
      <c r="X120" s="6" t="n"/>
    </row>
    <row r="121" ht="15" customHeight="1">
      <c r="B121" s="59" t="inlineStr">
        <is>
          <t>Professional indemnity</t>
        </is>
      </c>
      <c r="C121" s="59" t="n"/>
      <c r="D121" s="183" t="inlineStr">
        <is>
          <t>Allianz</t>
        </is>
      </c>
      <c r="E121" s="233" t="n"/>
      <c r="F121" s="234" t="n">
        <v>10000000</v>
      </c>
      <c r="G121" s="233" t="n"/>
      <c r="H121" s="230" t="n"/>
      <c r="I121" s="9" t="n"/>
      <c r="K121" s="34" t="n"/>
      <c r="L121" s="34" t="n"/>
      <c r="M121" s="30" t="n"/>
      <c r="N121" s="235" t="n"/>
      <c r="O121" s="229" t="n"/>
      <c r="P121" s="230" t="n"/>
      <c r="T121" s="6" t="n"/>
      <c r="U121" s="6" t="n"/>
      <c r="V121" s="6" t="n"/>
      <c r="W121" s="6" t="n"/>
      <c r="X121" s="6" t="n"/>
    </row>
    <row r="122" ht="15" customHeight="1">
      <c r="B122" s="59" t="inlineStr">
        <is>
          <t>Public Liability</t>
        </is>
      </c>
      <c r="C122" s="59" t="n"/>
      <c r="D122" s="183" t="inlineStr">
        <is>
          <t>CGU</t>
        </is>
      </c>
      <c r="E122" s="233" t="n"/>
      <c r="F122" s="234" t="n">
        <v>20000000</v>
      </c>
      <c r="G122" s="233" t="n"/>
      <c r="H122" s="230" t="n"/>
      <c r="K122" s="34" t="n"/>
      <c r="L122" s="34" t="n"/>
      <c r="M122" s="30" t="n"/>
      <c r="N122" s="235" t="n"/>
      <c r="O122" s="229" t="n"/>
      <c r="P122" s="104" t="n"/>
      <c r="Q122" s="9" t="n"/>
      <c r="T122" s="12" t="n"/>
    </row>
    <row r="123" ht="19.9" customHeight="1">
      <c r="B123" s="182" t="inlineStr">
        <is>
          <t>Copies of insurance certificate are available upon request.</t>
        </is>
      </c>
      <c r="C123" s="182" t="n"/>
      <c r="D123" s="182" t="n"/>
      <c r="E123" s="9" t="n"/>
      <c r="F123" s="229" t="n"/>
      <c r="G123" s="229" t="n"/>
      <c r="H123" s="230" t="n"/>
      <c r="K123" s="182" t="n"/>
      <c r="L123" s="182" t="n"/>
      <c r="M123" s="182" t="n"/>
      <c r="N123" s="9" t="n"/>
      <c r="O123" s="229" t="n"/>
      <c r="P123" s="104" t="n"/>
      <c r="Q123" s="9" t="n"/>
      <c r="T123" s="230" t="n"/>
    </row>
    <row r="124" ht="15" customHeight="1">
      <c r="B124" s="182" t="n"/>
      <c r="C124" s="182" t="n"/>
      <c r="D124" s="182" t="n"/>
      <c r="E124" s="182" t="n"/>
      <c r="F124" s="182" t="n"/>
      <c r="G124" s="182" t="n"/>
      <c r="H124" s="182" t="n"/>
      <c r="I124" s="182" t="n"/>
      <c r="K124" s="182" t="n"/>
      <c r="L124" s="182" t="n"/>
      <c r="M124" s="182" t="n"/>
      <c r="N124" s="182" t="n"/>
      <c r="O124" s="182" t="n"/>
      <c r="P124" s="104" t="n"/>
      <c r="Q124" s="9" t="n"/>
      <c r="T124" s="230" t="n"/>
    </row>
    <row r="125" ht="19.9" customFormat="1" customHeight="1" s="6">
      <c r="A125" s="66" t="inlineStr">
        <is>
          <t>5</t>
        </is>
      </c>
      <c r="B125" s="65" t="inlineStr">
        <is>
          <t>CONDITIONS OF ENGAGEMENT</t>
        </is>
      </c>
      <c r="C125" s="67" t="n"/>
      <c r="I125" s="64" t="n"/>
      <c r="K125" s="65" t="n"/>
      <c r="L125" s="67" t="n"/>
      <c r="P125" s="104" t="n"/>
      <c r="Q125" s="182" t="n"/>
      <c r="T125" s="229" t="n"/>
    </row>
    <row r="126" ht="15" customHeight="1">
      <c r="A126" s="199" t="n"/>
      <c r="B126" s="180" t="inlineStr">
        <is>
          <t>We confirm that this will be a direct commission from your firm.  
You may accept the offer by completing the Signature of Acceptance form at the end of this document, but if you do not, your continued instructions to us will constitute your acceptance of the offer.</t>
        </is>
      </c>
      <c r="P126" s="104" t="n"/>
      <c r="Q126" s="182" t="n"/>
      <c r="T126" s="182" t="n"/>
    </row>
    <row r="127" ht="15" customHeight="1">
      <c r="A127" s="199" t="n"/>
      <c r="P127" s="104" t="n"/>
    </row>
    <row r="128" ht="15" customHeight="1">
      <c r="A128" s="199" t="n"/>
      <c r="P128" s="104" t="n"/>
    </row>
    <row r="129" ht="15" customHeight="1">
      <c r="A129" s="199" t="n"/>
      <c r="P129" s="104" t="n"/>
      <c r="Q129" s="6" t="n"/>
      <c r="T129" s="6" t="n"/>
    </row>
    <row r="130" ht="15" customHeight="1">
      <c r="A130" s="199" t="n"/>
      <c r="B130" s="17" t="n"/>
      <c r="C130" s="17" t="n"/>
      <c r="D130" s="17" t="n"/>
      <c r="E130" s="17" t="n"/>
      <c r="F130" s="17" t="n"/>
      <c r="G130" s="17" t="n"/>
      <c r="H130" s="17" t="n"/>
      <c r="I130" s="17" t="n"/>
    </row>
    <row r="131" ht="19.9" customFormat="1" customHeight="1" s="6">
      <c r="A131" s="66" t="inlineStr">
        <is>
          <t>6</t>
        </is>
      </c>
      <c r="B131" s="65" t="inlineStr">
        <is>
          <t>FEE</t>
        </is>
      </c>
      <c r="D131" s="22" t="n"/>
      <c r="E131" s="22" t="n"/>
      <c r="F131" s="22" t="n"/>
      <c r="G131" s="22" t="n"/>
      <c r="H131" s="22" t="n"/>
      <c r="I131" s="64" t="n"/>
      <c r="K131" s="65" t="n"/>
      <c r="M131" s="22" t="n"/>
      <c r="N131" s="22" t="n"/>
      <c r="O131" s="22" t="n"/>
      <c r="P131" s="22" t="n"/>
    </row>
    <row r="132" ht="15" customHeight="1">
      <c r="A132" s="28" t="inlineStr">
        <is>
          <t>6.1</t>
        </is>
      </c>
      <c r="B132" s="3" t="inlineStr">
        <is>
          <t>Fee Proposal Details</t>
        </is>
      </c>
      <c r="C132" s="5" t="n"/>
      <c r="E132" s="11" t="n"/>
      <c r="F132" s="22" t="n"/>
      <c r="G132" s="22" t="n"/>
      <c r="H132" s="22" t="n"/>
      <c r="I132" s="28" t="n"/>
      <c r="K132" s="3" t="n"/>
      <c r="L132" s="5" t="n"/>
      <c r="N132" s="11" t="n"/>
      <c r="O132" s="22" t="n"/>
      <c r="P132" s="22" t="n"/>
    </row>
    <row r="133" ht="15" customHeight="1">
      <c r="B133" s="180" t="inlineStr">
        <is>
          <t>We are pleased to outline below our lump sum fees for the provision of services to be undertaken in accordance with the aforementioned scope of service.</t>
        </is>
      </c>
    </row>
    <row r="134" ht="19.9" customHeight="1"/>
    <row r="135" ht="15" customHeight="1">
      <c r="B135" s="124" t="inlineStr">
        <is>
          <t>Services</t>
        </is>
      </c>
      <c r="C135" s="236" t="n"/>
      <c r="D135" s="236" t="n"/>
      <c r="E135" s="233" t="n"/>
      <c r="F135" s="124" t="inlineStr">
        <is>
          <t>Total ex.GST</t>
        </is>
      </c>
      <c r="G135" s="124" t="inlineStr">
        <is>
          <t>Total in.GST</t>
        </is>
      </c>
      <c r="H135" s="12" t="n"/>
      <c r="K135" s="34" t="n"/>
      <c r="L135" s="195" t="n"/>
      <c r="M135" s="237" t="n"/>
      <c r="N135" s="195" t="n"/>
      <c r="O135" s="237" t="n"/>
      <c r="P135" s="30" t="n"/>
    </row>
    <row r="136" ht="15" customHeight="1">
      <c r="B136" s="215" t="inlineStr">
        <is>
          <t>Demo project2</t>
        </is>
      </c>
      <c r="C136" s="236" t="n"/>
      <c r="D136" s="236" t="n"/>
      <c r="E136" s="233" t="n"/>
      <c r="F136" s="238" t="n">
        <v>1500</v>
      </c>
      <c r="G136" s="238">
        <f>F136*1.1</f>
        <v/>
      </c>
      <c r="H136" s="230" t="n"/>
      <c r="I136" s="9" t="n"/>
      <c r="K136" s="34" t="n"/>
      <c r="L136" s="195" t="n"/>
      <c r="M136" s="237" t="n"/>
      <c r="N136" s="195" t="n"/>
      <c r="O136" s="237" t="n"/>
      <c r="P136" s="239" t="n"/>
    </row>
    <row r="137" outlineLevel="1" ht="15" customHeight="1">
      <c r="B137" s="240" t="n"/>
      <c r="C137" s="236" t="n"/>
      <c r="D137" s="236" t="n"/>
      <c r="E137" s="233" t="n"/>
      <c r="F137" s="238" t="n"/>
      <c r="G137" s="238">
        <f>F137*1.1</f>
        <v/>
      </c>
      <c r="H137" s="230" t="n"/>
      <c r="I137" s="9" t="n"/>
      <c r="K137" s="34" t="n"/>
      <c r="L137" s="195" t="n"/>
      <c r="M137" s="195" t="n"/>
      <c r="N137" s="195" t="n"/>
      <c r="O137" s="195" t="n"/>
      <c r="P137" s="239" t="n"/>
    </row>
    <row r="138" outlineLevel="1" ht="15" customHeight="1">
      <c r="B138" s="240" t="n"/>
      <c r="C138" s="236" t="n"/>
      <c r="D138" s="236" t="n"/>
      <c r="E138" s="233" t="n"/>
      <c r="F138" s="238" t="n"/>
      <c r="G138" s="238">
        <f>F138*1.1</f>
        <v/>
      </c>
      <c r="H138" s="230" t="n"/>
      <c r="I138" s="9" t="n"/>
      <c r="K138" s="34" t="n"/>
      <c r="L138" s="195" t="n"/>
      <c r="M138" s="195" t="n"/>
      <c r="N138" s="195" t="n"/>
      <c r="O138" s="195" t="n"/>
      <c r="P138" s="239" t="n"/>
    </row>
    <row r="139" outlineLevel="1">
      <c r="C139" s="241" t="inlineStr">
        <is>
          <t>Total</t>
        </is>
      </c>
      <c r="F139" s="242">
        <f>SUM(F136:F138)</f>
        <v/>
      </c>
      <c r="G139" s="242">
        <f>SUM(G136:G138)</f>
        <v/>
      </c>
      <c r="H139" s="230" t="n"/>
      <c r="K139" s="196" t="n"/>
      <c r="L139" s="23" t="n"/>
      <c r="M139" s="23" t="n"/>
      <c r="N139" s="23" t="n"/>
      <c r="O139" s="237" t="n"/>
      <c r="P139" s="239" t="n"/>
    </row>
    <row r="140">
      <c r="C140" s="241" t="n"/>
      <c r="D140" s="241" t="n"/>
      <c r="E140" s="241" t="n"/>
      <c r="F140" s="242" t="n"/>
      <c r="G140" s="242" t="n"/>
      <c r="H140" s="230" t="n"/>
      <c r="K140" s="196" t="n"/>
      <c r="L140" s="196" t="n"/>
      <c r="M140" s="196" t="n"/>
      <c r="N140" s="196" t="n"/>
      <c r="O140" s="196" t="n"/>
      <c r="P140" s="239" t="n"/>
    </row>
    <row r="141" ht="15" customHeight="1">
      <c r="A141" s="28" t="inlineStr">
        <is>
          <t>6.2</t>
        </is>
      </c>
      <c r="B141" s="3" t="inlineStr">
        <is>
          <t>Hourly Rates</t>
        </is>
      </c>
      <c r="C141" s="182" t="n"/>
      <c r="D141" s="182" t="n"/>
      <c r="E141" s="9" t="n"/>
      <c r="F141" s="229" t="n"/>
      <c r="G141" s="229" t="n"/>
      <c r="H141" s="230" t="n"/>
      <c r="K141" s="196" t="n"/>
      <c r="L141" s="23" t="n"/>
      <c r="M141" s="23" t="n"/>
      <c r="N141" s="23" t="n"/>
      <c r="O141" s="237" t="n"/>
      <c r="P141" s="239" t="n"/>
    </row>
    <row r="142">
      <c r="B142" s="180" t="inlineStr">
        <is>
          <t>We only provide 2 free amendments. Any additional work required beyond the scope defined will be charged at hourly rates. The following rates (GST exclusive) are current to project completion.</t>
        </is>
      </c>
    </row>
    <row r="143">
      <c r="A143" s="28" t="n"/>
    </row>
    <row r="144">
      <c r="A144" s="28" t="n"/>
    </row>
    <row r="145" ht="15" customHeight="1">
      <c r="B145" t="inlineStr">
        <is>
          <t>Engineer</t>
        </is>
      </c>
      <c r="D145" t="inlineStr">
        <is>
          <t>-</t>
        </is>
      </c>
      <c r="E145" s="243" t="n">
        <v>280</v>
      </c>
      <c r="F145" s="243" t="inlineStr">
        <is>
          <t>per hour</t>
        </is>
      </c>
      <c r="H145" s="244" t="n"/>
      <c r="N145" s="243" t="n"/>
      <c r="O145" s="243" t="n"/>
    </row>
    <row r="146">
      <c r="B146" t="inlineStr">
        <is>
          <t>Administration</t>
        </is>
      </c>
      <c r="D146" t="inlineStr">
        <is>
          <t>-</t>
        </is>
      </c>
      <c r="E146" s="243" t="n">
        <v>150</v>
      </c>
      <c r="F146" s="243" t="inlineStr">
        <is>
          <t>per hour</t>
        </is>
      </c>
      <c r="H146" s="244" t="n"/>
      <c r="N146" s="243" t="n"/>
      <c r="O146" s="243" t="n"/>
    </row>
    <row r="147">
      <c r="B147" t="inlineStr">
        <is>
          <t>Site Visit/Meeting(extra)</t>
        </is>
      </c>
      <c r="D147" t="inlineStr">
        <is>
          <t>-</t>
        </is>
      </c>
      <c r="E147" s="243" t="n">
        <v>450</v>
      </c>
      <c r="F147" s="243" t="inlineStr">
        <is>
          <t>per 3 hour section inclusive travelling</t>
        </is>
      </c>
      <c r="H147" s="244" t="n"/>
      <c r="N147" s="243" t="n"/>
      <c r="O147" s="243" t="n"/>
    </row>
    <row r="148">
      <c r="E148" s="243" t="n"/>
      <c r="F148" s="243" t="n"/>
      <c r="H148" s="244" t="n"/>
      <c r="N148" s="243" t="n"/>
      <c r="O148" s="243" t="n"/>
    </row>
    <row r="149" ht="15" customHeight="1">
      <c r="A149" s="28" t="inlineStr">
        <is>
          <t>6.3</t>
        </is>
      </c>
      <c r="B149" s="3" t="inlineStr">
        <is>
          <t>Claiming of Fees</t>
        </is>
      </c>
      <c r="E149" s="243" t="n"/>
      <c r="F149" s="243" t="n"/>
      <c r="H149" s="244" t="n"/>
      <c r="N149" s="243" t="n"/>
      <c r="O149" s="243" t="n"/>
    </row>
    <row r="150">
      <c r="B150" s="9" t="inlineStr">
        <is>
          <t>Payment is due within 14 days of the date of invoice.</t>
        </is>
      </c>
      <c r="C150" s="241" t="n"/>
      <c r="D150" s="241" t="n"/>
      <c r="E150" s="241" t="n"/>
      <c r="F150" s="242" t="n"/>
      <c r="G150" s="242" t="n"/>
      <c r="H150" s="230" t="n"/>
      <c r="P150" s="104" t="n"/>
    </row>
    <row r="151">
      <c r="A151" s="24" t="n"/>
      <c r="B151" s="24" t="n"/>
      <c r="C151" s="24" t="n"/>
      <c r="D151" s="24" t="n"/>
      <c r="E151" s="24" t="n"/>
      <c r="F151" s="24" t="n"/>
      <c r="G151" s="24" t="n"/>
      <c r="H151" s="24" t="n"/>
      <c r="I151" s="24" t="n"/>
    </row>
    <row r="152" ht="19.9" customFormat="1" customHeight="1" s="6">
      <c r="A152" s="66" t="inlineStr">
        <is>
          <t>7</t>
        </is>
      </c>
      <c r="B152" s="65" t="inlineStr">
        <is>
          <t>SIGNATURE AND APPROVAL</t>
        </is>
      </c>
      <c r="K152" s="65" t="n"/>
    </row>
    <row r="153">
      <c r="A153" s="28" t="n"/>
      <c r="B153" s="3">
        <f>"RE: " &amp; '01-Project Info'!B1</f>
        <v/>
      </c>
      <c r="K153" s="3" t="n"/>
    </row>
    <row r="154">
      <c r="A154" s="28" t="n"/>
      <c r="B154" s="3" t="n"/>
      <c r="C154" s="199" t="inlineStr">
        <is>
          <t>Client</t>
        </is>
      </c>
      <c r="D154" s="199" t="n"/>
      <c r="E154" s="199" t="n"/>
      <c r="F154" s="199" t="inlineStr">
        <is>
          <t>Engineer</t>
        </is>
      </c>
      <c r="K154" s="3" t="n"/>
      <c r="L154" s="39" t="n"/>
      <c r="M154" s="39" t="n"/>
      <c r="N154" s="39" t="n"/>
      <c r="O154" s="39" t="n"/>
    </row>
    <row r="155">
      <c r="B155" s="182" t="inlineStr">
        <is>
          <t>Company:</t>
        </is>
      </c>
      <c r="F155" t="inlineStr">
        <is>
          <t>Premium Consulting Engineers</t>
        </is>
      </c>
      <c r="K155" s="26" t="n"/>
    </row>
    <row r="156">
      <c r="B156" s="182" t="n"/>
      <c r="K156" s="26" t="n"/>
    </row>
    <row r="157">
      <c r="B157" s="182" t="inlineStr">
        <is>
          <t>Full Name:</t>
        </is>
      </c>
      <c r="F157" t="inlineStr">
        <is>
          <t>Felix Ye</t>
        </is>
      </c>
      <c r="K157" s="26" t="n"/>
    </row>
    <row r="158">
      <c r="B158" s="182" t="n"/>
      <c r="F158" t="inlineStr">
        <is>
          <t>Director/Mechanical Engineer</t>
        </is>
      </c>
      <c r="K158" s="26" t="n"/>
    </row>
    <row r="159">
      <c r="B159" s="182" t="n"/>
      <c r="F159" t="inlineStr">
        <is>
          <t>NSW Fair Trading C9 Certifier</t>
        </is>
      </c>
    </row>
    <row r="160">
      <c r="B160" s="182" t="n"/>
      <c r="F160" t="inlineStr">
        <is>
          <t>NSW Fair Trading Professional Engineer</t>
        </is>
      </c>
    </row>
    <row r="161">
      <c r="B161" s="182" t="n"/>
      <c r="F161" s="3" t="inlineStr">
        <is>
          <t>M.E  CPEng NER  RPEQ</t>
        </is>
      </c>
      <c r="O161" s="3" t="n"/>
    </row>
    <row r="162">
      <c r="B162" s="182" t="n"/>
      <c r="F162" t="inlineStr">
        <is>
          <t>M: 0426 076 689</t>
        </is>
      </c>
      <c r="K162" s="26" t="n"/>
    </row>
    <row r="163" ht="15" customHeight="1">
      <c r="B163" s="182" t="inlineStr">
        <is>
          <t>Signature:</t>
        </is>
      </c>
      <c r="K163" s="26" t="n"/>
    </row>
    <row r="164" ht="15" customHeight="1">
      <c r="B164" s="14" t="n"/>
      <c r="K164" s="26" t="n"/>
    </row>
    <row r="165" ht="15" customHeight="1">
      <c r="B165" s="14" t="n"/>
      <c r="K165" s="26" t="n"/>
    </row>
    <row r="166" ht="15" customHeight="1">
      <c r="B166" s="14" t="n"/>
      <c r="K166" s="26" t="n"/>
    </row>
    <row r="167" ht="15" customHeight="1">
      <c r="B167" s="14" t="n"/>
      <c r="K167" s="26" t="n"/>
    </row>
    <row r="168">
      <c r="B168" s="14" t="inlineStr">
        <is>
          <t>Date:</t>
        </is>
      </c>
      <c r="F168" s="245">
        <f>TODAY()</f>
        <v/>
      </c>
      <c r="K168" s="26" t="n"/>
    </row>
    <row r="169" ht="19.9" customHeight="1">
      <c r="A169" s="68" t="inlineStr">
        <is>
          <t>TERMS AND CONDITIONS</t>
        </is>
      </c>
      <c r="C169" s="8" t="n"/>
      <c r="I169" s="28" t="n"/>
      <c r="K169" s="3" t="n"/>
      <c r="L169" s="8" t="n"/>
    </row>
    <row r="170" ht="25.15" customHeight="1">
      <c r="A170" s="11" t="n">
        <v>1</v>
      </c>
      <c r="B170" s="197" t="inlineStr">
        <is>
          <t>The Consultant shall provide to the Client the consulting services described in the accompanying letter together with such other services as may be agreed from time to time (the "Services").</t>
        </is>
      </c>
    </row>
    <row r="171" ht="25.15" customHeight="1">
      <c r="A171" s="11" t="n">
        <v>2</v>
      </c>
      <c r="B171" s="197" t="inlineStr">
        <is>
          <t>The Consultant shall provide the Services with such skill, care and diligence as is generally exercised by competent members of the consulting profession performing services of a similar nature, at the time the Services are provided.</t>
        </is>
      </c>
    </row>
    <row r="172" ht="34.9" customHeight="1">
      <c r="A172" s="11" t="n">
        <v>3</v>
      </c>
      <c r="B172" s="197" t="inlineStr">
        <is>
          <t>The Services will be performed at either or both the site of the project (the "Site") or at other places reasonably required by the Client. Where the locations of the Consultant’s work are not under the Consultant’s control (including the Site), the Client must provide reasonable access to allow the Consultant to fulfil its obligations (including to provide the Services).</t>
        </is>
      </c>
    </row>
    <row r="173" ht="45" customHeight="1">
      <c r="A173" s="11" t="n">
        <v>4</v>
      </c>
      <c r="B173" s="197" t="inlineStr">
        <is>
          <t>The Client shall, at its own cost, as soon as practicable make available to the Consultant all information, documents and other particulars relating to the Client's requirement for the project as is necessary for the Consultant to carry out the services as expressly set out in this Agreement (the "Requirements"). The Consultant is entitled to rely on such information, documents and other particulars as are provided by the Client pursuant to or in connection with this Agreement.</t>
        </is>
      </c>
    </row>
    <row r="174" ht="12" customHeight="1">
      <c r="A174" s="11" t="n">
        <v>5</v>
      </c>
      <c r="B174" s="197" t="inlineStr">
        <is>
          <t>The Client shall pay to the Consultant:</t>
        </is>
      </c>
    </row>
    <row r="175" ht="25.15" customHeight="1">
      <c r="A175" s="11" t="n"/>
      <c r="B175" s="197" t="inlineStr">
        <is>
          <t>a)      the Fee and the Reimbursable Expenses as set out in the accompanying letter together with such other amounts in respect of other services agreed to be provided;</t>
        </is>
      </c>
    </row>
    <row r="176" ht="34.9" customHeight="1">
      <c r="A176" s="11" t="n"/>
      <c r="B176" s="197" t="inlineStr">
        <is>
          <t>b)      reasonable adjustments to the Fee and the Reimbursable Expenses to reflect the additional costs, expenses, liabilities, losses or other amounts incurred or suffered by the Consultant in the performance of the Services and arising out of or in connection with any event or matter beyond the Consultant’s control; and</t>
        </is>
      </c>
    </row>
    <row r="177" ht="25.15" customHeight="1">
      <c r="A177" s="11" t="n"/>
      <c r="B177" s="197" t="inlineStr">
        <is>
          <t>c)      to the extent that amounts payable under this Agreement are not expressed to be GST inclusive, an additional amount for the GST incurred by the Consultant in relation to the supply of the Services ("GST").</t>
        </is>
      </c>
    </row>
    <row r="178" ht="25.15" customHeight="1">
      <c r="A178" s="11" t="n">
        <v>6</v>
      </c>
      <c r="B178" s="197" t="inlineStr">
        <is>
          <t>The Consultant may claim payment in accordance with the times set out in the accompanying letter or, if no time is set out, monthly in arrears. The Client must pay to the Consultant, without set-off or deduction:</t>
        </is>
      </c>
    </row>
    <row r="179" ht="12" customHeight="1">
      <c r="A179" s="11" t="n"/>
      <c r="B179" s="197" t="inlineStr">
        <is>
          <t>a)      the amount payable under this Agreement for the Services provided during the relevant period, within 15 days of the Consultant’s invoice; and</t>
        </is>
      </c>
    </row>
    <row r="180" ht="12" customHeight="1">
      <c r="A180" s="11" t="n"/>
      <c r="B180" s="197" t="inlineStr">
        <is>
          <t>b)      the GST payable under this Agreement for the Services provided during the relevant period, within 15 days of receiving a valid tax invoice.</t>
        </is>
      </c>
    </row>
    <row r="181" ht="34.9" customHeight="1">
      <c r="A181" s="11" t="n">
        <v>7</v>
      </c>
      <c r="B181" s="197" t="inlineStr">
        <is>
          <t xml:space="preserve"> If the Client does not pay the Consultant in accordance with this Agreement then, without prejudice to any other rights or remedies the Consultant may have, interest will be payable from the date of invoice until payment at a rate per annum equal to the Unsecured Personal Overdraft Rate as most recently published by Westpac, plus 1% per annum.</t>
        </is>
      </c>
    </row>
    <row r="182" ht="12" customHeight="1">
      <c r="A182" s="11" t="n">
        <v>8</v>
      </c>
      <c r="B182" s="197" t="inlineStr">
        <is>
          <t xml:space="preserve"> To the maximum extent permitted by law:</t>
        </is>
      </c>
    </row>
    <row r="183" ht="34.9" customHeight="1">
      <c r="A183" s="11" t="n"/>
      <c r="B183" s="197" t="inlineStr">
        <is>
          <t>a)      subject to paragraphs (b), (c) and (d) below, the Consultant’s liability to the Client arising out of or in connection with this Agreement (including the performance or non-performance of the Services), whether under the law of contract, in tort, in equity, under statute or otherwise, shall be limited in aggregate to the amount specified in the accompanying letter or $300,000, if no amount is stated in the letter.</t>
        </is>
      </c>
    </row>
    <row r="184" ht="25.15" customHeight="1">
      <c r="A184" s="11" t="n"/>
      <c r="B184" s="197" t="inlineStr">
        <is>
          <t>b)      the Consultant is not liable to the Client in respect of any indirect, consequential or special losses (including loss of profit, loss of business opportunity and payment of liquidated sums or damages under any other agreement);</t>
        </is>
      </c>
    </row>
    <row r="185" ht="34.9" customHeight="1">
      <c r="A185" s="11" t="n"/>
      <c r="B185" s="197" t="inlineStr">
        <is>
          <t>c)      the Consultant shall be deemed to have been discharged from all liability in respect of the Services whether under contract, in tort, in equity, under statute or otherwise, at the expiration of the period specified in the accompanying letter, or if no date is specified, on the expiration of 3 years from the completion of the Services;</t>
        </is>
      </c>
    </row>
    <row r="186" ht="25.15" customHeight="1">
      <c r="A186" s="11" t="n"/>
      <c r="B186" s="197" t="inlineStr">
        <is>
          <t>d)      if, and to the extent that, any of this clause is void as a result of section 68 of the Trade Practices Act 1974 (Cth), then the Consultant’s liability for a breach of a condition or warranty is limited to:</t>
        </is>
      </c>
    </row>
    <row r="187" ht="12" customHeight="1">
      <c r="A187" s="11" t="n"/>
      <c r="B187" s="197" t="inlineStr">
        <is>
          <t>(i)        the supplying of the relevant Services again; or</t>
        </is>
      </c>
    </row>
    <row r="188" ht="12" customHeight="1">
      <c r="A188" s="11" t="n"/>
      <c r="B188" s="197" t="inlineStr">
        <is>
          <t>(ii)       the payment of the cost of having the Services supplied again.</t>
        </is>
      </c>
    </row>
    <row r="189" ht="55.15" customHeight="1">
      <c r="A189" s="11" t="n">
        <v>9</v>
      </c>
      <c r="B189" s="197" t="inlineStr">
        <is>
          <t>Subject to the Client complying with its obligations under the Agreement, the Consultant grants to the Client a non-exclusive, royalty-free and irrevocable licence to use (and allow others to use) any intellectual property (including all drawings, reports, specifications, bills of quantity, calculations and other documents, including "works" as defined in the  Copyright Act 1968 (Cth) created or produced by the Consultant) arising out of provision of the Services ("IP Rights") for the purposes of completing the Project. As between the Client and the Consultant, the ownership of the IP Rights vests in the Consultant.</t>
        </is>
      </c>
    </row>
    <row r="190" ht="25.15" customHeight="1">
      <c r="A190" s="11" t="n">
        <v>10</v>
      </c>
      <c r="B190" s="197" t="inlineStr">
        <is>
          <t>Neither the client nor the Consultant shall disclose to third parties or use for any purpose (other than providing or benefiting from the Services) any information provided by the other unless:</t>
        </is>
      </c>
    </row>
    <row r="191" ht="12" customHeight="1">
      <c r="A191" s="11" t="n"/>
      <c r="B191" s="197" t="inlineStr">
        <is>
          <t>a)      required by law;</t>
        </is>
      </c>
    </row>
    <row r="192" ht="12" customHeight="1">
      <c r="A192" s="11" t="n"/>
      <c r="B192" s="197" t="inlineStr">
        <is>
          <t>b)      the information is already generally known to the public; or</t>
        </is>
      </c>
    </row>
    <row r="193" ht="12" customHeight="1">
      <c r="A193" s="11" t="n"/>
      <c r="B193" s="197" t="inlineStr">
        <is>
          <t>c)      the other consents to the disclosure.</t>
        </is>
      </c>
    </row>
    <row r="194" ht="12" customHeight="1">
      <c r="A194" s="11" t="n"/>
      <c r="B194" s="197" t="inlineStr">
        <is>
          <t>All documentation and materials containing confidential information provided by one party to the other shall be returned upon request.</t>
        </is>
      </c>
    </row>
    <row r="195" ht="12" customHeight="1">
      <c r="A195" s="11" t="n">
        <v>11</v>
      </c>
      <c r="B195" s="197" t="inlineStr">
        <is>
          <t>Any dispute or difference ("Dispute) between the Client and the Consultant may be notified by a party to the other party and the parties shall:</t>
        </is>
      </c>
    </row>
    <row r="196" ht="12" customHeight="1">
      <c r="A196" s="11" t="n"/>
      <c r="B196" s="197" t="inlineStr">
        <is>
          <t>a)      firstly meet to negotiate, in good faith, resolution of the Dispute; and</t>
        </is>
      </c>
    </row>
    <row r="197" ht="12" customHeight="1">
      <c r="A197" s="11" t="n"/>
      <c r="B197" s="41" t="n"/>
      <c r="C197" s="41" t="n"/>
      <c r="D197" s="41" t="n"/>
      <c r="E197" s="41" t="n"/>
      <c r="F197" s="41" t="n"/>
      <c r="G197" s="41" t="n"/>
      <c r="H197" s="41" t="n"/>
      <c r="I197" s="41" t="n"/>
      <c r="K197" s="41" t="n"/>
      <c r="L197" s="41" t="n"/>
      <c r="M197" s="41" t="n"/>
      <c r="N197" s="41" t="n"/>
      <c r="O197" s="41" t="n"/>
      <c r="P197" s="41" t="n"/>
    </row>
    <row r="198" ht="34.9" customHeight="1">
      <c r="A198" s="11" t="n"/>
      <c r="B198" s="197" t="inlineStr">
        <is>
          <t>b)      secondly, if negotiation fails to achieve a resolution of the Dispute within 5 working days of the notification of the Dispute, attend mediation, administered in accordance with procedures as set out by the Institute of Arbitrators and Mediators Australia, provided that this provision shall not prevent the Consultant from instituting legal action at any time to recover moneys owing by the Client to the Consultant.</t>
        </is>
      </c>
    </row>
    <row r="199" ht="25.15" customHeight="1">
      <c r="A199" s="11" t="n">
        <v>12</v>
      </c>
      <c r="B199" s="197" t="inlineStr">
        <is>
          <t>The Client may, without prejudice to any other rights or remedies it may have, by written notice served on the Consultant terminate its obligations under this Agreement:</t>
        </is>
      </c>
    </row>
    <row r="200" ht="25.15" customHeight="1">
      <c r="A200" s="11" t="n"/>
      <c r="B200" s="197" t="inlineStr">
        <is>
          <t>a)      if the Consultant is in breach of the terms of the Agreement and the breach has not been remedied within 28 days of a written notice served by the Client on the Consultant specifying the breach and requiring the breach to be remedied; or</t>
        </is>
      </c>
    </row>
    <row r="201" ht="12" customHeight="1">
      <c r="A201" s="11" t="n"/>
      <c r="B201" s="197" t="inlineStr">
        <is>
          <t>b)      upon the Client giving the Consultant 60 days' written notice of its intention to do so; or</t>
        </is>
      </c>
    </row>
    <row r="202" ht="25.15" customHeight="1">
      <c r="A202" s="11" t="n"/>
      <c r="B202" s="197" t="inlineStr">
        <is>
          <t>c)      if the Consultant informs the Client that it is insolvent, becomes bankrupt, or becomes subject to any official management, receivership, liquidation, provisional liquidation, voluntary administration, winding up or external administration ("Insolvency Event").</t>
        </is>
      </c>
    </row>
    <row r="203" ht="25.15" customHeight="1">
      <c r="A203" s="11" t="n"/>
      <c r="B203" s="197" t="inlineStr">
        <is>
          <t>The Consultant may, without prejudice to any other rights or remedies it may have, by notice in writing served on the Client suspend its obligations under this Agreement:</t>
        </is>
      </c>
    </row>
    <row r="204" ht="25.15" customHeight="1">
      <c r="A204" s="11" t="n">
        <v>13</v>
      </c>
      <c r="B204" s="197" t="inlineStr">
        <is>
          <t>The Consultant may, without prejudice to any other rights or remedies it may have, by notice in writing served on the Client suspend its obligations under this Agreement:</t>
        </is>
      </c>
    </row>
    <row r="205" ht="12" customHeight="1">
      <c r="A205" s="11" t="n"/>
      <c r="B205" s="197" t="inlineStr">
        <is>
          <t>a)      immediately by written notice if the Client has failed to pay in accordance with this Agreement; or</t>
        </is>
      </c>
    </row>
    <row r="206" ht="24" customHeight="1">
      <c r="A206" s="11" t="n"/>
      <c r="B206" s="197" t="inlineStr">
        <is>
          <t>b)      if the Client is in breach of any of the other terms of the Agreement and the breach has not been remedied within 10 working days (or longer as the Consultant may allow) of a written notice served by the Consultant on the Client specifying the breach and requiring the breach to be remedied.</t>
        </is>
      </c>
    </row>
    <row r="207" ht="12" customHeight="1">
      <c r="A207" s="11" t="n">
        <v>14</v>
      </c>
      <c r="B207" s="197" t="inlineStr">
        <is>
          <t>The Consultant may, without prejudice to any other rights or remedies it may have, terminate its obligations under this Agreement:</t>
        </is>
      </c>
    </row>
    <row r="208" ht="24" customHeight="1">
      <c r="A208" s="11" t="n"/>
      <c r="B208" s="197" t="inlineStr">
        <is>
          <t>a)      if the breach referred to in clause 13(a) has not been remedied within 5 days of a written notice served by the Consultant on the Client specifying the breach and requiring the breach to be remedied; or</t>
        </is>
      </c>
    </row>
    <row r="209" ht="24" customHeight="1">
      <c r="A209" s="11" t="n"/>
      <c r="B209" s="197" t="inlineStr">
        <is>
          <t>b)      if the Client is in breach of any of the other terms of the Agreement and the breach has not been remedied within 28 days of a written notice served by the Consultant on the Client specifying the breach and requiring the breach to be remedied; or</t>
        </is>
      </c>
    </row>
    <row r="210" ht="12" customHeight="1">
      <c r="A210" s="11" t="n"/>
      <c r="B210" s="197" t="inlineStr">
        <is>
          <t>c)      upon the Consultant giving the Client 60 days' written notice of its intention to do so; or</t>
        </is>
      </c>
    </row>
    <row r="211" ht="12" customHeight="1">
      <c r="A211" s="11" t="n"/>
      <c r="B211" s="197" t="inlineStr">
        <is>
          <t>d)      if an Insolvency Event occurs in relation to the Client.</t>
        </is>
      </c>
    </row>
    <row r="212" ht="25.15" customHeight="1">
      <c r="A212" s="11" t="n">
        <v>15</v>
      </c>
      <c r="B212" s="197" t="inlineStr">
        <is>
          <t xml:space="preserve"> If the Consultant considers it appropriate to do so, it may, with the Client's prior approval, which shall not be unreasonably withheld or delayed, engage other consultants to assist the Consultant in specialist areas. The other consultant shall be engaged at the Client's risk, cost and expense, and on its behalf.</t>
        </is>
      </c>
    </row>
    <row r="213" ht="25.15" customHeight="1">
      <c r="A213" s="11" t="n">
        <v>16</v>
      </c>
      <c r="B213" s="197" t="inlineStr">
        <is>
          <t>Neither party may assign, transfer or sublet any obligations under this Agreement without the written consent of the other. Unless stated in writing to the contrary, no assignment, transfer or subletting shall release the assignor from any obligation under this agreement.</t>
        </is>
      </c>
    </row>
    <row r="214" ht="25.15" customHeight="1">
      <c r="A214" s="11" t="n">
        <v>17</v>
      </c>
      <c r="B214" s="197" t="inlineStr">
        <is>
          <t>In the interpretation of this Agreement, no rule of construction applies to the disadvantage of one party on the basis that it put forward this Agreement or any part of it.</t>
        </is>
      </c>
    </row>
    <row r="215">
      <c r="A215" s="40" t="n"/>
    </row>
    <row r="216">
      <c r="A216" s="40" t="n"/>
    </row>
    <row r="217">
      <c r="A217" s="40" t="n"/>
    </row>
    <row r="218">
      <c r="A218" s="40" t="n"/>
    </row>
    <row r="219">
      <c r="A219" s="40" t="n"/>
    </row>
  </sheetData>
  <mergeCells count="91">
    <mergeCell ref="B190:I190"/>
    <mergeCell ref="F168:G168"/>
    <mergeCell ref="B199:I199"/>
    <mergeCell ref="B208:I208"/>
    <mergeCell ref="B176:I176"/>
    <mergeCell ref="L136:M136"/>
    <mergeCell ref="B181:I181"/>
    <mergeCell ref="B1:C1"/>
    <mergeCell ref="B17:I17"/>
    <mergeCell ref="B175:I175"/>
    <mergeCell ref="F122:G122"/>
    <mergeCell ref="K2:L2"/>
    <mergeCell ref="F121:G121"/>
    <mergeCell ref="B19:I19"/>
    <mergeCell ref="B136:E136"/>
    <mergeCell ref="B187:I187"/>
    <mergeCell ref="B201:I201"/>
    <mergeCell ref="F120:G120"/>
    <mergeCell ref="M11:T14"/>
    <mergeCell ref="B207:I207"/>
    <mergeCell ref="B189:I189"/>
    <mergeCell ref="B203:I203"/>
    <mergeCell ref="B173:I173"/>
    <mergeCell ref="K139:O139"/>
    <mergeCell ref="H1:I1"/>
    <mergeCell ref="B22:I22"/>
    <mergeCell ref="B193:I193"/>
    <mergeCell ref="B202:I202"/>
    <mergeCell ref="B138:E138"/>
    <mergeCell ref="B92:I93"/>
    <mergeCell ref="B23:I23"/>
    <mergeCell ref="B126:I129"/>
    <mergeCell ref="B191:I191"/>
    <mergeCell ref="B178:I178"/>
    <mergeCell ref="Q9:X9"/>
    <mergeCell ref="B211:I211"/>
    <mergeCell ref="B183:I183"/>
    <mergeCell ref="B177:I177"/>
    <mergeCell ref="B192:I192"/>
    <mergeCell ref="B33:I33"/>
    <mergeCell ref="B142:I144"/>
    <mergeCell ref="B114:I114"/>
    <mergeCell ref="B212:I212"/>
    <mergeCell ref="B206:I206"/>
    <mergeCell ref="N135:O135"/>
    <mergeCell ref="B209:I209"/>
    <mergeCell ref="B27:I27"/>
    <mergeCell ref="B180:I180"/>
    <mergeCell ref="D120:E120"/>
    <mergeCell ref="B133:I134"/>
    <mergeCell ref="B101:I101"/>
    <mergeCell ref="B119:I119"/>
    <mergeCell ref="H2:I2"/>
    <mergeCell ref="B29:I29"/>
    <mergeCell ref="B182:I182"/>
    <mergeCell ref="B196:I196"/>
    <mergeCell ref="B174:I174"/>
    <mergeCell ref="B205:I205"/>
    <mergeCell ref="B24:I24"/>
    <mergeCell ref="B86:I89"/>
    <mergeCell ref="A6:I6"/>
    <mergeCell ref="B32:I32"/>
    <mergeCell ref="L135:M135"/>
    <mergeCell ref="B185:I185"/>
    <mergeCell ref="B200:I200"/>
    <mergeCell ref="B194:I194"/>
    <mergeCell ref="C139:E139"/>
    <mergeCell ref="B184:I184"/>
    <mergeCell ref="B214:I214"/>
    <mergeCell ref="B18:I18"/>
    <mergeCell ref="B210:I210"/>
    <mergeCell ref="B135:E135"/>
    <mergeCell ref="B195:I195"/>
    <mergeCell ref="N136:O136"/>
    <mergeCell ref="B170:I170"/>
    <mergeCell ref="B179:I179"/>
    <mergeCell ref="A11:I14"/>
    <mergeCell ref="B171:I171"/>
    <mergeCell ref="B34:I34"/>
    <mergeCell ref="B172:I172"/>
    <mergeCell ref="D122:E122"/>
    <mergeCell ref="B28:I28"/>
    <mergeCell ref="B186:I186"/>
    <mergeCell ref="D121:E121"/>
    <mergeCell ref="K141:O141"/>
    <mergeCell ref="B204:I204"/>
    <mergeCell ref="B198:I198"/>
    <mergeCell ref="B213:I213"/>
    <mergeCell ref="A8:I9"/>
    <mergeCell ref="B188:I188"/>
    <mergeCell ref="B137:E137"/>
  </mergeCells>
  <conditionalFormatting sqref="B17">
    <cfRule type="cellIs" priority="3" operator="equal" dxfId="0">
      <formula>#REF!</formula>
    </cfRule>
  </conditionalFormatting>
  <conditionalFormatting sqref="B18">
    <cfRule type="cellIs" priority="2" operator="equal" dxfId="0">
      <formula>#REF!</formula>
    </cfRule>
  </conditionalFormatting>
  <conditionalFormatting sqref="B19">
    <cfRule type="cellIs" priority="1" operator="equal" dxfId="0">
      <formula>#REF!</formula>
    </cfRule>
  </conditionalFormatting>
  <dataValidations disablePrompts="1" count="6">
    <dataValidation sqref="A25 A35" showDropDown="0" showInputMessage="1" showErrorMessage="1" allowBlank="0" type="list">
      <formula1>#REF!</formula1>
    </dataValidation>
    <dataValidation sqref="A83 B77:B83 C83:I83 J77:XFD83" showDropDown="0" showInputMessage="1" showErrorMessage="1" allowBlank="0" errorTitle="UNLISTED ITEM" error="Please input customised items manually" type="list" errorStyle="information">
      <formula1>$M$77:$M$82</formula1>
    </dataValidation>
    <dataValidation sqref="B94:B98" showDropDown="0" showInputMessage="1" showErrorMessage="1" allowBlank="0" errorTitle="UNLISTED ITEM" error="Please input customised items manually" errorStyle="information"/>
    <dataValidation sqref="B67" showDropDown="0" showInputMessage="1" showErrorMessage="1" allowBlank="0" errorTitle="UNLISTED ITEM" error="Please input customised items manually" type="list" errorStyle="information">
      <formula1>$M$53:$M$64</formula1>
    </dataValidation>
    <dataValidation sqref="B69:B75" showDropDown="0" showInputMessage="1" showErrorMessage="1" allowBlank="0" errorTitle="UNLISTED ITEM" error="Please input customised items manually" type="list" errorStyle="information">
      <formula1>$M$69:$M$74</formula1>
    </dataValidation>
    <dataValidation sqref="B53:B66" showDropDown="0" showInputMessage="1" showErrorMessage="1" allowBlank="0" errorTitle="UNLISTED ITEM" error="Please input customised items manually" type="list" errorStyle="information">
      <formula1>$M$53:$M$66</formula1>
    </dataValidation>
  </dataValidations>
  <hyperlinks>
    <hyperlink ref="F38" display="www.pcen.com.au" r:id="rId1"/>
    <hyperlink ref="F43" display="www.pcen.com.au" r:id="rId2"/>
    <hyperlink ref="O43" display="www.pcen.com.au" r:id="rId3"/>
  </hyperlinks>
  <printOptions horizontalCentered="1"/>
  <pageMargins left="0.5905511811023623" right="0.5905511811023623" top="1.574803149606299" bottom="0.7480314960629921" header="0.3149606299212598" footer="0.3149606299212598"/>
  <pageSetup orientation="portrait" paperSize="9"/>
  <headerFooter>
    <oddHeader>&amp;L&amp;G&amp;R&amp;"-,Bold"M:&amp;"-,Regular" 366 2772 4029_x000a_ Suite 802, 299 Sussex St, Sydney    _x000a_ admin@pcen.com.au_x000a_www.pcen.com.au_x000a_ 0426 076 689             </oddHeader>
    <oddFooter>&amp;L&amp;10 Premium Consulting Engineers&amp;C&amp;10 Fee Proposal&amp;R&amp;10 Page &amp;P of &amp;N</oddFooter>
    <evenHeader/>
    <evenFooter/>
    <firstHeader/>
    <firstFooter/>
  </headerFooter>
  <rowBreaks count="5" manualBreakCount="5">
    <brk id="43" min="0" max="8" man="1"/>
    <brk id="83" min="0" max="8" man="1"/>
    <brk id="124" min="0" max="8" man="1"/>
    <brk id="168" min="0" max="8" man="1"/>
    <brk id="197" min="0" max="8" man="1"/>
  </rowBreaks>
</worksheet>
</file>

<file path=xl/worksheets/sheet3.xml><?xml version="1.0" encoding="utf-8"?>
<worksheet xmlns="http://schemas.openxmlformats.org/spreadsheetml/2006/main">
  <sheetPr codeName="Sheet4">
    <outlinePr summaryBelow="1" summaryRight="1"/>
    <pageSetUpPr/>
  </sheetPr>
  <dimension ref="A1:Z68"/>
  <sheetViews>
    <sheetView view="pageBreakPreview" topLeftCell="A25" zoomScale="115" zoomScaleNormal="115" zoomScaleSheetLayoutView="115" workbookViewId="0">
      <selection activeCell="J29" sqref="J29"/>
    </sheetView>
  </sheetViews>
  <sheetFormatPr baseColWidth="8" defaultRowHeight="14.5" outlineLevelRow="1"/>
  <cols>
    <col width="4.7265625" customWidth="1" min="1" max="1"/>
    <col width="11.26953125" customWidth="1" min="2" max="8"/>
    <col width="4.7265625" customWidth="1" min="9" max="9"/>
    <col width="10.7265625" customWidth="1" min="12" max="18"/>
    <col width="11.7265625" customWidth="1" min="19" max="19"/>
    <col width="10.7265625" customWidth="1" min="20" max="26"/>
  </cols>
  <sheetData>
    <row r="1" ht="31" customHeight="1">
      <c r="A1" s="208" t="inlineStr">
        <is>
          <t>Mechanical Design Certificate</t>
        </is>
      </c>
      <c r="L1" s="29" t="n"/>
      <c r="M1" s="29" t="n"/>
      <c r="N1" s="29" t="n"/>
      <c r="O1" s="29" t="n"/>
      <c r="P1" s="29" t="n"/>
      <c r="Q1" s="29" t="n"/>
      <c r="R1" s="29" t="n"/>
      <c r="T1" s="3" t="n"/>
    </row>
    <row r="2" ht="19.9" customHeight="1">
      <c r="A2" s="221">
        <f> '01-Project Info'!B1</f>
        <v/>
      </c>
      <c r="L2" s="18" t="n"/>
      <c r="M2" s="220" t="n"/>
      <c r="O2" s="18" t="n"/>
      <c r="P2" s="18" t="n"/>
      <c r="Q2" s="18" t="n"/>
      <c r="R2" s="18" t="n"/>
      <c r="T2" s="199" t="n"/>
    </row>
    <row r="3" ht="15" customHeight="1">
      <c r="C3" s="18" t="n"/>
      <c r="D3" s="18" t="n"/>
      <c r="E3" s="18" t="n"/>
      <c r="F3" s="18" t="n"/>
      <c r="G3" s="18" t="n"/>
      <c r="H3" s="18" t="n"/>
      <c r="M3" s="18" t="n"/>
      <c r="N3" s="18" t="n"/>
      <c r="O3" s="18" t="n"/>
      <c r="P3" s="18" t="n"/>
      <c r="Q3" s="18" t="n"/>
      <c r="R3" s="18" t="n"/>
    </row>
    <row r="4" ht="15" customHeight="1">
      <c r="A4" s="8" t="inlineStr">
        <is>
          <t>Pursuant to the provisions of Clause A5G3 of the National Construction Code 2022, Volume 1.</t>
        </is>
      </c>
      <c r="B4" s="8" t="n"/>
      <c r="C4" s="8" t="n"/>
      <c r="D4" s="8" t="n"/>
      <c r="E4" s="8" t="n"/>
      <c r="F4" s="8" t="n"/>
      <c r="G4" s="8" t="n"/>
      <c r="H4" s="8" t="n"/>
      <c r="I4" s="8" t="n"/>
      <c r="K4" t="inlineStr">
        <is>
          <t>Pursuant to the provisions of Clause A5.2 of the  National Construction Code 2019 Admt 1, Volume 1.</t>
        </is>
      </c>
      <c r="L4" s="8" t="n"/>
      <c r="M4" s="8" t="n"/>
      <c r="N4" s="8" t="n"/>
      <c r="O4" s="8" t="n"/>
      <c r="P4" s="8" t="n"/>
      <c r="Q4" s="8" t="n"/>
      <c r="R4" s="8" t="n"/>
    </row>
    <row r="5" ht="15" customHeight="1">
      <c r="A5" t="inlineStr">
        <is>
          <t>I</t>
        </is>
      </c>
      <c r="B5" s="218" t="inlineStr">
        <is>
          <t>Qing Felix Ye</t>
        </is>
      </c>
      <c r="C5" s="49" t="n"/>
      <c r="D5" s="199" t="inlineStr">
        <is>
          <t>of</t>
        </is>
      </c>
      <c r="E5" s="218" t="inlineStr">
        <is>
          <t>Premium Consulting Engineers</t>
        </is>
      </c>
      <c r="F5" s="49" t="n"/>
      <c r="G5" s="49" t="n"/>
      <c r="I5" s="14" t="n"/>
      <c r="N5" s="199" t="n"/>
    </row>
    <row r="6" ht="15" customHeight="1">
      <c r="B6" s="219" t="inlineStr">
        <is>
          <t>(Appropriately qualified person)</t>
        </is>
      </c>
      <c r="C6" s="246" t="n"/>
      <c r="E6" s="21" t="inlineStr">
        <is>
          <t xml:space="preserve">                                  (Firm)</t>
        </is>
      </c>
      <c r="F6" s="21" t="n"/>
      <c r="G6" s="21" t="n"/>
      <c r="L6" s="11" t="n"/>
      <c r="M6" s="11" t="n"/>
      <c r="O6" s="11" t="n"/>
      <c r="P6" s="11" t="n"/>
      <c r="Q6" s="11" t="n"/>
    </row>
    <row r="7" ht="15" customHeight="1">
      <c r="B7" s="218" t="inlineStr">
        <is>
          <t>Suite 802, 299 Sussex Street, Sydney NSW 2000</t>
        </is>
      </c>
      <c r="C7" s="49" t="n"/>
      <c r="D7" s="49" t="n"/>
      <c r="E7" s="49" t="n"/>
      <c r="F7" s="49" t="n"/>
      <c r="G7" s="199" t="n"/>
      <c r="Q7" s="199" t="n"/>
    </row>
    <row r="8" ht="15" customHeight="1">
      <c r="B8" s="222" t="inlineStr">
        <is>
          <t>(Address)</t>
        </is>
      </c>
      <c r="C8" s="246" t="n"/>
      <c r="D8" s="246" t="n"/>
      <c r="E8" s="246" t="n"/>
      <c r="F8" s="246" t="n"/>
      <c r="L8" s="27" t="n"/>
      <c r="M8" s="27" t="n"/>
      <c r="N8" s="27" t="n"/>
      <c r="O8" s="27" t="n"/>
      <c r="P8" s="27" t="n"/>
    </row>
    <row r="9" ht="15" customHeight="1">
      <c r="A9" s="223" t="inlineStr">
        <is>
          <t xml:space="preserve">Qualifications and experience: </t>
        </is>
      </c>
    </row>
    <row r="10" ht="15" customHeight="1">
      <c r="B10" s="69" t="inlineStr">
        <is>
          <t>Master of HVAC Engineering, Chartered Professional Engineer (MIEAust No.: 3631369);</t>
        </is>
      </c>
      <c r="C10" s="73" t="n"/>
      <c r="D10" s="73" t="n"/>
      <c r="E10" s="73" t="n"/>
      <c r="F10" s="73" t="n"/>
      <c r="G10" s="73" t="n"/>
      <c r="H10" s="73" t="n"/>
      <c r="I10" s="185" t="n"/>
      <c r="T10" s="199" t="n"/>
    </row>
    <row r="11" ht="15" customHeight="1">
      <c r="B11" s="23" t="inlineStr">
        <is>
          <t>NSW Fair Trading C9 Certifier (Reg No.: BDC04672); and</t>
        </is>
      </c>
      <c r="C11" s="23" t="n"/>
      <c r="D11" s="23" t="n"/>
      <c r="E11" s="23" t="n"/>
      <c r="F11" s="23" t="n"/>
      <c r="G11" s="23" t="n"/>
      <c r="H11" s="23" t="n"/>
      <c r="I11" s="182" t="n"/>
    </row>
    <row r="12" ht="15" customHeight="1">
      <c r="B12" s="23" t="inlineStr">
        <is>
          <t>NSW Fair Trading Mechanical Design Practitioner (Reg No.: DEP0000275)</t>
        </is>
      </c>
      <c r="C12" s="23" t="n"/>
      <c r="D12" s="23" t="n"/>
      <c r="E12" s="23" t="n"/>
      <c r="F12" s="23" t="n"/>
      <c r="G12" s="23" t="n"/>
      <c r="H12" s="23" t="n"/>
      <c r="I12" s="182" t="n"/>
    </row>
    <row r="13" ht="15" customHeight="1"/>
    <row r="14" ht="15" customHeight="1">
      <c r="A14" s="182" t="inlineStr">
        <is>
          <t>Hereby certify:</t>
        </is>
      </c>
    </row>
    <row r="15" ht="15" customHeight="1">
      <c r="A15" s="182" t="inlineStr">
        <is>
          <t xml:space="preserve">That the Mechanical Services Drawings and Specifications have been checked and comply with: </t>
        </is>
      </c>
    </row>
    <row r="16" ht="19.9" customHeight="1">
      <c r="A16" s="13" t="inlineStr">
        <is>
          <t>•</t>
        </is>
      </c>
      <c r="B16" s="6" t="inlineStr">
        <is>
          <t>The relevant clauses of the National Construction Code 2022.</t>
        </is>
      </c>
      <c r="C16" s="6" t="n"/>
      <c r="D16" s="6" t="n"/>
      <c r="E16" s="6" t="n"/>
      <c r="F16" s="6" t="n"/>
      <c r="G16" s="6" t="n"/>
      <c r="H16" s="6" t="n"/>
      <c r="I16" s="6" t="n"/>
      <c r="K16" s="13" t="inlineStr">
        <is>
          <t>•</t>
        </is>
      </c>
      <c r="L16" s="6" t="inlineStr">
        <is>
          <t>The relevant clauses of the National Construction Code 2019 Amendment 1.</t>
        </is>
      </c>
      <c r="M16" s="6" t="n"/>
      <c r="N16" s="6" t="n"/>
      <c r="O16" s="6" t="n"/>
      <c r="P16" s="6" t="n"/>
      <c r="Q16" s="6" t="n"/>
      <c r="R16" s="6" t="n"/>
      <c r="S16" s="6" t="n"/>
    </row>
    <row r="17" ht="19.9" customHeight="1">
      <c r="B17" s="217" t="inlineStr">
        <is>
          <t>BCA Clause</t>
        </is>
      </c>
      <c r="C17" s="233" t="n"/>
      <c r="D17" s="217" t="inlineStr">
        <is>
          <t>Description (Mechanical)</t>
        </is>
      </c>
      <c r="E17" s="236" t="n"/>
      <c r="F17" s="236" t="n"/>
      <c r="G17" s="236" t="n"/>
      <c r="H17" s="233" t="n"/>
      <c r="L17" s="217" t="inlineStr">
        <is>
          <t>BCA Clause</t>
        </is>
      </c>
      <c r="M17" s="233" t="n"/>
      <c r="N17" s="217" t="inlineStr">
        <is>
          <t>Description (Mechanical)</t>
        </is>
      </c>
      <c r="O17" s="236" t="n"/>
      <c r="P17" s="236" t="n"/>
      <c r="Q17" s="236" t="n"/>
      <c r="R17" s="233" t="n"/>
      <c r="T17" s="226" t="n"/>
      <c r="V17" s="226" t="n"/>
    </row>
    <row r="18" ht="45" customHeight="1">
      <c r="B18" s="247" t="inlineStr">
        <is>
          <t>Specification 7(S7C5)</t>
        </is>
      </c>
      <c r="C18" s="248" t="n"/>
      <c r="D18" s="249" t="inlineStr">
        <is>
          <t>Fire Resistance
Fire Hazard Property
Air-handling ductwork</t>
        </is>
      </c>
      <c r="E18" s="250" t="n"/>
      <c r="F18" s="250" t="n"/>
      <c r="G18" s="250" t="n"/>
      <c r="H18" s="248" t="n"/>
      <c r="L18" s="247" t="inlineStr">
        <is>
          <t>Specification C1.10(5)</t>
        </is>
      </c>
      <c r="M18" s="248" t="n"/>
      <c r="N18" s="216" t="inlineStr">
        <is>
          <t>Fire Resistance
Fire Hazard Property
Air-handling ductwork</t>
        </is>
      </c>
      <c r="O18" s="236" t="n"/>
      <c r="P18" s="236" t="n"/>
      <c r="Q18" s="236" t="n"/>
      <c r="R18" s="233" t="n"/>
      <c r="T18" s="185" t="n"/>
      <c r="V18" s="180" t="n"/>
    </row>
    <row r="19" ht="45" customHeight="1">
      <c r="B19" s="247" t="inlineStr">
        <is>
          <t>C2D11</t>
        </is>
      </c>
      <c r="C19" s="248" t="n"/>
      <c r="D19" s="249" t="inlineStr">
        <is>
          <t>Fire Resistance
Fire Hazard Property
Air-handling ductwork</t>
        </is>
      </c>
      <c r="E19" s="250" t="n"/>
      <c r="F19" s="250" t="n"/>
      <c r="G19" s="250" t="n"/>
      <c r="H19" s="248" t="n"/>
      <c r="L19" s="247" t="inlineStr">
        <is>
          <t>C1.10(5)</t>
        </is>
      </c>
      <c r="M19" s="248" t="n"/>
      <c r="N19" s="216" t="inlineStr">
        <is>
          <t>Fire Resistance
Fire Hazard Property
Air-handling ductwork</t>
        </is>
      </c>
      <c r="O19" s="236" t="n"/>
      <c r="P19" s="236" t="n"/>
      <c r="Q19" s="236" t="n"/>
      <c r="R19" s="233" t="n"/>
      <c r="T19" s="185" t="n"/>
      <c r="V19" s="180" t="n"/>
    </row>
    <row r="20" ht="45" customHeight="1">
      <c r="B20" s="247" t="inlineStr">
        <is>
          <t>C4D10</t>
        </is>
      </c>
      <c r="C20" s="248" t="n"/>
      <c r="D20" s="249" t="inlineStr">
        <is>
          <t>Fire Resistance
Protection of openings
Service penetrations in fire-isolated exits</t>
        </is>
      </c>
      <c r="E20" s="250" t="n"/>
      <c r="F20" s="250" t="n"/>
      <c r="G20" s="250" t="n"/>
      <c r="H20" s="248" t="n"/>
      <c r="L20" s="247" t="inlineStr">
        <is>
          <t>C3.9</t>
        </is>
      </c>
      <c r="M20" s="248" t="n"/>
      <c r="N20" s="216" t="inlineStr">
        <is>
          <t>Fire Resistance
Protection of openings
Service penetrations in fire-isolated exits</t>
        </is>
      </c>
      <c r="O20" s="236" t="n"/>
      <c r="P20" s="236" t="n"/>
      <c r="Q20" s="236" t="n"/>
      <c r="R20" s="233" t="n"/>
      <c r="T20" s="185" t="n"/>
      <c r="V20" s="180" t="n"/>
    </row>
    <row r="21" ht="45" customHeight="1">
      <c r="B21" s="247" t="inlineStr">
        <is>
          <t>C4D13</t>
        </is>
      </c>
      <c r="C21" s="248" t="n"/>
      <c r="D21" s="249" t="inlineStr">
        <is>
          <t>Fire resistance
Protection of Openings
Openings in floors and ceilings for services</t>
        </is>
      </c>
      <c r="E21" s="250" t="n"/>
      <c r="F21" s="250" t="n"/>
      <c r="G21" s="250" t="n"/>
      <c r="H21" s="248" t="n"/>
      <c r="L21" s="247" t="inlineStr">
        <is>
          <t>C3.12</t>
        </is>
      </c>
      <c r="M21" s="248" t="n"/>
      <c r="N21" s="249" t="inlineStr">
        <is>
          <t>Fire resistance
Protection of Openings
Openings in floors and ceilings for services</t>
        </is>
      </c>
      <c r="O21" s="250" t="n"/>
      <c r="P21" s="250" t="n"/>
      <c r="Q21" s="250" t="n"/>
      <c r="R21" s="248" t="n"/>
      <c r="T21" s="185" t="n"/>
      <c r="V21" s="180" t="n"/>
    </row>
    <row r="22" ht="45" customHeight="1">
      <c r="B22" s="247" t="inlineStr">
        <is>
          <t>C4D15</t>
        </is>
      </c>
      <c r="C22" s="248" t="n"/>
      <c r="D22" s="249" t="inlineStr">
        <is>
          <t>Fire resistance
Protection of Openings
Openings for service installations</t>
        </is>
      </c>
      <c r="E22" s="250" t="n"/>
      <c r="F22" s="250" t="n"/>
      <c r="G22" s="250" t="n"/>
      <c r="H22" s="248" t="n"/>
      <c r="L22" s="247" t="inlineStr">
        <is>
          <t>C3.15</t>
        </is>
      </c>
      <c r="M22" s="248" t="n"/>
      <c r="N22" s="249" t="inlineStr">
        <is>
          <t>Fire resistance
Protection of Openings
Openings for service installations</t>
        </is>
      </c>
      <c r="O22" s="250" t="n"/>
      <c r="P22" s="250" t="n"/>
      <c r="Q22" s="250" t="n"/>
      <c r="R22" s="248" t="n"/>
      <c r="T22" s="185" t="n"/>
      <c r="V22" s="180" t="n"/>
    </row>
    <row r="23" ht="45" customHeight="1">
      <c r="B23" s="247" t="inlineStr">
        <is>
          <t>E2D3</t>
        </is>
      </c>
      <c r="C23" s="248" t="n"/>
      <c r="D23" s="249" t="inlineStr">
        <is>
          <t>Smoke Hazard Management
General requirements
Air Handling Systems</t>
        </is>
      </c>
      <c r="E23" s="250" t="n"/>
      <c r="F23" s="250" t="n"/>
      <c r="G23" s="250" t="n"/>
      <c r="H23" s="248" t="n"/>
      <c r="L23" s="247" t="inlineStr">
        <is>
          <t>E2.2 (a), (b)&amp; (c)</t>
        </is>
      </c>
      <c r="M23" s="248" t="n"/>
      <c r="N23" s="249" t="inlineStr">
        <is>
          <t>Smoke Hazard Management
General requirements
Air Handling Systems</t>
        </is>
      </c>
      <c r="O23" s="250" t="n"/>
      <c r="P23" s="250" t="n"/>
      <c r="Q23" s="250" t="n"/>
      <c r="R23" s="248" t="n"/>
      <c r="T23" s="185" t="n"/>
      <c r="V23" s="180" t="n"/>
    </row>
    <row r="24" ht="45" customHeight="1">
      <c r="B24" s="215" t="inlineStr">
        <is>
          <t>F6D6</t>
        </is>
      </c>
      <c r="C24" s="233" t="n"/>
      <c r="D24" s="216" t="inlineStr">
        <is>
          <t>Health and Amenity
Light and Ventilation
Ventilation of rooms</t>
        </is>
      </c>
      <c r="E24" s="236" t="n"/>
      <c r="F24" s="236" t="n"/>
      <c r="G24" s="236" t="n"/>
      <c r="H24" s="233" t="n"/>
      <c r="L24" s="215" t="inlineStr">
        <is>
          <t>F4.5</t>
        </is>
      </c>
      <c r="M24" s="233" t="n"/>
      <c r="N24" s="216" t="inlineStr">
        <is>
          <t>Health and Amenity
Light and Ventilation
Ventilation of rooms</t>
        </is>
      </c>
      <c r="O24" s="236" t="n"/>
      <c r="P24" s="236" t="n"/>
      <c r="Q24" s="236" t="n"/>
      <c r="R24" s="233" t="n"/>
      <c r="T24" s="185" t="n"/>
      <c r="V24" s="180" t="n"/>
    </row>
    <row r="25" ht="45" customHeight="1">
      <c r="B25" s="215" t="inlineStr">
        <is>
          <t>F6D7</t>
        </is>
      </c>
      <c r="C25" s="233" t="n"/>
      <c r="D25" s="216" t="inlineStr">
        <is>
          <t>Health and amenity
Light and ventilation
Natural Ventilation</t>
        </is>
      </c>
      <c r="E25" s="236" t="n"/>
      <c r="F25" s="236" t="n"/>
      <c r="G25" s="236" t="n"/>
      <c r="H25" s="233" t="n"/>
      <c r="L25" s="215" t="inlineStr">
        <is>
          <t>F4.6</t>
        </is>
      </c>
      <c r="M25" s="233" t="n"/>
      <c r="N25" s="216" t="inlineStr">
        <is>
          <t>Health and amenity
Light and ventilation
Natural Ventilation</t>
        </is>
      </c>
      <c r="O25" s="236" t="n"/>
      <c r="P25" s="236" t="n"/>
      <c r="Q25" s="236" t="n"/>
      <c r="R25" s="233" t="n"/>
      <c r="T25" s="185" t="n"/>
      <c r="V25" s="180" t="n"/>
    </row>
    <row r="26" ht="45" customHeight="1">
      <c r="B26" s="247" t="inlineStr">
        <is>
          <t>F6D11</t>
        </is>
      </c>
      <c r="C26" s="248" t="n"/>
      <c r="D26" s="249" t="inlineStr">
        <is>
          <t>Health and Amenity
Light and Ventilation
Carparks</t>
        </is>
      </c>
      <c r="E26" s="250" t="n"/>
      <c r="F26" s="250" t="n"/>
      <c r="G26" s="250" t="n"/>
      <c r="H26" s="248" t="n"/>
      <c r="L26" s="247" t="inlineStr">
        <is>
          <t>F4.11</t>
        </is>
      </c>
      <c r="M26" s="248" t="n"/>
      <c r="N26" s="249" t="inlineStr">
        <is>
          <t>Health and Amenity
Light and Ventilation
Carparks</t>
        </is>
      </c>
      <c r="O26" s="250" t="n"/>
      <c r="P26" s="250" t="n"/>
      <c r="Q26" s="250" t="n"/>
      <c r="R26" s="248" t="n"/>
      <c r="T26" s="185" t="n"/>
      <c r="V26" s="180" t="n"/>
    </row>
    <row r="27" ht="45" customHeight="1">
      <c r="B27" s="247" t="inlineStr">
        <is>
          <t>F6D12</t>
        </is>
      </c>
      <c r="C27" s="248" t="n"/>
      <c r="D27" s="249" t="inlineStr">
        <is>
          <t>Health and Amenity
Light and Ventilation
Kitchen local exhaust ventilation</t>
        </is>
      </c>
      <c r="E27" s="250" t="n"/>
      <c r="F27" s="250" t="n"/>
      <c r="G27" s="250" t="n"/>
      <c r="H27" s="248" t="n"/>
      <c r="L27" s="247" t="inlineStr">
        <is>
          <t>F4.12</t>
        </is>
      </c>
      <c r="M27" s="248" t="n"/>
      <c r="N27" s="249" t="inlineStr">
        <is>
          <t>Health and Amenity
Light and Ventilation
Kitchen local exhaust ventilation</t>
        </is>
      </c>
      <c r="O27" s="250" t="n"/>
      <c r="P27" s="250" t="n"/>
      <c r="Q27" s="250" t="n"/>
      <c r="R27" s="248" t="n"/>
      <c r="T27" s="185" t="n"/>
      <c r="U27" s="185" t="n"/>
      <c r="V27" s="180" t="n"/>
      <c r="W27" s="180" t="n"/>
      <c r="X27" s="180" t="n"/>
      <c r="Y27" s="180" t="n"/>
      <c r="Z27" s="180" t="n"/>
    </row>
    <row r="28" ht="45" customHeight="1">
      <c r="B28" s="215" t="inlineStr">
        <is>
          <t>F8D4</t>
        </is>
      </c>
      <c r="C28" s="233" t="n"/>
      <c r="D28" s="216" t="inlineStr">
        <is>
          <t>Health and amenity
Condensation management
Flow rate and discharge of exhaust systems</t>
        </is>
      </c>
      <c r="E28" s="236" t="n"/>
      <c r="F28" s="236" t="n"/>
      <c r="G28" s="236" t="n"/>
      <c r="H28" s="233" t="n"/>
      <c r="L28" s="215" t="inlineStr">
        <is>
          <t>F6.3</t>
        </is>
      </c>
      <c r="M28" s="233" t="n"/>
      <c r="N28" s="216" t="inlineStr">
        <is>
          <t>Health and amenity
Condensation management
Flow rate and discharge of exhaust systems</t>
        </is>
      </c>
      <c r="O28" s="236" t="n"/>
      <c r="P28" s="236" t="n"/>
      <c r="Q28" s="236" t="n"/>
      <c r="R28" s="233" t="n"/>
      <c r="T28" s="185" t="n"/>
      <c r="V28" s="180" t="n"/>
    </row>
    <row r="29" ht="45" customHeight="1">
      <c r="B29" s="247" t="inlineStr">
        <is>
          <t>J5D6</t>
        </is>
      </c>
      <c r="C29" s="248" t="n"/>
      <c r="D29" s="249" t="inlineStr">
        <is>
          <t>Energy Efficiency
Building Sealing
Exhaust Fans</t>
        </is>
      </c>
      <c r="E29" s="250" t="n"/>
      <c r="F29" s="250" t="n"/>
      <c r="G29" s="250" t="n"/>
      <c r="H29" s="248" t="n"/>
      <c r="I29" s="6" t="n"/>
      <c r="L29" s="247" t="inlineStr">
        <is>
          <t>J3.5</t>
        </is>
      </c>
      <c r="M29" s="248" t="n"/>
      <c r="N29" s="216" t="inlineStr">
        <is>
          <t>Health and amenity
Condensation Management
Ventilation of roof spaces</t>
        </is>
      </c>
      <c r="O29" s="236" t="n"/>
      <c r="P29" s="236" t="n"/>
      <c r="Q29" s="236" t="n"/>
      <c r="R29" s="233" t="n"/>
    </row>
    <row r="30" ht="45" customHeight="1">
      <c r="B30" s="215" t="inlineStr">
        <is>
          <t>J6</t>
        </is>
      </c>
      <c r="C30" s="233" t="n"/>
      <c r="D30" s="216" t="inlineStr">
        <is>
          <t xml:space="preserve">Energy Efficiency
Air-conditioning and Ventilation Systems
</t>
        </is>
      </c>
      <c r="E30" s="236" t="n"/>
      <c r="F30" s="236" t="n"/>
      <c r="G30" s="236" t="n"/>
      <c r="H30" s="233" t="n"/>
      <c r="I30" s="6" t="n"/>
      <c r="L30" s="215" t="inlineStr">
        <is>
          <t>J5</t>
        </is>
      </c>
      <c r="M30" s="233" t="n"/>
      <c r="N30" s="216" t="inlineStr">
        <is>
          <t>Energy Efficiency
Air-conditioning and Ventilation Systems</t>
        </is>
      </c>
      <c r="O30" s="236" t="n"/>
      <c r="P30" s="236" t="n"/>
      <c r="Q30" s="236" t="n"/>
      <c r="R30" s="233" t="n"/>
      <c r="S30" s="199" t="n"/>
    </row>
    <row r="31" outlineLevel="1" ht="45" customHeight="1">
      <c r="B31" s="215" t="inlineStr">
        <is>
          <t>NSW E2D19</t>
        </is>
      </c>
      <c r="C31" s="233" t="n"/>
      <c r="D31" s="216" t="inlineStr">
        <is>
          <t>Automatic Shutdown</t>
        </is>
      </c>
      <c r="E31" s="236" t="n"/>
      <c r="F31" s="236" t="n"/>
      <c r="G31" s="236" t="n"/>
      <c r="H31" s="233" t="n"/>
      <c r="I31" s="6" t="n"/>
      <c r="K31" s="12" t="n"/>
      <c r="L31" s="215" t="n"/>
      <c r="M31" s="233" t="n"/>
      <c r="N31" s="216" t="n"/>
      <c r="O31" s="236" t="n"/>
      <c r="P31" s="236" t="n"/>
      <c r="Q31" s="236" t="n"/>
      <c r="R31" s="233" t="n"/>
    </row>
    <row r="32" ht="15" customHeight="1">
      <c r="B32" s="6" t="n"/>
      <c r="C32" s="6" t="n"/>
      <c r="D32" s="6" t="n"/>
      <c r="E32" s="6" t="n"/>
      <c r="F32" s="6" t="n"/>
      <c r="G32" s="6" t="n"/>
      <c r="H32" s="6" t="n"/>
      <c r="I32" s="6" t="n"/>
      <c r="K32" s="12" t="n"/>
    </row>
    <row r="33" ht="34.9" customHeight="1">
      <c r="A33" s="13" t="inlineStr">
        <is>
          <t>•</t>
        </is>
      </c>
      <c r="B33" s="180" t="inlineStr">
        <is>
          <t>The referenced Australian Standards listed in the Building Code of Australia (Schedule 4 Referenced Documents) as follows:</t>
        </is>
      </c>
    </row>
    <row r="34" ht="19.9" customHeight="1">
      <c r="B34" s="217" t="inlineStr">
        <is>
          <t>Standard</t>
        </is>
      </c>
      <c r="C34" s="233" t="n"/>
      <c r="D34" s="217" t="inlineStr">
        <is>
          <t>Description (Mechanical)</t>
        </is>
      </c>
      <c r="E34" s="236" t="n"/>
      <c r="F34" s="236" t="n"/>
      <c r="G34" s="236" t="n"/>
      <c r="H34" s="233" t="n"/>
      <c r="L34" s="224" t="inlineStr">
        <is>
          <t>Standard</t>
        </is>
      </c>
      <c r="M34" s="233" t="n"/>
      <c r="N34" s="224" t="inlineStr">
        <is>
          <t>Description (Mechanical)</t>
        </is>
      </c>
      <c r="O34" s="236" t="n"/>
      <c r="P34" s="236" t="n"/>
      <c r="Q34" s="236" t="n"/>
      <c r="R34" s="233" t="n"/>
    </row>
    <row r="35" ht="30" customHeight="1">
      <c r="B35" s="215" t="inlineStr">
        <is>
          <t>AS1668.1:2015</t>
        </is>
      </c>
      <c r="C35" s="233" t="n"/>
      <c r="D35" s="216" t="inlineStr">
        <is>
          <t>The use of ventilation and airconditioning in Buildings
Part 1: Fire and Smoke Control in buildings</t>
        </is>
      </c>
      <c r="E35" s="236" t="n"/>
      <c r="F35" s="236" t="n"/>
      <c r="G35" s="236" t="n"/>
      <c r="H35" s="233" t="n"/>
      <c r="L35" s="215" t="inlineStr">
        <is>
          <t>AS1668.1:2015</t>
        </is>
      </c>
      <c r="M35" s="233" t="n"/>
      <c r="N35" s="216" t="inlineStr">
        <is>
          <t>The use of ventilation and airconditioning in Buildings
Part 1: Fire and Smoke Control in buildings</t>
        </is>
      </c>
      <c r="O35" s="236" t="n"/>
      <c r="P35" s="236" t="n"/>
      <c r="Q35" s="236" t="n"/>
      <c r="R35" s="233" t="n"/>
    </row>
    <row r="36" ht="30" customHeight="1">
      <c r="B36" s="215" t="inlineStr">
        <is>
          <t>AS1668.2:2012</t>
        </is>
      </c>
      <c r="C36" s="233" t="n"/>
      <c r="D36" s="216" t="inlineStr">
        <is>
          <t>The use of ventilation and air conditioning in buildings
Part 2: Mechanical ventilation for acceptable indoor-air quality</t>
        </is>
      </c>
      <c r="E36" s="236" t="n"/>
      <c r="F36" s="236" t="n"/>
      <c r="G36" s="236" t="n"/>
      <c r="H36" s="233" t="n"/>
      <c r="L36" s="215" t="inlineStr">
        <is>
          <t>AS1668.2:2012</t>
        </is>
      </c>
      <c r="M36" s="233" t="n"/>
      <c r="N36" s="216" t="inlineStr">
        <is>
          <t>The use of ventilation and air conditioning in buildings
Part 2: Mechanical ventilation for acceptable indoor-air quality</t>
        </is>
      </c>
      <c r="O36" s="236" t="n"/>
      <c r="P36" s="236" t="n"/>
      <c r="Q36" s="236" t="n"/>
      <c r="R36" s="233" t="n"/>
    </row>
    <row r="37" ht="30" customHeight="1">
      <c r="B37" s="215" t="inlineStr">
        <is>
          <t>AS1668.4:2012</t>
        </is>
      </c>
      <c r="C37" s="233" t="n"/>
      <c r="D37" s="216" t="inlineStr">
        <is>
          <t>The use of ventilation and air conditioning in buildings
Part 4: Natural ventilation of the buildings</t>
        </is>
      </c>
      <c r="E37" s="236" t="n"/>
      <c r="F37" s="236" t="n"/>
      <c r="G37" s="236" t="n"/>
      <c r="H37" s="233" t="n"/>
      <c r="L37" s="215" t="inlineStr">
        <is>
          <t>AS1668.4:2012</t>
        </is>
      </c>
      <c r="M37" s="233" t="n"/>
      <c r="N37" s="216" t="inlineStr">
        <is>
          <t>The use of ventilation and air conditioning in buildings
Part 4: Natural ventilation of the buildings</t>
        </is>
      </c>
      <c r="O37" s="236" t="n"/>
      <c r="P37" s="236" t="n"/>
      <c r="Q37" s="236" t="n"/>
      <c r="R37" s="233" t="n"/>
    </row>
    <row r="38" ht="30" customHeight="1">
      <c r="B38" s="215" t="inlineStr">
        <is>
          <t>4254.1:2012</t>
        </is>
      </c>
      <c r="C38" s="233" t="n"/>
      <c r="D38" s="216" t="inlineStr">
        <is>
          <t>Ductwork for Air-Handling Systems in Buildings - Flexible Duct</t>
        </is>
      </c>
      <c r="E38" s="236" t="n"/>
      <c r="F38" s="236" t="n"/>
      <c r="G38" s="236" t="n"/>
      <c r="H38" s="233" t="n"/>
      <c r="L38" s="189" t="inlineStr">
        <is>
          <t>AS5149.1:2016</t>
        </is>
      </c>
      <c r="M38" s="191" t="n"/>
      <c r="N38" s="216" t="inlineStr">
        <is>
          <t>Refrigerating systems and heat pumps - Safety and environmental requirements
Part 1: Definitions, classification and selection criteria</t>
        </is>
      </c>
      <c r="O38" s="236" t="n"/>
      <c r="P38" s="236" t="n"/>
      <c r="Q38" s="236" t="n"/>
      <c r="R38" s="233" t="n"/>
    </row>
    <row r="39" outlineLevel="1" ht="30" customHeight="1">
      <c r="B39" s="215" t="inlineStr">
        <is>
          <t>4254.2:2012</t>
        </is>
      </c>
      <c r="C39" s="233" t="n"/>
      <c r="D39" s="216" t="inlineStr">
        <is>
          <t>Ductwork for Air-Handling Systems in Buildings - Rigid Duct</t>
        </is>
      </c>
      <c r="E39" s="236" t="n"/>
      <c r="F39" s="236" t="n"/>
      <c r="G39" s="236" t="n"/>
      <c r="H39" s="233" t="n"/>
      <c r="L39" s="189" t="inlineStr">
        <is>
          <t>AS5149.2:2016</t>
        </is>
      </c>
      <c r="M39" s="191" t="n"/>
      <c r="N39" s="216" t="inlineStr">
        <is>
          <t>Refrigerating systems and heat pumps - Safety and environmental requirements
Part 2: Design, construction, testing, marking and documentation</t>
        </is>
      </c>
      <c r="O39" s="236" t="n"/>
      <c r="P39" s="236" t="n"/>
      <c r="Q39" s="236" t="n"/>
      <c r="R39" s="233" t="n"/>
    </row>
    <row r="40" outlineLevel="1" ht="30" customHeight="1">
      <c r="B40" s="215" t="n"/>
      <c r="C40" s="233" t="n"/>
      <c r="D40" s="216" t="n"/>
      <c r="E40" s="236" t="n"/>
      <c r="F40" s="236" t="n"/>
      <c r="G40" s="236" t="n"/>
      <c r="H40" s="233" t="n"/>
      <c r="L40" s="215" t="inlineStr">
        <is>
          <t>AS3666.1:2011</t>
        </is>
      </c>
      <c r="M40" s="233" t="n"/>
      <c r="N40" s="216" t="inlineStr">
        <is>
          <t>Air-handling and water systems of buildings — Microbial control</t>
        </is>
      </c>
      <c r="O40" s="236" t="n"/>
      <c r="P40" s="236" t="n"/>
      <c r="Q40" s="236" t="n"/>
      <c r="R40" s="233" t="n"/>
    </row>
    <row r="41" outlineLevel="1" ht="30" customHeight="1">
      <c r="B41" s="225" t="n"/>
      <c r="C41" s="233" t="n"/>
      <c r="D41" s="225" t="n"/>
      <c r="E41" s="236" t="n"/>
      <c r="F41" s="236" t="n"/>
      <c r="G41" s="236" t="n"/>
      <c r="H41" s="233" t="n"/>
      <c r="L41" s="215" t="inlineStr">
        <is>
          <t>4254.1:2012</t>
        </is>
      </c>
      <c r="M41" s="233" t="n"/>
      <c r="N41" s="216" t="inlineStr">
        <is>
          <t>Ductwork for Air-Handling Systems in Buildings - Flexible Duct</t>
        </is>
      </c>
      <c r="O41" s="236" t="n"/>
      <c r="P41" s="236" t="n"/>
      <c r="Q41" s="236" t="n"/>
      <c r="R41" s="233" t="n"/>
    </row>
    <row r="42" ht="15" customHeight="1">
      <c r="A42" s="6" t="n"/>
      <c r="L42" s="215" t="inlineStr">
        <is>
          <t>4254.2:2012</t>
        </is>
      </c>
      <c r="M42" s="233" t="n"/>
      <c r="N42" s="216" t="inlineStr">
        <is>
          <t>Ductwork for Air-Handling Systems in Buildings - Rigid Duct</t>
        </is>
      </c>
      <c r="O42" s="236" t="n"/>
      <c r="P42" s="236" t="n"/>
      <c r="Q42" s="236" t="n"/>
      <c r="R42" s="233" t="n"/>
      <c r="T42" s="185" t="n"/>
      <c r="U42" s="185" t="n"/>
      <c r="V42" s="180" t="n"/>
      <c r="W42" s="180" t="n"/>
      <c r="X42" s="180" t="n"/>
      <c r="Y42" s="180" t="n"/>
      <c r="Z42" s="180" t="n"/>
    </row>
    <row r="43" ht="19.9" customHeight="1">
      <c r="A43" s="6" t="inlineStr">
        <is>
          <t>The following is a schedule of the relevant service design drawings and specifications.</t>
        </is>
      </c>
      <c r="L43" s="182" t="n"/>
      <c r="M43" s="209" t="n"/>
      <c r="N43" s="209" t="n"/>
      <c r="T43" s="185" t="n"/>
      <c r="U43" s="185" t="n"/>
      <c r="V43" s="180" t="n"/>
      <c r="W43" s="180" t="n"/>
      <c r="X43" s="180" t="n"/>
      <c r="Y43" s="180" t="n"/>
      <c r="Z43" s="180" t="n"/>
    </row>
    <row r="44" ht="19.9" customHeight="1">
      <c r="B44" s="217" t="inlineStr">
        <is>
          <t>Drawing Number</t>
        </is>
      </c>
      <c r="C44" s="233" t="n"/>
      <c r="D44" s="217" t="inlineStr">
        <is>
          <t>Drawing Name</t>
        </is>
      </c>
      <c r="E44" s="236" t="n"/>
      <c r="F44" s="236" t="n"/>
      <c r="G44" s="233" t="n"/>
      <c r="H44" s="217" t="inlineStr">
        <is>
          <t>Revision</t>
        </is>
      </c>
      <c r="M44" s="185" t="n"/>
      <c r="N44" s="180" t="n"/>
    </row>
    <row r="45" ht="15" customHeight="1">
      <c r="B45" s="204">
        <f>IF('01-Project Info'!A26=0, " ", '01-Project Info'!A26)</f>
        <v/>
      </c>
      <c r="C45" s="233" t="n"/>
      <c r="D45" s="204">
        <f>IF('01-Project Info'!B26=0, " ", '01-Project Info'!B26)</f>
        <v/>
      </c>
      <c r="E45" s="236" t="n"/>
      <c r="F45" s="236" t="n"/>
      <c r="G45" s="233" t="n"/>
      <c r="H45" s="183">
        <f>IF('01-Project Info'!C26=0, " ", '01-Project Info'!C26)</f>
        <v/>
      </c>
      <c r="L45" s="182" t="n"/>
      <c r="M45" s="185" t="n"/>
    </row>
    <row r="46" ht="15" customHeight="1">
      <c r="B46" s="204">
        <f>IF('01-Project Info'!A27=0, " ", '01-Project Info'!A27)</f>
        <v/>
      </c>
      <c r="C46" s="233" t="n"/>
      <c r="D46" s="204">
        <f>IF('01-Project Info'!B27=0, " ", '01-Project Info'!B27)</f>
        <v/>
      </c>
      <c r="E46" s="236" t="n"/>
      <c r="F46" s="236" t="n"/>
      <c r="G46" s="233" t="n"/>
      <c r="H46" s="183">
        <f>IF('01-Project Info'!C27=0, " ", '01-Project Info'!C27)</f>
        <v/>
      </c>
      <c r="L46" s="185" t="n"/>
      <c r="N46" s="180" t="n"/>
    </row>
    <row r="47" ht="15" customHeight="1">
      <c r="B47" s="204">
        <f>IF('01-Project Info'!A28=0, " ", '01-Project Info'!A28)</f>
        <v/>
      </c>
      <c r="C47" s="233" t="n"/>
      <c r="D47" s="204">
        <f>IF('01-Project Info'!B28=0, " ", '01-Project Info'!B28)</f>
        <v/>
      </c>
      <c r="E47" s="236" t="n"/>
      <c r="F47" s="236" t="n"/>
      <c r="G47" s="233" t="n"/>
      <c r="H47" s="183">
        <f>IF('01-Project Info'!C28=0, " ", '01-Project Info'!C28)</f>
        <v/>
      </c>
    </row>
    <row r="48" hidden="1" outlineLevel="1" ht="15" customHeight="1">
      <c r="B48" s="204">
        <f>IF('01-Project Info'!A29=0, " ", '01-Project Info'!A29)</f>
        <v/>
      </c>
      <c r="C48" s="233" t="n"/>
      <c r="D48" s="204">
        <f>IF('01-Project Info'!B29=0, " ", '01-Project Info'!B29)</f>
        <v/>
      </c>
      <c r="E48" s="236" t="n"/>
      <c r="F48" s="236" t="n"/>
      <c r="G48" s="233" t="n"/>
      <c r="H48" s="183">
        <f>IF('01-Project Info'!C29=0, " ", '01-Project Info'!C29)</f>
        <v/>
      </c>
      <c r="L48" s="185" t="n"/>
      <c r="N48" s="180" t="n"/>
    </row>
    <row r="49" hidden="1" outlineLevel="1" ht="15" customHeight="1">
      <c r="B49" s="204">
        <f>IF('01-Project Info'!A30=0, " ", '01-Project Info'!A30)</f>
        <v/>
      </c>
      <c r="C49" s="233" t="n"/>
      <c r="D49" s="204">
        <f>IF('01-Project Info'!B30=0, " ", '01-Project Info'!B30)</f>
        <v/>
      </c>
      <c r="E49" s="236" t="n"/>
      <c r="F49" s="236" t="n"/>
      <c r="G49" s="233" t="n"/>
      <c r="H49" s="183">
        <f>IF('01-Project Info'!C30=0, " ", '01-Project Info'!C30)</f>
        <v/>
      </c>
    </row>
    <row r="50" hidden="1" outlineLevel="1" ht="15" customHeight="1">
      <c r="B50" s="204">
        <f>IF('01-Project Info'!A31=0, " ", '01-Project Info'!A31)</f>
        <v/>
      </c>
      <c r="C50" s="233" t="n"/>
      <c r="D50" s="204">
        <f>IF('01-Project Info'!B31=0, " ", '01-Project Info'!B31)</f>
        <v/>
      </c>
      <c r="E50" s="236" t="n"/>
      <c r="F50" s="236" t="n"/>
      <c r="G50" s="233" t="n"/>
      <c r="H50" s="183">
        <f>IF('01-Project Info'!C31=0, " ", '01-Project Info'!C31)</f>
        <v/>
      </c>
    </row>
    <row r="51" hidden="1" outlineLevel="1" ht="15" customHeight="1">
      <c r="B51" s="204">
        <f>IF('01-Project Info'!A32=0, " ", '01-Project Info'!A32)</f>
        <v/>
      </c>
      <c r="C51" s="233" t="n"/>
      <c r="D51" s="204">
        <f>IF('01-Project Info'!B32=0, " ", '01-Project Info'!B32)</f>
        <v/>
      </c>
      <c r="E51" s="236" t="n"/>
      <c r="F51" s="236" t="n"/>
      <c r="G51" s="233" t="n"/>
      <c r="H51" s="183">
        <f>IF('01-Project Info'!C32=0, " ", '01-Project Info'!C32)</f>
        <v/>
      </c>
    </row>
    <row r="52" hidden="1" outlineLevel="1" ht="15" customHeight="1">
      <c r="B52" s="204">
        <f>IF('01-Project Info'!A33=0, " ", '01-Project Info'!A33)</f>
        <v/>
      </c>
      <c r="C52" s="233" t="n"/>
      <c r="D52" s="204">
        <f>IF('01-Project Info'!B33=0, " ", '01-Project Info'!B33)</f>
        <v/>
      </c>
      <c r="E52" s="236" t="n"/>
      <c r="F52" s="236" t="n"/>
      <c r="G52" s="233" t="n"/>
      <c r="H52" s="183">
        <f>IF('01-Project Info'!C33=0, " ", '01-Project Info'!C33)</f>
        <v/>
      </c>
    </row>
    <row r="53" hidden="1" outlineLevel="1" ht="15" customHeight="1">
      <c r="B53" s="204">
        <f>IF('01-Project Info'!A34=0, " ", '01-Project Info'!A34)</f>
        <v/>
      </c>
      <c r="C53" s="233" t="n"/>
      <c r="D53" s="204">
        <f>IF('01-Project Info'!B34=0, " ", '01-Project Info'!B34)</f>
        <v/>
      </c>
      <c r="E53" s="236" t="n"/>
      <c r="F53" s="236" t="n"/>
      <c r="G53" s="233" t="n"/>
      <c r="H53" s="183">
        <f>IF('01-Project Info'!C34=0, " ", '01-Project Info'!C34)</f>
        <v/>
      </c>
    </row>
    <row r="54" hidden="1" outlineLevel="1" ht="15" customHeight="1">
      <c r="B54" s="204">
        <f>IF('01-Project Info'!A35=0, " ", '01-Project Info'!A35)</f>
        <v/>
      </c>
      <c r="C54" s="233" t="n"/>
      <c r="D54" s="204">
        <f>IF('01-Project Info'!B35=0, " ", '01-Project Info'!B35)</f>
        <v/>
      </c>
      <c r="E54" s="236" t="n"/>
      <c r="F54" s="236" t="n"/>
      <c r="G54" s="233" t="n"/>
      <c r="H54" s="183">
        <f>IF('01-Project Info'!C35=0, " ", '01-Project Info'!C35)</f>
        <v/>
      </c>
    </row>
    <row r="55" hidden="1" outlineLevel="1" ht="15" customHeight="1">
      <c r="B55" s="204">
        <f>IF('01-Project Info'!A36=0, " ", '01-Project Info'!A36)</f>
        <v/>
      </c>
      <c r="C55" s="233" t="n"/>
      <c r="D55" s="204">
        <f>IF('01-Project Info'!B36=0, " ", '01-Project Info'!B36)</f>
        <v/>
      </c>
      <c r="E55" s="236" t="n"/>
      <c r="F55" s="236" t="n"/>
      <c r="G55" s="233" t="n"/>
      <c r="H55" s="183">
        <f>IF('01-Project Info'!C36=0, " ", '01-Project Info'!C36)</f>
        <v/>
      </c>
    </row>
    <row r="56" hidden="1" outlineLevel="1" ht="15" customHeight="1">
      <c r="B56" s="204">
        <f>IF('01-Project Info'!A37=0, " ", '01-Project Info'!A37)</f>
        <v/>
      </c>
      <c r="C56" s="233" t="n"/>
      <c r="D56" s="204">
        <f>IF('01-Project Info'!B37=0, " ", '01-Project Info'!B37)</f>
        <v/>
      </c>
      <c r="E56" s="236" t="n"/>
      <c r="F56" s="236" t="n"/>
      <c r="G56" s="233" t="n"/>
      <c r="H56" s="183">
        <f>IF('01-Project Info'!C37=0, " ", '01-Project Info'!C37)</f>
        <v/>
      </c>
    </row>
    <row r="57" hidden="1" outlineLevel="1" ht="15" customHeight="1">
      <c r="B57" s="204">
        <f>IF('01-Project Info'!A38=0, " ", '01-Project Info'!A38)</f>
        <v/>
      </c>
      <c r="C57" s="233" t="n"/>
      <c r="D57" s="204">
        <f>IF('01-Project Info'!B38=0, " ", '01-Project Info'!B38)</f>
        <v/>
      </c>
      <c r="E57" s="236" t="n"/>
      <c r="F57" s="236" t="n"/>
      <c r="G57" s="233" t="n"/>
      <c r="H57" s="183">
        <f>IF('01-Project Info'!C38=0, " ", '01-Project Info'!C38)</f>
        <v/>
      </c>
    </row>
    <row r="58" hidden="1" outlineLevel="1" ht="15" customFormat="1" customHeight="1" s="9">
      <c r="B58" s="204">
        <f>IF('01-Project Info'!A39=0, " ", '01-Project Info'!A39)</f>
        <v/>
      </c>
      <c r="C58" s="233" t="n"/>
      <c r="D58" s="204">
        <f>IF('01-Project Info'!B39=0, " ", '01-Project Info'!B39)</f>
        <v/>
      </c>
      <c r="E58" s="236" t="n"/>
      <c r="F58" s="236" t="n"/>
      <c r="G58" s="233" t="n"/>
      <c r="H58" s="183">
        <f>IF('01-Project Info'!C39=0, " ", '01-Project Info'!C39)</f>
        <v/>
      </c>
      <c r="L58" s="185" t="n"/>
      <c r="N58" s="180" t="n"/>
    </row>
    <row r="59" hidden="1" outlineLevel="1" ht="15" customHeight="1">
      <c r="B59" s="204">
        <f>IF('01-Project Info'!A40=0, " ", '01-Project Info'!A40)</f>
        <v/>
      </c>
      <c r="C59" s="233" t="n"/>
      <c r="D59" s="204">
        <f>IF('01-Project Info'!B40=0, " ", '01-Project Info'!B40)</f>
        <v/>
      </c>
      <c r="E59" s="236" t="n"/>
      <c r="F59" s="236" t="n"/>
      <c r="G59" s="233" t="n"/>
      <c r="H59" s="183">
        <f>IF('01-Project Info'!C40=0, " ", '01-Project Info'!C40)</f>
        <v/>
      </c>
    </row>
    <row r="60" collapsed="1" ht="15" customHeight="1"/>
    <row r="61">
      <c r="A61" t="inlineStr">
        <is>
          <t>Yours faithfully,</t>
        </is>
      </c>
      <c r="L61" s="185" t="n"/>
      <c r="N61" s="180" t="n"/>
    </row>
    <row r="62" ht="15" customHeight="1"/>
    <row r="63" ht="15" customHeight="1"/>
    <row r="64" ht="15.5" customHeight="1">
      <c r="B64" s="10" t="n"/>
      <c r="H64" s="10" t="n"/>
    </row>
    <row r="65">
      <c r="L65" s="185" t="n"/>
      <c r="N65" s="180" t="n"/>
    </row>
    <row r="66">
      <c r="L66" s="185" t="n"/>
      <c r="N66" s="180" t="n"/>
    </row>
    <row r="67">
      <c r="A67" t="inlineStr">
        <is>
          <t>Name:</t>
        </is>
      </c>
      <c r="C67" s="70" t="inlineStr">
        <is>
          <t xml:space="preserve">  Qing Ye (Felix)</t>
        </is>
      </c>
      <c r="D67" s="251" t="n"/>
      <c r="F67" t="inlineStr">
        <is>
          <t xml:space="preserve">Date:  </t>
        </is>
      </c>
      <c r="G67" s="252">
        <f>TODAY()</f>
        <v/>
      </c>
      <c r="H67" s="49" t="n"/>
    </row>
    <row r="68">
      <c r="F68" s="245" t="n"/>
    </row>
    <row r="88" ht="45" customHeight="1"/>
    <row r="89" ht="45" customHeight="1"/>
    <row r="90" ht="45" customHeight="1"/>
    <row r="91" ht="45" customHeight="1"/>
    <row r="92" ht="45" customHeight="1"/>
    <row r="93" ht="45" customHeight="1"/>
    <row r="94" ht="45" customHeight="1"/>
    <row r="95" ht="45" customHeight="1"/>
    <row r="96" ht="45" customHeight="1"/>
    <row r="97" ht="45" customHeight="1"/>
    <row r="98" ht="45" customHeight="1"/>
  </sheetData>
  <mergeCells count="174">
    <mergeCell ref="L17:M17"/>
    <mergeCell ref="D35:H35"/>
    <mergeCell ref="N26:R26"/>
    <mergeCell ref="B7:F7"/>
    <mergeCell ref="F68:G68"/>
    <mergeCell ref="D19:H19"/>
    <mergeCell ref="N41:R41"/>
    <mergeCell ref="B22:C22"/>
    <mergeCell ref="L19:M19"/>
    <mergeCell ref="B31:C31"/>
    <mergeCell ref="D55:G55"/>
    <mergeCell ref="L28:M28"/>
    <mergeCell ref="B21:C21"/>
    <mergeCell ref="N43:R43"/>
    <mergeCell ref="A2:I2"/>
    <mergeCell ref="D59:G59"/>
    <mergeCell ref="V19:Z19"/>
    <mergeCell ref="N42:R42"/>
    <mergeCell ref="N58:R60"/>
    <mergeCell ref="N48:R57"/>
    <mergeCell ref="B38:C38"/>
    <mergeCell ref="L29:M29"/>
    <mergeCell ref="D45:G45"/>
    <mergeCell ref="D28:H28"/>
    <mergeCell ref="A9:I9"/>
    <mergeCell ref="D37:H37"/>
    <mergeCell ref="N28:R28"/>
    <mergeCell ref="B40:C40"/>
    <mergeCell ref="L31:M31"/>
    <mergeCell ref="B49:C49"/>
    <mergeCell ref="L40:M40"/>
    <mergeCell ref="B55:C55"/>
    <mergeCell ref="D39:H39"/>
    <mergeCell ref="D48:G48"/>
    <mergeCell ref="D30:H30"/>
    <mergeCell ref="L21:M21"/>
    <mergeCell ref="B24:C24"/>
    <mergeCell ref="N30:R30"/>
    <mergeCell ref="B51:C51"/>
    <mergeCell ref="D29:H29"/>
    <mergeCell ref="V22:Z22"/>
    <mergeCell ref="D23:H23"/>
    <mergeCell ref="L65:M65"/>
    <mergeCell ref="D38:H38"/>
    <mergeCell ref="B26:C26"/>
    <mergeCell ref="B41:C41"/>
    <mergeCell ref="B35:C35"/>
    <mergeCell ref="V21:Z21"/>
    <mergeCell ref="D56:G56"/>
    <mergeCell ref="N61:R64"/>
    <mergeCell ref="T24:U24"/>
    <mergeCell ref="B25:C25"/>
    <mergeCell ref="D58:G58"/>
    <mergeCell ref="G67:H67"/>
    <mergeCell ref="V23:Z23"/>
    <mergeCell ref="B18:C18"/>
    <mergeCell ref="B27:C27"/>
    <mergeCell ref="D51:G51"/>
    <mergeCell ref="D50:G50"/>
    <mergeCell ref="T25:U25"/>
    <mergeCell ref="D44:G44"/>
    <mergeCell ref="L42:M42"/>
    <mergeCell ref="D27:H27"/>
    <mergeCell ref="D41:H41"/>
    <mergeCell ref="L58:M60"/>
    <mergeCell ref="V24:Z24"/>
    <mergeCell ref="B8:F8"/>
    <mergeCell ref="N18:R18"/>
    <mergeCell ref="B53:C53"/>
    <mergeCell ref="D17:H17"/>
    <mergeCell ref="L30:M30"/>
    <mergeCell ref="N17:R17"/>
    <mergeCell ref="B29:C29"/>
    <mergeCell ref="L20:M20"/>
    <mergeCell ref="B37:C37"/>
    <mergeCell ref="N19:R19"/>
    <mergeCell ref="T22:U22"/>
    <mergeCell ref="L22:M22"/>
    <mergeCell ref="B6:C6"/>
    <mergeCell ref="N34:R34"/>
    <mergeCell ref="D25:H25"/>
    <mergeCell ref="V25:Z25"/>
    <mergeCell ref="B33:I33"/>
    <mergeCell ref="D53:G53"/>
    <mergeCell ref="D47:G47"/>
    <mergeCell ref="A1:I1"/>
    <mergeCell ref="N36:R36"/>
    <mergeCell ref="V17:Z17"/>
    <mergeCell ref="N20:R20"/>
    <mergeCell ref="B54:C54"/>
    <mergeCell ref="D31:H31"/>
    <mergeCell ref="N22:R22"/>
    <mergeCell ref="B56:C56"/>
    <mergeCell ref="D40:H40"/>
    <mergeCell ref="N44:R45"/>
    <mergeCell ref="N66:R68"/>
    <mergeCell ref="B58:C58"/>
    <mergeCell ref="N37:R37"/>
    <mergeCell ref="B52:C52"/>
    <mergeCell ref="D21:H21"/>
    <mergeCell ref="M2:N2"/>
    <mergeCell ref="N21:R21"/>
    <mergeCell ref="L24:M24"/>
    <mergeCell ref="A14:I14"/>
    <mergeCell ref="L18:M18"/>
    <mergeCell ref="B17:C17"/>
    <mergeCell ref="B57:C57"/>
    <mergeCell ref="N23:R23"/>
    <mergeCell ref="L26:M26"/>
    <mergeCell ref="B44:C44"/>
    <mergeCell ref="L35:M35"/>
    <mergeCell ref="B19:C19"/>
    <mergeCell ref="B34:C34"/>
    <mergeCell ref="B28:C28"/>
    <mergeCell ref="D52:G52"/>
    <mergeCell ref="L25:M25"/>
    <mergeCell ref="D49:G49"/>
    <mergeCell ref="T17:U17"/>
    <mergeCell ref="D18:H18"/>
    <mergeCell ref="V26:Z26"/>
    <mergeCell ref="B30:C30"/>
    <mergeCell ref="B5:C5"/>
    <mergeCell ref="B20:C20"/>
    <mergeCell ref="T19:U19"/>
    <mergeCell ref="B45:C45"/>
    <mergeCell ref="T28:U28"/>
    <mergeCell ref="N27:R27"/>
    <mergeCell ref="L48:M57"/>
    <mergeCell ref="V18:Z18"/>
    <mergeCell ref="N35:R35"/>
    <mergeCell ref="B47:C47"/>
    <mergeCell ref="D20:H20"/>
    <mergeCell ref="D34:H34"/>
    <mergeCell ref="B59:C59"/>
    <mergeCell ref="N25:R25"/>
    <mergeCell ref="T20:U20"/>
    <mergeCell ref="B46:C46"/>
    <mergeCell ref="L37:M37"/>
    <mergeCell ref="L66:M68"/>
    <mergeCell ref="D22:H22"/>
    <mergeCell ref="D36:H36"/>
    <mergeCell ref="B39:C39"/>
    <mergeCell ref="D54:G54"/>
    <mergeCell ref="B48:C48"/>
    <mergeCell ref="V20:Z20"/>
    <mergeCell ref="V28:Z28"/>
    <mergeCell ref="B23:C23"/>
    <mergeCell ref="L23:M23"/>
    <mergeCell ref="D46:G46"/>
    <mergeCell ref="N39:R39"/>
    <mergeCell ref="L46:M47"/>
    <mergeCell ref="T21:U21"/>
    <mergeCell ref="L61:M64"/>
    <mergeCell ref="T26:U26"/>
    <mergeCell ref="N29:R29"/>
    <mergeCell ref="N38:R38"/>
    <mergeCell ref="T23:U23"/>
    <mergeCell ref="L41:M41"/>
    <mergeCell ref="D57:G57"/>
    <mergeCell ref="N31:R31"/>
    <mergeCell ref="A15:I15"/>
    <mergeCell ref="N40:R40"/>
    <mergeCell ref="L34:M34"/>
    <mergeCell ref="D24:H24"/>
    <mergeCell ref="E5:G5"/>
    <mergeCell ref="N24:R24"/>
    <mergeCell ref="N46:R47"/>
    <mergeCell ref="B36:C36"/>
    <mergeCell ref="L27:M27"/>
    <mergeCell ref="B50:C50"/>
    <mergeCell ref="T18:U18"/>
    <mergeCell ref="L36:M36"/>
    <mergeCell ref="N65:R65"/>
    <mergeCell ref="D26:H26"/>
  </mergeCells>
  <printOptions horizontalCentered="1"/>
  <pageMargins left="0.5905511811023623" right="0.5905511811023623" top="1.574803149606299" bottom="0.7480314960629921" header="0.3149606299212598" footer="0.3149606299212598"/>
  <pageSetup orientation="portrait" paperSize="9"/>
  <headerFooter>
    <oddHeader>&amp;L&amp;G&amp;R&amp;"-,Bold"M: &amp;"-,Regular": 366 2772 4029_x000a_: Suite 802, 299 Sussex St, Sydney    _x000a_admin@pcen.com.au_x000a_www.pcen.com.au_x000a_0426 076 689             </oddHeader>
    <oddFooter>&amp;LPremium Consulting Engineers&amp;CMechanical Design Certificate&amp;RPage &amp;P of &amp;N</oddFooter>
    <evenHeader/>
    <evenFooter/>
    <firstHeader/>
    <firstFooter/>
  </headerFooter>
  <rowBreaks count="1" manualBreakCount="1">
    <brk id="25" min="0" max="8" man="1"/>
  </rowBreaks>
</worksheet>
</file>

<file path=xl/worksheets/sheet4.xml><?xml version="1.0" encoding="utf-8"?>
<worksheet xmlns="http://schemas.openxmlformats.org/spreadsheetml/2006/main">
  <sheetPr codeName="Sheet5">
    <outlinePr summaryBelow="1" summaryRight="1"/>
    <pageSetUpPr/>
  </sheetPr>
  <dimension ref="A2:U47"/>
  <sheetViews>
    <sheetView view="pageBreakPreview" topLeftCell="A8" zoomScaleNormal="100" zoomScaleSheetLayoutView="100" zoomScalePageLayoutView="85" workbookViewId="0">
      <selection activeCell="J4" sqref="J4"/>
    </sheetView>
  </sheetViews>
  <sheetFormatPr baseColWidth="8" defaultRowHeight="14.5"/>
  <cols>
    <col width="7.1796875" customWidth="1" min="1" max="6"/>
    <col width="11.7265625" customWidth="1" min="7" max="10"/>
    <col width="8.7265625" customWidth="1" min="12" max="12"/>
    <col width="7.7265625" customWidth="1" min="13" max="17"/>
    <col width="8.7265625" customWidth="1" min="18" max="18"/>
    <col width="7.7265625" customWidth="1" min="19" max="19"/>
    <col width="10.26953125" customWidth="1" min="20" max="21"/>
  </cols>
  <sheetData>
    <row r="1" ht="15" customHeight="1"/>
    <row r="2" ht="30" customHeight="1">
      <c r="C2" s="29" t="n"/>
      <c r="D2" s="29" t="n"/>
      <c r="E2" s="29" t="n"/>
      <c r="F2" s="89" t="inlineStr">
        <is>
          <t>TAX INVOICE</t>
        </is>
      </c>
      <c r="G2" s="29" t="n"/>
      <c r="H2" s="29" t="n"/>
      <c r="I2" s="29" t="n"/>
      <c r="M2" s="228" t="n"/>
    </row>
    <row r="3" ht="15" customHeight="1">
      <c r="H3" s="253" t="inlineStr">
        <is>
          <t>Use "Ctrl+;" to fill today's date below</t>
        </is>
      </c>
      <c r="I3" s="254" t="n"/>
    </row>
    <row r="4" ht="15" customHeight="1">
      <c r="A4" s="43" t="inlineStr">
        <is>
          <t>Bill to:</t>
        </is>
      </c>
      <c r="D4" s="44" t="n"/>
      <c r="E4" s="44" t="n"/>
      <c r="F4" s="44" t="n"/>
      <c r="H4" s="45" t="inlineStr">
        <is>
          <t>Date:</t>
        </is>
      </c>
      <c r="J4" s="232" t="inlineStr">
        <is>
          <t>14-Jul-2023</t>
        </is>
      </c>
      <c r="K4" s="255" t="n"/>
      <c r="L4" s="43" t="n"/>
      <c r="M4" s="44" t="n"/>
      <c r="N4" s="44" t="n"/>
      <c r="O4" s="44" t="n"/>
      <c r="P4" s="44" t="n"/>
      <c r="Q4" s="44" t="n"/>
      <c r="S4" s="45" t="n"/>
      <c r="T4" s="245" t="n"/>
    </row>
    <row r="5" ht="15" customHeight="1">
      <c r="A5" s="44">
        <f>IF('01-Project Info'!B11&lt;&gt;"",'01-Project Info'!B11,"")</f>
        <v/>
      </c>
      <c r="D5" s="44" t="n"/>
      <c r="E5" s="44" t="n"/>
      <c r="F5" s="44" t="n"/>
      <c r="H5" s="45" t="inlineStr">
        <is>
          <t>Invoice Number:</t>
        </is>
      </c>
      <c r="J5" s="156" t="inlineStr">
        <is>
          <t>307222</t>
        </is>
      </c>
      <c r="K5" s="182" t="n"/>
      <c r="L5" s="43" t="n"/>
      <c r="M5" s="44" t="n"/>
      <c r="N5" s="44" t="n"/>
      <c r="O5" s="44" t="n"/>
      <c r="P5" s="44" t="n"/>
      <c r="Q5" s="44" t="n"/>
      <c r="S5" s="45" t="n"/>
      <c r="T5" s="47" t="n"/>
      <c r="U5" s="14" t="n"/>
    </row>
    <row r="6" ht="15" customHeight="1">
      <c r="A6" s="44">
        <f>IF('01-Project Info'!B12&lt;&gt;"",'01-Project Info'!B12,"")</f>
        <v/>
      </c>
      <c r="D6" s="44" t="n"/>
      <c r="E6" s="44" t="n"/>
      <c r="F6" s="44" t="n"/>
      <c r="H6" s="146" t="inlineStr">
        <is>
          <t xml:space="preserve">Please quote invoice No. when transferring </t>
        </is>
      </c>
      <c r="I6" s="98" t="n"/>
      <c r="J6" s="98" t="n"/>
      <c r="K6" s="98" t="n"/>
      <c r="L6" s="44" t="n"/>
      <c r="M6" s="44" t="n"/>
      <c r="N6" s="44" t="n"/>
      <c r="O6" s="44" t="n"/>
      <c r="P6" s="43" t="n"/>
      <c r="Q6" s="43" t="n"/>
      <c r="R6" s="45" t="n"/>
      <c r="S6" s="256" t="n"/>
      <c r="U6" s="14" t="n"/>
    </row>
    <row r="7" ht="15" customHeight="1">
      <c r="A7" s="44">
        <f>IF('01-Project Info'!B13&lt;&gt;"",'01-Project Info'!B13,"")</f>
        <v/>
      </c>
      <c r="B7" s="44" t="n"/>
      <c r="C7" s="44" t="n"/>
      <c r="D7" s="44" t="n"/>
      <c r="E7" s="44" t="n"/>
      <c r="F7" s="44" t="n"/>
      <c r="H7" s="3" t="inlineStr">
        <is>
          <t>Client Reference:</t>
        </is>
      </c>
      <c r="J7" s="156" t="inlineStr">
        <is>
          <t>-</t>
        </is>
      </c>
      <c r="L7" s="44" t="n"/>
      <c r="M7" s="44" t="n"/>
      <c r="N7" s="44" t="n"/>
      <c r="O7" s="44" t="n"/>
      <c r="P7" s="43" t="n"/>
      <c r="Q7" s="43" t="n"/>
      <c r="R7" s="45" t="n"/>
      <c r="S7" s="256" t="n"/>
      <c r="U7" s="14" t="n"/>
    </row>
    <row r="8" ht="15" customHeight="1">
      <c r="A8" s="44">
        <f>IF('01-Project Info'!B14&lt;&gt;"","ABN:" &amp; '01-Project Info'!B14,"")</f>
        <v/>
      </c>
      <c r="B8" s="44" t="n"/>
      <c r="C8" s="44" t="n"/>
      <c r="D8" s="44" t="n"/>
      <c r="E8" s="140" t="n"/>
      <c r="F8" s="44" t="n"/>
      <c r="G8" s="45" t="n"/>
      <c r="H8" s="256" t="n"/>
      <c r="J8" s="14" t="n"/>
      <c r="L8" s="44" t="n"/>
      <c r="M8" s="44" t="n"/>
      <c r="N8" s="44" t="n"/>
      <c r="O8" s="44" t="n"/>
      <c r="P8" s="43" t="n"/>
      <c r="Q8" s="43" t="n"/>
      <c r="R8" s="45" t="n"/>
      <c r="S8" s="256" t="n"/>
      <c r="U8" s="14" t="n"/>
    </row>
    <row r="9" ht="15" customHeight="1"/>
    <row r="10" ht="30" customHeight="1">
      <c r="A10" s="90" t="n"/>
      <c r="B10" s="91" t="n"/>
      <c r="C10" s="91" t="n"/>
      <c r="D10" s="91" t="inlineStr">
        <is>
          <t>Description</t>
        </is>
      </c>
      <c r="E10" s="91" t="n"/>
      <c r="F10" s="91" t="n"/>
      <c r="G10" s="91" t="n"/>
      <c r="H10" s="92" t="n"/>
      <c r="I10" s="85" t="inlineStr">
        <is>
          <t>Amount
Ex. GST</t>
        </is>
      </c>
      <c r="J10" s="86" t="inlineStr">
        <is>
          <t>Amount
In. GST</t>
        </is>
      </c>
      <c r="L10" s="229" t="n"/>
      <c r="T10" s="24" t="n"/>
      <c r="U10" s="24" t="n"/>
    </row>
    <row r="11" ht="15" customHeight="1">
      <c r="A11" s="99" t="n"/>
      <c r="H11" s="100" t="n"/>
      <c r="I11" s="102" t="n"/>
      <c r="J11" s="100" t="n"/>
    </row>
    <row r="12" ht="15" customHeight="1">
      <c r="A12" s="131">
        <f>'01-Project Info'!B1</f>
        <v/>
      </c>
      <c r="H12" s="100" t="n"/>
      <c r="I12" s="139" t="n"/>
      <c r="J12" s="100" t="n"/>
    </row>
    <row r="13" ht="15" customHeight="1">
      <c r="A13" s="99" t="n"/>
      <c r="H13" s="100" t="n"/>
      <c r="I13" s="257" t="n"/>
      <c r="J13" s="258" t="n"/>
    </row>
    <row r="14" ht="15" customHeight="1">
      <c r="A14" s="99" t="inlineStr">
        <is>
          <t>Demo project2</t>
        </is>
      </c>
      <c r="B14" s="6" t="n"/>
      <c r="C14" s="6" t="n"/>
      <c r="D14" s="6" t="n"/>
      <c r="E14" s="6" t="n"/>
      <c r="H14" s="100" t="n"/>
      <c r="I14" s="257" t="n"/>
      <c r="J14" s="258" t="n"/>
    </row>
    <row r="15" ht="15" customHeight="1">
      <c r="A15" s="99" t="n"/>
      <c r="B15" t="inlineStr">
        <is>
          <t>Payment Instalments</t>
        </is>
      </c>
      <c r="H15" s="100" t="n"/>
      <c r="I15" s="257">
        <f>IF('02b-Fee Proposal'!F137&lt;&gt;"",'02b-Fee Proposal'!F137,"")</f>
        <v/>
      </c>
      <c r="J15" s="258">
        <f>IFERROR(I15*1.1,"")</f>
        <v/>
      </c>
      <c r="L15" s="99" t="n"/>
      <c r="M15" t="inlineStr">
        <is>
          <t>Payment Instalments</t>
        </is>
      </c>
      <c r="R15" t="inlineStr">
        <is>
          <t>Amount</t>
        </is>
      </c>
      <c r="S15" s="100" t="inlineStr">
        <is>
          <t>This pay</t>
        </is>
      </c>
    </row>
    <row r="16" ht="15" customHeight="1">
      <c r="A16" s="99" t="inlineStr">
        <is>
          <t>The Full amount for design and documentation</t>
        </is>
      </c>
      <c r="E16" s="93" t="n"/>
      <c r="G16" s="259" t="n"/>
      <c r="H16" s="260" t="n"/>
      <c r="I16" s="257" t="n">
        <v>1500</v>
      </c>
      <c r="J16" s="258">
        <f>IFERROR(I16*1.1,0)</f>
        <v/>
      </c>
      <c r="L16" s="99" t="inlineStr">
        <is>
          <t>Design and Equipment Procurement</t>
        </is>
      </c>
      <c r="P16" s="93" t="n">
        <v>0.3</v>
      </c>
      <c r="R16" s="259" t="n">
        <v>13500</v>
      </c>
      <c r="S16" s="260" t="inlineStr">
        <is>
          <t>Paid</t>
        </is>
      </c>
    </row>
    <row r="17" ht="15" customHeight="1">
      <c r="A17" s="99" t="n"/>
      <c r="E17" s="93" t="n"/>
      <c r="G17" s="259" t="n"/>
      <c r="H17" s="260" t="n"/>
      <c r="I17" s="257" t="n"/>
      <c r="J17" s="258" t="n"/>
      <c r="L17" s="99" t="inlineStr">
        <is>
          <t>System Comissioning</t>
        </is>
      </c>
      <c r="P17" s="93" t="n">
        <v>0.35</v>
      </c>
      <c r="R17" s="259" t="n">
        <v>20000</v>
      </c>
      <c r="S17" s="260" t="inlineStr">
        <is>
          <t>Paid</t>
        </is>
      </c>
    </row>
    <row r="18" ht="15" customHeight="1">
      <c r="A18" s="99" t="n"/>
      <c r="E18" s="93" t="n"/>
      <c r="G18" s="259" t="n"/>
      <c r="H18" s="260" t="n"/>
      <c r="I18" s="257" t="n"/>
      <c r="J18" s="258" t="n"/>
      <c r="L18" s="99" t="inlineStr">
        <is>
          <t>Project Completion</t>
        </is>
      </c>
      <c r="P18" s="93" t="n">
        <v>0.3</v>
      </c>
      <c r="R18" s="259" t="n">
        <v>13335</v>
      </c>
      <c r="S18" s="260" t="inlineStr">
        <is>
          <t>Paid</t>
        </is>
      </c>
    </row>
    <row r="19" ht="15" customHeight="1">
      <c r="A19" s="99" t="n"/>
      <c r="E19" s="93" t="n"/>
      <c r="G19" s="259" t="n"/>
      <c r="H19" s="260" t="n"/>
      <c r="I19" s="257" t="n"/>
      <c r="J19" s="258" t="n"/>
      <c r="L19" s="99" t="inlineStr">
        <is>
          <t>Retention</t>
        </is>
      </c>
      <c r="P19" s="93" t="n">
        <v>0.05</v>
      </c>
      <c r="R19" s="259" t="n">
        <v>2500</v>
      </c>
      <c r="S19" s="260" t="n">
        <v>2500</v>
      </c>
    </row>
    <row r="20" ht="15" customHeight="1">
      <c r="A20" s="99" t="n"/>
      <c r="H20" s="100" t="n"/>
      <c r="I20" s="257" t="n"/>
      <c r="J20" s="258" t="n"/>
      <c r="L20" s="99" t="n"/>
      <c r="S20" s="100" t="n"/>
    </row>
    <row r="21" ht="15" customHeight="1">
      <c r="A21" s="99" t="n"/>
      <c r="H21" s="100" t="n"/>
      <c r="I21" s="257" t="n"/>
      <c r="J21" s="258" t="n"/>
      <c r="L21" s="99" t="n"/>
      <c r="S21" s="100" t="n"/>
    </row>
    <row r="22" ht="15" customHeight="1">
      <c r="A22" s="99" t="n"/>
      <c r="H22" s="100" t="n"/>
      <c r="I22" s="257" t="n"/>
      <c r="J22" s="258" t="n"/>
    </row>
    <row r="23" ht="15" customHeight="1">
      <c r="A23" s="99" t="n"/>
      <c r="H23" s="100" t="n"/>
      <c r="I23" s="257" t="n"/>
      <c r="J23" s="258" t="n"/>
      <c r="L23" s="99" t="n"/>
      <c r="S23" s="100" t="n"/>
    </row>
    <row r="24" ht="15" customHeight="1">
      <c r="A24" s="99" t="n"/>
      <c r="H24" s="100" t="n"/>
      <c r="I24" s="257" t="n"/>
      <c r="J24" s="258" t="n"/>
      <c r="L24" s="99" t="inlineStr">
        <is>
          <t>Payment method:</t>
        </is>
      </c>
      <c r="P24" s="93" t="n"/>
      <c r="R24" s="259" t="inlineStr">
        <is>
          <t>Amount</t>
        </is>
      </c>
      <c r="S24" s="260" t="inlineStr">
        <is>
          <t>This pay</t>
        </is>
      </c>
      <c r="T24" s="101" t="n"/>
      <c r="U24" s="54" t="n"/>
    </row>
    <row r="25" ht="15" customHeight="1">
      <c r="A25" s="99" t="n"/>
      <c r="H25" s="100" t="n"/>
      <c r="I25" s="257" t="n"/>
      <c r="J25" s="258" t="n"/>
      <c r="L25" s="99" t="inlineStr">
        <is>
          <t xml:space="preserve">Site visit and investigation: </t>
        </is>
      </c>
      <c r="P25" s="93" t="n"/>
      <c r="R25" s="259" t="n">
        <v>4000</v>
      </c>
      <c r="S25" s="260">
        <f>R25</f>
        <v/>
      </c>
      <c r="T25" s="257">
        <f>S25</f>
        <v/>
      </c>
      <c r="U25" s="258">
        <f>T25*1.1</f>
        <v/>
      </c>
    </row>
    <row r="26" ht="15" customHeight="1">
      <c r="A26" s="99" t="n"/>
      <c r="H26" s="100" t="n"/>
      <c r="I26" s="257" t="n"/>
      <c r="J26" s="258" t="n"/>
      <c r="L26" s="99" t="inlineStr">
        <is>
          <t xml:space="preserve">Tender documentation: </t>
        </is>
      </c>
      <c r="P26" s="93" t="n"/>
      <c r="R26" s="259" t="n">
        <v>3800</v>
      </c>
      <c r="S26" s="260" t="n"/>
      <c r="T26" s="257" t="n"/>
      <c r="U26" s="258" t="n"/>
    </row>
    <row r="27" ht="15" customHeight="1">
      <c r="A27" s="99" t="n"/>
      <c r="H27" s="100" t="n"/>
      <c r="I27" s="257" t="n"/>
      <c r="J27" s="258" t="n"/>
      <c r="L27" s="99" t="n"/>
      <c r="P27" s="93" t="n"/>
      <c r="R27" s="259" t="n"/>
      <c r="S27" s="260" t="n"/>
      <c r="T27" s="261" t="n"/>
      <c r="U27" s="261" t="n"/>
    </row>
    <row r="28" ht="15" customHeight="1">
      <c r="A28" s="99" t="n"/>
      <c r="H28" s="100" t="n"/>
      <c r="I28" s="257" t="n"/>
      <c r="J28" s="258" t="n"/>
      <c r="L28" s="99" t="n"/>
      <c r="S28" s="100" t="n"/>
    </row>
    <row r="29" ht="15" customHeight="1">
      <c r="A29" s="99" t="n"/>
      <c r="H29" s="100" t="n"/>
      <c r="I29" s="257" t="n"/>
      <c r="J29" s="258" t="n"/>
      <c r="L29" s="99" t="n"/>
      <c r="S29" s="100" t="n"/>
      <c r="T29" s="261" t="n"/>
      <c r="U29" s="261" t="n"/>
    </row>
    <row r="30" ht="15" customHeight="1">
      <c r="A30" s="99" t="n"/>
      <c r="H30" s="100" t="n"/>
      <c r="I30" s="257" t="n"/>
      <c r="J30" s="258" t="n"/>
      <c r="L30" s="53" t="n"/>
      <c r="M30" s="53" t="n"/>
      <c r="N30" s="53" t="n"/>
    </row>
    <row r="31" ht="15" customHeight="1">
      <c r="A31" s="99" t="n"/>
      <c r="H31" s="100" t="n"/>
      <c r="I31" s="257" t="n"/>
      <c r="J31" s="258" t="n"/>
      <c r="S31" s="24" t="n"/>
      <c r="T31" s="261" t="n"/>
      <c r="U31" s="261" t="n"/>
    </row>
    <row r="32" ht="15" customHeight="1">
      <c r="A32" s="48" t="n"/>
      <c r="B32" s="49" t="n"/>
      <c r="C32" s="49" t="n"/>
      <c r="D32" s="49" t="n"/>
      <c r="E32" s="49" t="n"/>
      <c r="F32" s="49" t="n"/>
      <c r="G32" s="49" t="n"/>
      <c r="H32" s="50" t="n"/>
      <c r="I32" s="257" t="n"/>
      <c r="J32" s="258" t="n"/>
      <c r="S32" s="24" t="n"/>
      <c r="T32" s="261" t="n"/>
      <c r="U32" s="261" t="n"/>
    </row>
    <row r="33" ht="15" customHeight="1">
      <c r="H33" s="81" t="inlineStr">
        <is>
          <t>Total</t>
        </is>
      </c>
      <c r="I33" s="262">
        <f>SUM(I11:I32)</f>
        <v/>
      </c>
      <c r="J33" s="262">
        <f>SUM(J11:J32)</f>
        <v/>
      </c>
      <c r="L33" s="53" t="n"/>
      <c r="M33" s="53" t="n"/>
      <c r="N33" s="53" t="n"/>
    </row>
    <row r="34" ht="15" customHeight="1">
      <c r="H34" s="87" t="n"/>
      <c r="I34" s="263" t="n"/>
      <c r="J34" s="263" t="n"/>
      <c r="S34" s="24" t="n"/>
      <c r="T34" s="261" t="n"/>
      <c r="U34" s="261" t="n"/>
    </row>
    <row r="35" ht="15" customHeight="1">
      <c r="H35" s="87" t="n"/>
      <c r="I35" s="263" t="n"/>
      <c r="J35" s="263" t="n"/>
      <c r="S35" s="24" t="n"/>
      <c r="T35" s="261" t="n"/>
      <c r="U35" s="261" t="n"/>
    </row>
    <row r="36" ht="15" customHeight="1">
      <c r="H36" s="24" t="n"/>
      <c r="I36" s="261" t="n"/>
      <c r="J36" s="261" t="n"/>
      <c r="S36" s="24" t="n"/>
      <c r="T36" s="261" t="n"/>
      <c r="U36" s="261" t="n"/>
    </row>
    <row r="37" ht="15" customHeight="1">
      <c r="B37" s="53" t="n"/>
      <c r="C37" s="53" t="n"/>
      <c r="L37" s="53" t="n"/>
      <c r="M37" s="53" t="n"/>
      <c r="N37" s="53" t="n"/>
    </row>
    <row r="38" ht="15" customHeight="1">
      <c r="A38" s="53" t="inlineStr">
        <is>
          <t>Payment Details:</t>
        </is>
      </c>
      <c r="B38" s="51" t="n"/>
      <c r="C38" s="51" t="n"/>
      <c r="L38" s="51" t="n"/>
      <c r="M38" s="51" t="n"/>
      <c r="N38" s="51" t="n"/>
    </row>
    <row r="39" ht="15" customHeight="1">
      <c r="A39" s="54" t="inlineStr">
        <is>
          <t>Bank:</t>
        </is>
      </c>
      <c r="B39" s="54" t="inlineStr">
        <is>
          <t>St George Bank</t>
        </is>
      </c>
      <c r="C39" s="55" t="n"/>
      <c r="H39" t="inlineStr">
        <is>
          <t>Note:</t>
        </is>
      </c>
      <c r="L39" s="54" t="n"/>
      <c r="M39" s="54" t="n"/>
      <c r="N39" s="55" t="n"/>
    </row>
    <row r="40" ht="15" customHeight="1">
      <c r="A40" s="54" t="inlineStr">
        <is>
          <t>Name:</t>
        </is>
      </c>
      <c r="B40" s="54" t="inlineStr">
        <is>
          <t>Premium Consulting Engineers Pty Ltd</t>
        </is>
      </c>
      <c r="C40" s="54" t="n"/>
      <c r="G40" s="56" t="n"/>
      <c r="H40" s="182" t="inlineStr">
        <is>
          <t>Payment in 7 days from invoice date</t>
        </is>
      </c>
      <c r="L40" s="54" t="n"/>
      <c r="M40" s="54" t="n"/>
      <c r="N40" s="54" t="n"/>
      <c r="R40" s="56" t="n"/>
    </row>
    <row r="41" ht="15" customHeight="1">
      <c r="A41" s="54" t="inlineStr">
        <is>
          <t>BSB:</t>
        </is>
      </c>
      <c r="B41" s="80" t="inlineStr">
        <is>
          <t>112879</t>
        </is>
      </c>
      <c r="C41" s="54" t="n"/>
      <c r="H41" s="54" t="n"/>
      <c r="L41" s="54" t="n"/>
      <c r="M41" s="57" t="n"/>
      <c r="N41" s="54" t="n"/>
      <c r="R41" s="54" t="n"/>
    </row>
    <row r="42" ht="15" customHeight="1">
      <c r="A42" s="54" t="inlineStr">
        <is>
          <t>A/C No.:</t>
        </is>
      </c>
      <c r="B42" s="58" t="inlineStr">
        <is>
          <t>415395374</t>
        </is>
      </c>
      <c r="C42" s="54" t="n"/>
      <c r="H42" s="14" t="inlineStr">
        <is>
          <t>Internal Ref.:</t>
        </is>
      </c>
      <c r="I42" s="158">
        <f t="array" ref="I42">MID(CELL("filename",A1),FIND("]",CELL("filename",A1))+1,255)</f>
        <v/>
      </c>
      <c r="L42" s="54" t="n"/>
      <c r="M42" s="58" t="n"/>
      <c r="N42" s="54" t="n"/>
    </row>
    <row r="43">
      <c r="A43" s="54" t="n"/>
      <c r="C43" s="51" t="inlineStr">
        <is>
          <t>Project Type:</t>
        </is>
      </c>
      <c r="D43">
        <f>IF('01-Project Info'!$B$5&lt;&gt;"",'01-Project Info'!$B$5,"")</f>
        <v/>
      </c>
    </row>
    <row r="44">
      <c r="C44" s="2" t="inlineStr">
        <is>
          <t>Service Type:</t>
        </is>
      </c>
      <c r="D44">
        <f>IF('01-Project Info'!$B$6&lt;&gt;"",'01-Project Info'!B6,"") &amp; IF('01-Project Info'!$B$7&lt;&gt;"",", "&amp;'01-Project Info'!B7,"") &amp; IF('01-Project Info'!$B$8&lt;&gt;"",", "&amp;'01-Project Info'!B$8,"") &amp; IF('01-Project Info'!$B$9&lt;&gt;"",", "&amp;'01-Project Info'!B$9,"") &amp; IF('01-Project Info'!$B$10&lt;&gt;"",", "&amp;'01-Project Info'!B$10,"")</f>
        <v/>
      </c>
    </row>
    <row r="45">
      <c r="C45" s="51" t="inlineStr">
        <is>
          <t>Main Contact:</t>
        </is>
      </c>
      <c r="D45">
        <f>IF('01-Project Info'!$B$17&lt;&gt;"",'01-Project Info'!$B$17,"")</f>
        <v/>
      </c>
    </row>
    <row r="46">
      <c r="C46" s="2" t="n"/>
    </row>
    <row r="47">
      <c r="C47" s="2" t="n"/>
      <c r="D47">
        <f>IF('01-Project Info'!$B$9&lt;&gt;"",'01-Project Info'!$B$9,"")</f>
        <v/>
      </c>
    </row>
  </sheetData>
  <mergeCells count="3">
    <mergeCell ref="M2:T2"/>
    <mergeCell ref="L10:S10"/>
    <mergeCell ref="T4:U4"/>
  </mergeCells>
  <printOptions horizontalCentered="1"/>
  <pageMargins left="0.5905511811023623" right="0.5905511811023623" top="1.574803149606299" bottom="0.7480314960629921" header="0.3149606299212598" footer="0.3149606299212598"/>
  <pageSetup orientation="portrait" paperSize="9"/>
  <headerFooter>
    <oddHeader>&amp;L&amp;G&amp;R&amp;"-,Bold"M:&amp;"-,Regular"&amp;11 _x000a_A:     _x000a_E: _x000a_W: www.pcen.com.au_x000a_ 0426 076 689             </oddHeader>
    <oddFooter>&amp;CThis document becomes a tax invoice when full amout of payment is made </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engineer1</dc:creator>
  <dcterms:created xsi:type="dcterms:W3CDTF">2021-05-21T05:03:51Z</dcterms:created>
  <dcterms:modified xsi:type="dcterms:W3CDTF">2023-09-17T05:41:06Z</dcterms:modified>
  <cp:lastModifiedBy>Zero Zhuang</cp:lastModifiedBy>
  <cp:lastPrinted>2022-11-21T00:28:00Z</cp:lastPrinted>
</cp:coreProperties>
</file>