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wsl$\Ubuntu\home\zero\Project\xero_asana_integration\Resource\xlsx\"/>
    </mc:Choice>
  </mc:AlternateContent>
  <xr:revisionPtr revIDLastSave="0" documentId="13_ncr:1_{F13BC049-6CA4-44EC-ABF9-91B6A5241D74}" xr6:coauthVersionLast="47" xr6:coauthVersionMax="47" xr10:uidLastSave="{00000000-0000-0000-0000-000000000000}"/>
  <bookViews>
    <workbookView xWindow="-110" yWindow="-110" windowWidth="19420" windowHeight="10300" activeTab="1" xr2:uid="{9F1EA209-DB64-4862-B5BC-AB2E13480384}"/>
  </bookViews>
  <sheets>
    <sheet name="01-Project Info" sheetId="3" r:id="rId1"/>
    <sheet name="02b-Fee Proposal" sheetId="11" r:id="rId2"/>
    <sheet name="03a-Design Cert" sheetId="7" r:id="rId3"/>
    <sheet name="INV-1" sheetId="13" r:id="rId4"/>
  </sheets>
  <definedNames>
    <definedName name="ClientCompany">'01-Project Info'!$B$12</definedName>
    <definedName name="MainContactAddress">'01-Project Info'!$B$19</definedName>
    <definedName name="_xlnm.Print_Area" localSheetId="1">'02b-Fee Proposal'!$A$1:$I$219</definedName>
    <definedName name="_xlnm.Print_Area" localSheetId="2">'03a-Design Cert'!$A$1:$I$68</definedName>
    <definedName name="_xlnm.Print_Area" localSheetId="3">'INV-1'!$A$1:$J$42</definedName>
    <definedName name="ProjectName">'01-Project Info'!$B$1</definedName>
    <definedName name="ProjectType">'01-Project Info'!$B$5</definedName>
    <definedName name="QuotationNumber">'01-Project Info'!$B$3</definedName>
    <definedName name="ServiceType">'01-Project Info'!$B$6:$B$10</definedName>
    <definedName name="ShopName">'01-Project Info'!$B$2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38" i="11" l="1"/>
  <c r="G137" i="11"/>
  <c r="G136" i="11"/>
  <c r="I42" i="13" a="1"/>
  <c r="I42" i="13" s="1"/>
  <c r="J5" i="13" a="1"/>
  <c r="J5" i="13" s="1"/>
  <c r="I16" i="13"/>
  <c r="B2" i="3"/>
  <c r="A5" i="11"/>
  <c r="B153" i="11" l="1"/>
  <c r="A6" i="11"/>
  <c r="D44" i="13" l="1"/>
  <c r="K102" i="11" l="1"/>
  <c r="B103" i="11" s="1" a="1"/>
  <c r="B103" i="11" s="1"/>
  <c r="F17" i="3"/>
  <c r="F11" i="3"/>
  <c r="B108" i="11" l="1" a="1"/>
  <c r="B108" i="11" s="1"/>
  <c r="B109" i="11" a="1"/>
  <c r="B109" i="11" s="1"/>
  <c r="B107" i="11" a="1"/>
  <c r="B107" i="11" s="1"/>
  <c r="B102" i="11" a="1"/>
  <c r="B102" i="11" s="1"/>
  <c r="B106" i="11" a="1"/>
  <c r="B106" i="11" s="1"/>
  <c r="B104" i="11" a="1"/>
  <c r="B104" i="11" s="1"/>
  <c r="B111" i="11" a="1"/>
  <c r="B111" i="11" s="1"/>
  <c r="B105" i="11" a="1"/>
  <c r="B105" i="11" s="1"/>
  <c r="B110" i="11" a="1"/>
  <c r="B110" i="11" s="1"/>
  <c r="H48" i="7" l="1"/>
  <c r="H49" i="7"/>
  <c r="H50" i="7"/>
  <c r="H51" i="7"/>
  <c r="H52" i="7"/>
  <c r="H53" i="7"/>
  <c r="H54" i="7"/>
  <c r="H55" i="7"/>
  <c r="H56" i="7"/>
  <c r="H57" i="7"/>
  <c r="H58" i="7"/>
  <c r="H59" i="7"/>
  <c r="D48" i="7"/>
  <c r="D49" i="7"/>
  <c r="D50" i="7"/>
  <c r="D51" i="7"/>
  <c r="D52" i="7"/>
  <c r="D53" i="7"/>
  <c r="D54" i="7"/>
  <c r="D55" i="7"/>
  <c r="D56" i="7"/>
  <c r="D57" i="7"/>
  <c r="D58" i="7"/>
  <c r="D59" i="7"/>
  <c r="B48" i="7"/>
  <c r="B49" i="7"/>
  <c r="B50" i="7"/>
  <c r="B51" i="7"/>
  <c r="B52" i="7"/>
  <c r="B53" i="7"/>
  <c r="B54" i="7"/>
  <c r="B55" i="7"/>
  <c r="B56" i="7"/>
  <c r="B57" i="7"/>
  <c r="B58" i="7"/>
  <c r="B59" i="7"/>
  <c r="D45" i="13"/>
  <c r="D43" i="13"/>
  <c r="A8" i="11"/>
  <c r="D47" i="13" l="1"/>
  <c r="A82" i="11"/>
  <c r="A81" i="11"/>
  <c r="A80" i="11"/>
  <c r="A79" i="11"/>
  <c r="A78" i="11"/>
  <c r="A77" i="11"/>
  <c r="A74" i="11"/>
  <c r="A73" i="11"/>
  <c r="A72" i="11"/>
  <c r="A66" i="11"/>
  <c r="A65" i="11"/>
  <c r="A64" i="11"/>
  <c r="A63" i="11"/>
  <c r="A62" i="11"/>
  <c r="A61" i="11"/>
  <c r="A103" i="11" l="1"/>
  <c r="A43" i="3"/>
  <c r="A108" i="11" l="1"/>
  <c r="A110" i="11"/>
  <c r="A109" i="11"/>
  <c r="A107" i="11"/>
  <c r="A102" i="11"/>
  <c r="A106" i="11"/>
  <c r="A111" i="11"/>
  <c r="T113" i="11" a="1"/>
  <c r="T113" i="11" s="1"/>
  <c r="A105" i="11"/>
  <c r="T112" i="11" a="1"/>
  <c r="T112" i="11" s="1"/>
  <c r="A104" i="11"/>
  <c r="A8" i="13"/>
  <c r="A14" i="13" l="1"/>
  <c r="J16" i="13" l="1"/>
  <c r="A5" i="13" l="1"/>
  <c r="B3" i="11"/>
  <c r="B1" i="11"/>
  <c r="B2" i="11"/>
  <c r="A6" i="13"/>
  <c r="A2" i="7" l="1"/>
  <c r="A7" i="13" l="1"/>
  <c r="I15" i="13" l="1"/>
  <c r="J15" i="13" s="1"/>
  <c r="F139" i="11"/>
  <c r="A71" i="11" l="1"/>
  <c r="A70" i="11"/>
  <c r="A69" i="11"/>
  <c r="A60" i="11"/>
  <c r="A59" i="11"/>
  <c r="A58" i="11"/>
  <c r="A57" i="11"/>
  <c r="A56" i="11"/>
  <c r="A55" i="11"/>
  <c r="A54" i="11"/>
  <c r="A53" i="11"/>
  <c r="H29" i="3"/>
  <c r="H30" i="3"/>
  <c r="H31" i="3"/>
  <c r="H32" i="3"/>
  <c r="H33" i="3"/>
  <c r="H34" i="3"/>
  <c r="H35" i="3"/>
  <c r="H36" i="3"/>
  <c r="H37" i="3"/>
  <c r="H40" i="3"/>
  <c r="H28" i="3"/>
  <c r="H27" i="3"/>
  <c r="H26" i="3"/>
  <c r="S25" i="13" l="1"/>
  <c r="T25" i="13" s="1"/>
  <c r="U25" i="13" s="1"/>
  <c r="H1" i="11"/>
  <c r="H46" i="7"/>
  <c r="H47" i="7"/>
  <c r="H45" i="7"/>
  <c r="D46" i="7"/>
  <c r="D47" i="7"/>
  <c r="D45" i="7"/>
  <c r="B47" i="7"/>
  <c r="B46" i="7"/>
  <c r="B45" i="7"/>
  <c r="F168" i="11" l="1"/>
  <c r="H2" i="11"/>
  <c r="A12" i="13"/>
  <c r="G139" i="11" l="1"/>
  <c r="G67" i="7"/>
  <c r="I33" i="13" l="1"/>
  <c r="B4" i="3" s="1"/>
  <c r="J33" i="13" l="1"/>
  <c r="C1"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<sst xmlns="http://schemas.openxmlformats.org/spreadsheetml/2006/main" count="662" uniqueCount="436">
  <si>
    <t>Mechanical Design Certificate</t>
  </si>
  <si>
    <t>I</t>
  </si>
  <si>
    <t>Qing Felix Ye</t>
  </si>
  <si>
    <t>of</t>
  </si>
  <si>
    <t>Premium Consulting Engineers</t>
  </si>
  <si>
    <t xml:space="preserve">Qualifications and experience: </t>
  </si>
  <si>
    <t>(Address)</t>
  </si>
  <si>
    <t>(Appropriately qualified person)</t>
  </si>
  <si>
    <t xml:space="preserve">That the Mechanical Services Drawings and Specifications have been checked and comply with: </t>
  </si>
  <si>
    <t>•</t>
  </si>
  <si>
    <t>BCA Clause</t>
  </si>
  <si>
    <t>Description (Mechanical)</t>
  </si>
  <si>
    <t>F4.5</t>
  </si>
  <si>
    <t>F4.12</t>
  </si>
  <si>
    <t>J5</t>
  </si>
  <si>
    <t>Smoke Hazard Management
General requirements
Air Handling Systems</t>
  </si>
  <si>
    <t>Health and Amenity
Light and Ventilation
Ventilation of rooms</t>
  </si>
  <si>
    <t>Health and Amenity
Light and Ventilation
Kitchen local exhaust ventilation</t>
  </si>
  <si>
    <t>The following is a schedule of the relevant service design drawings and specifications.</t>
  </si>
  <si>
    <t>A</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</si>
  <si>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</si>
  <si>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</si>
  <si>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</si>
  <si>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</si>
  <si>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</si>
  <si>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2.1</t>
  </si>
  <si>
    <t>2.2</t>
  </si>
  <si>
    <t>CONDITIONS OF ENGAGEMENT</t>
  </si>
  <si>
    <t>Deliverables</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</si>
  <si>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</si>
  <si>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</si>
  <si>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</si>
  <si>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</si>
  <si>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</si>
  <si>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</si>
  <si>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</si>
  <si>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</si>
  <si>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</si>
  <si>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Commercial kitchen exhaust and makeup air system design;</t>
  </si>
  <si>
    <t>Air conditioning design to the tenancy area as required;</t>
  </si>
  <si>
    <t>Standard</t>
  </si>
  <si>
    <t>Suite 802, 299 Sussex Street, Sydney NSW 2000</t>
  </si>
  <si>
    <t>The use of ventilation and airconditioning in Buildings
Part 1: Fire and Smoke Control in buildings</t>
  </si>
  <si>
    <t>The use of ventilation and air conditioning in buildings
Part 2: Mechanical ventilation for acceptable indoor-air quality</t>
  </si>
  <si>
    <t>The use of ventilation and air conditioning in buildings
Part 4: Natural ventilation of the buildings</t>
  </si>
  <si>
    <t>Refrigerating systems and heat pumps - Safety and environmental requirements
Part 1: Definitions, classification and selection criteria</t>
  </si>
  <si>
    <t>Refrigerating systems and heat pumps - Safety and environmental requirements
Part 2: Design, construction, testing, marking and documentation</t>
  </si>
  <si>
    <t>Yours faithfully,</t>
  </si>
  <si>
    <t>Name:</t>
  </si>
  <si>
    <t xml:space="preserve">  Qing Ye (Felix)</t>
  </si>
  <si>
    <t xml:space="preserve">Date:  </t>
  </si>
  <si>
    <t>Hereby certify:</t>
  </si>
  <si>
    <t xml:space="preserve">Asana Project template </t>
  </si>
  <si>
    <t>AS1668.1:2015</t>
  </si>
  <si>
    <t>AS1668.2:2012</t>
  </si>
  <si>
    <t>AS1668.4:2012</t>
  </si>
  <si>
    <t>AS5149.1:2016</t>
  </si>
  <si>
    <t>AS5149.2:2016</t>
  </si>
  <si>
    <t xml:space="preserve">                                  (Firm)</t>
  </si>
  <si>
    <t>Cover Sheet</t>
  </si>
  <si>
    <t>Tenancy Level Layout</t>
  </si>
  <si>
    <t>Roof Layout</t>
  </si>
  <si>
    <t>The relevant clauses of the National Construction Code 2019 Amendment 1.</t>
  </si>
  <si>
    <t>Date:</t>
  </si>
  <si>
    <t>Mechanical Services - Extent</t>
  </si>
  <si>
    <t>2</t>
  </si>
  <si>
    <t>1</t>
  </si>
  <si>
    <t>Mechanical Services - Exclusion</t>
  </si>
  <si>
    <t>3</t>
  </si>
  <si>
    <t>4</t>
  </si>
  <si>
    <t>INSURANCE DETAILS</t>
  </si>
  <si>
    <t>Professional indemnity</t>
  </si>
  <si>
    <t>Allianz</t>
  </si>
  <si>
    <t>Public Liability</t>
  </si>
  <si>
    <t>CGU</t>
  </si>
  <si>
    <t>Insurance type</t>
  </si>
  <si>
    <t>Insurer</t>
  </si>
  <si>
    <t>Amount</t>
  </si>
  <si>
    <t>6</t>
  </si>
  <si>
    <t>6.1</t>
  </si>
  <si>
    <t>per hour</t>
  </si>
  <si>
    <t>M: 0426 076 689</t>
  </si>
  <si>
    <t>NSW Fair Trading C9 Certifier</t>
  </si>
  <si>
    <t>NSW Fair Trading Professional Engineer</t>
  </si>
  <si>
    <t>M.E  CPEng NER  RPEQ</t>
  </si>
  <si>
    <t>2.3</t>
  </si>
  <si>
    <t>Fee proposal stage</t>
  </si>
  <si>
    <t>Identify scope of work, do the kitchen ventilation and/or air-conditioning needed?</t>
  </si>
  <si>
    <t>1-2</t>
  </si>
  <si>
    <t>Documentation and issue</t>
  </si>
  <si>
    <t>Perform site visit (if included), obtain site photos(inside tenancy, shopfront, roof)</t>
  </si>
  <si>
    <t>GENERAL DESCRIPTION OF WORK</t>
  </si>
  <si>
    <t>SPECIFIC SCOPE OF WORK AND EXCLUSION</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</si>
  <si>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</si>
  <si>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</si>
  <si>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</si>
  <si>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</si>
  <si>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</si>
  <si>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</si>
  <si>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</si>
  <si>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</si>
  <si>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</si>
  <si>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</si>
  <si>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</si>
  <si>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</si>
  <si>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</si>
  <si>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</si>
  <si>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</si>
  <si>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</si>
  <si>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</si>
  <si>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</si>
  <si>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</si>
  <si>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</si>
  <si>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</si>
  <si>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</si>
  <si>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</si>
  <si>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</si>
  <si>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</si>
  <si>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</si>
  <si>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</si>
  <si>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</si>
  <si>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</si>
  <si>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</si>
  <si>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</si>
  <si>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</si>
  <si>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</si>
  <si>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</si>
  <si>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</si>
  <si>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</si>
  <si>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</si>
  <si>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</si>
  <si>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</si>
  <si>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</si>
  <si>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</si>
  <si>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</si>
  <si>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</si>
  <si>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</si>
  <si>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</si>
  <si>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</si>
  <si>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</si>
  <si>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</si>
  <si>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</si>
  <si>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</si>
  <si>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</si>
  <si>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</si>
  <si>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</si>
  <si>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t>
  </si>
  <si>
    <t>Total ex.GST</t>
  </si>
  <si>
    <t>Total in.GST</t>
  </si>
  <si>
    <t>Drawing transmittal</t>
  </si>
  <si>
    <t>Project Name:</t>
  </si>
  <si>
    <t>Client Company:</t>
  </si>
  <si>
    <t>Client Address:</t>
  </si>
  <si>
    <t>Client ABN:</t>
  </si>
  <si>
    <t>Bill to:</t>
  </si>
  <si>
    <t>Description</t>
  </si>
  <si>
    <t>Payment Details:</t>
  </si>
  <si>
    <t>Bank:</t>
  </si>
  <si>
    <t>St George Bank</t>
    <phoneticPr fontId="2" type="noConversion"/>
  </si>
  <si>
    <t>Name:</t>
    <phoneticPr fontId="2" type="noConversion"/>
  </si>
  <si>
    <t>Premium Consulting Engineers Pty Ltd</t>
    <phoneticPr fontId="2" type="noConversion"/>
  </si>
  <si>
    <t>BSB:</t>
  </si>
  <si>
    <t>112879</t>
    <phoneticPr fontId="13" type="noConversion"/>
  </si>
  <si>
    <t>A/C No.:</t>
    <phoneticPr fontId="2" type="noConversion"/>
  </si>
  <si>
    <t>415395374</t>
  </si>
  <si>
    <t>TAX INVOICE</t>
  </si>
  <si>
    <t>Payment method:</t>
  </si>
  <si>
    <t>This pay</t>
  </si>
  <si>
    <t xml:space="preserve">Site visit and investigation: </t>
  </si>
  <si>
    <t xml:space="preserve">Tender documentation: </t>
  </si>
  <si>
    <t>Amount
Ex. GST</t>
  </si>
  <si>
    <t>Amount
In. GST</t>
  </si>
  <si>
    <t xml:space="preserve">Preparation of Performance Solutions </t>
  </si>
  <si>
    <t>Client Full Name:</t>
  </si>
  <si>
    <t>Other ventilation as required to AS 1668.2</t>
  </si>
  <si>
    <t>Natural ventilation design</t>
  </si>
  <si>
    <t>Map out existing mechanical components</t>
  </si>
  <si>
    <t>Project Type</t>
  </si>
  <si>
    <t>Receive site photos or other site condition information (provide by the client)</t>
  </si>
  <si>
    <t>Receive final architectural/interior design drawings (provide by the architect)</t>
  </si>
  <si>
    <t>Discuss with architect to finalize details including design coordination</t>
  </si>
  <si>
    <t xml:space="preserve">Fee proposal stage </t>
  </si>
  <si>
    <t>Pre-design information collection</t>
  </si>
  <si>
    <t>Answer RFIs</t>
  </si>
  <si>
    <t>Maximum 2 free drawing amendments allowed</t>
  </si>
  <si>
    <t>[]</t>
  </si>
  <si>
    <t>Note: We require full invoice to be paid before issuing full set of documentation</t>
  </si>
  <si>
    <t>One (1) on-site meeting is included</t>
  </si>
  <si>
    <t>business day</t>
  </si>
  <si>
    <t>5</t>
  </si>
  <si>
    <t>Assessment of compliance with environmental noise regulations</t>
  </si>
  <si>
    <t>Mechanical design certificate</t>
  </si>
  <si>
    <t>Equipment selection</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</si>
  <si>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</si>
  <si>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</si>
  <si>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</si>
  <si>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 xml:space="preserve">Set up project folder </t>
  </si>
  <si>
    <t>Finalisze fee proposal and email to the client</t>
  </si>
  <si>
    <t>Setup</t>
  </si>
  <si>
    <t>Check drawings and airflow, AC cals</t>
  </si>
  <si>
    <t xml:space="preserve">Drawing Number </t>
  </si>
  <si>
    <t>Drawing Name</t>
  </si>
  <si>
    <t>Revision</t>
  </si>
  <si>
    <t>NSW Fair Trading Mechanical Design Practitioner (Reg No.: DEP0000275)</t>
  </si>
  <si>
    <t>Drawing Number</t>
  </si>
  <si>
    <t>Client Reference:</t>
  </si>
  <si>
    <t>Invoice Number:</t>
  </si>
  <si>
    <t>Master of HVAC Engineering, Chartered Professional Engineer (MIEAust No.: 3631369);</t>
  </si>
  <si>
    <t>NSW Fair Trading C9 Certifier (Reg No.: BDC04672); and</t>
  </si>
  <si>
    <t>Note: We also offer optional installation service. Please contact us for further discussion.</t>
  </si>
  <si>
    <t>Receive base building drawings detailing information of air conditioning and ventilation provision</t>
  </si>
  <si>
    <t>Note:</t>
  </si>
  <si>
    <t xml:space="preserve">Please quote invoice No. when transferring </t>
  </si>
  <si>
    <t>Paid</t>
  </si>
  <si>
    <t>Design and Equipment Procurement</t>
  </si>
  <si>
    <t>System Comissioning</t>
  </si>
  <si>
    <t>Project Completion</t>
  </si>
  <si>
    <t>Retention</t>
  </si>
  <si>
    <t>Payment Instalments</t>
  </si>
  <si>
    <t>Felix Ye (ME CPEng NER RPEQ DBP)</t>
  </si>
  <si>
    <t xml:space="preserve">Director/Building Efficiency </t>
  </si>
  <si>
    <t>Freeman Jin (CPEng NER RBP RPEQ PMP)</t>
  </si>
  <si>
    <t>Freeman Jin (CPEng CMVP CEC Design PMP)</t>
  </si>
  <si>
    <t>ATT:</t>
  </si>
  <si>
    <t>Payment in 7 days from invoice date</t>
  </si>
  <si>
    <t>6.2</t>
  </si>
  <si>
    <t>Hourly Rates</t>
  </si>
  <si>
    <t>Director, MEP</t>
  </si>
  <si>
    <t>M-000</t>
  </si>
  <si>
    <t>M-001</t>
  </si>
  <si>
    <t>M-002</t>
  </si>
  <si>
    <t>PCE Capabilities</t>
  </si>
  <si>
    <t>3.1</t>
  </si>
  <si>
    <t>Project Resources</t>
  </si>
  <si>
    <t>-    Felix Ye (ME CPEng NER RPEQ DBP)</t>
  </si>
  <si>
    <t>Copies of insurance certificate are available upon request.</t>
  </si>
  <si>
    <t>Charcoal exhaust design with spark arrestor</t>
  </si>
  <si>
    <t>Performance based horizontal kitchen exhaust discharge</t>
  </si>
  <si>
    <t>Grilles coordination with RCP</t>
  </si>
  <si>
    <t>1 off site visit</t>
  </si>
  <si>
    <t>Full set of mechanical drawings in PDF format</t>
  </si>
  <si>
    <t>Full set of mechanical drawings in DWG and PDF format</t>
  </si>
  <si>
    <t>MIEAust, M.AIRAH, CPEng, NER, RPEQ</t>
  </si>
  <si>
    <t>Master of Engineering in Heating, Gas Supply, Ventilation and Air Conditioning</t>
  </si>
  <si>
    <t>Felix:</t>
  </si>
  <si>
    <t>Freeman:</t>
  </si>
  <si>
    <t xml:space="preserve">CPEng, NER (Mechanical Service, Building Services) </t>
  </si>
  <si>
    <t>MIEAust, M.AIRAH, PMP</t>
  </si>
  <si>
    <t>BDC C9 Mechanical Certifier, DBP Mechanical Design Practitioner</t>
  </si>
  <si>
    <t>E: felix@pcen.com.au</t>
  </si>
  <si>
    <t>Odour management report, please liaise with us cost of the report from us</t>
  </si>
  <si>
    <t xml:space="preserve">Our team of engineers are highly experienced and fully qualified. Our qualifications relating to this project include: </t>
  </si>
  <si>
    <t>Registered Engineer (Victoria, Queensland)</t>
  </si>
  <si>
    <t>We currently hold the following insurances to as required by authorities</t>
  </si>
  <si>
    <t>per 3 hour section inclusive travelling</t>
  </si>
  <si>
    <t>Expertise</t>
  </si>
  <si>
    <t>Drawing Name, Upper Case:</t>
  </si>
  <si>
    <t>We have enormous experience in this area. Some of our previous works are:</t>
  </si>
  <si>
    <t>Qualification</t>
  </si>
  <si>
    <t>Project Experience</t>
  </si>
  <si>
    <t>Main Contact Full Name:</t>
  </si>
  <si>
    <t>Main Contact Company:</t>
  </si>
  <si>
    <t>Main Contact Address:</t>
  </si>
  <si>
    <t>Main Contact ABN:</t>
  </si>
  <si>
    <t>Fire resistance
Protection of Openings
Openings in floors and ceilings for services</t>
  </si>
  <si>
    <t>C3.12</t>
  </si>
  <si>
    <t>C3.15</t>
  </si>
  <si>
    <t>Fire resistance
Protection of Openings
Openings for service installations</t>
  </si>
  <si>
    <t>E2.2 (a), (b)&amp; (c)</t>
  </si>
  <si>
    <t>F4.11</t>
  </si>
  <si>
    <t>Health and Amenity
Light and Ventilation
Carparks</t>
  </si>
  <si>
    <t>F6.3</t>
  </si>
  <si>
    <t>J3.5</t>
  </si>
  <si>
    <t>Energy Efficiency
Building Sealing
Exhaust Fans</t>
  </si>
  <si>
    <t>Air-handling and water systems of buildings — Microbial control</t>
  </si>
  <si>
    <t>AS3666.1:2011</t>
  </si>
  <si>
    <t>Fee accepted? Ventilation and AC?</t>
  </si>
  <si>
    <t xml:space="preserve">Energy Efficiency
Air-conditioning and Ventilation Systems
</t>
  </si>
  <si>
    <t>Invoice sent? Paid?</t>
  </si>
  <si>
    <t>Fire Resistance
Fire Hazard Property
Air-handling ductwork</t>
  </si>
  <si>
    <t>C3.9</t>
  </si>
  <si>
    <t>Fire Resistance
Protection of openings
Service penetrations in fire-isolated exits</t>
  </si>
  <si>
    <t>F4.6</t>
  </si>
  <si>
    <t>Health and amenity
Light and ventilation
Natural Ventilation</t>
  </si>
  <si>
    <t>Health and amenity
Condensation Management
Ventilation of roof spaces</t>
  </si>
  <si>
    <t>Health and amenity
Condensation management
Flow rate and discharge of exhaust systems</t>
  </si>
  <si>
    <t>Table top BBQ/Hot pot exhaust system</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</si>
  <si>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</si>
  <si>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The referenced Australian Standards listed in the Building Code of Australia (Schedule 4 Referenced Documents) as follows:</t>
  </si>
  <si>
    <t>C1.10(5)</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</si>
  <si>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</si>
  <si>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</si>
  <si>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</si>
  <si>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Hai Di Lao, Darlin Harbour and Chatswood (international Premium Hot-Pot chain )</t>
  </si>
  <si>
    <t>WE Kitchens (modern central commercial kitchen hire services)</t>
  </si>
  <si>
    <t>Kagoshima Master, Ultimo and Crowns Nest (authentic Wagyu Yakiniku restaurant)</t>
  </si>
  <si>
    <t>Mamaks Village, Darling Harbour and Martin Place (authentic Malaysian cuisine)</t>
  </si>
  <si>
    <t>The Grounds of Alexandria (stylish café, bar, restaurant, garden and event hub)</t>
  </si>
  <si>
    <t>Receive architectural/interior drawings, project specific requirements (provide by the client)</t>
  </si>
  <si>
    <t>Confirm specific requirements from the base building</t>
  </si>
  <si>
    <t>Level 11, 59 Goulburn Street, Haymarket (Premier Corporate Office)</t>
  </si>
  <si>
    <t xml:space="preserve">Stone Real-estate, Engadine (Real estate) </t>
  </si>
  <si>
    <t>Specification C1.10(5)</t>
  </si>
  <si>
    <t>Quotation Number:</t>
  </si>
  <si>
    <t>Project Number:</t>
  </si>
  <si>
    <t>Service Type</t>
  </si>
  <si>
    <t>Project Type:</t>
  </si>
  <si>
    <t>Internal Ref.:</t>
  </si>
  <si>
    <t>Administration</t>
  </si>
  <si>
    <t>Site Visit/Meeting(extra)</t>
  </si>
  <si>
    <t>6.3</t>
  </si>
  <si>
    <t>Claiming of Fees</t>
  </si>
  <si>
    <t>Payment is due within 14 days of the date of invoice.</t>
  </si>
  <si>
    <t>Coordination with stakeholder and other services</t>
  </si>
  <si>
    <t>Apartment</t>
  </si>
  <si>
    <t>Mixed-use complex</t>
  </si>
  <si>
    <t>Miscellaneous</t>
  </si>
  <si>
    <t>Restaurant</t>
  </si>
  <si>
    <t>Office</t>
  </si>
  <si>
    <t>Installation</t>
  </si>
  <si>
    <t>Others</t>
  </si>
  <si>
    <t>Review and checking drawings and cert, send docs to client</t>
  </si>
  <si>
    <t>Identify scope of work, air conditioning and ventilation requirements.</t>
  </si>
  <si>
    <t>Confirm specific requirements from the base building and other stakeholders</t>
  </si>
  <si>
    <t>Perform site visit (if included), obtain site photos(inside and outside of the tenancy, shopfront, roof)</t>
  </si>
  <si>
    <t>Commercial</t>
  </si>
  <si>
    <t>Group house</t>
  </si>
  <si>
    <t>School</t>
  </si>
  <si>
    <t>Fire Service</t>
  </si>
  <si>
    <t>Mech Review</t>
  </si>
  <si>
    <t>Kitchen Ventilation</t>
  </si>
  <si>
    <t>Hydraulic Service</t>
  </si>
  <si>
    <t>Electrical Service</t>
  </si>
  <si>
    <t>Mechanical Service</t>
  </si>
  <si>
    <t>CFD Service</t>
  </si>
  <si>
    <t>Commercial Project reference</t>
  </si>
  <si>
    <t>Restaurant Project Reference</t>
  </si>
  <si>
    <t>Project Reference</t>
  </si>
  <si>
    <t>Project reference sources (auto-generated, do NOT change)</t>
  </si>
  <si>
    <t>Service Type 1</t>
  </si>
  <si>
    <t>Service Type 2</t>
  </si>
  <si>
    <t>Service Type 3</t>
  </si>
  <si>
    <t>Service Type 4</t>
  </si>
  <si>
    <t>Service Type:</t>
  </si>
  <si>
    <t>Main Contact:</t>
  </si>
  <si>
    <t>&lt;Add extra reference projects&gt;</t>
  </si>
  <si>
    <t>D&amp;BP Act class 2 building design declaration</t>
  </si>
  <si>
    <t xml:space="preserve">Continue for drawings, Go through restaurant checklist </t>
  </si>
  <si>
    <t>Do preliminary cals, find/put photo in drawings</t>
  </si>
  <si>
    <t>Shop name:</t>
  </si>
  <si>
    <t>Asana Field information</t>
  </si>
  <si>
    <t>Client:</t>
  </si>
  <si>
    <t xml:space="preserve">Area: </t>
  </si>
  <si>
    <t>m2</t>
  </si>
  <si>
    <t>Feature/Notes:</t>
  </si>
  <si>
    <t>Contact Type</t>
  </si>
  <si>
    <t>Architect</t>
  </si>
  <si>
    <t>Developer</t>
  </si>
  <si>
    <t>Contractor</t>
  </si>
  <si>
    <t>Builder</t>
  </si>
  <si>
    <t>Supplier</t>
  </si>
  <si>
    <t>Strata</t>
  </si>
  <si>
    <t>RDM</t>
  </si>
  <si>
    <t>Certifier</t>
  </si>
  <si>
    <t>Government</t>
  </si>
  <si>
    <t>Owner/Tenant</t>
  </si>
  <si>
    <t>Contact type:</t>
  </si>
  <si>
    <t>Contact Number/Email:</t>
  </si>
  <si>
    <t>School Project reference</t>
  </si>
  <si>
    <t>Office Project reference</t>
  </si>
  <si>
    <t>Others Project reference</t>
  </si>
  <si>
    <t>The Full amount for design and documentation</t>
  </si>
  <si>
    <t>Use "Ctrl+;" to fill today's date below</t>
  </si>
  <si>
    <t>Service Type 5</t>
  </si>
  <si>
    <t>Shop Name:</t>
  </si>
  <si>
    <t>The relevant clauses of the National Construction Code 2022.</t>
  </si>
  <si>
    <t>Specification 7(S7C5)</t>
  </si>
  <si>
    <t>C2D11</t>
  </si>
  <si>
    <t>C4D10</t>
  </si>
  <si>
    <t>C4D13</t>
  </si>
  <si>
    <t>C4D15</t>
  </si>
  <si>
    <t>E2D3</t>
  </si>
  <si>
    <t>F6D6</t>
  </si>
  <si>
    <t>F6D7</t>
  </si>
  <si>
    <t>F6D11</t>
  </si>
  <si>
    <t>F6D12</t>
  </si>
  <si>
    <t>F8D4</t>
  </si>
  <si>
    <t>J5D6</t>
  </si>
  <si>
    <t>J6</t>
  </si>
  <si>
    <t>Energy Efficiency
Air-conditioning and Ventilation Systems</t>
  </si>
  <si>
    <t>Pursuant to the provisions of Clause A5G3 of the National Construction Code 2022, Volume 1.</t>
  </si>
  <si>
    <t>Pursuant to the provisions of Clause A5.2 of the  National Construction Code 2019 Admt 1, Volume 1.</t>
  </si>
  <si>
    <t>4254.1:2012</t>
  </si>
  <si>
    <t>Ductwork for Air-Handling Systems in Buildings - Flexible Duct</t>
  </si>
  <si>
    <t>4254.2:2012</t>
  </si>
  <si>
    <t>Ductwork for Air-Handling Systems in Buildings - Rigid Duct</t>
  </si>
  <si>
    <t>NSW E2D19</t>
  </si>
  <si>
    <t>Automatic Shutdown</t>
  </si>
  <si>
    <t>KFC (International fast food chain), Baulkham Hills, Rhodes, Gregory Hills, North Sydney, St Ives</t>
  </si>
  <si>
    <t>Hanok Korean (Charcoal Korean charcoal BBQ), Dickson ACT, Miranda, Wollongong, Phillip, Kotara, Campbell Town, Tuggerah, Wagga Wagga</t>
  </si>
  <si>
    <t xml:space="preserve">Leaf Café (award winning coffee, coffee franchises), Emerton, Rhodes, Marsden Park, Westmead, The Ponds, Pennant Hills, Success WA  </t>
  </si>
  <si>
    <t>Meet Fresh (contemporary exquisite desserts), Chatswood, Eastwood, Burwood, Haymarket, Waterloo</t>
  </si>
  <si>
    <t>Stacked (Fast food chain) North Sydney, Mascot, Sydney, Westfield Sydney, Penrith</t>
  </si>
  <si>
    <t>Saint Andrews House, 464-480 Kent Street, Sydney (1500m2)</t>
  </si>
  <si>
    <t>Nepean Health Hub, Kingswood (STH Architects, 1600m2)</t>
  </si>
  <si>
    <t>100 Murray Street, Pyrmont (Validus, 1400m2)</t>
  </si>
  <si>
    <t>59 Goulburn Street, Haymarket (Sunshine Contracting Group, 760m2)</t>
  </si>
  <si>
    <t>North Wing, 2 Minna Close, Belrose (Studio Hiyaku, 1500m2)</t>
  </si>
  <si>
    <t>60 Station Street, Parramatta (Bupa Parramatta, 400m2)</t>
  </si>
  <si>
    <t>The Rocks Discovery Museum, 2-8 Kendall Lane, The Rocks</t>
  </si>
  <si>
    <t>China Construction Bank Sydney (Corporate head office), Sydney CBD</t>
  </si>
  <si>
    <t>Red Bottle, Central Park Mall, 28 Broadway, Chippendale, 1 Castlereagh Street, Sydney</t>
  </si>
  <si>
    <t>Meshki, 730 Botany Road, Mascot</t>
  </si>
  <si>
    <t>Vitaland Kids Cafe, Castle Hill and Alexandra (Kids play centre chain store), Miranda, Alexandria, St Leonards</t>
  </si>
  <si>
    <t>Body Fit Gym, Emerton Village, 32 &amp; 40 Jersey Road, Emerton</t>
  </si>
  <si>
    <t>Lindfield Radiology, 12-18 Tryon Road, Lindfield</t>
  </si>
  <si>
    <t>Tumble Laundry Lounges Pty Ltd, Waterloo, Surry Hills</t>
  </si>
  <si>
    <t>Medical Centre, Mall 88, 88 Christie Street, St Leonards</t>
  </si>
  <si>
    <t>120 Sussex Street, Sydney (Acitve Super, 173m2)</t>
  </si>
  <si>
    <t>106 Princes Highway, Arncliffe (Lati Studio, Arncliffe-Ray White Office, 74m2)</t>
  </si>
  <si>
    <t>Little Zak's Acadamy - Childcare Centre, Northmead, Thornleigh, Bomaderry, Kiama Heights</t>
  </si>
  <si>
    <t>Childcare Centre, Baulkham Hills, Kurri Kurri, Ryde</t>
  </si>
  <si>
    <t>Childcare Centre, 1 Jordon Street, Cambridge Park (Design Corp Architects)</t>
  </si>
  <si>
    <t>Childcare Centre, 90 Woodlands Road, Liverpool (CBS Engineers)</t>
  </si>
  <si>
    <t>Childcare Centre, 17 Hawkesbury Road, Westmead (Design Corp Architects)</t>
  </si>
  <si>
    <t>Childcare Centre, 106 South Terrace, Bankstown (UR Refrigeration &amp; Airconditioning)</t>
  </si>
  <si>
    <t>Fuel Station, Hillvue, Acacia Ridge, QLD (Neilly Davies &amp; Partners Pty Ltd - Susheel Kumar Thota)</t>
  </si>
  <si>
    <t>Panda Warehouse, 119-133 McEvoy Street, Alexandria (443 m2)</t>
  </si>
  <si>
    <t>Marble Stone Process Factory, 2A-92 Milperra Road, Revesby (BYL Design, 360 m2)</t>
  </si>
  <si>
    <t>Spray Paint, 137-139 Silverwater Road, Silverwater (Archizone, 69 m2)</t>
  </si>
  <si>
    <t>47 Buffalo Road, Gladesville, (Brooks Projects Architects, 483 m2)</t>
  </si>
  <si>
    <t>MaHPharma, 256E New Line Road, Dural (APM HVAC &amp; Refrigeration Pty Ltd)</t>
  </si>
  <si>
    <t>Samsung QC, Murray Jones Drive, Bankstown Aerodome (Kreativ Design)</t>
  </si>
  <si>
    <t>Aussia Pharmaceuticals Pty Ltd, 35A-35C Sefton Road, Thornleigh, (Zhinar Architects)</t>
  </si>
  <si>
    <t>Vehicle Body Repair Workshop, 41 The Promenade, Yennora (CBS Engineers)</t>
  </si>
  <si>
    <t>1891 Botany Road, Matraville (Neilly Davies &amp; Partners Pty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</si>
</sst>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Red]\-&quot;$&quot;#,##0"/>
    <numFmt numFmtId="44" formatCode="_-&quot;$&quot;* #,##0.00_-;\-&quot;$&quot;* #,##0.00_-;_-&quot;$&quot;* &quot;-&quot;??_-;_-@_-"/>
    <numFmt numFmtId="164" formatCode="[$-C09]dd\-mmmm\-yyyy;@"/>
    <numFmt numFmtId="165" formatCode="[$-C09]d\ mmmm\ yyyy;@"/>
    <numFmt numFmtId="166" formatCode="&quot;$&quot;#,##0"/>
    <numFmt numFmtId="167" formatCode="&quot;$&quot;#,##0.00"/>
    <numFmt numFmtId="168" formatCode="_-&quot;$&quot;* #,##0_-;\-&quot;$&quot;* #,##0_-;_-&quot;$&quot;* &quot;-&quot;??_-;_-@_-"/>
    <numFmt numFmtId="169" formatCode="[$-C09]dd\-mmm\-yyyy;@"/>
  </numFmts>
  <fonts count="29" x14ac:knownFonts="1">
    <font>
      <sz val="11"/>
      <color theme="1"/>
      <name val="Calibri"/>
      <family val="2"/>
      <scheme val="minor"/>
    </font>
    <font>
      <b/>
      <sz val="11"/>
      <color theme="1"/>
      <name val="Calibri"/>
      <family val="2"/>
      <scheme val="minor"/>
    </font>
    <font>
      <b/>
      <sz val="22"/>
      <color theme="1"/>
      <name val="Arial"/>
      <family val="2"/>
    </font>
    <font>
      <sz val="8"/>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sz val="12"/>
      <color theme="1"/>
      <name val="Times New Roman"/>
      <family val="1"/>
    </font>
    <font>
      <u/>
      <sz val="11"/>
      <color theme="10"/>
      <name val="Calibri"/>
      <family val="2"/>
      <scheme val="minor"/>
    </font>
    <font>
      <sz val="10"/>
      <color theme="1"/>
      <name val="Calibri"/>
      <family val="2"/>
      <scheme val="minor"/>
    </font>
    <font>
      <sz val="7"/>
      <color theme="1"/>
      <name val="Arial Narrow"/>
      <family val="2"/>
    </font>
    <font>
      <sz val="8"/>
      <color theme="1"/>
      <name val="Arial Narrow"/>
      <family val="2"/>
    </font>
    <font>
      <sz val="10"/>
      <name val="Arial"/>
      <family val="2"/>
    </font>
    <font>
      <b/>
      <sz val="11"/>
      <name val="Calibri"/>
      <family val="2"/>
      <scheme val="minor"/>
    </font>
    <font>
      <sz val="11"/>
      <name val="Calibri"/>
      <family val="2"/>
      <scheme val="minor"/>
    </font>
    <font>
      <sz val="11"/>
      <color theme="4"/>
      <name val="Calibri"/>
      <family val="2"/>
      <scheme val="minor"/>
    </font>
    <font>
      <b/>
      <sz val="12"/>
      <color theme="1"/>
      <name val="Calibri"/>
      <family val="2"/>
      <scheme val="minor"/>
    </font>
    <font>
      <sz val="11"/>
      <color theme="1"/>
      <name val="Calibri"/>
      <family val="2"/>
      <scheme val="minor"/>
    </font>
    <font>
      <sz val="12"/>
      <color theme="1"/>
      <name val="Calibri"/>
      <family val="2"/>
      <scheme val="minor"/>
    </font>
    <font>
      <b/>
      <sz val="24"/>
      <color theme="1"/>
      <name val="Calibri"/>
      <family val="2"/>
      <scheme val="minor"/>
    </font>
    <font>
      <b/>
      <sz val="16"/>
      <color theme="1"/>
      <name val="Calibri"/>
      <family val="2"/>
      <scheme val="minor"/>
    </font>
    <font>
      <sz val="28"/>
      <color rgb="FFFF0000"/>
      <name val="Calibri"/>
      <family val="2"/>
      <scheme val="minor"/>
    </font>
    <font>
      <sz val="16"/>
      <color rgb="FFFF0000"/>
      <name val="Calibri"/>
      <family val="2"/>
      <scheme val="minor"/>
    </font>
    <font>
      <i/>
      <sz val="11"/>
      <color theme="1"/>
      <name val="Calibri"/>
      <family val="2"/>
      <scheme val="minor"/>
    </font>
    <font>
      <sz val="10"/>
      <name val="Calibri"/>
      <family val="2"/>
      <scheme val="minor"/>
    </font>
    <font>
      <sz val="14"/>
      <color rgb="FFFF0000"/>
      <name val="Calibri"/>
      <family val="2"/>
      <scheme val="minor"/>
    </font>
  </fonts>
  <fills count="10">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9" tint="0.39997558519241921"/>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theme="4"/>
      </left>
      <right style="thick">
        <color theme="4"/>
      </right>
      <top style="thick">
        <color theme="4"/>
      </top>
      <bottom style="thick">
        <color theme="4"/>
      </bottom>
      <diagonal/>
    </border>
  </borders>
  <cellStyleXfs count="7">
    <xf numFmtId="0" fontId="0" fillId="0" borderId="0"/>
    <xf numFmtId="0" fontId="11" fillId="0" borderId="0" applyNumberFormat="0" applyFill="0" applyBorder="0" applyAlignment="0" applyProtection="0"/>
    <xf numFmtId="0" fontId="15" fillId="0" borderId="0"/>
    <xf numFmtId="44" fontId="20" fillId="0" borderId="0" applyFont="0" applyFill="0" applyBorder="0" applyAlignment="0" applyProtection="0"/>
    <xf numFmtId="9" fontId="20" fillId="0" borderId="0" applyFont="0" applyFill="0" applyBorder="0" applyAlignment="0" applyProtection="0"/>
    <xf numFmtId="44" fontId="20" fillId="0" borderId="0" applyFont="0" applyFill="0" applyBorder="0" applyAlignment="0" applyProtection="0"/>
    <xf numFmtId="0" fontId="20" fillId="0" borderId="0"/>
  </cellStyleXfs>
  <cellXfs count="230">
    <xf numFmtId="0" fontId="0" fillId="0" borderId="0" xfId="0"/>
    <xf numFmtId="0" fontId="0" fillId="0" borderId="0" xfId="0" applyAlignment="1">
      <alignment horizontal="center"/>
    </xf>
    <xf numFmtId="0" fontId="1" fillId="0" borderId="0" xfId="0" applyFont="1" applyAlignment="1">
      <alignment horizontal="right"/>
    </xf>
    <xf numFmtId="0" fontId="1" fillId="0" borderId="0" xfId="0" applyFont="1"/>
    <xf numFmtId="0" fontId="5" fillId="0" borderId="0" xfId="0" applyFont="1"/>
    <xf numFmtId="0" fontId="6" fillId="0" borderId="0" xfId="0" applyFont="1"/>
    <xf numFmtId="0" fontId="0" fillId="0" borderId="0" xfId="0" applyAlignment="1">
      <alignment vertical="top"/>
    </xf>
    <xf numFmtId="0" fontId="0" fillId="0" borderId="12" xfId="0" applyBorder="1"/>
    <xf numFmtId="0" fontId="7" fillId="0" borderId="0" xfId="0" applyFont="1"/>
    <xf numFmtId="0" fontId="0" fillId="0" borderId="0" xfId="0" applyAlignment="1">
      <alignment vertical="center"/>
    </xf>
    <xf numFmtId="0" fontId="10" fillId="0" borderId="0" xfId="0" applyFont="1" applyAlignment="1">
      <alignment vertical="center"/>
    </xf>
    <xf numFmtId="0" fontId="4" fillId="0" borderId="0" xfId="0" applyFont="1" applyAlignment="1">
      <alignment vertical="top"/>
    </xf>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horizontal="right"/>
    </xf>
    <xf numFmtId="0" fontId="11" fillId="0" borderId="0" xfId="1"/>
    <xf numFmtId="0" fontId="0" fillId="0" borderId="0" xfId="0" applyAlignment="1">
      <alignment horizontal="left"/>
    </xf>
    <xf numFmtId="0" fontId="0" fillId="0" borderId="0" xfId="0" applyAlignment="1">
      <alignment horizontal="left" wrapText="1"/>
    </xf>
    <xf numFmtId="0" fontId="9" fillId="0" borderId="0" xfId="0" applyFont="1" applyAlignment="1">
      <alignment vertical="top" wrapText="1"/>
    </xf>
    <xf numFmtId="0" fontId="8" fillId="0" borderId="0" xfId="0" applyFont="1" applyAlignment="1">
      <alignment vertical="center"/>
    </xf>
    <xf numFmtId="0" fontId="0" fillId="0" borderId="0" xfId="0" applyAlignment="1">
      <alignment horizontal="left" vertical="top"/>
    </xf>
    <xf numFmtId="0" fontId="4" fillId="0" borderId="14" xfId="0" applyFont="1" applyBorder="1" applyAlignment="1">
      <alignment vertical="top"/>
    </xf>
    <xf numFmtId="0" fontId="0" fillId="0" borderId="0" xfId="0" applyAlignment="1">
      <alignment vertical="top" wrapText="1"/>
    </xf>
    <xf numFmtId="0" fontId="0" fillId="0" borderId="16" xfId="0" applyBorder="1"/>
    <xf numFmtId="0" fontId="0" fillId="0" borderId="0" xfId="0" applyAlignment="1">
      <alignment wrapText="1"/>
    </xf>
    <xf numFmtId="0" fontId="1" fillId="0" borderId="0" xfId="0" applyFont="1" applyAlignment="1">
      <alignment horizontal="center"/>
    </xf>
    <xf numFmtId="0" fontId="12" fillId="0" borderId="0" xfId="0" applyFont="1" applyAlignment="1">
      <alignment horizontal="right"/>
    </xf>
    <xf numFmtId="0" fontId="4" fillId="0" borderId="0" xfId="0" applyFont="1" applyAlignment="1">
      <alignment vertical="center"/>
    </xf>
    <xf numFmtId="49" fontId="1" fillId="0" borderId="0" xfId="0" applyNumberFormat="1" applyFont="1" applyAlignment="1">
      <alignment horizontal="center"/>
    </xf>
    <xf numFmtId="0" fontId="8" fillId="0" borderId="0" xfId="0" applyFont="1" applyAlignment="1">
      <alignment vertical="center" shrinkToFit="1"/>
    </xf>
    <xf numFmtId="0" fontId="0" fillId="0" borderId="15" xfId="0" applyBorder="1" applyAlignment="1">
      <alignment vertical="center"/>
    </xf>
    <xf numFmtId="0" fontId="0" fillId="0" borderId="15" xfId="0" applyBorder="1" applyAlignment="1">
      <alignment horizontal="center" vertical="center"/>
    </xf>
    <xf numFmtId="0" fontId="0" fillId="0" borderId="0" xfId="0" applyAlignment="1">
      <alignment horizontal="left" vertical="center"/>
    </xf>
    <xf numFmtId="166" fontId="0" fillId="0" borderId="0" xfId="0" applyNumberFormat="1" applyAlignment="1">
      <alignment horizontal="center" vertical="center"/>
    </xf>
    <xf numFmtId="0" fontId="0" fillId="0" borderId="15" xfId="0" applyBorder="1"/>
    <xf numFmtId="166" fontId="0" fillId="0" borderId="15" xfId="0" applyNumberFormat="1" applyBorder="1" applyAlignment="1">
      <alignment horizontal="center" vertical="center"/>
    </xf>
    <xf numFmtId="6" fontId="0" fillId="0" borderId="0" xfId="0" applyNumberFormat="1"/>
    <xf numFmtId="166" fontId="0" fillId="0" borderId="0" xfId="0" applyNumberFormat="1" applyAlignment="1">
      <alignment vertical="center"/>
    </xf>
    <xf numFmtId="49" fontId="1" fillId="0" borderId="0" xfId="0" applyNumberFormat="1" applyFont="1"/>
    <xf numFmtId="0" fontId="12" fillId="0" borderId="0" xfId="0" applyFont="1" applyAlignment="1">
      <alignment horizontal="center"/>
    </xf>
    <xf numFmtId="0" fontId="13" fillId="0" borderId="0" xfId="0" applyFont="1"/>
    <xf numFmtId="0" fontId="14" fillId="0" borderId="0" xfId="0" applyFont="1" applyAlignment="1">
      <alignment horizontal="left" vertical="center" wrapText="1"/>
    </xf>
    <xf numFmtId="166" fontId="0" fillId="0" borderId="15" xfId="0" applyNumberFormat="1" applyBorder="1" applyAlignment="1">
      <alignment vertical="center"/>
    </xf>
    <xf numFmtId="0" fontId="16" fillId="0" borderId="0" xfId="2" applyFont="1"/>
    <xf numFmtId="0" fontId="17" fillId="0" borderId="0" xfId="2" applyFont="1"/>
    <xf numFmtId="0" fontId="16" fillId="0" borderId="0" xfId="2" applyFont="1" applyAlignment="1">
      <alignment horizontal="left"/>
    </xf>
    <xf numFmtId="167" fontId="17" fillId="0" borderId="0" xfId="2" applyNumberFormat="1" applyFont="1"/>
    <xf numFmtId="49" fontId="17" fillId="0" borderId="0" xfId="2" applyNumberFormat="1" applyFont="1" applyAlignment="1">
      <alignment horizontal="right"/>
    </xf>
    <xf numFmtId="0" fontId="0" fillId="0" borderId="19" xfId="0" applyBorder="1"/>
    <xf numFmtId="0" fontId="0" fillId="0" borderId="13" xfId="0" applyBorder="1"/>
    <xf numFmtId="0" fontId="0" fillId="0" borderId="20" xfId="0" applyBorder="1"/>
    <xf numFmtId="0" fontId="16" fillId="0" borderId="0" xfId="0" applyFont="1" applyAlignment="1">
      <alignment horizontal="right"/>
    </xf>
    <xf numFmtId="166" fontId="17" fillId="0" borderId="0" xfId="0" applyNumberFormat="1" applyFont="1"/>
    <xf numFmtId="0" fontId="16" fillId="0" borderId="0" xfId="0" applyFont="1" applyAlignment="1">
      <alignment horizontal="left"/>
    </xf>
    <xf numFmtId="0" fontId="17" fillId="0" borderId="0" xfId="0" applyFont="1"/>
    <xf numFmtId="0" fontId="17" fillId="0" borderId="0" xfId="0" applyFont="1" applyAlignment="1">
      <alignment horizontal="left"/>
    </xf>
    <xf numFmtId="0" fontId="16" fillId="0" borderId="0" xfId="0" applyFont="1"/>
    <xf numFmtId="49" fontId="17" fillId="0" borderId="0" xfId="0" applyNumberFormat="1" applyFont="1" applyAlignment="1">
      <alignment horizontal="right"/>
    </xf>
    <xf numFmtId="49" fontId="17" fillId="0" borderId="0" xfId="0" applyNumberFormat="1" applyFont="1"/>
    <xf numFmtId="0" fontId="0" fillId="0" borderId="1" xfId="0" applyBorder="1"/>
    <xf numFmtId="0" fontId="5" fillId="0" borderId="0" xfId="0" applyFont="1" applyAlignment="1">
      <alignment horizontal="left"/>
    </xf>
    <xf numFmtId="49" fontId="1" fillId="0" borderId="0" xfId="0" applyNumberFormat="1" applyFont="1" applyAlignment="1">
      <alignment horizontal="right" indent="1"/>
    </xf>
    <xf numFmtId="166" fontId="0" fillId="0" borderId="1" xfId="0" applyNumberFormat="1" applyBorder="1" applyAlignment="1">
      <alignment vertical="top"/>
    </xf>
    <xf numFmtId="0" fontId="12"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49" fontId="1" fillId="0" borderId="0" xfId="0" applyNumberFormat="1" applyFont="1" applyAlignment="1">
      <alignment horizontal="left" vertical="top"/>
    </xf>
    <xf numFmtId="0" fontId="7" fillId="0" borderId="0" xfId="0" applyFont="1" applyAlignment="1">
      <alignment vertical="top"/>
    </xf>
    <xf numFmtId="0" fontId="1" fillId="0" borderId="0" xfId="0" applyFont="1" applyAlignment="1">
      <alignment horizontal="left" vertical="top" indent="2"/>
    </xf>
    <xf numFmtId="0" fontId="0" fillId="0" borderId="13" xfId="0" applyBorder="1" applyAlignment="1">
      <alignment horizontal="left" vertical="top"/>
    </xf>
    <xf numFmtId="0" fontId="0" fillId="0" borderId="13" xfId="0" applyBorder="1" applyAlignment="1">
      <alignment horizontal="left"/>
    </xf>
    <xf numFmtId="0" fontId="19" fillId="4" borderId="0" xfId="0" applyFont="1" applyFill="1"/>
    <xf numFmtId="0" fontId="21" fillId="4" borderId="0" xfId="0" applyFont="1" applyFill="1" applyAlignment="1">
      <alignment horizontal="right"/>
    </xf>
    <xf numFmtId="0" fontId="0" fillId="0" borderId="13" xfId="0" applyBorder="1" applyAlignment="1">
      <alignment vertical="top"/>
    </xf>
    <xf numFmtId="0" fontId="1" fillId="0" borderId="1" xfId="0" applyFont="1" applyBorder="1" applyAlignment="1">
      <alignment horizontal="center"/>
    </xf>
    <xf numFmtId="0" fontId="0" fillId="0" borderId="1" xfId="0" applyBorder="1" applyAlignment="1">
      <alignment horizontal="right"/>
    </xf>
    <xf numFmtId="0" fontId="0" fillId="0" borderId="1" xfId="0" applyBorder="1" applyAlignment="1">
      <alignment horizontal="center"/>
    </xf>
    <xf numFmtId="165" fontId="0" fillId="0" borderId="13" xfId="0" applyNumberFormat="1" applyBorder="1"/>
    <xf numFmtId="0" fontId="0" fillId="5" borderId="1" xfId="0" applyFill="1" applyBorder="1" applyAlignment="1">
      <alignment horizontal="center" vertical="center"/>
    </xf>
    <xf numFmtId="0" fontId="0" fillId="0" borderId="1" xfId="0" applyBorder="1" applyAlignment="1">
      <alignment horizontal="center" vertical="center"/>
    </xf>
    <xf numFmtId="49" fontId="17" fillId="0" borderId="0" xfId="0" applyNumberFormat="1" applyFont="1" applyAlignment="1">
      <alignment horizontal="left"/>
    </xf>
    <xf numFmtId="0" fontId="1" fillId="0" borderId="15" xfId="0" applyFont="1" applyBorder="1" applyAlignment="1">
      <alignment wrapText="1"/>
    </xf>
    <xf numFmtId="44" fontId="17" fillId="0" borderId="24" xfId="3" applyFont="1" applyBorder="1"/>
    <xf numFmtId="44" fontId="17" fillId="0" borderId="18" xfId="3" applyFont="1" applyBorder="1"/>
    <xf numFmtId="44" fontId="16" fillId="0" borderId="15" xfId="3" applyFont="1" applyBorder="1"/>
    <xf numFmtId="0" fontId="1" fillId="0" borderId="22" xfId="0" applyFont="1" applyBorder="1" applyAlignment="1">
      <alignment horizontal="center" wrapText="1"/>
    </xf>
    <xf numFmtId="0" fontId="1" fillId="0" borderId="15" xfId="0" applyFont="1" applyBorder="1" applyAlignment="1">
      <alignment horizontal="center" wrapText="1"/>
    </xf>
    <xf numFmtId="0" fontId="1" fillId="0" borderId="0" xfId="0" applyFont="1" applyAlignment="1">
      <alignment wrapText="1"/>
    </xf>
    <xf numFmtId="44" fontId="16" fillId="0" borderId="0" xfId="3" applyFont="1" applyBorder="1"/>
    <xf numFmtId="0" fontId="8" fillId="0" borderId="0" xfId="0" applyFont="1" applyAlignment="1">
      <alignment horizontal="center" vertical="center"/>
    </xf>
    <xf numFmtId="0" fontId="1" fillId="0" borderId="21" xfId="0" applyFont="1" applyBorder="1" applyAlignment="1">
      <alignment vertical="center"/>
    </xf>
    <xf numFmtId="0" fontId="1" fillId="0" borderId="16" xfId="0" applyFont="1" applyBorder="1" applyAlignment="1">
      <alignment vertical="center"/>
    </xf>
    <xf numFmtId="0" fontId="1" fillId="0" borderId="22" xfId="0" applyFont="1" applyBorder="1" applyAlignment="1">
      <alignment vertical="center"/>
    </xf>
    <xf numFmtId="9" fontId="0" fillId="0" borderId="0" xfId="4" applyFont="1" applyBorder="1"/>
    <xf numFmtId="168" fontId="0" fillId="0" borderId="0" xfId="3" applyNumberFormat="1" applyFont="1" applyBorder="1"/>
    <xf numFmtId="168" fontId="0" fillId="0" borderId="18" xfId="3" applyNumberFormat="1" applyFont="1" applyBorder="1"/>
    <xf numFmtId="0" fontId="0" fillId="0" borderId="0" xfId="0" quotePrefix="1"/>
    <xf numFmtId="0" fontId="19" fillId="0" borderId="0" xfId="0" applyFont="1"/>
    <xf numFmtId="0" fontId="17" fillId="0" borderId="0" xfId="2" applyFont="1" applyAlignment="1">
      <alignment shrinkToFit="1"/>
    </xf>
    <xf numFmtId="0" fontId="0" fillId="0" borderId="17" xfId="0" applyBorder="1"/>
    <xf numFmtId="0" fontId="0" fillId="0" borderId="18" xfId="0" applyBorder="1"/>
    <xf numFmtId="0" fontId="17" fillId="0" borderId="0" xfId="0" applyFont="1" applyAlignment="1">
      <alignment horizontal="center"/>
    </xf>
    <xf numFmtId="0" fontId="0" fillId="0" borderId="23" xfId="0" applyBorder="1"/>
    <xf numFmtId="0" fontId="1" fillId="0" borderId="0" xfId="0" applyFont="1" applyAlignment="1">
      <alignment horizontal="right" vertical="top"/>
    </xf>
    <xf numFmtId="0" fontId="12" fillId="0" borderId="0" xfId="0" applyFont="1" applyAlignment="1">
      <alignment vertical="center"/>
    </xf>
    <xf numFmtId="0" fontId="12" fillId="0" borderId="0" xfId="0" applyFont="1" applyAlignment="1">
      <alignment vertical="top"/>
    </xf>
    <xf numFmtId="0" fontId="0" fillId="8" borderId="0" xfId="0" applyFill="1"/>
    <xf numFmtId="0" fontId="18" fillId="7" borderId="25" xfId="0" applyFont="1" applyFill="1" applyBorder="1"/>
    <xf numFmtId="0" fontId="0" fillId="0" borderId="26" xfId="0" applyBorder="1" applyAlignment="1">
      <alignment horizontal="center"/>
    </xf>
    <xf numFmtId="0" fontId="0" fillId="0" borderId="26" xfId="0" applyBorder="1"/>
    <xf numFmtId="0" fontId="0" fillId="0" borderId="26" xfId="0" applyBorder="1" applyAlignment="1">
      <alignment vertical="top"/>
    </xf>
    <xf numFmtId="0" fontId="0" fillId="0" borderId="26" xfId="0" applyBorder="1" applyAlignment="1">
      <alignment vertical="top" wrapText="1"/>
    </xf>
    <xf numFmtId="0" fontId="0" fillId="0" borderId="27" xfId="0" applyBorder="1"/>
    <xf numFmtId="0" fontId="0" fillId="0" borderId="28" xfId="0" applyBorder="1"/>
    <xf numFmtId="0" fontId="0" fillId="0" borderId="29" xfId="0" applyBorder="1"/>
    <xf numFmtId="0" fontId="0" fillId="0" borderId="29" xfId="0" applyBorder="1" applyAlignment="1">
      <alignment horizontal="center"/>
    </xf>
    <xf numFmtId="0" fontId="18" fillId="0" borderId="28" xfId="0" applyFont="1" applyBorder="1"/>
    <xf numFmtId="0" fontId="0" fillId="0" borderId="30" xfId="0" applyBorder="1"/>
    <xf numFmtId="0" fontId="0" fillId="0" borderId="12" xfId="0" applyBorder="1" applyAlignment="1">
      <alignment vertical="top" wrapText="1"/>
    </xf>
    <xf numFmtId="0" fontId="0" fillId="0" borderId="25" xfId="0" applyBorder="1"/>
    <xf numFmtId="0" fontId="0" fillId="0" borderId="31" xfId="0" applyBorder="1"/>
    <xf numFmtId="0" fontId="0" fillId="0" borderId="30" xfId="0" applyBorder="1" applyAlignment="1">
      <alignment vertical="top"/>
    </xf>
    <xf numFmtId="0" fontId="0" fillId="0" borderId="12" xfId="0" applyBorder="1" applyAlignment="1">
      <alignment vertical="top"/>
    </xf>
    <xf numFmtId="0" fontId="0" fillId="0" borderId="0" xfId="0" applyAlignment="1">
      <alignment horizontal="left" vertical="top" wrapText="1"/>
    </xf>
    <xf numFmtId="0" fontId="1" fillId="0" borderId="1" xfId="0" applyFont="1" applyBorder="1" applyAlignment="1">
      <alignment horizontal="center" vertical="top"/>
    </xf>
    <xf numFmtId="166" fontId="1" fillId="0" borderId="0" xfId="0" applyNumberFormat="1" applyFont="1" applyAlignment="1">
      <alignment vertical="center"/>
    </xf>
    <xf numFmtId="0" fontId="0" fillId="0" borderId="5" xfId="0" applyBorder="1" applyAlignment="1">
      <alignment horizontal="right"/>
    </xf>
    <xf numFmtId="0" fontId="0" fillId="0" borderId="2" xfId="0" applyBorder="1" applyAlignment="1">
      <alignment horizontal="right"/>
    </xf>
    <xf numFmtId="0" fontId="0" fillId="0" borderId="3" xfId="0" applyBorder="1" applyAlignment="1">
      <alignment horizontal="right"/>
    </xf>
    <xf numFmtId="0" fontId="0" fillId="0" borderId="15" xfId="0" applyBorder="1" applyAlignment="1">
      <alignment horizontal="center"/>
    </xf>
    <xf numFmtId="166" fontId="1" fillId="0" borderId="0" xfId="0" applyNumberFormat="1" applyFont="1" applyAlignment="1">
      <alignment horizontal="center" vertical="center"/>
    </xf>
    <xf numFmtId="0" fontId="1" fillId="0" borderId="17" xfId="0" applyFont="1" applyBorder="1"/>
    <xf numFmtId="0" fontId="0" fillId="2" borderId="0" xfId="0" applyFill="1" applyAlignment="1">
      <alignment horizontal="center" vertical="center"/>
    </xf>
    <xf numFmtId="0" fontId="18" fillId="0" borderId="1" xfId="0" applyFont="1" applyBorder="1" applyAlignment="1">
      <alignment horizontal="left"/>
    </xf>
    <xf numFmtId="0" fontId="18" fillId="0" borderId="1" xfId="0" applyFont="1" applyBorder="1"/>
    <xf numFmtId="0" fontId="18" fillId="0" borderId="1" xfId="0" applyFont="1" applyBorder="1" applyAlignment="1">
      <alignment horizontal="right"/>
    </xf>
    <xf numFmtId="0" fontId="18" fillId="0" borderId="0" xfId="0" applyFont="1" applyAlignment="1">
      <alignment horizontal="left"/>
    </xf>
    <xf numFmtId="0" fontId="18" fillId="0" borderId="0" xfId="0" applyFont="1"/>
    <xf numFmtId="0" fontId="18" fillId="0" borderId="1" xfId="0" applyFont="1" applyBorder="1" applyAlignment="1">
      <alignment horizontal="center"/>
    </xf>
    <xf numFmtId="0" fontId="0" fillId="0" borderId="24" xfId="0" applyBorder="1"/>
    <xf numFmtId="0" fontId="24" fillId="0" borderId="0" xfId="2" applyFont="1" applyAlignment="1">
      <alignment vertical="center"/>
    </xf>
    <xf numFmtId="164" fontId="25" fillId="0" borderId="0" xfId="0" applyNumberFormat="1" applyFont="1" applyAlignment="1">
      <alignment vertical="center"/>
    </xf>
    <xf numFmtId="0" fontId="1" fillId="6" borderId="0" xfId="0" applyFont="1" applyFill="1" applyAlignment="1">
      <alignment horizontal="center"/>
    </xf>
    <xf numFmtId="49" fontId="18" fillId="0" borderId="11" xfId="0" quotePrefix="1" applyNumberFormat="1" applyFont="1" applyBorder="1" applyAlignment="1">
      <alignment horizontal="left" vertical="top"/>
    </xf>
    <xf numFmtId="0" fontId="18" fillId="0" borderId="0" xfId="0" applyFont="1" applyAlignment="1">
      <alignment horizontal="center"/>
    </xf>
    <xf numFmtId="0" fontId="0" fillId="0" borderId="0" xfId="0" quotePrefix="1" applyAlignment="1">
      <alignment horizontal="left"/>
    </xf>
    <xf numFmtId="0" fontId="12" fillId="0" borderId="0" xfId="0" applyFont="1"/>
    <xf numFmtId="49" fontId="18" fillId="0" borderId="6" xfId="0" quotePrefix="1" applyNumberFormat="1" applyFont="1" applyBorder="1" applyAlignment="1">
      <alignment horizontal="left" vertical="top"/>
    </xf>
    <xf numFmtId="164" fontId="0" fillId="0" borderId="0" xfId="0" quotePrefix="1" applyNumberFormat="1" applyAlignment="1">
      <alignment horizontal="left"/>
    </xf>
    <xf numFmtId="0" fontId="0" fillId="4" borderId="0" xfId="0" applyFill="1"/>
    <xf numFmtId="0" fontId="0" fillId="0" borderId="32" xfId="0" applyBorder="1"/>
    <xf numFmtId="0" fontId="0" fillId="0" borderId="33" xfId="0" applyBorder="1"/>
    <xf numFmtId="0" fontId="0" fillId="0" borderId="34" xfId="0" applyBorder="1"/>
    <xf numFmtId="49" fontId="0" fillId="0" borderId="27" xfId="0" applyNumberFormat="1" applyBorder="1" applyAlignment="1">
      <alignment horizontal="right"/>
    </xf>
    <xf numFmtId="49" fontId="0" fillId="0" borderId="29" xfId="0" applyNumberFormat="1" applyBorder="1" applyAlignment="1">
      <alignment horizontal="right"/>
    </xf>
    <xf numFmtId="49" fontId="0" fillId="0" borderId="31" xfId="0" applyNumberFormat="1" applyBorder="1" applyAlignment="1">
      <alignment horizontal="right"/>
    </xf>
    <xf numFmtId="0" fontId="17" fillId="0" borderId="0" xfId="2" applyFont="1" applyAlignment="1">
      <alignment horizontal="right"/>
    </xf>
    <xf numFmtId="169" fontId="0" fillId="0" borderId="0" xfId="0" quotePrefix="1" applyNumberFormat="1" applyAlignment="1">
      <alignment horizontal="right"/>
    </xf>
    <xf numFmtId="0" fontId="27" fillId="0" borderId="0" xfId="2" applyFont="1" applyAlignment="1">
      <alignment horizontal="left"/>
    </xf>
    <xf numFmtId="0" fontId="0" fillId="0" borderId="35" xfId="0" applyBorder="1" applyAlignment="1">
      <alignment vertical="top"/>
    </xf>
    <xf numFmtId="49" fontId="1" fillId="0" borderId="30" xfId="0" applyNumberFormat="1" applyFont="1" applyBorder="1" applyAlignment="1">
      <alignment horizontal="right"/>
    </xf>
    <xf numFmtId="0" fontId="12" fillId="0" borderId="25" xfId="0" applyFont="1" applyBorder="1" applyAlignment="1">
      <alignment horizontal="right" vertical="center"/>
    </xf>
    <xf numFmtId="0" fontId="1" fillId="0" borderId="26" xfId="0" applyFont="1" applyBorder="1" applyAlignment="1">
      <alignment vertical="top"/>
    </xf>
    <xf numFmtId="0" fontId="0" fillId="0" borderId="26" xfId="0" applyBorder="1" applyAlignment="1">
      <alignment horizontal="center" vertical="center"/>
    </xf>
    <xf numFmtId="0" fontId="0" fillId="0" borderId="26" xfId="0" applyBorder="1" applyAlignment="1">
      <alignment vertical="center"/>
    </xf>
    <xf numFmtId="0" fontId="12" fillId="0" borderId="28" xfId="0" applyFont="1" applyBorder="1" applyAlignment="1">
      <alignment horizontal="right" vertical="center"/>
    </xf>
    <xf numFmtId="0" fontId="11" fillId="0" borderId="0" xfId="1" applyBorder="1"/>
    <xf numFmtId="0" fontId="0" fillId="0" borderId="28" xfId="0" applyBorder="1" applyAlignment="1">
      <alignment horizontal="right"/>
    </xf>
    <xf numFmtId="0" fontId="19" fillId="9" borderId="0" xfId="0" applyFont="1" applyFill="1"/>
    <xf numFmtId="0" fontId="0" fillId="9" borderId="0" xfId="0" applyFill="1"/>
    <xf numFmtId="0" fontId="0" fillId="9" borderId="0" xfId="0" applyFill="1" applyAlignment="1">
      <alignment horizontal="right"/>
    </xf>
    <xf numFmtId="0" fontId="1" fillId="9" borderId="0" xfId="0" applyFont="1" applyFill="1"/>
    <xf numFmtId="0" fontId="0" fillId="9" borderId="0" xfId="0" applyFill="1" applyAlignment="1">
      <alignment horizontal="center"/>
    </xf>
    <xf numFmtId="0" fontId="26" fillId="0" borderId="0" xfId="0" applyFont="1" applyAlignment="1">
      <alignment vertical="top"/>
    </xf>
    <xf numFmtId="0" fontId="0" fillId="0" borderId="0" xfId="0" quotePrefix="1" applyAlignment="1">
      <alignment vertical="center"/>
    </xf>
    <xf numFmtId="164" fontId="28" fillId="0" borderId="0" xfId="0" applyNumberFormat="1" applyFont="1" applyAlignment="1">
      <alignment vertical="center"/>
    </xf>
    <xf numFmtId="0" fontId="0" fillId="0" borderId="8" xfId="0" applyBorder="1" applyAlignment="1">
      <alignment horizontal="left" vertical="top"/>
    </xf>
    <xf numFmtId="0" fontId="0" fillId="0" borderId="9" xfId="0" applyBorder="1" applyAlignment="1">
      <alignment horizontal="left" vertical="top"/>
    </xf>
    <xf numFmtId="49" fontId="11" fillId="0" borderId="7" xfId="1" quotePrefix="1" applyNumberFormat="1" applyBorder="1" applyAlignment="1">
      <alignment horizontal="left" vertical="top"/>
    </xf>
    <xf numFmtId="0" fontId="1" fillId="6" borderId="0" xfId="0" applyFont="1" applyFill="1" applyAlignment="1">
      <alignment horizontal="center"/>
    </xf>
    <xf numFmtId="0" fontId="0" fillId="0" borderId="0" xfId="0" applyAlignment="1">
      <alignment horizontal="left" vertical="top" wrapText="1"/>
    </xf>
    <xf numFmtId="166" fontId="1" fillId="0" borderId="0" xfId="0" applyNumberFormat="1" applyFont="1" applyAlignment="1">
      <alignment horizontal="center" vertical="center"/>
    </xf>
    <xf numFmtId="0" fontId="0" fillId="0" borderId="0" xfId="0" applyAlignment="1">
      <alignment horizontal="left"/>
    </xf>
    <xf numFmtId="0" fontId="0" fillId="0" borderId="1" xfId="0" applyBorder="1" applyAlignment="1">
      <alignment horizontal="center" vertical="center"/>
    </xf>
    <xf numFmtId="166" fontId="0" fillId="0" borderId="1" xfId="0" applyNumberFormat="1" applyBorder="1" applyAlignment="1">
      <alignment horizontal="center" vertical="center"/>
    </xf>
    <xf numFmtId="0" fontId="0" fillId="0" borderId="0" xfId="0" applyAlignment="1">
      <alignment horizontal="left" vertical="top"/>
    </xf>
    <xf numFmtId="0" fontId="1" fillId="0" borderId="8" xfId="0" applyFont="1" applyBorder="1" applyAlignment="1">
      <alignment horizontal="center" vertical="top"/>
    </xf>
    <xf numFmtId="0" fontId="1" fillId="0" borderId="10" xfId="0" applyFont="1" applyBorder="1" applyAlignment="1">
      <alignment horizontal="center" vertical="top"/>
    </xf>
    <xf numFmtId="0" fontId="1" fillId="0" borderId="9" xfId="0" applyFont="1" applyBorder="1" applyAlignment="1">
      <alignment horizontal="center" vertical="top"/>
    </xf>
    <xf numFmtId="0" fontId="0" fillId="0" borderId="8" xfId="0" applyBorder="1" applyAlignment="1">
      <alignment horizontal="left" vertical="top"/>
    </xf>
    <xf numFmtId="0" fontId="0" fillId="0" borderId="10" xfId="0" applyBorder="1" applyAlignment="1">
      <alignment horizontal="left" vertical="top"/>
    </xf>
    <xf numFmtId="0" fontId="0" fillId="0" borderId="9" xfId="0" applyBorder="1" applyAlignment="1">
      <alignment horizontal="left" vertical="top"/>
    </xf>
    <xf numFmtId="0" fontId="0" fillId="0" borderId="8" xfId="0" applyBorder="1" applyAlignment="1">
      <alignment horizontal="center" vertical="top"/>
    </xf>
    <xf numFmtId="0" fontId="0" fillId="0" borderId="10" xfId="0" applyBorder="1" applyAlignment="1">
      <alignment horizontal="center" vertical="top"/>
    </xf>
    <xf numFmtId="0" fontId="0" fillId="0" borderId="9" xfId="0" applyBorder="1" applyAlignment="1">
      <alignment horizontal="center" vertical="top"/>
    </xf>
    <xf numFmtId="0" fontId="0" fillId="0" borderId="15" xfId="0" applyBorder="1" applyAlignment="1">
      <alignment horizontal="center" vertical="center"/>
    </xf>
    <xf numFmtId="0" fontId="0" fillId="0" borderId="15" xfId="0" applyBorder="1" applyAlignment="1">
      <alignment horizontal="center"/>
    </xf>
    <xf numFmtId="0" fontId="4" fillId="0" borderId="0" xfId="0" applyFont="1" applyAlignment="1">
      <alignment horizontal="left" vertical="top" wrapText="1"/>
    </xf>
    <xf numFmtId="165" fontId="0" fillId="0" borderId="0" xfId="0" applyNumberFormat="1" applyAlignment="1">
      <alignment horizontal="center"/>
    </xf>
    <xf numFmtId="0" fontId="0" fillId="0" borderId="0" xfId="0" applyAlignment="1">
      <alignment horizontal="center"/>
    </xf>
    <xf numFmtId="0" fontId="18" fillId="3" borderId="0" xfId="0" applyFont="1" applyFill="1" applyAlignment="1">
      <alignment horizontal="left" vertical="top" wrapText="1"/>
    </xf>
    <xf numFmtId="169" fontId="0" fillId="0" borderId="0" xfId="0" applyNumberFormat="1" applyAlignment="1">
      <alignment horizontal="left"/>
    </xf>
    <xf numFmtId="0" fontId="19" fillId="0" borderId="0" xfId="0" applyFont="1" applyAlignment="1">
      <alignment horizontal="center"/>
    </xf>
    <xf numFmtId="0" fontId="5" fillId="0" borderId="0" xfId="0" applyFont="1" applyAlignment="1">
      <alignment horizontal="left"/>
    </xf>
    <xf numFmtId="0" fontId="0" fillId="0" borderId="1" xfId="0" applyBorder="1" applyAlignment="1">
      <alignment horizontal="left" vertical="center"/>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0" fontId="22" fillId="0" borderId="0" xfId="0" applyFont="1" applyAlignment="1">
      <alignment horizontal="center" vertical="center" shrinkToFit="1"/>
    </xf>
    <xf numFmtId="0" fontId="0" fillId="2" borderId="0" xfId="0" applyFill="1" applyAlignment="1">
      <alignment horizontal="center" vertical="center"/>
    </xf>
    <xf numFmtId="0" fontId="0" fillId="0" borderId="5" xfId="0" applyBorder="1" applyAlignment="1">
      <alignment horizontal="left" vertical="top"/>
    </xf>
    <xf numFmtId="0" fontId="0" fillId="0" borderId="6" xfId="0" applyBorder="1" applyAlignment="1">
      <alignment horizontal="left" vertical="top"/>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5" borderId="1" xfId="0" applyFill="1" applyBorder="1" applyAlignment="1">
      <alignment horizontal="center" vertical="center"/>
    </xf>
    <xf numFmtId="0" fontId="0" fillId="0" borderId="13" xfId="0" applyBorder="1" applyAlignment="1">
      <alignment horizontal="center"/>
    </xf>
    <xf numFmtId="0" fontId="4" fillId="0" borderId="14" xfId="0" applyFont="1" applyBorder="1" applyAlignment="1">
      <alignment horizontal="center" vertical="top"/>
    </xf>
    <xf numFmtId="0" fontId="9" fillId="0" borderId="0" xfId="0" applyFont="1" applyAlignment="1">
      <alignment horizontal="center" vertical="top" wrapText="1"/>
    </xf>
    <xf numFmtId="0" fontId="23" fillId="0" borderId="0" xfId="0" applyFont="1" applyAlignment="1">
      <alignment horizontal="center" wrapText="1"/>
    </xf>
    <xf numFmtId="0" fontId="4" fillId="0" borderId="14" xfId="0" applyFont="1" applyBorder="1" applyAlignment="1">
      <alignment horizontal="center" vertical="center"/>
    </xf>
    <xf numFmtId="0" fontId="1" fillId="0" borderId="0" xfId="0" applyFont="1" applyAlignment="1">
      <alignment horizontal="left"/>
    </xf>
    <xf numFmtId="0" fontId="0" fillId="2" borderId="1" xfId="0" applyFill="1" applyBorder="1" applyAlignment="1">
      <alignment horizontal="center" vertical="center"/>
    </xf>
    <xf numFmtId="0" fontId="0" fillId="0" borderId="1" xfId="0" applyBorder="1" applyAlignment="1">
      <alignment horizontal="center"/>
    </xf>
    <xf numFmtId="0" fontId="0" fillId="2" borderId="0" xfId="0" applyFill="1" applyAlignment="1">
      <alignment horizontal="left" vertical="center"/>
    </xf>
    <xf numFmtId="165" fontId="0" fillId="0" borderId="13" xfId="0" applyNumberFormat="1" applyBorder="1" applyAlignment="1">
      <alignment horizontal="left"/>
    </xf>
    <xf numFmtId="0" fontId="8" fillId="0" borderId="0" xfId="0" applyFont="1" applyAlignment="1">
      <alignment horizontal="center" vertical="center" shrinkToFit="1"/>
    </xf>
    <xf numFmtId="0" fontId="0" fillId="0" borderId="0" xfId="0" applyAlignment="1">
      <alignment horizontal="left" vertical="center"/>
    </xf>
  </cellXfs>
  <cellStyles count="7">
    <cellStyle name="Currency" xfId="3" builtinId="4"/>
    <cellStyle name="Currency 2" xfId="5" xr:uid="{5B0776E2-BD60-45EF-98BA-1190E03BEA20}"/>
    <cellStyle name="Hyperlink" xfId="1" builtinId="8"/>
    <cellStyle name="Normal" xfId="0" builtinId="0"/>
    <cellStyle name="Normal 2" xfId="2" xr:uid="{C68CEE70-D7B9-4C9E-8542-851A35B24943}"/>
    <cellStyle name="Normal 6" xfId="6" xr:uid="{1650F292-14F6-4459-9F28-25B053CF7B35}"/>
    <cellStyle name="Percent" xfId="4" builtinId="5"/>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7</xdr:col>
      <xdr:colOff>545699</xdr:colOff>
      <xdr:row>19</xdr:row>
      <xdr:rowOff>159234</xdr:rowOff>
    </xdr:from>
    <xdr:to>
      <xdr:col>13</xdr:col>
      <xdr:colOff>289112</xdr:colOff>
      <xdr:row>24</xdr:row>
      <xdr:rowOff>76608</xdr:rowOff>
    </xdr:to>
    <xdr:sp macro="" textlink="">
      <xdr:nvSpPr>
        <xdr:cNvPr id="13" name="Speech Bubble: Rectangle with Corners Rounded 12">
          <a:extLst>
            <a:ext uri="{FF2B5EF4-FFF2-40B4-BE49-F238E27FC236}">
              <a16:creationId xmlns:a16="http://schemas.microsoft.com/office/drawing/2014/main" id="{20AC55B5-6CD1-4A8D-A1A8-936950275E26}"/>
            </a:ext>
          </a:extLst>
        </xdr:cNvPr>
        <xdr:cNvSpPr/>
      </xdr:nvSpPr>
      <xdr:spPr>
        <a:xfrm>
          <a:off x="10003464" y="3834763"/>
          <a:ext cx="3374119" cy="881080"/>
        </a:xfrm>
        <a:prstGeom prst="wedgeRoundRectCallout">
          <a:avLst>
            <a:gd name="adj1" fmla="val -175287"/>
            <a:gd name="adj2" fmla="val 10505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Drawing list is linked to 'Design Certificate'. Please double check the list before generating the design certificate.</a:t>
          </a:r>
        </a:p>
        <a:p>
          <a:pPr algn="l"/>
          <a:r>
            <a:rPr lang="en-AU" sz="1100" baseline="0"/>
            <a:t>DO NOT CHANGE TABLE FORMAT.</a:t>
          </a:r>
          <a:endParaRPr lang="en-AU" sz="1100"/>
        </a:p>
      </xdr:txBody>
    </xdr:sp>
    <xdr:clientData/>
  </xdr:twoCellAnchor>
  <xdr:twoCellAnchor>
    <xdr:from>
      <xdr:col>3</xdr:col>
      <xdr:colOff>692747</xdr:colOff>
      <xdr:row>31</xdr:row>
      <xdr:rowOff>53788</xdr:rowOff>
    </xdr:from>
    <xdr:to>
      <xdr:col>6</xdr:col>
      <xdr:colOff>828787</xdr:colOff>
      <xdr:row>36</xdr:row>
      <xdr:rowOff>107353</xdr:rowOff>
    </xdr:to>
    <xdr:sp macro="" textlink="">
      <xdr:nvSpPr>
        <xdr:cNvPr id="2" name="TextBox 1">
          <a:extLst>
            <a:ext uri="{FF2B5EF4-FFF2-40B4-BE49-F238E27FC236}">
              <a16:creationId xmlns:a16="http://schemas.microsoft.com/office/drawing/2014/main" id="{275F776F-BC8E-45FE-96C1-733BDCA9C9D8}"/>
            </a:ext>
          </a:extLst>
        </xdr:cNvPr>
        <xdr:cNvSpPr txBox="1"/>
      </xdr:nvSpPr>
      <xdr:spPr>
        <a:xfrm>
          <a:off x="6452571" y="5712759"/>
          <a:ext cx="2433245" cy="961241"/>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Drawing</a:t>
          </a:r>
          <a:r>
            <a:rPr lang="en-AU" sz="1100" baseline="0">
              <a:solidFill>
                <a:schemeClr val="dk1"/>
              </a:solidFill>
              <a:effectLst/>
              <a:latin typeface="+mn-lt"/>
              <a:ea typeface="+mn-ea"/>
              <a:cs typeface="+mn-cs"/>
            </a:rPr>
            <a:t> names auto-coverted to UPPERCASE for copying onto the final drawings</a:t>
          </a:r>
          <a:endParaRPr lang="en-AU">
            <a:effectLst/>
          </a:endParaRPr>
        </a:p>
        <a:p>
          <a:endParaRPr lang="en-AU" sz="1100"/>
        </a:p>
      </xdr:txBody>
    </xdr:sp>
    <xdr:clientData/>
  </xdr:twoCellAnchor>
  <xdr:twoCellAnchor>
    <xdr:from>
      <xdr:col>4</xdr:col>
      <xdr:colOff>28687</xdr:colOff>
      <xdr:row>28</xdr:row>
      <xdr:rowOff>145229</xdr:rowOff>
    </xdr:from>
    <xdr:to>
      <xdr:col>6</xdr:col>
      <xdr:colOff>752587</xdr:colOff>
      <xdr:row>31</xdr:row>
      <xdr:rowOff>4258</xdr:rowOff>
    </xdr:to>
    <xdr:sp macro="" textlink="">
      <xdr:nvSpPr>
        <xdr:cNvPr id="4" name="Arrow: Right 3">
          <a:extLst>
            <a:ext uri="{FF2B5EF4-FFF2-40B4-BE49-F238E27FC236}">
              <a16:creationId xmlns:a16="http://schemas.microsoft.com/office/drawing/2014/main" id="{CC8CCF61-7D5F-42CB-96FA-B594B514806F}"/>
            </a:ext>
          </a:extLst>
        </xdr:cNvPr>
        <xdr:cNvSpPr/>
      </xdr:nvSpPr>
      <xdr:spPr>
        <a:xfrm>
          <a:off x="6494481" y="5266317"/>
          <a:ext cx="2315135" cy="396912"/>
        </a:xfrm>
        <a:prstGeom prst="rightArrow">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53340</xdr:colOff>
      <xdr:row>11</xdr:row>
      <xdr:rowOff>156096</xdr:rowOff>
    </xdr:from>
    <xdr:to>
      <xdr:col>13</xdr:col>
      <xdr:colOff>434340</xdr:colOff>
      <xdr:row>18</xdr:row>
      <xdr:rowOff>140857</xdr:rowOff>
    </xdr:to>
    <xdr:sp macro="" textlink="">
      <xdr:nvSpPr>
        <xdr:cNvPr id="5" name="Speech Bubble: Rectangle with Corners Rounded 4">
          <a:extLst>
            <a:ext uri="{FF2B5EF4-FFF2-40B4-BE49-F238E27FC236}">
              <a16:creationId xmlns:a16="http://schemas.microsoft.com/office/drawing/2014/main" id="{F7877272-45AB-46C8-B6D7-4D4815CA4749}"/>
            </a:ext>
          </a:extLst>
        </xdr:cNvPr>
        <xdr:cNvSpPr/>
      </xdr:nvSpPr>
      <xdr:spPr>
        <a:xfrm>
          <a:off x="10116222" y="2285214"/>
          <a:ext cx="3406589" cy="1340672"/>
        </a:xfrm>
        <a:prstGeom prst="wedgeRoundRectCallout">
          <a:avLst>
            <a:gd name="adj1" fmla="val -199848"/>
            <a:gd name="adj2" fmla="val -4055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Client information auto-linked to 'Fee Porposal' and 'Invoice' Section.</a:t>
          </a:r>
        </a:p>
        <a:p>
          <a:pPr algn="l"/>
          <a:r>
            <a:rPr lang="en-AU" sz="1100" baseline="0"/>
            <a:t>If the person whom invoice to (ultimate client) is different from the person originally asks for quote, fill Client details with 'invoicing client' but fill the 'Main Contact' with 'quoting client'.</a:t>
          </a:r>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114300</xdr:colOff>
      <xdr:row>4</xdr:row>
      <xdr:rowOff>186690</xdr:rowOff>
    </xdr:from>
    <xdr:to>
      <xdr:col>15</xdr:col>
      <xdr:colOff>95250</xdr:colOff>
      <xdr:row>6</xdr:row>
      <xdr:rowOff>83820</xdr:rowOff>
    </xdr:to>
    <xdr:sp macro="" textlink="">
      <xdr:nvSpPr>
        <xdr:cNvPr id="2" name="Speech Bubble: Rectangle with Corners Rounded 1">
          <a:extLst>
            <a:ext uri="{FF2B5EF4-FFF2-40B4-BE49-F238E27FC236}">
              <a16:creationId xmlns:a16="http://schemas.microsoft.com/office/drawing/2014/main" id="{A696DDA7-BCAC-467A-86C5-6229E16EC408}"/>
            </a:ext>
          </a:extLst>
        </xdr:cNvPr>
        <xdr:cNvSpPr/>
      </xdr:nvSpPr>
      <xdr:spPr>
        <a:xfrm>
          <a:off x="7379576" y="948690"/>
          <a:ext cx="3633295" cy="278130"/>
        </a:xfrm>
        <a:prstGeom prst="wedgeRoundRectCallout">
          <a:avLst>
            <a:gd name="adj1" fmla="val -88981"/>
            <a:gd name="adj2" fmla="val -171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Subject auto-generated</a:t>
          </a:r>
          <a:endParaRPr lang="en-AU" sz="1100"/>
        </a:p>
      </xdr:txBody>
    </xdr:sp>
    <xdr:clientData/>
  </xdr:twoCellAnchor>
  <xdr:twoCellAnchor>
    <xdr:from>
      <xdr:col>11</xdr:col>
      <xdr:colOff>87630</xdr:colOff>
      <xdr:row>7</xdr:row>
      <xdr:rowOff>15240</xdr:rowOff>
    </xdr:from>
    <xdr:to>
      <xdr:col>15</xdr:col>
      <xdr:colOff>53340</xdr:colOff>
      <xdr:row>9</xdr:row>
      <xdr:rowOff>135255</xdr:rowOff>
    </xdr:to>
    <xdr:sp macro="" textlink="">
      <xdr:nvSpPr>
        <xdr:cNvPr id="5" name="Speech Bubble: Rectangle with Corners Rounded 4">
          <a:extLst>
            <a:ext uri="{FF2B5EF4-FFF2-40B4-BE49-F238E27FC236}">
              <a16:creationId xmlns:a16="http://schemas.microsoft.com/office/drawing/2014/main" id="{DEF246FF-514D-4555-81BB-DB98BA4D7EBF}"/>
            </a:ext>
          </a:extLst>
        </xdr:cNvPr>
        <xdr:cNvSpPr/>
      </xdr:nvSpPr>
      <xdr:spPr>
        <a:xfrm>
          <a:off x="7352906" y="1348740"/>
          <a:ext cx="3618055" cy="501015"/>
        </a:xfrm>
        <a:prstGeom prst="wedgeRoundRectCallout">
          <a:avLst>
            <a:gd name="adj1" fmla="val -88891"/>
            <a:gd name="adj2" fmla="val -118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auto-generated. Type of 'Service' must be input in '01-Project Info' section </a:t>
          </a:r>
          <a:endParaRPr lang="en-AU" sz="1100"/>
        </a:p>
      </xdr:txBody>
    </xdr:sp>
    <xdr:clientData/>
  </xdr:twoCellAnchor>
  <xdr:twoCellAnchor>
    <xdr:from>
      <xdr:col>11</xdr:col>
      <xdr:colOff>66675</xdr:colOff>
      <xdr:row>10</xdr:row>
      <xdr:rowOff>110490</xdr:rowOff>
    </xdr:from>
    <xdr:to>
      <xdr:col>15</xdr:col>
      <xdr:colOff>24765</xdr:colOff>
      <xdr:row>13</xdr:row>
      <xdr:rowOff>26670</xdr:rowOff>
    </xdr:to>
    <xdr:sp macro="" textlink="">
      <xdr:nvSpPr>
        <xdr:cNvPr id="6" name="Speech Bubble: Rectangle with Corners Rounded 5">
          <a:extLst>
            <a:ext uri="{FF2B5EF4-FFF2-40B4-BE49-F238E27FC236}">
              <a16:creationId xmlns:a16="http://schemas.microsoft.com/office/drawing/2014/main" id="{E34495C2-E474-4EC2-B9CF-0D201C438BE0}"/>
            </a:ext>
          </a:extLst>
        </xdr:cNvPr>
        <xdr:cNvSpPr/>
      </xdr:nvSpPr>
      <xdr:spPr>
        <a:xfrm>
          <a:off x="7563410" y="2015490"/>
          <a:ext cx="3118149" cy="487680"/>
        </a:xfrm>
        <a:prstGeom prst="wedgeRoundRectCallout">
          <a:avLst>
            <a:gd name="adj1" fmla="val -21993"/>
            <a:gd name="adj2" fmla="val 13519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r>
            <a:rPr lang="en-AU" sz="1100" baseline="0">
              <a:solidFill>
                <a:schemeClr val="lt1"/>
              </a:solidFill>
              <a:effectLst/>
              <a:latin typeface="+mn-lt"/>
              <a:ea typeface="+mn-ea"/>
              <a:cs typeface="+mn-cs"/>
            </a:rPr>
            <a:t>DO NOT DELETE. Li</a:t>
          </a:r>
          <a:r>
            <a:rPr lang="en-AU" sz="1100" baseline="0"/>
            <a:t>st of items for selection and display on proposal's cover  sheet. </a:t>
          </a:r>
          <a:endParaRPr lang="en-AU" sz="1100"/>
        </a:p>
      </xdr:txBody>
    </xdr:sp>
    <xdr:clientData/>
  </xdr:twoCellAnchor>
  <xdr:twoCellAnchor>
    <xdr:from>
      <xdr:col>11</xdr:col>
      <xdr:colOff>134696</xdr:colOff>
      <xdr:row>0</xdr:row>
      <xdr:rowOff>54348</xdr:rowOff>
    </xdr:from>
    <xdr:to>
      <xdr:col>15</xdr:col>
      <xdr:colOff>92786</xdr:colOff>
      <xdr:row>2</xdr:row>
      <xdr:rowOff>156882</xdr:rowOff>
    </xdr:to>
    <xdr:sp macro="" textlink="">
      <xdr:nvSpPr>
        <xdr:cNvPr id="8" name="Speech Bubble: Rectangle with Corners Rounded 7">
          <a:extLst>
            <a:ext uri="{FF2B5EF4-FFF2-40B4-BE49-F238E27FC236}">
              <a16:creationId xmlns:a16="http://schemas.microsoft.com/office/drawing/2014/main" id="{8F0E1C5A-B61C-40E1-833B-0A4496996ED4}"/>
            </a:ext>
          </a:extLst>
        </xdr:cNvPr>
        <xdr:cNvSpPr/>
      </xdr:nvSpPr>
      <xdr:spPr>
        <a:xfrm>
          <a:off x="7399972" y="54348"/>
          <a:ext cx="3610435" cy="483534"/>
        </a:xfrm>
        <a:prstGeom prst="wedgeRoundRectCallout">
          <a:avLst>
            <a:gd name="adj1" fmla="val -90411"/>
            <a:gd name="adj2" fmla="val -2525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Client name, company, project number and date are auto-generated.</a:t>
          </a:r>
          <a:endParaRPr lang="en-AU" sz="1100"/>
        </a:p>
      </xdr:txBody>
    </xdr:sp>
    <xdr:clientData/>
  </xdr:twoCellAnchor>
  <xdr:twoCellAnchor>
    <xdr:from>
      <xdr:col>11</xdr:col>
      <xdr:colOff>130661</xdr:colOff>
      <xdr:row>3</xdr:row>
      <xdr:rowOff>31713</xdr:rowOff>
    </xdr:from>
    <xdr:to>
      <xdr:col>15</xdr:col>
      <xdr:colOff>111611</xdr:colOff>
      <xdr:row>4</xdr:row>
      <xdr:rowOff>130773</xdr:rowOff>
    </xdr:to>
    <xdr:sp macro="" textlink="">
      <xdr:nvSpPr>
        <xdr:cNvPr id="10" name="Speech Bubble: Rectangle with Corners Rounded 9">
          <a:extLst>
            <a:ext uri="{FF2B5EF4-FFF2-40B4-BE49-F238E27FC236}">
              <a16:creationId xmlns:a16="http://schemas.microsoft.com/office/drawing/2014/main" id="{7920BDD0-7E2A-4176-9CA6-17EA12C2850C}"/>
            </a:ext>
          </a:extLst>
        </xdr:cNvPr>
        <xdr:cNvSpPr/>
      </xdr:nvSpPr>
      <xdr:spPr>
        <a:xfrm>
          <a:off x="7395937" y="603213"/>
          <a:ext cx="3633295" cy="289560"/>
        </a:xfrm>
        <a:prstGeom prst="wedgeRoundRectCallout">
          <a:avLst>
            <a:gd name="adj1" fmla="val -90403"/>
            <a:gd name="adj2" fmla="val -7729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Manually input the 'revision'</a:t>
          </a:r>
          <a:endParaRPr lang="en-AU" sz="1100"/>
        </a:p>
      </xdr:txBody>
    </xdr:sp>
    <xdr:clientData/>
  </xdr:twoCellAnchor>
  <xdr:twoCellAnchor>
    <xdr:from>
      <xdr:col>11</xdr:col>
      <xdr:colOff>254357</xdr:colOff>
      <xdr:row>45</xdr:row>
      <xdr:rowOff>139479</xdr:rowOff>
    </xdr:from>
    <xdr:to>
      <xdr:col>15</xdr:col>
      <xdr:colOff>231663</xdr:colOff>
      <xdr:row>49</xdr:row>
      <xdr:rowOff>13004</xdr:rowOff>
    </xdr:to>
    <xdr:sp macro="" textlink="">
      <xdr:nvSpPr>
        <xdr:cNvPr id="11" name="Speech Bubble: Rectangle with Corners Rounded 10">
          <a:extLst>
            <a:ext uri="{FF2B5EF4-FFF2-40B4-BE49-F238E27FC236}">
              <a16:creationId xmlns:a16="http://schemas.microsoft.com/office/drawing/2014/main" id="{9C01BC62-10F4-4CFF-83E3-A7A6A2216E14}"/>
            </a:ext>
          </a:extLst>
        </xdr:cNvPr>
        <xdr:cNvSpPr/>
      </xdr:nvSpPr>
      <xdr:spPr>
        <a:xfrm>
          <a:off x="7470945" y="8768008"/>
          <a:ext cx="3047718" cy="635525"/>
        </a:xfrm>
        <a:prstGeom prst="wedgeRoundRectCallout">
          <a:avLst>
            <a:gd name="adj1" fmla="val -23935"/>
            <a:gd name="adj2" fmla="val 11241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r>
            <a:rPr lang="en-AU" sz="1100" baseline="0">
              <a:solidFill>
                <a:schemeClr val="lt1"/>
              </a:solidFill>
              <a:effectLst/>
              <a:latin typeface="+mn-lt"/>
              <a:ea typeface="+mn-ea"/>
              <a:cs typeface="+mn-cs"/>
            </a:rPr>
            <a:t>Chose scope items to suit the project's requirements</a:t>
          </a:r>
          <a:endParaRPr lang="en-AU" sz="1100"/>
        </a:p>
      </xdr:txBody>
    </xdr:sp>
    <xdr:clientData/>
  </xdr:twoCellAnchor>
  <xdr:twoCellAnchor editAs="oneCell">
    <xdr:from>
      <xdr:col>0</xdr:col>
      <xdr:colOff>314325</xdr:colOff>
      <xdr:row>96</xdr:row>
      <xdr:rowOff>38100</xdr:rowOff>
    </xdr:from>
    <xdr:to>
      <xdr:col>5</xdr:col>
      <xdr:colOff>283770</xdr:colOff>
      <xdr:row>98</xdr:row>
      <xdr:rowOff>58815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1"/>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60723</xdr:colOff>
      <xdr:row>60</xdr:row>
      <xdr:rowOff>76050</xdr:rowOff>
    </xdr:from>
    <xdr:to>
      <xdr:col>3</xdr:col>
      <xdr:colOff>363076</xdr:colOff>
      <xdr:row>65</xdr:row>
      <xdr:rowOff>153054</xdr:rowOff>
    </xdr:to>
    <xdr:pic>
      <xdr:nvPicPr>
        <xdr:cNvPr id="3" name="Picture 2">
          <a:extLst>
            <a:ext uri="{FF2B5EF4-FFF2-40B4-BE49-F238E27FC236}">
              <a16:creationId xmlns:a16="http://schemas.microsoft.com/office/drawing/2014/main" id="{844910DC-FCF9-42FB-B2E9-F27AC111A5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5282" y="16873668"/>
          <a:ext cx="1037907" cy="1040710"/>
        </a:xfrm>
        <a:prstGeom prst="rect">
          <a:avLst/>
        </a:prstGeom>
      </xdr:spPr>
    </xdr:pic>
    <xdr:clientData/>
  </xdr:twoCellAnchor>
  <xdr:twoCellAnchor>
    <xdr:from>
      <xdr:col>12</xdr:col>
      <xdr:colOff>337441</xdr:colOff>
      <xdr:row>70</xdr:row>
      <xdr:rowOff>89231</xdr:rowOff>
    </xdr:from>
    <xdr:to>
      <xdr:col>16</xdr:col>
      <xdr:colOff>328413</xdr:colOff>
      <xdr:row>73</xdr:row>
      <xdr:rowOff>22332</xdr:rowOff>
    </xdr:to>
    <xdr:sp macro="" textlink="">
      <xdr:nvSpPr>
        <xdr:cNvPr id="5" name="Speech Bubble: Rectangle with Corners Rounded 4">
          <a:extLst>
            <a:ext uri="{FF2B5EF4-FFF2-40B4-BE49-F238E27FC236}">
              <a16:creationId xmlns:a16="http://schemas.microsoft.com/office/drawing/2014/main" id="{2FB5DC2E-F089-4AEB-A619-A44DEE7A3D4E}"/>
            </a:ext>
          </a:extLst>
        </xdr:cNvPr>
        <xdr:cNvSpPr/>
      </xdr:nvSpPr>
      <xdr:spPr>
        <a:xfrm>
          <a:off x="8396712" y="18556525"/>
          <a:ext cx="2931395" cy="470983"/>
        </a:xfrm>
        <a:prstGeom prst="wedgeRoundRectCallout">
          <a:avLst>
            <a:gd name="adj1" fmla="val -125086"/>
            <a:gd name="adj2" fmla="val -574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drawing list auto-copied from '01-Project Info' section.</a:t>
          </a:r>
          <a:endParaRPr lang="en-AU" sz="1100"/>
        </a:p>
      </xdr:txBody>
    </xdr:sp>
    <xdr:clientData/>
  </xdr:twoCellAnchor>
  <xdr:twoCellAnchor>
    <xdr:from>
      <xdr:col>11</xdr:col>
      <xdr:colOff>541485</xdr:colOff>
      <xdr:row>9</xdr:row>
      <xdr:rowOff>156562</xdr:rowOff>
    </xdr:from>
    <xdr:to>
      <xdr:col>15</xdr:col>
      <xdr:colOff>556725</xdr:colOff>
      <xdr:row>13</xdr:row>
      <xdr:rowOff>25454</xdr:rowOff>
    </xdr:to>
    <xdr:sp macro="" textlink="">
      <xdr:nvSpPr>
        <xdr:cNvPr id="6" name="Speech Bubble: Rectangle with Corners Rounded 5">
          <a:extLst>
            <a:ext uri="{FF2B5EF4-FFF2-40B4-BE49-F238E27FC236}">
              <a16:creationId xmlns:a16="http://schemas.microsoft.com/office/drawing/2014/main" id="{9C0997D8-F159-48B9-8C6C-0A83E1E8AA3F}"/>
            </a:ext>
          </a:extLst>
        </xdr:cNvPr>
        <xdr:cNvSpPr/>
      </xdr:nvSpPr>
      <xdr:spPr>
        <a:xfrm>
          <a:off x="7865650" y="2119833"/>
          <a:ext cx="2955663" cy="621927"/>
        </a:xfrm>
        <a:prstGeom prst="wedgeRoundRectCallout">
          <a:avLst>
            <a:gd name="adj1" fmla="val -30882"/>
            <a:gd name="adj2" fmla="val 1423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Please select</a:t>
          </a:r>
          <a:r>
            <a:rPr lang="en-AU" sz="1100" baseline="0"/>
            <a:t> the clauses from the following list to suit the porject.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4" name="Speech Bubble: Rectangle with Corners Rounded 3">
          <a:extLst>
            <a:ext uri="{FF2B5EF4-FFF2-40B4-BE49-F238E27FC236}">
              <a16:creationId xmlns:a16="http://schemas.microsoft.com/office/drawing/2014/main" id="{32697E53-FC41-4496-86C6-0FC1AE5CB84C}"/>
            </a:ext>
          </a:extLst>
        </xdr:cNvPr>
        <xdr:cNvSpPr/>
      </xdr:nvSpPr>
      <xdr:spPr>
        <a:xfrm>
          <a:off x="7235078" y="1467971"/>
          <a:ext cx="3023347" cy="74104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pcen.com.au/" TargetMode="External"/><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6" Type="http://schemas.openxmlformats.org/officeDocument/2006/relationships/vmlDrawing" Target="../drawings/vmlDrawing1.vm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78AB8-79B1-4C10-9501-3CC5C0548567}">
  <sheetPr codeName="Sheet1"/>
  <dimension ref="A1:AL66"/>
  <sheetViews>
    <sheetView zoomScale="85" zoomScaleNormal="85" workbookViewId="0">
      <selection activeCell="B6" sqref="B6"/>
    </sheetView>
  </sheetViews>
  <sheetFormatPr defaultRowHeight="14.5" x14ac:dyDescent="0.35"/>
  <cols>
    <col min="1" max="1" width="25.54296875" style="14" customWidth="1"/>
    <col min="2" max="2" width="49.7265625" customWidth="1"/>
    <col min="4" max="4" width="10.26953125" bestFit="1" customWidth="1"/>
    <col min="5" max="6" width="11.7265625" customWidth="1"/>
    <col min="7" max="7" width="23.7265625" customWidth="1"/>
    <col min="16" max="20" width="4.7265625" customWidth="1"/>
    <col min="22" max="22" width="34.26953125" customWidth="1"/>
    <col min="26" max="26" width="4.81640625" customWidth="1"/>
    <col min="27" max="27" width="12.7265625" customWidth="1"/>
  </cols>
  <sheetData>
    <row r="1" spans="1:38" ht="16" thickBot="1" x14ac:dyDescent="0.4">
      <c r="A1" s="14" t="s">
        <v>150</v>
      </c>
      <c r="B1" s="137"/>
      <c r="E1" s="168" t="s">
        <v>350</v>
      </c>
      <c r="F1" s="171"/>
      <c r="H1" s="71"/>
      <c r="I1" s="71"/>
      <c r="J1" s="72" t="s">
        <v>52</v>
      </c>
      <c r="V1" s="71" t="s">
        <v>305</v>
      </c>
      <c r="AA1" s="71" t="s">
        <v>337</v>
      </c>
      <c r="AC1" s="22"/>
      <c r="AD1" s="22"/>
      <c r="AE1" s="22"/>
      <c r="AF1" s="6"/>
    </row>
    <row r="2" spans="1:38" x14ac:dyDescent="0.35">
      <c r="A2" s="14" t="s">
        <v>374</v>
      </c>
      <c r="B2" s="137" t="str">
        <f>UPPER(B1)</f>
        <v/>
      </c>
      <c r="E2" s="169" t="s">
        <v>349</v>
      </c>
      <c r="F2" s="169"/>
      <c r="H2" s="1">
        <v>1</v>
      </c>
      <c r="I2" t="s">
        <v>196</v>
      </c>
      <c r="V2" s="150" t="s">
        <v>331</v>
      </c>
      <c r="Z2" s="161" t="s">
        <v>9</v>
      </c>
      <c r="AA2" s="162" t="s">
        <v>336</v>
      </c>
      <c r="AB2" s="110"/>
      <c r="AC2" s="163"/>
      <c r="AD2" s="164"/>
      <c r="AE2" s="163"/>
      <c r="AF2" s="110"/>
      <c r="AG2" s="109"/>
      <c r="AH2" s="109"/>
      <c r="AI2" s="109"/>
      <c r="AJ2" s="109"/>
      <c r="AK2" s="109"/>
      <c r="AL2" s="112"/>
    </row>
    <row r="3" spans="1:38" x14ac:dyDescent="0.35">
      <c r="A3" s="14" t="s">
        <v>303</v>
      </c>
      <c r="B3" s="136"/>
      <c r="E3" s="170" t="s">
        <v>352</v>
      </c>
      <c r="F3" s="169" t="s">
        <v>353</v>
      </c>
      <c r="H3" s="1">
        <v>2</v>
      </c>
      <c r="I3" t="s">
        <v>197</v>
      </c>
      <c r="V3" s="151" t="s">
        <v>332</v>
      </c>
      <c r="Z3" s="165" t="s">
        <v>9</v>
      </c>
      <c r="AA3" t="s">
        <v>317</v>
      </c>
      <c r="AB3" s="9" t="s">
        <v>398</v>
      </c>
      <c r="AC3" s="33"/>
      <c r="AD3" s="32"/>
      <c r="AE3" s="33"/>
      <c r="AF3" s="6"/>
      <c r="AL3" s="114"/>
    </row>
    <row r="4" spans="1:38" x14ac:dyDescent="0.35">
      <c r="A4" s="14" t="s">
        <v>304</v>
      </c>
      <c r="B4" s="145" t="str">
        <f>IF('INV-1'!$I$33&gt;0,'INV-1'!$J$5,"-")</f>
        <v>-</v>
      </c>
      <c r="E4" s="170" t="s">
        <v>354</v>
      </c>
      <c r="F4" s="169"/>
      <c r="H4" s="1">
        <v>3</v>
      </c>
      <c r="I4" t="s">
        <v>276</v>
      </c>
      <c r="V4" s="151" t="s">
        <v>328</v>
      </c>
      <c r="Z4" s="165" t="s">
        <v>9</v>
      </c>
      <c r="AA4" t="s">
        <v>317</v>
      </c>
      <c r="AB4" s="9" t="s">
        <v>293</v>
      </c>
      <c r="AC4" s="33"/>
      <c r="AD4" s="32"/>
      <c r="AE4" s="33"/>
      <c r="AF4" s="6"/>
      <c r="AL4" s="114"/>
    </row>
    <row r="5" spans="1:38" x14ac:dyDescent="0.35">
      <c r="A5" s="14" t="s">
        <v>306</v>
      </c>
      <c r="B5" s="136" t="s">
        <v>317</v>
      </c>
      <c r="E5" s="170"/>
      <c r="F5" s="169"/>
      <c r="H5" s="1">
        <v>4</v>
      </c>
      <c r="I5" t="s">
        <v>198</v>
      </c>
      <c r="V5" s="151" t="s">
        <v>330</v>
      </c>
      <c r="Z5" s="165" t="s">
        <v>9</v>
      </c>
      <c r="AA5" t="s">
        <v>317</v>
      </c>
      <c r="AB5" s="9" t="s">
        <v>399</v>
      </c>
      <c r="AC5" s="9"/>
      <c r="AD5" s="32"/>
      <c r="AE5" s="32"/>
      <c r="AF5" s="6"/>
      <c r="AL5" s="114"/>
    </row>
    <row r="6" spans="1:38" x14ac:dyDescent="0.35">
      <c r="A6" s="14" t="s">
        <v>339</v>
      </c>
      <c r="B6" s="136"/>
      <c r="E6" s="170"/>
      <c r="F6" s="169"/>
      <c r="H6" s="1">
        <v>5</v>
      </c>
      <c r="I6" t="s">
        <v>348</v>
      </c>
      <c r="V6" s="151" t="s">
        <v>333</v>
      </c>
      <c r="Z6" s="165" t="s">
        <v>9</v>
      </c>
      <c r="AA6" t="s">
        <v>317</v>
      </c>
      <c r="AB6" s="9" t="s">
        <v>297</v>
      </c>
      <c r="AC6" s="16"/>
      <c r="AD6" s="16"/>
      <c r="AE6" s="16"/>
      <c r="AF6" s="6"/>
      <c r="AL6" s="114"/>
    </row>
    <row r="7" spans="1:38" x14ac:dyDescent="0.35">
      <c r="A7" s="14" t="s">
        <v>340</v>
      </c>
      <c r="B7" s="136"/>
      <c r="E7" s="170"/>
      <c r="F7" s="169"/>
      <c r="H7" s="1">
        <v>6</v>
      </c>
      <c r="I7" t="s">
        <v>199</v>
      </c>
      <c r="V7" s="151" t="s">
        <v>334</v>
      </c>
      <c r="Z7" s="165" t="s">
        <v>9</v>
      </c>
      <c r="AA7" t="s">
        <v>317</v>
      </c>
      <c r="AB7" s="9" t="s">
        <v>400</v>
      </c>
      <c r="AC7" s="6"/>
      <c r="AF7" s="6"/>
      <c r="AL7" s="114"/>
    </row>
    <row r="8" spans="1:38" x14ac:dyDescent="0.35">
      <c r="A8" s="14" t="s">
        <v>341</v>
      </c>
      <c r="B8" s="136"/>
      <c r="E8" s="170"/>
      <c r="F8" s="169"/>
      <c r="H8" s="1">
        <v>7</v>
      </c>
      <c r="I8" t="s">
        <v>347</v>
      </c>
      <c r="V8" s="151" t="s">
        <v>329</v>
      </c>
      <c r="Z8" s="165" t="s">
        <v>9</v>
      </c>
      <c r="AA8" t="s">
        <v>317</v>
      </c>
      <c r="AB8" s="9" t="s">
        <v>401</v>
      </c>
      <c r="AD8" s="166"/>
      <c r="AF8" s="6"/>
      <c r="AL8" s="114"/>
    </row>
    <row r="9" spans="1:38" x14ac:dyDescent="0.35">
      <c r="A9" s="14" t="s">
        <v>342</v>
      </c>
      <c r="B9" s="136"/>
      <c r="E9" s="170"/>
      <c r="F9" s="169"/>
      <c r="H9" s="1">
        <v>8</v>
      </c>
      <c r="I9" t="s">
        <v>321</v>
      </c>
      <c r="V9" s="151" t="s">
        <v>319</v>
      </c>
      <c r="Z9" s="165" t="s">
        <v>9</v>
      </c>
      <c r="AA9" t="s">
        <v>317</v>
      </c>
      <c r="AB9" s="9" t="s">
        <v>402</v>
      </c>
      <c r="AD9" s="6"/>
      <c r="AE9" s="6"/>
      <c r="AF9" s="6"/>
      <c r="AL9" s="114"/>
    </row>
    <row r="10" spans="1:38" x14ac:dyDescent="0.35">
      <c r="A10" s="14" t="s">
        <v>373</v>
      </c>
      <c r="B10" s="136"/>
      <c r="E10" s="170"/>
      <c r="F10" s="169"/>
      <c r="H10" s="1">
        <v>9</v>
      </c>
      <c r="I10" t="s">
        <v>278</v>
      </c>
      <c r="V10" s="151" t="s">
        <v>316</v>
      </c>
      <c r="Z10" s="165" t="s">
        <v>9</v>
      </c>
      <c r="AA10" t="s">
        <v>317</v>
      </c>
      <c r="AB10" s="9" t="s">
        <v>294</v>
      </c>
      <c r="AF10" s="6"/>
      <c r="AL10" s="114"/>
    </row>
    <row r="11" spans="1:38" ht="15" thickBot="1" x14ac:dyDescent="0.4">
      <c r="A11" s="126" t="s">
        <v>173</v>
      </c>
      <c r="B11" s="147"/>
      <c r="E11" s="170" t="s">
        <v>351</v>
      </c>
      <c r="F11" s="169" t="str">
        <f>IFERROR(_xlfn.TEXTJOIN(" - ",TRUE,B12,B11),"N/A")</f>
        <v/>
      </c>
      <c r="H11" s="1"/>
      <c r="V11" s="152"/>
      <c r="Z11" s="165" t="s">
        <v>9</v>
      </c>
      <c r="AA11" t="s">
        <v>317</v>
      </c>
      <c r="AB11" s="6" t="s">
        <v>295</v>
      </c>
      <c r="AC11" s="6"/>
      <c r="AD11" s="6"/>
      <c r="AE11" s="6"/>
      <c r="AF11" s="6"/>
      <c r="AL11" s="114"/>
    </row>
    <row r="12" spans="1:38" x14ac:dyDescent="0.35">
      <c r="A12" s="127" t="s">
        <v>151</v>
      </c>
      <c r="B12" s="143"/>
      <c r="E12" s="170"/>
      <c r="F12" s="169"/>
      <c r="Z12" s="165" t="s">
        <v>9</v>
      </c>
      <c r="AA12" t="s">
        <v>317</v>
      </c>
      <c r="AB12" s="6" t="s">
        <v>296</v>
      </c>
      <c r="AL12" s="114"/>
    </row>
    <row r="13" spans="1:38" x14ac:dyDescent="0.35">
      <c r="A13" s="127" t="s">
        <v>152</v>
      </c>
      <c r="B13" s="143"/>
      <c r="E13" s="170"/>
      <c r="F13" s="172"/>
      <c r="Z13" s="165"/>
      <c r="AB13" s="173" t="s">
        <v>345</v>
      </c>
      <c r="AL13" s="114"/>
    </row>
    <row r="14" spans="1:38" ht="16" thickBot="1" x14ac:dyDescent="0.4">
      <c r="A14" s="127" t="s">
        <v>153</v>
      </c>
      <c r="B14" s="143"/>
      <c r="E14" s="170"/>
      <c r="F14" s="172"/>
      <c r="V14" s="71" t="s">
        <v>177</v>
      </c>
      <c r="W14" s="149"/>
      <c r="Z14" s="113"/>
      <c r="AB14" s="6"/>
      <c r="AL14" s="114"/>
    </row>
    <row r="15" spans="1:38" x14ac:dyDescent="0.35">
      <c r="A15" s="128" t="s">
        <v>367</v>
      </c>
      <c r="B15" s="178"/>
      <c r="E15" s="170"/>
      <c r="F15" s="172"/>
      <c r="V15" s="119" t="s">
        <v>317</v>
      </c>
      <c r="W15" s="153">
        <v>41000</v>
      </c>
      <c r="Z15" s="113"/>
      <c r="AA15" s="65" t="s">
        <v>369</v>
      </c>
      <c r="AB15" s="6"/>
      <c r="AC15" s="6"/>
      <c r="AD15" s="6"/>
      <c r="AE15" s="6"/>
      <c r="AL15" s="114"/>
    </row>
    <row r="16" spans="1:38" x14ac:dyDescent="0.35">
      <c r="A16" s="127"/>
      <c r="E16" s="170"/>
      <c r="F16" s="169"/>
      <c r="V16" s="113" t="s">
        <v>318</v>
      </c>
      <c r="W16" s="154">
        <v>42000</v>
      </c>
      <c r="Z16" s="167" t="s">
        <v>9</v>
      </c>
      <c r="AA16" s="9" t="s">
        <v>318</v>
      </c>
      <c r="AB16" s="9" t="s">
        <v>300</v>
      </c>
      <c r="AC16" s="6"/>
      <c r="AD16" s="6"/>
      <c r="AE16" s="6"/>
      <c r="AL16" s="114"/>
    </row>
    <row r="17" spans="1:38" x14ac:dyDescent="0.35">
      <c r="A17" s="126" t="s">
        <v>260</v>
      </c>
      <c r="B17" s="147"/>
      <c r="E17" s="170" t="s">
        <v>344</v>
      </c>
      <c r="F17" s="169" t="str">
        <f>IFERROR(_xlfn.TEXTJOIN(" - ",TRUE,B18,B17),"N/A")</f>
        <v/>
      </c>
      <c r="V17" s="113" t="s">
        <v>325</v>
      </c>
      <c r="W17" s="154">
        <v>43000</v>
      </c>
      <c r="Z17" s="167" t="s">
        <v>9</v>
      </c>
      <c r="AA17" s="9" t="s">
        <v>318</v>
      </c>
      <c r="AB17" s="9" t="s">
        <v>403</v>
      </c>
      <c r="AC17" s="6"/>
      <c r="AD17" s="6"/>
      <c r="AE17" s="6"/>
      <c r="AL17" s="114"/>
    </row>
    <row r="18" spans="1:38" x14ac:dyDescent="0.35">
      <c r="A18" s="127" t="s">
        <v>261</v>
      </c>
      <c r="B18" s="143"/>
      <c r="E18" s="169" t="s">
        <v>366</v>
      </c>
      <c r="F18" s="169"/>
      <c r="V18" s="113" t="s">
        <v>326</v>
      </c>
      <c r="W18" s="154">
        <v>44000</v>
      </c>
      <c r="Z18" s="167" t="s">
        <v>9</v>
      </c>
      <c r="AA18" s="9" t="s">
        <v>318</v>
      </c>
      <c r="AB18" s="9" t="s">
        <v>404</v>
      </c>
      <c r="AC18" s="6"/>
      <c r="AD18" s="6"/>
      <c r="AE18" s="6"/>
      <c r="AL18" s="114"/>
    </row>
    <row r="19" spans="1:38" x14ac:dyDescent="0.35">
      <c r="A19" s="127" t="s">
        <v>262</v>
      </c>
      <c r="B19" s="143"/>
      <c r="V19" s="113" t="s">
        <v>314</v>
      </c>
      <c r="W19" s="154">
        <v>45000</v>
      </c>
      <c r="Z19" s="167" t="s">
        <v>9</v>
      </c>
      <c r="AA19" s="9" t="s">
        <v>318</v>
      </c>
      <c r="AB19" s="9" t="s">
        <v>405</v>
      </c>
      <c r="AC19" s="6"/>
      <c r="AD19" s="6"/>
      <c r="AE19" s="6"/>
      <c r="AL19" s="114"/>
    </row>
    <row r="20" spans="1:38" x14ac:dyDescent="0.35">
      <c r="A20" s="127" t="s">
        <v>263</v>
      </c>
      <c r="B20" s="143"/>
      <c r="V20" s="113" t="s">
        <v>315</v>
      </c>
      <c r="W20" s="154">
        <v>46000</v>
      </c>
      <c r="Z20" s="167" t="s">
        <v>9</v>
      </c>
      <c r="AA20" s="9" t="s">
        <v>318</v>
      </c>
      <c r="AB20" s="9" t="s">
        <v>406</v>
      </c>
      <c r="AC20" s="6"/>
      <c r="AD20" s="6"/>
      <c r="AE20" s="6"/>
      <c r="AL20" s="114"/>
    </row>
    <row r="21" spans="1:38" x14ac:dyDescent="0.35">
      <c r="A21" s="128" t="s">
        <v>367</v>
      </c>
      <c r="B21" s="178"/>
      <c r="V21" s="113" t="s">
        <v>327</v>
      </c>
      <c r="W21" s="154">
        <v>47000</v>
      </c>
      <c r="Z21" s="167" t="s">
        <v>9</v>
      </c>
      <c r="AA21" s="9" t="s">
        <v>318</v>
      </c>
      <c r="AB21" s="9" t="s">
        <v>407</v>
      </c>
      <c r="AC21" s="6"/>
      <c r="AD21" s="6"/>
      <c r="AE21" s="6"/>
      <c r="AL21" s="114"/>
    </row>
    <row r="22" spans="1:38" x14ac:dyDescent="0.35">
      <c r="V22" s="113" t="s">
        <v>320</v>
      </c>
      <c r="W22" s="154">
        <v>48000</v>
      </c>
      <c r="Z22" s="167" t="s">
        <v>9</v>
      </c>
      <c r="AA22" s="9" t="s">
        <v>318</v>
      </c>
      <c r="AB22" s="9" t="s">
        <v>408</v>
      </c>
      <c r="AC22" s="6"/>
      <c r="AD22" s="6"/>
      <c r="AE22" s="6"/>
      <c r="AL22" s="114"/>
    </row>
    <row r="23" spans="1:38" ht="15" thickBot="1" x14ac:dyDescent="0.4">
      <c r="A23" s="179" t="s">
        <v>149</v>
      </c>
      <c r="B23" s="179"/>
      <c r="C23" s="179"/>
      <c r="D23" s="142"/>
      <c r="V23" s="117"/>
      <c r="W23" s="155"/>
      <c r="Z23" s="167" t="s">
        <v>9</v>
      </c>
      <c r="AA23" s="9" t="s">
        <v>318</v>
      </c>
      <c r="AB23" s="9" t="s">
        <v>418</v>
      </c>
      <c r="AC23" s="6"/>
      <c r="AD23" s="6"/>
      <c r="AE23" s="6"/>
      <c r="AL23" s="114"/>
    </row>
    <row r="24" spans="1:38" x14ac:dyDescent="0.35">
      <c r="Z24" s="167" t="s">
        <v>9</v>
      </c>
      <c r="AA24" s="9" t="s">
        <v>318</v>
      </c>
      <c r="AB24" s="9" t="s">
        <v>419</v>
      </c>
      <c r="AC24" s="6"/>
      <c r="AD24" s="6"/>
      <c r="AE24" s="6"/>
      <c r="AL24" s="114"/>
    </row>
    <row r="25" spans="1:38" x14ac:dyDescent="0.35">
      <c r="A25" s="74" t="s">
        <v>200</v>
      </c>
      <c r="B25" s="74" t="s">
        <v>201</v>
      </c>
      <c r="C25" s="74" t="s">
        <v>202</v>
      </c>
      <c r="D25" s="25"/>
      <c r="Z25" s="167" t="s">
        <v>9</v>
      </c>
      <c r="AA25" s="9" t="s">
        <v>318</v>
      </c>
      <c r="AB25" s="9" t="s">
        <v>404</v>
      </c>
      <c r="AC25" s="6"/>
      <c r="AD25" s="6"/>
      <c r="AE25" s="6"/>
      <c r="AL25" s="114"/>
    </row>
    <row r="26" spans="1:38" ht="16" thickBot="1" x14ac:dyDescent="0.4">
      <c r="A26" s="135" t="s">
        <v>228</v>
      </c>
      <c r="B26" s="133" t="s">
        <v>59</v>
      </c>
      <c r="C26" s="138" t="s">
        <v>19</v>
      </c>
      <c r="D26" s="144"/>
      <c r="G26" s="14" t="s">
        <v>256</v>
      </c>
      <c r="H26" s="106" t="str">
        <f t="shared" ref="H26:H40" si="0">UPPER(B26)</f>
        <v>COVER SHEET</v>
      </c>
      <c r="I26" s="106"/>
      <c r="J26" s="106"/>
      <c r="K26" s="106"/>
      <c r="L26" s="106"/>
      <c r="V26" s="71" t="s">
        <v>355</v>
      </c>
      <c r="W26" s="149"/>
      <c r="Z26" s="113"/>
      <c r="AB26" s="173" t="s">
        <v>345</v>
      </c>
      <c r="AL26" s="114"/>
    </row>
    <row r="27" spans="1:38" x14ac:dyDescent="0.35">
      <c r="A27" s="135" t="s">
        <v>229</v>
      </c>
      <c r="B27" s="133" t="s">
        <v>60</v>
      </c>
      <c r="C27" s="138" t="s">
        <v>19</v>
      </c>
      <c r="D27" s="144"/>
      <c r="G27" s="14" t="s">
        <v>256</v>
      </c>
      <c r="H27" s="106" t="str">
        <f t="shared" si="0"/>
        <v>TENANCY LEVEL LAYOUT</v>
      </c>
      <c r="I27" s="106"/>
      <c r="J27" s="106"/>
      <c r="K27" s="106"/>
      <c r="L27" s="106"/>
      <c r="V27" s="150" t="s">
        <v>356</v>
      </c>
      <c r="Z27" s="113"/>
      <c r="AL27" s="114"/>
    </row>
    <row r="28" spans="1:38" x14ac:dyDescent="0.35">
      <c r="A28" s="135" t="s">
        <v>230</v>
      </c>
      <c r="B28" s="134" t="s">
        <v>61</v>
      </c>
      <c r="C28" s="138" t="s">
        <v>19</v>
      </c>
      <c r="D28" s="144"/>
      <c r="G28" s="14" t="s">
        <v>256</v>
      </c>
      <c r="H28" s="106" t="str">
        <f t="shared" si="0"/>
        <v>ROOF LAYOUT</v>
      </c>
      <c r="I28" s="106"/>
      <c r="J28" s="106"/>
      <c r="K28" s="106"/>
      <c r="L28" s="106"/>
      <c r="V28" s="151" t="s">
        <v>359</v>
      </c>
      <c r="Z28" s="113"/>
      <c r="AA28" s="65" t="s">
        <v>335</v>
      </c>
      <c r="AB28" s="174"/>
      <c r="AL28" s="114"/>
    </row>
    <row r="29" spans="1:38" x14ac:dyDescent="0.35">
      <c r="A29" s="75"/>
      <c r="B29" s="59"/>
      <c r="C29" s="76"/>
      <c r="D29" s="1"/>
      <c r="H29" s="106" t="str">
        <f t="shared" si="0"/>
        <v/>
      </c>
      <c r="I29" s="106"/>
      <c r="J29" s="106"/>
      <c r="K29" s="106"/>
      <c r="L29" s="106"/>
      <c r="V29" s="151" t="s">
        <v>363</v>
      </c>
      <c r="Z29" s="167" t="s">
        <v>9</v>
      </c>
      <c r="AA29" s="6" t="s">
        <v>325</v>
      </c>
      <c r="AB29" s="6" t="s">
        <v>409</v>
      </c>
      <c r="AL29" s="114"/>
    </row>
    <row r="30" spans="1:38" x14ac:dyDescent="0.35">
      <c r="A30" s="75"/>
      <c r="B30" s="59"/>
      <c r="C30" s="76"/>
      <c r="D30" s="1"/>
      <c r="H30" s="106" t="str">
        <f t="shared" si="0"/>
        <v/>
      </c>
      <c r="I30" s="106"/>
      <c r="J30" s="106"/>
      <c r="K30" s="106"/>
      <c r="L30" s="106"/>
      <c r="V30" s="151" t="s">
        <v>358</v>
      </c>
      <c r="Z30" s="167" t="s">
        <v>9</v>
      </c>
      <c r="AA30" s="6" t="s">
        <v>325</v>
      </c>
      <c r="AB30" s="6" t="s">
        <v>410</v>
      </c>
      <c r="AL30" s="114"/>
    </row>
    <row r="31" spans="1:38" x14ac:dyDescent="0.35">
      <c r="A31" s="75"/>
      <c r="B31" s="59"/>
      <c r="C31" s="76"/>
      <c r="D31" s="1"/>
      <c r="H31" s="106" t="str">
        <f t="shared" si="0"/>
        <v/>
      </c>
      <c r="I31" s="106"/>
      <c r="J31" s="106"/>
      <c r="K31" s="106"/>
      <c r="L31" s="106"/>
      <c r="V31" s="151" t="s">
        <v>357</v>
      </c>
      <c r="Z31" s="167" t="s">
        <v>9</v>
      </c>
      <c r="AA31" s="6" t="s">
        <v>325</v>
      </c>
      <c r="AB31" s="9" t="s">
        <v>411</v>
      </c>
      <c r="AL31" s="114"/>
    </row>
    <row r="32" spans="1:38" x14ac:dyDescent="0.35">
      <c r="A32" s="75"/>
      <c r="B32" s="59"/>
      <c r="C32" s="76"/>
      <c r="D32" s="1"/>
      <c r="H32" s="106" t="str">
        <f t="shared" si="0"/>
        <v/>
      </c>
      <c r="I32" s="106"/>
      <c r="J32" s="106"/>
      <c r="K32" s="106"/>
      <c r="L32" s="106"/>
      <c r="V32" s="151" t="s">
        <v>37</v>
      </c>
      <c r="Z32" s="167" t="s">
        <v>9</v>
      </c>
      <c r="AA32" s="6" t="s">
        <v>325</v>
      </c>
      <c r="AB32" s="6" t="s">
        <v>412</v>
      </c>
      <c r="AL32" s="114"/>
    </row>
    <row r="33" spans="1:38" x14ac:dyDescent="0.35">
      <c r="A33" s="75"/>
      <c r="B33" s="59"/>
      <c r="C33" s="76"/>
      <c r="D33" s="1"/>
      <c r="H33" s="106" t="str">
        <f t="shared" si="0"/>
        <v/>
      </c>
      <c r="I33" s="106"/>
      <c r="J33" s="106"/>
      <c r="K33" s="106"/>
      <c r="L33" s="106"/>
      <c r="V33" s="151" t="s">
        <v>364</v>
      </c>
      <c r="Z33" s="167" t="s">
        <v>9</v>
      </c>
      <c r="AA33" s="6" t="s">
        <v>325</v>
      </c>
      <c r="AB33" s="6" t="s">
        <v>301</v>
      </c>
      <c r="AL33" s="114"/>
    </row>
    <row r="34" spans="1:38" x14ac:dyDescent="0.35">
      <c r="A34" s="75"/>
      <c r="B34" s="59"/>
      <c r="C34" s="76"/>
      <c r="D34" s="1"/>
      <c r="H34" s="106" t="str">
        <f t="shared" si="0"/>
        <v/>
      </c>
      <c r="I34" s="106"/>
      <c r="J34" s="106"/>
      <c r="K34" s="106"/>
      <c r="L34" s="106"/>
      <c r="V34" s="151" t="s">
        <v>362</v>
      </c>
      <c r="Z34" s="167" t="s">
        <v>9</v>
      </c>
      <c r="AA34" s="6" t="s">
        <v>325</v>
      </c>
      <c r="AB34" s="9" t="s">
        <v>413</v>
      </c>
      <c r="AL34" s="114"/>
    </row>
    <row r="35" spans="1:38" x14ac:dyDescent="0.35">
      <c r="A35" s="75"/>
      <c r="B35" s="59"/>
      <c r="C35" s="76"/>
      <c r="D35" s="1"/>
      <c r="H35" s="106" t="str">
        <f t="shared" si="0"/>
        <v/>
      </c>
      <c r="I35" s="106"/>
      <c r="J35" s="106"/>
      <c r="K35" s="106"/>
      <c r="L35" s="106"/>
      <c r="V35" s="151" t="s">
        <v>361</v>
      </c>
      <c r="Z35" s="167" t="s">
        <v>9</v>
      </c>
      <c r="AA35" s="6" t="s">
        <v>325</v>
      </c>
      <c r="AB35" s="6" t="s">
        <v>414</v>
      </c>
      <c r="AL35" s="114"/>
    </row>
    <row r="36" spans="1:38" x14ac:dyDescent="0.35">
      <c r="A36" s="75"/>
      <c r="B36" s="59"/>
      <c r="C36" s="76"/>
      <c r="D36" s="1"/>
      <c r="H36" s="106" t="str">
        <f t="shared" si="0"/>
        <v/>
      </c>
      <c r="I36" s="106"/>
      <c r="J36" s="106"/>
      <c r="K36" s="106"/>
      <c r="L36" s="106"/>
      <c r="V36" s="151" t="s">
        <v>360</v>
      </c>
      <c r="Z36" s="167" t="s">
        <v>9</v>
      </c>
      <c r="AA36" s="6" t="s">
        <v>325</v>
      </c>
      <c r="AB36" s="6" t="s">
        <v>415</v>
      </c>
      <c r="AL36" s="114"/>
    </row>
    <row r="37" spans="1:38" x14ac:dyDescent="0.35">
      <c r="A37" s="75"/>
      <c r="B37" s="59"/>
      <c r="C37" s="76"/>
      <c r="D37" s="1"/>
      <c r="H37" s="106" t="str">
        <f t="shared" si="0"/>
        <v/>
      </c>
      <c r="I37" s="106"/>
      <c r="J37" s="106"/>
      <c r="K37" s="106"/>
      <c r="L37" s="106"/>
      <c r="V37" s="151" t="s">
        <v>365</v>
      </c>
      <c r="Z37" s="167" t="s">
        <v>9</v>
      </c>
      <c r="AA37" s="6" t="s">
        <v>325</v>
      </c>
      <c r="AB37" s="6" t="s">
        <v>416</v>
      </c>
      <c r="AL37" s="114"/>
    </row>
    <row r="38" spans="1:38" ht="15" thickBot="1" x14ac:dyDescent="0.4">
      <c r="A38" s="75"/>
      <c r="B38" s="59"/>
      <c r="C38" s="76"/>
      <c r="D38" s="1"/>
      <c r="H38" s="106"/>
      <c r="I38" s="106"/>
      <c r="J38" s="106"/>
      <c r="K38" s="106"/>
      <c r="L38" s="106"/>
      <c r="V38" s="152" t="s">
        <v>320</v>
      </c>
      <c r="Z38" s="167" t="s">
        <v>9</v>
      </c>
      <c r="AA38" s="6" t="s">
        <v>325</v>
      </c>
      <c r="AB38" s="6" t="s">
        <v>417</v>
      </c>
      <c r="AL38" s="114"/>
    </row>
    <row r="39" spans="1:38" x14ac:dyDescent="0.35">
      <c r="A39" s="75"/>
      <c r="B39" s="59"/>
      <c r="C39" s="76"/>
      <c r="D39" s="1"/>
      <c r="H39" s="106"/>
      <c r="I39" s="106"/>
      <c r="J39" s="106"/>
      <c r="K39" s="106"/>
      <c r="L39" s="106"/>
      <c r="Z39" s="167"/>
      <c r="AA39" s="6"/>
      <c r="AB39" s="173" t="s">
        <v>345</v>
      </c>
      <c r="AL39" s="114"/>
    </row>
    <row r="40" spans="1:38" x14ac:dyDescent="0.35">
      <c r="A40" s="75"/>
      <c r="B40" s="59"/>
      <c r="C40" s="76"/>
      <c r="D40" s="1"/>
      <c r="H40" s="106" t="str">
        <f t="shared" si="0"/>
        <v/>
      </c>
      <c r="I40" s="106"/>
      <c r="J40" s="106"/>
      <c r="K40" s="106"/>
      <c r="L40" s="106"/>
      <c r="Z40" s="167"/>
      <c r="AA40" s="6"/>
      <c r="AB40" s="6"/>
      <c r="AL40" s="114"/>
    </row>
    <row r="41" spans="1:38" x14ac:dyDescent="0.35">
      <c r="Z41" s="113"/>
      <c r="AA41" s="65" t="s">
        <v>368</v>
      </c>
      <c r="AB41" s="6"/>
      <c r="AC41" s="6"/>
      <c r="AD41" s="6"/>
      <c r="AL41" s="114"/>
    </row>
    <row r="42" spans="1:38" x14ac:dyDescent="0.35">
      <c r="Z42" s="167"/>
      <c r="AA42" s="9" t="s">
        <v>327</v>
      </c>
      <c r="AB42" s="9" t="s">
        <v>420</v>
      </c>
      <c r="AC42" s="6"/>
      <c r="AD42" s="6"/>
      <c r="AL42" s="114"/>
    </row>
    <row r="43" spans="1:38" ht="15" customHeight="1" x14ac:dyDescent="0.35">
      <c r="A43" s="180" t="str">
        <f>"Dear " &amp; IF(B11&lt;&gt;"", LEFT(B11,FIND(" ",B11)-1),"") &amp; ",
Thx very much for the information sent.
Refer to the attached fee proposal for your review and approval.
Let me know if you need  further information."</f>
        <v>Dear ,
Thx very much for the information sent.
Refer to the attached fee proposal for your review and approval.
Let me know if you need  further information.</v>
      </c>
      <c r="B43" s="180"/>
      <c r="Z43" s="113"/>
      <c r="AA43" s="9" t="s">
        <v>327</v>
      </c>
      <c r="AB43" s="9" t="s">
        <v>421</v>
      </c>
      <c r="AC43" s="6"/>
      <c r="AD43" s="6"/>
      <c r="AL43" s="114"/>
    </row>
    <row r="44" spans="1:38" x14ac:dyDescent="0.35">
      <c r="A44" s="180"/>
      <c r="B44" s="180"/>
      <c r="Z44" s="113"/>
      <c r="AA44" s="9" t="s">
        <v>327</v>
      </c>
      <c r="AB44" s="9" t="s">
        <v>422</v>
      </c>
      <c r="AC44" s="6"/>
      <c r="AD44" s="6"/>
      <c r="AL44" s="114"/>
    </row>
    <row r="45" spans="1:38" x14ac:dyDescent="0.35">
      <c r="A45" s="180"/>
      <c r="B45" s="180"/>
      <c r="Z45" s="113"/>
      <c r="AA45" s="9" t="s">
        <v>327</v>
      </c>
      <c r="AB45" s="9" t="s">
        <v>423</v>
      </c>
      <c r="AC45" s="6"/>
      <c r="AD45" s="6"/>
      <c r="AL45" s="114"/>
    </row>
    <row r="46" spans="1:38" x14ac:dyDescent="0.35">
      <c r="A46" s="180"/>
      <c r="B46" s="180"/>
      <c r="Z46" s="113"/>
      <c r="AA46" s="9" t="s">
        <v>327</v>
      </c>
      <c r="AB46" s="9" t="s">
        <v>424</v>
      </c>
      <c r="AC46" s="6"/>
      <c r="AD46" s="6"/>
      <c r="AL46" s="114"/>
    </row>
    <row r="47" spans="1:38" x14ac:dyDescent="0.35">
      <c r="A47" s="180"/>
      <c r="B47" s="180"/>
      <c r="Z47" s="113"/>
      <c r="AA47" s="9" t="s">
        <v>327</v>
      </c>
      <c r="AB47" s="9" t="s">
        <v>425</v>
      </c>
      <c r="AC47" s="6"/>
      <c r="AD47" s="6"/>
      <c r="AL47" s="114"/>
    </row>
    <row r="48" spans="1:38" x14ac:dyDescent="0.35">
      <c r="A48" s="180"/>
      <c r="B48" s="180"/>
      <c r="Z48" s="113"/>
      <c r="AA48" s="9" t="s">
        <v>327</v>
      </c>
      <c r="AB48" s="9"/>
      <c r="AC48" s="6"/>
      <c r="AD48" s="6"/>
      <c r="AL48" s="114"/>
    </row>
    <row r="49" spans="1:38" x14ac:dyDescent="0.35">
      <c r="A49" s="180"/>
      <c r="B49" s="180"/>
      <c r="Z49" s="113"/>
      <c r="AA49" s="9" t="s">
        <v>327</v>
      </c>
      <c r="AB49" s="9"/>
      <c r="AC49" s="6"/>
      <c r="AD49" s="6"/>
      <c r="AL49" s="114"/>
    </row>
    <row r="50" spans="1:38" x14ac:dyDescent="0.35">
      <c r="Z50" s="113"/>
      <c r="AA50" s="9" t="s">
        <v>327</v>
      </c>
      <c r="AB50" s="9"/>
      <c r="AC50" s="6"/>
      <c r="AD50" s="6"/>
      <c r="AL50" s="114"/>
    </row>
    <row r="51" spans="1:38" x14ac:dyDescent="0.35">
      <c r="Z51" s="113"/>
      <c r="AA51" s="9" t="s">
        <v>327</v>
      </c>
      <c r="AB51" s="9"/>
      <c r="AC51" s="6"/>
      <c r="AD51" s="6"/>
      <c r="AL51" s="114"/>
    </row>
    <row r="52" spans="1:38" x14ac:dyDescent="0.35">
      <c r="Z52" s="113"/>
      <c r="AB52" s="173" t="s">
        <v>345</v>
      </c>
      <c r="AL52" s="114"/>
    </row>
    <row r="53" spans="1:38" x14ac:dyDescent="0.35">
      <c r="Z53" s="113"/>
      <c r="AL53" s="114"/>
    </row>
    <row r="54" spans="1:38" x14ac:dyDescent="0.35">
      <c r="Z54" s="113"/>
      <c r="AA54" s="65" t="s">
        <v>370</v>
      </c>
      <c r="AB54" s="6"/>
      <c r="AC54" s="6"/>
      <c r="AD54" s="6"/>
      <c r="AL54" s="114"/>
    </row>
    <row r="55" spans="1:38" x14ac:dyDescent="0.35">
      <c r="Z55" s="113"/>
      <c r="AA55" s="9" t="s">
        <v>320</v>
      </c>
      <c r="AB55" s="9" t="s">
        <v>426</v>
      </c>
      <c r="AC55" s="6"/>
      <c r="AD55" s="6"/>
      <c r="AL55" s="114"/>
    </row>
    <row r="56" spans="1:38" x14ac:dyDescent="0.35">
      <c r="Z56" s="113"/>
      <c r="AA56" s="9" t="s">
        <v>320</v>
      </c>
      <c r="AB56" s="9" t="s">
        <v>427</v>
      </c>
      <c r="AC56" s="6"/>
      <c r="AD56" s="6"/>
      <c r="AL56" s="114"/>
    </row>
    <row r="57" spans="1:38" x14ac:dyDescent="0.35">
      <c r="Z57" s="113"/>
      <c r="AA57" s="9" t="s">
        <v>320</v>
      </c>
      <c r="AB57" s="9" t="s">
        <v>428</v>
      </c>
      <c r="AC57" s="6"/>
      <c r="AD57" s="6"/>
      <c r="AL57" s="114"/>
    </row>
    <row r="58" spans="1:38" x14ac:dyDescent="0.35">
      <c r="Z58" s="113"/>
      <c r="AA58" s="9" t="s">
        <v>320</v>
      </c>
      <c r="AB58" s="9" t="s">
        <v>429</v>
      </c>
      <c r="AC58" s="6"/>
      <c r="AD58" s="6"/>
      <c r="AL58" s="114"/>
    </row>
    <row r="59" spans="1:38" x14ac:dyDescent="0.35">
      <c r="Z59" s="113"/>
      <c r="AA59" s="9" t="s">
        <v>320</v>
      </c>
      <c r="AB59" s="9" t="s">
        <v>430</v>
      </c>
      <c r="AC59" s="6"/>
      <c r="AD59" s="6"/>
      <c r="AL59" s="114"/>
    </row>
    <row r="60" spans="1:38" x14ac:dyDescent="0.35">
      <c r="Z60" s="113"/>
      <c r="AA60" s="9" t="s">
        <v>320</v>
      </c>
      <c r="AB60" s="9" t="s">
        <v>431</v>
      </c>
      <c r="AC60" s="6"/>
      <c r="AD60" s="6"/>
      <c r="AL60" s="114"/>
    </row>
    <row r="61" spans="1:38" x14ac:dyDescent="0.35">
      <c r="Z61" s="113"/>
      <c r="AA61" s="9" t="s">
        <v>320</v>
      </c>
      <c r="AB61" s="9" t="s">
        <v>432</v>
      </c>
      <c r="AC61" s="6"/>
      <c r="AD61" s="6"/>
      <c r="AL61" s="114"/>
    </row>
    <row r="62" spans="1:38" x14ac:dyDescent="0.35">
      <c r="Z62" s="113"/>
      <c r="AA62" s="9" t="s">
        <v>320</v>
      </c>
      <c r="AB62" s="9" t="s">
        <v>433</v>
      </c>
      <c r="AC62" s="6"/>
      <c r="AD62" s="6"/>
      <c r="AL62" s="114"/>
    </row>
    <row r="63" spans="1:38" x14ac:dyDescent="0.35">
      <c r="Z63" s="113"/>
      <c r="AA63" s="9" t="s">
        <v>320</v>
      </c>
      <c r="AB63" s="9" t="s">
        <v>434</v>
      </c>
      <c r="AC63" s="6"/>
      <c r="AD63" s="6"/>
      <c r="AL63" s="114"/>
    </row>
    <row r="64" spans="1:38" x14ac:dyDescent="0.35">
      <c r="Z64" s="113"/>
      <c r="AA64" s="9" t="s">
        <v>320</v>
      </c>
      <c r="AB64" s="9" t="s">
        <v>435</v>
      </c>
      <c r="AC64" s="6"/>
      <c r="AD64" s="6"/>
      <c r="AL64" s="114"/>
    </row>
    <row r="65" spans="26:38" x14ac:dyDescent="0.35">
      <c r="Z65" s="113"/>
      <c r="AB65" s="173" t="s">
        <v>345</v>
      </c>
      <c r="AL65" s="114"/>
    </row>
    <row r="66" spans="26:38" ht="15" thickBot="1" x14ac:dyDescent="0.4">
      <c r="Z66" s="117"/>
      <c r="AA66" s="7"/>
      <c r="AB66" s="7"/>
      <c r="AC66" s="7"/>
      <c r="AD66" s="7"/>
      <c r="AE66" s="7"/>
      <c r="AF66" s="7"/>
      <c r="AG66" s="7"/>
      <c r="AH66" s="7"/>
      <c r="AI66" s="7"/>
      <c r="AJ66" s="7"/>
      <c r="AK66" s="7"/>
      <c r="AL66" s="120"/>
    </row>
  </sheetData>
  <mergeCells count="2">
    <mergeCell ref="A23:C23"/>
    <mergeCell ref="A43:B49"/>
  </mergeCells>
  <dataValidations count="2">
    <dataValidation type="list" errorStyle="information" allowBlank="1" showInputMessage="1" showErrorMessage="1" errorTitle="UNLISTED ITEM" error="PLEASE INPUT MANUALLY" sqref="B6:B10" xr:uid="{577DDA53-F687-43C5-8873-7C5098F13EF3}">
      <formula1>$V$2:$V$11</formula1>
    </dataValidation>
    <dataValidation type="list" errorStyle="information" allowBlank="1" showInputMessage="1" showErrorMessage="1" errorTitle="UNLISTED ITEM" error="PLEASE INPUT MANUALLY" sqref="B5" xr:uid="{00E2C2D4-A1E6-4EEA-9228-8962F9A13F82}">
      <formula1>$V$15:$V$22</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sheetPr codeName="Sheet3"/>
  <dimension ref="A1:Y219"/>
  <sheetViews>
    <sheetView tabSelected="1" view="pageBreakPreview" topLeftCell="A130" zoomScaleNormal="85" zoomScaleSheetLayoutView="100" workbookViewId="0">
      <selection activeCell="F137" sqref="F137"/>
    </sheetView>
  </sheetViews>
  <sheetFormatPr defaultRowHeight="14.5" outlineLevelRow="1" x14ac:dyDescent="0.35"/>
  <cols>
    <col min="1" max="1" width="4.7265625" customWidth="1"/>
    <col min="2" max="8" width="11.26953125" customWidth="1"/>
    <col min="9" max="9" width="4.7265625" customWidth="1"/>
    <col min="11" max="11" width="11" customWidth="1"/>
    <col min="12" max="17" width="13.7265625" customWidth="1"/>
    <col min="18" max="18" width="15" customWidth="1"/>
    <col min="19" max="19" width="88.1796875" customWidth="1"/>
    <col min="20" max="20" width="21.54296875" customWidth="1"/>
  </cols>
  <sheetData>
    <row r="1" spans="1:24" ht="15" customHeight="1" x14ac:dyDescent="0.35">
      <c r="A1" s="63" t="s">
        <v>223</v>
      </c>
      <c r="B1" s="182" t="str">
        <f>IF('01-Project Info'!B11&lt;&gt;"",'01-Project Info'!B11,"")</f>
        <v/>
      </c>
      <c r="C1" s="182" t="str">
        <f>IF('01-Project Info'!C3&lt;&gt;"",'01-Project Info'!C3,"")</f>
        <v/>
      </c>
      <c r="G1" s="16" t="s">
        <v>194</v>
      </c>
      <c r="H1" s="182" t="str">
        <f>IF('01-Project Info'!B3&lt;&gt;0, '01-Project Info'!B3, "")</f>
        <v/>
      </c>
      <c r="I1" s="182"/>
    </row>
    <row r="2" spans="1:24" ht="15" customHeight="1" x14ac:dyDescent="0.35">
      <c r="B2" t="str">
        <f>IF('01-Project Info'!B12&lt;&gt;"",'01-Project Info'!B12,"")</f>
        <v/>
      </c>
      <c r="D2" s="19"/>
      <c r="E2" s="19"/>
      <c r="G2" s="16" t="s">
        <v>63</v>
      </c>
      <c r="H2" s="201">
        <f ca="1">TODAY()</f>
        <v>45186</v>
      </c>
      <c r="I2" s="201"/>
      <c r="K2" s="182"/>
      <c r="L2" s="182"/>
      <c r="M2" s="19"/>
      <c r="N2" s="19"/>
      <c r="O2" s="26"/>
    </row>
    <row r="3" spans="1:24" ht="15" customHeight="1" x14ac:dyDescent="0.35">
      <c r="B3" s="16" t="str">
        <f>IF('01-Project Info'!B13&lt;&gt;0, '01-Project Info'!B13, "")</f>
        <v/>
      </c>
      <c r="C3" s="16"/>
      <c r="D3" s="18"/>
      <c r="E3" s="18"/>
      <c r="G3" s="16" t="s">
        <v>195</v>
      </c>
      <c r="H3" s="16">
        <v>1</v>
      </c>
      <c r="I3" s="16"/>
      <c r="L3" s="18"/>
      <c r="M3" s="18"/>
      <c r="N3" s="18"/>
      <c r="O3" s="26"/>
      <c r="P3" s="1"/>
    </row>
    <row r="4" spans="1:24" ht="15" customHeight="1" x14ac:dyDescent="0.35">
      <c r="C4" s="18"/>
      <c r="D4" s="18"/>
      <c r="E4" s="18"/>
      <c r="F4" s="157"/>
      <c r="G4" s="26"/>
      <c r="H4" s="1"/>
      <c r="L4" s="18"/>
      <c r="M4" s="18"/>
      <c r="N4" s="18"/>
      <c r="O4" s="18"/>
      <c r="P4" s="26"/>
    </row>
    <row r="5" spans="1:24" ht="15" customHeight="1" x14ac:dyDescent="0.35">
      <c r="A5" s="16" t="str">
        <f>"Dear " &amp; IF('01-Project Info'!B11&lt;&gt;"",'01-Project Info'!B11,"") &amp; ","</f>
        <v>Dear ,</v>
      </c>
      <c r="C5" s="18"/>
      <c r="D5" s="18"/>
      <c r="E5" s="18"/>
      <c r="F5" s="18"/>
      <c r="G5" s="18"/>
      <c r="H5" s="18"/>
      <c r="I5" s="18"/>
      <c r="L5" s="18"/>
      <c r="M5" s="18"/>
      <c r="N5" s="18"/>
      <c r="O5" s="18"/>
      <c r="P5" s="18"/>
    </row>
    <row r="6" spans="1:24" ht="15" customHeight="1" x14ac:dyDescent="0.35">
      <c r="A6" s="202" t="str">
        <f>"RE:" &amp;" " &amp; '01-Project Info'!B1</f>
        <v xml:space="preserve">RE: </v>
      </c>
      <c r="B6" s="202"/>
      <c r="C6" s="202"/>
      <c r="D6" s="202"/>
      <c r="E6" s="202"/>
      <c r="F6" s="202"/>
      <c r="G6" s="202"/>
      <c r="H6" s="202"/>
      <c r="I6" s="202"/>
      <c r="K6" s="25"/>
      <c r="L6" s="3"/>
      <c r="M6" s="3"/>
      <c r="N6" s="3"/>
      <c r="O6" s="3"/>
      <c r="P6" s="3"/>
    </row>
    <row r="7" spans="1:24" ht="15" customHeight="1" x14ac:dyDescent="0.35">
      <c r="B7" s="17"/>
      <c r="C7" s="17"/>
      <c r="D7" s="17"/>
      <c r="E7" s="17"/>
      <c r="F7" s="17"/>
      <c r="G7" s="17"/>
      <c r="H7" s="17"/>
      <c r="I7" s="17"/>
      <c r="K7" s="17"/>
      <c r="L7" s="17"/>
      <c r="M7" s="17"/>
      <c r="N7" s="17"/>
      <c r="O7" s="17"/>
      <c r="P7" s="17"/>
    </row>
    <row r="8" spans="1:24" ht="15" customHeight="1" x14ac:dyDescent="0.35">
      <c r="A8" s="180" t="str">
        <f>"Thank you for giving us the opportunity to submit this fee proposal for our " &amp; '01-Project Info'!$B$6 &amp; IF('01-Project Info'!$B$7&lt;&gt;"",", "&amp;'01-Project Info'!B7,"") &amp; IF('01-Project Info'!$B$8&lt;&gt;"",", "&amp;'01-Project Info'!B$8,"") &amp; IF('01-Project Info'!$B$9&lt;&gt;"",", "&amp;'01-Project Info'!B$9,"") &amp; " for the above project."</f>
        <v>Thank you for giving us the opportunity to submit this fee proposal for our  for the above project.</v>
      </c>
      <c r="B8" s="180"/>
      <c r="C8" s="180"/>
      <c r="D8" s="180"/>
      <c r="E8" s="180"/>
      <c r="F8" s="180"/>
      <c r="G8" s="180"/>
      <c r="H8" s="180"/>
      <c r="I8" s="180"/>
    </row>
    <row r="9" spans="1:24" ht="15" customHeight="1" x14ac:dyDescent="0.35">
      <c r="A9" s="180"/>
      <c r="B9" s="180"/>
      <c r="C9" s="180"/>
      <c r="D9" s="180"/>
      <c r="E9" s="180"/>
      <c r="F9" s="180"/>
      <c r="G9" s="180"/>
      <c r="H9" s="180"/>
      <c r="I9" s="180"/>
      <c r="J9" s="12"/>
      <c r="K9" s="12"/>
      <c r="L9" s="12"/>
      <c r="M9" s="12"/>
      <c r="N9" s="12"/>
      <c r="O9" s="12"/>
      <c r="P9" s="12"/>
      <c r="Q9" s="199"/>
      <c r="R9" s="199"/>
      <c r="S9" s="199"/>
      <c r="T9" s="199"/>
      <c r="U9" s="199"/>
      <c r="V9" s="199"/>
      <c r="W9" s="199"/>
      <c r="X9" s="199"/>
    </row>
    <row r="10" spans="1:24" ht="15" customHeight="1" x14ac:dyDescent="0.35"/>
    <row r="11" spans="1:24" ht="15" customHeight="1" x14ac:dyDescent="0.35">
      <c r="A11" s="180" t="s">
        <v>287</v>
      </c>
      <c r="B11" s="180"/>
      <c r="C11" s="180"/>
      <c r="D11" s="180"/>
      <c r="E11" s="180"/>
      <c r="F11" s="180"/>
      <c r="G11" s="180"/>
      <c r="H11" s="180"/>
      <c r="I11" s="180"/>
      <c r="M11" s="200"/>
      <c r="N11" s="200"/>
      <c r="O11" s="200"/>
      <c r="P11" s="200"/>
      <c r="Q11" s="200"/>
      <c r="R11" s="200"/>
      <c r="S11" s="200"/>
      <c r="T11" s="200"/>
    </row>
    <row r="12" spans="1:24" ht="15" customHeight="1" x14ac:dyDescent="0.35">
      <c r="A12" s="180"/>
      <c r="B12" s="180"/>
      <c r="C12" s="180"/>
      <c r="D12" s="180"/>
      <c r="E12" s="180"/>
      <c r="F12" s="180"/>
      <c r="G12" s="180"/>
      <c r="H12" s="180"/>
      <c r="I12" s="180"/>
      <c r="M12" s="200"/>
      <c r="N12" s="200"/>
      <c r="O12" s="200"/>
      <c r="P12" s="200"/>
      <c r="Q12" s="200"/>
      <c r="R12" s="200"/>
      <c r="S12" s="200"/>
      <c r="T12" s="200"/>
    </row>
    <row r="13" spans="1:24" ht="15" customHeight="1" x14ac:dyDescent="0.35">
      <c r="A13" s="180"/>
      <c r="B13" s="180"/>
      <c r="C13" s="180"/>
      <c r="D13" s="180"/>
      <c r="E13" s="180"/>
      <c r="F13" s="180"/>
      <c r="G13" s="180"/>
      <c r="H13" s="180"/>
      <c r="I13" s="180"/>
      <c r="M13" s="200"/>
      <c r="N13" s="200"/>
      <c r="O13" s="200"/>
      <c r="P13" s="200"/>
      <c r="Q13" s="200"/>
      <c r="R13" s="200"/>
      <c r="S13" s="200"/>
      <c r="T13" s="200"/>
    </row>
    <row r="14" spans="1:24" ht="15" customHeight="1" x14ac:dyDescent="0.35">
      <c r="A14" s="180"/>
      <c r="B14" s="180"/>
      <c r="C14" s="180"/>
      <c r="D14" s="180"/>
      <c r="E14" s="180"/>
      <c r="F14" s="180"/>
      <c r="G14" s="180"/>
      <c r="H14" s="180"/>
      <c r="I14" s="180"/>
      <c r="M14" s="200"/>
      <c r="N14" s="200"/>
      <c r="O14" s="200"/>
      <c r="P14" s="200"/>
      <c r="Q14" s="200"/>
      <c r="R14" s="200"/>
      <c r="S14" s="200"/>
      <c r="T14" s="200"/>
    </row>
    <row r="15" spans="1:24" ht="15" customHeight="1" x14ac:dyDescent="0.35">
      <c r="B15" s="6"/>
      <c r="C15" s="6"/>
      <c r="D15" s="22"/>
      <c r="E15" s="22"/>
      <c r="F15" s="22"/>
      <c r="G15" s="22"/>
      <c r="H15" s="22"/>
      <c r="K15" s="6"/>
      <c r="L15" s="6"/>
      <c r="M15" s="22"/>
      <c r="N15" s="22"/>
      <c r="O15" s="22"/>
      <c r="P15" s="22"/>
    </row>
    <row r="16" spans="1:24" ht="15" customHeight="1" x14ac:dyDescent="0.35">
      <c r="A16" s="28"/>
      <c r="B16" s="3" t="s">
        <v>86</v>
      </c>
      <c r="C16" s="5"/>
      <c r="E16" s="11"/>
      <c r="F16" s="38"/>
      <c r="G16" s="61" t="s">
        <v>88</v>
      </c>
      <c r="H16" s="3" t="s">
        <v>188</v>
      </c>
      <c r="I16" s="28"/>
      <c r="K16" s="3"/>
      <c r="L16" s="3" t="s">
        <v>181</v>
      </c>
    </row>
    <row r="17" spans="1:23" ht="15" customHeight="1" x14ac:dyDescent="0.35">
      <c r="A17" s="1" t="s">
        <v>9</v>
      </c>
      <c r="B17" s="182" t="s">
        <v>322</v>
      </c>
      <c r="C17" s="182"/>
      <c r="D17" s="182"/>
      <c r="E17" s="182"/>
      <c r="F17" s="182"/>
      <c r="G17" s="182"/>
      <c r="H17" s="182"/>
      <c r="I17" s="182"/>
      <c r="K17" s="16"/>
      <c r="L17">
        <v>1.1000000000000001</v>
      </c>
      <c r="M17" s="16" t="s">
        <v>87</v>
      </c>
      <c r="R17" s="16"/>
      <c r="S17" s="16"/>
      <c r="T17" s="9"/>
    </row>
    <row r="18" spans="1:23" ht="15" customHeight="1" x14ac:dyDescent="0.35">
      <c r="A18" s="1" t="s">
        <v>9</v>
      </c>
      <c r="B18" s="182" t="s">
        <v>298</v>
      </c>
      <c r="C18" s="182"/>
      <c r="D18" s="182"/>
      <c r="E18" s="182"/>
      <c r="F18" s="182"/>
      <c r="G18" s="182"/>
      <c r="H18" s="182"/>
      <c r="I18" s="182"/>
      <c r="L18">
        <v>1.2</v>
      </c>
      <c r="M18" t="s">
        <v>298</v>
      </c>
      <c r="U18" s="32"/>
      <c r="V18" s="32"/>
      <c r="W18" s="33"/>
    </row>
    <row r="19" spans="1:23" ht="15" customHeight="1" outlineLevel="1" x14ac:dyDescent="0.35">
      <c r="A19" s="1" t="s">
        <v>9</v>
      </c>
      <c r="B19" s="182" t="s">
        <v>178</v>
      </c>
      <c r="C19" s="182"/>
      <c r="D19" s="182"/>
      <c r="E19" s="182"/>
      <c r="F19" s="182"/>
      <c r="G19" s="182"/>
      <c r="H19" s="182"/>
      <c r="I19" s="182"/>
      <c r="L19">
        <v>1.3</v>
      </c>
      <c r="M19" t="s">
        <v>178</v>
      </c>
    </row>
    <row r="20" spans="1:23" ht="15" customHeight="1" x14ac:dyDescent="0.35">
      <c r="B20" s="17"/>
      <c r="C20" s="17"/>
      <c r="D20" s="17"/>
      <c r="E20" s="17"/>
      <c r="F20" s="17"/>
      <c r="G20" s="17"/>
      <c r="H20" s="17"/>
      <c r="I20" s="17"/>
      <c r="K20" s="17"/>
      <c r="L20" s="14" t="s">
        <v>185</v>
      </c>
    </row>
    <row r="21" spans="1:23" ht="15" customHeight="1" x14ac:dyDescent="0.35">
      <c r="A21" s="28"/>
      <c r="B21" s="3" t="s">
        <v>182</v>
      </c>
      <c r="C21" s="24"/>
      <c r="D21" s="24"/>
      <c r="E21" s="24"/>
      <c r="F21" s="24"/>
      <c r="G21" s="61" t="s">
        <v>88</v>
      </c>
      <c r="H21" s="3" t="s">
        <v>188</v>
      </c>
      <c r="I21" s="24"/>
      <c r="K21" s="3"/>
      <c r="L21" s="3" t="s">
        <v>182</v>
      </c>
      <c r="Q21" s="24"/>
      <c r="R21" s="24"/>
      <c r="S21" s="24"/>
      <c r="T21" s="24"/>
      <c r="U21" s="24"/>
      <c r="V21" s="24"/>
    </row>
    <row r="22" spans="1:23" ht="15" customHeight="1" x14ac:dyDescent="0.35">
      <c r="A22" s="1" t="s">
        <v>9</v>
      </c>
      <c r="B22" s="182" t="s">
        <v>210</v>
      </c>
      <c r="C22" s="182"/>
      <c r="D22" s="182"/>
      <c r="E22" s="182"/>
      <c r="F22" s="182"/>
      <c r="G22" s="182"/>
      <c r="H22" s="182"/>
      <c r="I22" s="182"/>
      <c r="K22" s="16"/>
      <c r="L22">
        <v>2.1</v>
      </c>
      <c r="M22" t="s">
        <v>210</v>
      </c>
      <c r="Q22" s="24"/>
      <c r="R22" s="24"/>
      <c r="S22" s="24"/>
      <c r="T22" s="24"/>
      <c r="U22" s="24"/>
      <c r="V22" s="24"/>
    </row>
    <row r="23" spans="1:23" ht="15" customHeight="1" x14ac:dyDescent="0.35">
      <c r="A23" s="1" t="s">
        <v>9</v>
      </c>
      <c r="B23" s="182" t="s">
        <v>323</v>
      </c>
      <c r="C23" s="182"/>
      <c r="D23" s="182"/>
      <c r="E23" s="182"/>
      <c r="F23" s="182"/>
      <c r="G23" s="182"/>
      <c r="H23" s="182"/>
      <c r="I23" s="182"/>
      <c r="L23">
        <v>2.2000000000000002</v>
      </c>
      <c r="M23" t="s">
        <v>299</v>
      </c>
      <c r="W23" s="24"/>
    </row>
    <row r="24" spans="1:23" ht="15" customHeight="1" outlineLevel="1" x14ac:dyDescent="0.35">
      <c r="A24" s="1" t="s">
        <v>9</v>
      </c>
      <c r="B24" s="182" t="s">
        <v>324</v>
      </c>
      <c r="C24" s="182"/>
      <c r="D24" s="182"/>
      <c r="E24" s="182"/>
      <c r="F24" s="182"/>
      <c r="G24" s="182"/>
      <c r="H24" s="182"/>
      <c r="I24" s="182"/>
      <c r="L24">
        <v>2.2999999999999998</v>
      </c>
      <c r="M24" s="16" t="s">
        <v>90</v>
      </c>
      <c r="W24" s="24"/>
    </row>
    <row r="25" spans="1:23" ht="15" customHeight="1" x14ac:dyDescent="0.35">
      <c r="A25" s="1"/>
      <c r="L25" s="14" t="s">
        <v>185</v>
      </c>
      <c r="M25" s="16"/>
    </row>
    <row r="26" spans="1:23" ht="15" customHeight="1" x14ac:dyDescent="0.35">
      <c r="A26" s="28"/>
      <c r="B26" s="3" t="s">
        <v>89</v>
      </c>
      <c r="C26" s="24"/>
      <c r="D26" s="24"/>
      <c r="E26" s="24"/>
      <c r="F26" s="24"/>
      <c r="G26" s="61" t="s">
        <v>88</v>
      </c>
      <c r="H26" s="3" t="s">
        <v>188</v>
      </c>
      <c r="I26" s="24"/>
      <c r="K26" s="3"/>
      <c r="L26" s="3" t="s">
        <v>89</v>
      </c>
    </row>
    <row r="27" spans="1:23" ht="15" customHeight="1" x14ac:dyDescent="0.35">
      <c r="A27" s="1" t="s">
        <v>9</v>
      </c>
      <c r="B27" s="182" t="s">
        <v>180</v>
      </c>
      <c r="C27" s="182"/>
      <c r="D27" s="182"/>
      <c r="E27" s="182"/>
      <c r="F27" s="182"/>
      <c r="G27" s="182"/>
      <c r="H27" s="182"/>
      <c r="I27" s="182"/>
      <c r="K27" s="16"/>
      <c r="L27">
        <v>3.1</v>
      </c>
      <c r="M27" s="16" t="s">
        <v>180</v>
      </c>
    </row>
    <row r="28" spans="1:23" ht="15" customHeight="1" x14ac:dyDescent="0.35">
      <c r="A28" s="1" t="s">
        <v>9</v>
      </c>
      <c r="B28" s="182" t="s">
        <v>179</v>
      </c>
      <c r="C28" s="182"/>
      <c r="D28" s="182"/>
      <c r="E28" s="182"/>
      <c r="F28" s="182"/>
      <c r="G28" s="182"/>
      <c r="H28" s="182"/>
      <c r="I28" s="182"/>
      <c r="L28">
        <v>3.2</v>
      </c>
      <c r="M28" s="16" t="s">
        <v>179</v>
      </c>
    </row>
    <row r="29" spans="1:23" ht="15" customHeight="1" outlineLevel="1" x14ac:dyDescent="0.35">
      <c r="A29" s="1" t="s">
        <v>9</v>
      </c>
      <c r="B29" s="203" t="s">
        <v>186</v>
      </c>
      <c r="C29" s="203"/>
      <c r="D29" s="203"/>
      <c r="E29" s="203"/>
      <c r="F29" s="203"/>
      <c r="G29" s="203"/>
      <c r="H29" s="203"/>
      <c r="I29" s="203"/>
      <c r="L29">
        <v>3.3</v>
      </c>
      <c r="M29" s="60" t="s">
        <v>186</v>
      </c>
      <c r="N29" s="60"/>
      <c r="O29" s="60"/>
      <c r="P29" s="60"/>
      <c r="Q29" s="60"/>
      <c r="R29" s="60"/>
      <c r="S29" s="60"/>
    </row>
    <row r="30" spans="1:23" ht="15" customHeight="1" x14ac:dyDescent="0.35">
      <c r="B30" s="17"/>
      <c r="C30" s="17"/>
      <c r="D30" s="17"/>
      <c r="E30" s="17"/>
      <c r="F30" s="17"/>
      <c r="G30" s="17"/>
      <c r="H30" s="17"/>
      <c r="I30" s="17"/>
      <c r="K30" s="17"/>
    </row>
    <row r="31" spans="1:23" ht="15" customHeight="1" x14ac:dyDescent="0.35">
      <c r="A31" s="28"/>
      <c r="B31" s="3" t="s">
        <v>100</v>
      </c>
      <c r="C31" s="24"/>
      <c r="D31" s="24"/>
      <c r="E31" s="24"/>
      <c r="F31" s="24"/>
      <c r="G31" s="38"/>
      <c r="H31" s="3"/>
      <c r="I31" s="24"/>
      <c r="K31" s="3"/>
      <c r="L31" s="3" t="s">
        <v>100</v>
      </c>
    </row>
    <row r="32" spans="1:23" ht="15" customHeight="1" x14ac:dyDescent="0.35">
      <c r="A32" s="1" t="s">
        <v>9</v>
      </c>
      <c r="B32" s="182" t="s">
        <v>183</v>
      </c>
      <c r="C32" s="182"/>
      <c r="D32" s="182"/>
      <c r="E32" s="182"/>
      <c r="F32" s="182"/>
      <c r="G32" s="182"/>
      <c r="H32" s="182"/>
      <c r="I32" s="182"/>
      <c r="K32" s="16"/>
      <c r="L32">
        <v>4.0999999999999996</v>
      </c>
      <c r="M32" s="16" t="s">
        <v>183</v>
      </c>
    </row>
    <row r="33" spans="1:20" ht="15" customHeight="1" x14ac:dyDescent="0.35">
      <c r="A33" s="1" t="s">
        <v>9</v>
      </c>
      <c r="B33" s="182" t="s">
        <v>184</v>
      </c>
      <c r="C33" s="182"/>
      <c r="D33" s="182"/>
      <c r="E33" s="182"/>
      <c r="F33" s="182"/>
      <c r="G33" s="182"/>
      <c r="H33" s="182"/>
      <c r="I33" s="182"/>
      <c r="K33" s="16"/>
      <c r="L33">
        <v>4.2</v>
      </c>
      <c r="M33" s="16" t="s">
        <v>184</v>
      </c>
    </row>
    <row r="34" spans="1:20" ht="15" customHeight="1" x14ac:dyDescent="0.35">
      <c r="A34" s="1" t="s">
        <v>9</v>
      </c>
      <c r="B34" s="203" t="s">
        <v>209</v>
      </c>
      <c r="C34" s="203"/>
      <c r="D34" s="203"/>
      <c r="E34" s="203"/>
      <c r="F34" s="203"/>
      <c r="G34" s="203"/>
      <c r="H34" s="203"/>
      <c r="I34" s="203"/>
      <c r="L34">
        <v>4.3</v>
      </c>
      <c r="M34" t="s">
        <v>187</v>
      </c>
    </row>
    <row r="35" spans="1:20" ht="15" customHeight="1" outlineLevel="1" x14ac:dyDescent="0.35">
      <c r="A35" s="1"/>
      <c r="B35" s="17"/>
      <c r="C35" s="17"/>
      <c r="D35" s="17"/>
      <c r="E35" s="17"/>
      <c r="F35" s="17"/>
      <c r="G35" s="17"/>
      <c r="H35" s="17"/>
      <c r="I35" s="17"/>
      <c r="K35" s="17"/>
      <c r="L35">
        <v>4.4000000000000004</v>
      </c>
      <c r="M35" s="4" t="s">
        <v>209</v>
      </c>
      <c r="N35" s="4"/>
      <c r="O35" s="4"/>
      <c r="P35" s="4"/>
      <c r="Q35" s="4"/>
      <c r="R35" s="4"/>
      <c r="S35" s="4"/>
      <c r="T35" s="4"/>
    </row>
    <row r="36" spans="1:20" ht="15" customHeight="1" x14ac:dyDescent="0.35">
      <c r="B36" s="3"/>
      <c r="K36" s="3"/>
    </row>
    <row r="37" spans="1:20" ht="15" customHeight="1" x14ac:dyDescent="0.35">
      <c r="A37" t="s">
        <v>47</v>
      </c>
    </row>
    <row r="38" spans="1:20" ht="15" customHeight="1" x14ac:dyDescent="0.35"/>
    <row r="39" spans="1:20" ht="15" customHeight="1" x14ac:dyDescent="0.35">
      <c r="B39" s="17"/>
      <c r="C39" s="17"/>
      <c r="D39" s="17"/>
      <c r="E39" s="17"/>
      <c r="F39" s="17"/>
      <c r="G39" s="17"/>
      <c r="H39" s="17"/>
      <c r="I39" s="17"/>
      <c r="K39" s="17"/>
      <c r="L39" s="17"/>
      <c r="M39" s="17"/>
      <c r="N39" s="17"/>
      <c r="O39" s="17"/>
      <c r="P39" s="17"/>
    </row>
    <row r="40" spans="1:20" ht="15" customHeight="1" x14ac:dyDescent="0.35">
      <c r="A40" s="97" t="s">
        <v>32</v>
      </c>
      <c r="B40" s="17"/>
      <c r="C40" s="17"/>
      <c r="D40" s="17"/>
      <c r="E40" s="17"/>
      <c r="F40" s="17"/>
      <c r="G40" s="17"/>
      <c r="H40" s="17"/>
      <c r="I40" s="17"/>
      <c r="K40" s="17"/>
      <c r="L40" s="17"/>
      <c r="M40" s="17"/>
      <c r="N40" s="17"/>
      <c r="O40" s="17"/>
      <c r="P40" s="17"/>
    </row>
    <row r="41" spans="1:20" ht="15" customHeight="1" x14ac:dyDescent="0.35">
      <c r="A41" t="s">
        <v>227</v>
      </c>
    </row>
    <row r="42" spans="1:20" ht="15" customHeight="1" x14ac:dyDescent="0.35">
      <c r="A42" t="s">
        <v>81</v>
      </c>
    </row>
    <row r="43" spans="1:20" ht="15" customHeight="1" x14ac:dyDescent="0.35">
      <c r="A43" t="s">
        <v>249</v>
      </c>
    </row>
    <row r="44" spans="1:20" s="6" customFormat="1" ht="19.899999999999999" customHeight="1" x14ac:dyDescent="0.35">
      <c r="A44" s="66" t="s">
        <v>66</v>
      </c>
      <c r="B44" s="65" t="s">
        <v>91</v>
      </c>
      <c r="C44" s="67"/>
      <c r="D44" s="67"/>
      <c r="E44" s="67"/>
      <c r="F44" s="67"/>
      <c r="G44" s="67"/>
      <c r="H44" s="67"/>
      <c r="I44" s="64"/>
      <c r="O44" s="11"/>
      <c r="P44" s="11"/>
    </row>
    <row r="45" spans="1:20" ht="15" customHeight="1" x14ac:dyDescent="0.35">
      <c r="A45" s="1" t="s">
        <v>9</v>
      </c>
      <c r="B45" t="s">
        <v>20</v>
      </c>
      <c r="G45" s="1"/>
      <c r="I45" s="1"/>
      <c r="P45" s="1"/>
    </row>
    <row r="46" spans="1:20" ht="15" customHeight="1" x14ac:dyDescent="0.35">
      <c r="A46" s="1" t="s">
        <v>9</v>
      </c>
      <c r="B46" t="s">
        <v>21</v>
      </c>
      <c r="C46" s="27"/>
      <c r="D46" s="27"/>
      <c r="E46" s="27"/>
      <c r="F46" s="27"/>
      <c r="I46" s="1"/>
      <c r="O46" s="3"/>
      <c r="P46" s="3"/>
    </row>
    <row r="47" spans="1:20" ht="15" customHeight="1" x14ac:dyDescent="0.35">
      <c r="A47" s="1" t="s">
        <v>9</v>
      </c>
      <c r="B47" t="s">
        <v>22</v>
      </c>
      <c r="C47" s="3"/>
      <c r="D47" s="3"/>
      <c r="E47" s="3"/>
      <c r="F47" s="3"/>
      <c r="G47" s="3"/>
      <c r="H47" s="3"/>
      <c r="I47" s="1"/>
      <c r="O47" s="6"/>
      <c r="P47" s="6"/>
    </row>
    <row r="48" spans="1:20" ht="15" customHeight="1" x14ac:dyDescent="0.35">
      <c r="A48" s="1" t="s">
        <v>9</v>
      </c>
      <c r="B48" t="s">
        <v>23</v>
      </c>
      <c r="C48" s="6"/>
      <c r="D48" s="6"/>
      <c r="E48" s="6"/>
      <c r="F48" s="6"/>
      <c r="G48" s="6"/>
      <c r="H48" s="6"/>
      <c r="I48" s="1"/>
      <c r="R48" s="1"/>
    </row>
    <row r="49" spans="1:22" ht="15" customHeight="1" x14ac:dyDescent="0.35">
      <c r="A49" s="1" t="s">
        <v>9</v>
      </c>
      <c r="B49" t="s">
        <v>24</v>
      </c>
      <c r="I49" s="1"/>
      <c r="O49" s="22"/>
      <c r="P49" s="22"/>
    </row>
    <row r="50" spans="1:22" ht="15" customHeight="1" x14ac:dyDescent="0.35">
      <c r="O50" s="22"/>
      <c r="P50" s="22"/>
    </row>
    <row r="51" spans="1:22" s="6" customFormat="1" ht="19.899999999999999" customHeight="1" x14ac:dyDescent="0.35">
      <c r="A51" s="66" t="s">
        <v>65</v>
      </c>
      <c r="B51" s="65" t="s">
        <v>92</v>
      </c>
      <c r="C51" s="67"/>
      <c r="D51" s="67"/>
      <c r="E51" s="67"/>
      <c r="F51" s="67"/>
      <c r="G51" s="67"/>
      <c r="H51" s="67"/>
      <c r="I51" s="64"/>
      <c r="O51" s="22"/>
      <c r="P51" s="22"/>
    </row>
    <row r="52" spans="1:22" ht="15" customHeight="1" thickBot="1" x14ac:dyDescent="0.4">
      <c r="A52" s="28" t="s">
        <v>25</v>
      </c>
      <c r="B52" s="3" t="s">
        <v>64</v>
      </c>
      <c r="C52" s="5"/>
      <c r="E52" s="11"/>
      <c r="F52" s="11"/>
      <c r="G52" s="11"/>
      <c r="I52" s="28"/>
      <c r="M52" s="3" t="s">
        <v>64</v>
      </c>
      <c r="N52" s="3"/>
      <c r="O52" s="22"/>
      <c r="P52" s="22"/>
    </row>
    <row r="53" spans="1:22" ht="15" customHeight="1" x14ac:dyDescent="0.35">
      <c r="A53" s="1" t="str">
        <f t="shared" ref="A53:A66" si="0">IF(B53&lt;&gt;"","•","")</f>
        <v>•</v>
      </c>
      <c r="B53" t="s">
        <v>176</v>
      </c>
      <c r="G53" s="1"/>
      <c r="I53" s="1"/>
      <c r="K53" s="107"/>
      <c r="L53" s="108" t="s">
        <v>9</v>
      </c>
      <c r="M53" s="109" t="s">
        <v>176</v>
      </c>
      <c r="N53" s="110"/>
      <c r="O53" s="111"/>
      <c r="P53" s="111"/>
      <c r="Q53" s="112"/>
    </row>
    <row r="54" spans="1:22" ht="15" customHeight="1" x14ac:dyDescent="0.35">
      <c r="A54" s="1" t="str">
        <f t="shared" si="0"/>
        <v>•</v>
      </c>
      <c r="B54" t="s">
        <v>38</v>
      </c>
      <c r="C54" s="3"/>
      <c r="D54" s="3"/>
      <c r="E54" s="3"/>
      <c r="F54" s="3"/>
      <c r="G54" s="3"/>
      <c r="H54" s="3"/>
      <c r="I54" s="1"/>
      <c r="K54" s="113"/>
      <c r="L54" s="1" t="s">
        <v>9</v>
      </c>
      <c r="M54" t="s">
        <v>38</v>
      </c>
      <c r="O54" s="22"/>
      <c r="P54" s="22"/>
      <c r="Q54" s="114"/>
    </row>
    <row r="55" spans="1:22" ht="15" customHeight="1" x14ac:dyDescent="0.35">
      <c r="A55" s="1" t="str">
        <f t="shared" si="0"/>
        <v>•</v>
      </c>
      <c r="B55" t="s">
        <v>39</v>
      </c>
      <c r="C55" s="6"/>
      <c r="D55" s="6"/>
      <c r="E55" s="6"/>
      <c r="F55" s="6"/>
      <c r="G55" s="6"/>
      <c r="H55" s="6"/>
      <c r="I55" s="1"/>
      <c r="K55" s="113"/>
      <c r="L55" s="1" t="s">
        <v>9</v>
      </c>
      <c r="M55" t="s">
        <v>236</v>
      </c>
      <c r="Q55" s="114"/>
      <c r="S55" s="1"/>
    </row>
    <row r="56" spans="1:22" ht="15" customHeight="1" x14ac:dyDescent="0.35">
      <c r="A56" s="1" t="str">
        <f t="shared" si="0"/>
        <v>•</v>
      </c>
      <c r="B56" t="s">
        <v>238</v>
      </c>
      <c r="I56" s="1"/>
      <c r="K56" s="113"/>
      <c r="L56" s="1" t="s">
        <v>9</v>
      </c>
      <c r="M56" t="s">
        <v>237</v>
      </c>
      <c r="N56" s="67"/>
      <c r="Q56" s="114"/>
    </row>
    <row r="57" spans="1:22" ht="15" customHeight="1" x14ac:dyDescent="0.35">
      <c r="A57" s="1" t="str">
        <f t="shared" si="0"/>
        <v>•</v>
      </c>
      <c r="B57" t="s">
        <v>175</v>
      </c>
      <c r="C57" s="6"/>
      <c r="D57" s="22"/>
      <c r="E57" s="22"/>
      <c r="F57" s="22"/>
      <c r="G57" s="22"/>
      <c r="H57" s="22"/>
      <c r="K57" s="113"/>
      <c r="L57" s="1" t="s">
        <v>9</v>
      </c>
      <c r="M57" t="s">
        <v>286</v>
      </c>
      <c r="N57" s="11"/>
      <c r="Q57" s="115"/>
      <c r="T57" s="23"/>
      <c r="U57" s="23"/>
      <c r="V57" s="23"/>
    </row>
    <row r="58" spans="1:22" ht="15" customHeight="1" x14ac:dyDescent="0.35">
      <c r="A58" s="1" t="str">
        <f t="shared" si="0"/>
        <v>•</v>
      </c>
      <c r="B58" t="s">
        <v>174</v>
      </c>
      <c r="C58" s="6"/>
      <c r="D58" s="22"/>
      <c r="E58" s="22"/>
      <c r="F58" s="22"/>
      <c r="G58" s="22"/>
      <c r="H58" s="22"/>
      <c r="K58" s="113"/>
      <c r="L58" s="1" t="s">
        <v>9</v>
      </c>
      <c r="M58" t="s">
        <v>39</v>
      </c>
      <c r="Q58" s="115"/>
    </row>
    <row r="59" spans="1:22" ht="15" customHeight="1" x14ac:dyDescent="0.35">
      <c r="A59" s="1" t="str">
        <f t="shared" si="0"/>
        <v>•</v>
      </c>
      <c r="B59" t="s">
        <v>313</v>
      </c>
      <c r="C59" s="6"/>
      <c r="D59" s="22"/>
      <c r="E59" s="22"/>
      <c r="F59" s="22"/>
      <c r="G59" s="22"/>
      <c r="H59" s="22"/>
      <c r="K59" s="116"/>
      <c r="L59" s="1" t="s">
        <v>9</v>
      </c>
      <c r="M59" t="s">
        <v>238</v>
      </c>
      <c r="N59" s="3"/>
      <c r="Q59" s="115"/>
    </row>
    <row r="60" spans="1:22" ht="15" customHeight="1" x14ac:dyDescent="0.35">
      <c r="A60" s="1" t="str">
        <f t="shared" si="0"/>
        <v>•</v>
      </c>
      <c r="B60" t="s">
        <v>239</v>
      </c>
      <c r="C60" s="6"/>
      <c r="D60" s="22"/>
      <c r="E60" s="22"/>
      <c r="F60" s="22"/>
      <c r="G60" s="22"/>
      <c r="H60" s="22"/>
      <c r="K60" s="116"/>
      <c r="L60" s="1" t="s">
        <v>9</v>
      </c>
      <c r="M60" t="s">
        <v>175</v>
      </c>
      <c r="N60" s="6"/>
      <c r="Q60" s="115"/>
    </row>
    <row r="61" spans="1:22" ht="15" customHeight="1" outlineLevel="1" x14ac:dyDescent="0.35">
      <c r="A61" s="1" t="str">
        <f t="shared" si="0"/>
        <v/>
      </c>
      <c r="C61" s="6"/>
      <c r="D61" s="22"/>
      <c r="E61" s="22"/>
      <c r="F61" s="22"/>
      <c r="G61" s="22"/>
      <c r="H61" s="22"/>
      <c r="K61" s="113"/>
      <c r="L61" s="1" t="s">
        <v>9</v>
      </c>
      <c r="M61" t="s">
        <v>174</v>
      </c>
      <c r="Q61" s="115"/>
    </row>
    <row r="62" spans="1:22" ht="15" customHeight="1" outlineLevel="1" x14ac:dyDescent="0.35">
      <c r="A62" s="1" t="str">
        <f t="shared" si="0"/>
        <v/>
      </c>
      <c r="C62" s="6"/>
      <c r="D62" s="22"/>
      <c r="E62" s="22"/>
      <c r="F62" s="22"/>
      <c r="G62" s="22"/>
      <c r="H62" s="22"/>
      <c r="K62" s="113"/>
      <c r="L62" s="1" t="s">
        <v>9</v>
      </c>
      <c r="M62" t="s">
        <v>313</v>
      </c>
      <c r="N62" s="22"/>
      <c r="Q62" s="115"/>
    </row>
    <row r="63" spans="1:22" ht="15" customHeight="1" outlineLevel="1" x14ac:dyDescent="0.35">
      <c r="A63" s="1" t="str">
        <f t="shared" si="0"/>
        <v/>
      </c>
      <c r="C63" s="6"/>
      <c r="D63" s="22"/>
      <c r="E63" s="22"/>
      <c r="F63" s="22"/>
      <c r="G63" s="22"/>
      <c r="H63" s="22"/>
      <c r="K63" s="113"/>
      <c r="L63" s="1" t="s">
        <v>9</v>
      </c>
      <c r="M63" t="s">
        <v>346</v>
      </c>
      <c r="N63" s="22"/>
      <c r="Q63" s="115"/>
    </row>
    <row r="64" spans="1:22" ht="15" customHeight="1" outlineLevel="1" x14ac:dyDescent="0.35">
      <c r="A64" s="1" t="str">
        <f t="shared" si="0"/>
        <v/>
      </c>
      <c r="C64" s="6"/>
      <c r="D64" s="22"/>
      <c r="E64" s="22"/>
      <c r="F64" s="22"/>
      <c r="G64" s="22"/>
      <c r="H64" s="22"/>
      <c r="K64" s="113"/>
      <c r="L64" s="1" t="s">
        <v>9</v>
      </c>
      <c r="M64" t="s">
        <v>239</v>
      </c>
      <c r="N64" s="22"/>
      <c r="Q64" s="115"/>
    </row>
    <row r="65" spans="1:24" ht="15" customHeight="1" outlineLevel="1" x14ac:dyDescent="0.35">
      <c r="A65" s="1" t="str">
        <f t="shared" si="0"/>
        <v/>
      </c>
      <c r="C65" s="6"/>
      <c r="D65" s="22"/>
      <c r="E65" s="22"/>
      <c r="F65" s="22"/>
      <c r="G65" s="22"/>
      <c r="H65" s="22"/>
      <c r="K65" s="113"/>
      <c r="L65" s="1"/>
      <c r="N65" s="22"/>
      <c r="Q65" s="115"/>
    </row>
    <row r="66" spans="1:24" ht="15" customHeight="1" outlineLevel="1" x14ac:dyDescent="0.35">
      <c r="A66" s="1" t="str">
        <f t="shared" si="0"/>
        <v/>
      </c>
      <c r="C66" s="6"/>
      <c r="D66" s="22"/>
      <c r="E66" s="22"/>
      <c r="F66" s="22"/>
      <c r="G66" s="22"/>
      <c r="H66" s="22"/>
      <c r="K66" s="113"/>
      <c r="L66" s="1"/>
      <c r="N66" s="22"/>
      <c r="Q66" s="115"/>
    </row>
    <row r="67" spans="1:24" ht="15" customHeight="1" thickBot="1" x14ac:dyDescent="0.4">
      <c r="C67" s="5"/>
      <c r="E67" s="11"/>
      <c r="F67" s="22"/>
      <c r="G67" s="22"/>
      <c r="H67" s="22"/>
      <c r="I67" s="28"/>
      <c r="K67" s="117"/>
      <c r="L67" s="7"/>
      <c r="M67" s="7"/>
      <c r="N67" s="7"/>
      <c r="O67" s="118"/>
      <c r="P67" s="118"/>
      <c r="Q67" s="120"/>
    </row>
    <row r="68" spans="1:24" ht="15" customHeight="1" thickBot="1" x14ac:dyDescent="0.4">
      <c r="A68" s="28" t="s">
        <v>26</v>
      </c>
      <c r="B68" s="3" t="s">
        <v>67</v>
      </c>
      <c r="C68" s="27"/>
      <c r="D68" s="27"/>
      <c r="E68" s="27"/>
      <c r="F68" s="22"/>
      <c r="G68" s="22"/>
      <c r="H68" s="22"/>
      <c r="I68" s="1"/>
      <c r="L68" s="28"/>
      <c r="M68" s="3" t="s">
        <v>67</v>
      </c>
      <c r="O68" s="22"/>
      <c r="P68" s="22"/>
    </row>
    <row r="69" spans="1:24" ht="15" customHeight="1" x14ac:dyDescent="0.35">
      <c r="A69" s="1" t="str">
        <f t="shared" ref="A69:A74" si="1">IF(B69&lt;&gt;"","•","")</f>
        <v>•</v>
      </c>
      <c r="B69" t="s">
        <v>190</v>
      </c>
      <c r="F69" s="22"/>
      <c r="G69" s="22"/>
      <c r="H69" s="22"/>
      <c r="I69" s="1"/>
      <c r="K69" s="119"/>
      <c r="L69" s="108" t="s">
        <v>9</v>
      </c>
      <c r="M69" s="109" t="s">
        <v>190</v>
      </c>
      <c r="N69" s="109"/>
      <c r="O69" s="111"/>
      <c r="P69" s="111"/>
      <c r="Q69" s="112"/>
    </row>
    <row r="70" spans="1:24" ht="15" customHeight="1" x14ac:dyDescent="0.35">
      <c r="A70" s="1" t="str">
        <f t="shared" si="1"/>
        <v>•</v>
      </c>
      <c r="B70" t="s">
        <v>172</v>
      </c>
      <c r="K70" s="113"/>
      <c r="L70" s="1" t="s">
        <v>9</v>
      </c>
      <c r="M70" t="s">
        <v>172</v>
      </c>
      <c r="N70" s="27"/>
      <c r="Q70" s="114"/>
    </row>
    <row r="71" spans="1:24" ht="15" customHeight="1" x14ac:dyDescent="0.35">
      <c r="A71" s="1" t="str">
        <f t="shared" si="1"/>
        <v>•</v>
      </c>
      <c r="B71" t="s">
        <v>250</v>
      </c>
      <c r="C71" s="5"/>
      <c r="I71" s="28"/>
      <c r="K71" s="113"/>
      <c r="L71" s="1" t="s">
        <v>9</v>
      </c>
      <c r="M71" t="s">
        <v>250</v>
      </c>
      <c r="Q71" s="114"/>
    </row>
    <row r="72" spans="1:24" ht="15" hidden="1" customHeight="1" outlineLevel="1" x14ac:dyDescent="0.35">
      <c r="A72" s="1" t="str">
        <f t="shared" si="1"/>
        <v/>
      </c>
      <c r="C72" s="5"/>
      <c r="I72" s="28"/>
      <c r="K72" s="113"/>
      <c r="L72" s="1"/>
      <c r="Q72" s="114"/>
    </row>
    <row r="73" spans="1:24" ht="15" hidden="1" customHeight="1" outlineLevel="1" x14ac:dyDescent="0.35">
      <c r="A73" s="1" t="str">
        <f t="shared" si="1"/>
        <v/>
      </c>
      <c r="C73" s="5"/>
      <c r="I73" s="28"/>
      <c r="K73" s="113"/>
      <c r="L73" s="1"/>
      <c r="Q73" s="114"/>
    </row>
    <row r="74" spans="1:24" ht="15" hidden="1" customHeight="1" outlineLevel="1" x14ac:dyDescent="0.35">
      <c r="A74" s="1" t="str">
        <f t="shared" si="1"/>
        <v/>
      </c>
      <c r="C74" s="5"/>
      <c r="I74" s="28"/>
      <c r="K74" s="113"/>
      <c r="L74" s="1"/>
      <c r="Q74" s="114"/>
    </row>
    <row r="75" spans="1:24" ht="15" customHeight="1" collapsed="1" thickBot="1" x14ac:dyDescent="0.4">
      <c r="I75" s="1"/>
      <c r="K75" s="160"/>
      <c r="L75" s="7"/>
      <c r="M75" s="7"/>
      <c r="N75" s="7"/>
      <c r="O75" s="7"/>
      <c r="P75" s="7"/>
      <c r="Q75" s="120"/>
    </row>
    <row r="76" spans="1:24" ht="15" customHeight="1" thickBot="1" x14ac:dyDescent="0.4">
      <c r="A76" s="28" t="s">
        <v>85</v>
      </c>
      <c r="B76" s="3" t="s">
        <v>28</v>
      </c>
      <c r="C76" s="27"/>
      <c r="I76" s="1"/>
      <c r="J76" s="12"/>
      <c r="M76" s="3" t="s">
        <v>28</v>
      </c>
      <c r="Q76" s="1"/>
      <c r="R76" s="1"/>
      <c r="S76" s="1"/>
      <c r="T76" s="1"/>
      <c r="U76" s="1"/>
      <c r="V76" s="1"/>
      <c r="W76" s="1"/>
      <c r="X76" s="1"/>
    </row>
    <row r="77" spans="1:24" ht="15" customHeight="1" x14ac:dyDescent="0.35">
      <c r="A77" s="1" t="str">
        <f t="shared" ref="A77:A82" si="2">IF(B77&lt;&gt;"","•","")</f>
        <v>•</v>
      </c>
      <c r="B77" t="s">
        <v>240</v>
      </c>
      <c r="C77" s="27"/>
      <c r="D77" s="27"/>
      <c r="E77" s="27"/>
      <c r="F77" s="27"/>
      <c r="G77" s="27"/>
      <c r="H77" s="27"/>
      <c r="I77" s="27"/>
      <c r="K77" s="119"/>
      <c r="L77" s="108" t="s">
        <v>9</v>
      </c>
      <c r="M77" s="109" t="s">
        <v>240</v>
      </c>
      <c r="N77" s="109"/>
      <c r="O77" s="109"/>
      <c r="P77" s="109"/>
      <c r="Q77" s="112"/>
    </row>
    <row r="78" spans="1:24" ht="15" customHeight="1" x14ac:dyDescent="0.35">
      <c r="A78" s="1" t="str">
        <f t="shared" si="2"/>
        <v>•</v>
      </c>
      <c r="B78" t="s">
        <v>191</v>
      </c>
      <c r="C78" s="27"/>
      <c r="D78" s="27"/>
      <c r="E78" s="27"/>
      <c r="F78" s="27"/>
      <c r="G78" s="27"/>
      <c r="H78" s="27"/>
      <c r="I78" s="27"/>
      <c r="K78" s="113"/>
      <c r="L78" s="1" t="s">
        <v>9</v>
      </c>
      <c r="M78" t="s">
        <v>241</v>
      </c>
      <c r="Q78" s="114"/>
    </row>
    <row r="79" spans="1:24" ht="15" customHeight="1" x14ac:dyDescent="0.35">
      <c r="A79" s="1" t="str">
        <f t="shared" si="2"/>
        <v>•</v>
      </c>
      <c r="B79" t="s">
        <v>192</v>
      </c>
      <c r="C79" s="27"/>
      <c r="D79" s="27"/>
      <c r="E79" s="27"/>
      <c r="F79" s="27"/>
      <c r="G79" s="27"/>
      <c r="H79" s="27"/>
      <c r="I79" s="27"/>
      <c r="K79" s="116"/>
      <c r="L79" s="1" t="s">
        <v>9</v>
      </c>
      <c r="M79" t="s">
        <v>191</v>
      </c>
      <c r="Q79" s="114"/>
    </row>
    <row r="80" spans="1:24" ht="15" hidden="1" customHeight="1" outlineLevel="1" x14ac:dyDescent="0.35">
      <c r="A80" s="1" t="str">
        <f t="shared" si="2"/>
        <v/>
      </c>
      <c r="C80" s="27"/>
      <c r="D80" s="27"/>
      <c r="E80" s="27"/>
      <c r="F80" s="27"/>
      <c r="G80" s="27"/>
      <c r="H80" s="27"/>
      <c r="I80" s="27"/>
      <c r="K80" s="113"/>
      <c r="L80" s="1" t="s">
        <v>9</v>
      </c>
      <c r="M80" t="s">
        <v>192</v>
      </c>
      <c r="N80" s="22"/>
      <c r="Q80" s="114"/>
    </row>
    <row r="81" spans="1:17" ht="15" hidden="1" customHeight="1" outlineLevel="1" x14ac:dyDescent="0.35">
      <c r="A81" s="1" t="str">
        <f t="shared" si="2"/>
        <v/>
      </c>
      <c r="C81" s="27"/>
      <c r="D81" s="27"/>
      <c r="E81" s="27"/>
      <c r="F81" s="27"/>
      <c r="G81" s="27"/>
      <c r="H81" s="27"/>
      <c r="I81" s="27"/>
      <c r="K81" s="113"/>
      <c r="L81" s="1"/>
      <c r="N81" s="22"/>
      <c r="Q81" s="114"/>
    </row>
    <row r="82" spans="1:17" ht="15" hidden="1" customHeight="1" outlineLevel="1" x14ac:dyDescent="0.35">
      <c r="A82" s="1" t="str">
        <f t="shared" si="2"/>
        <v/>
      </c>
      <c r="C82" s="27"/>
      <c r="D82" s="27"/>
      <c r="E82" s="27"/>
      <c r="F82" s="27"/>
      <c r="G82" s="27"/>
      <c r="H82" s="27"/>
      <c r="I82" s="27"/>
      <c r="K82" s="113"/>
      <c r="L82" s="1"/>
      <c r="N82" s="22"/>
      <c r="Q82" s="114"/>
    </row>
    <row r="83" spans="1:17" ht="15" customHeight="1" collapsed="1" thickBot="1" x14ac:dyDescent="0.4">
      <c r="A83" s="1"/>
      <c r="B83" s="6"/>
      <c r="C83" s="6"/>
      <c r="D83" s="22"/>
      <c r="E83" s="22"/>
      <c r="F83" s="22"/>
      <c r="G83" s="22"/>
      <c r="H83" s="22"/>
      <c r="K83" s="121"/>
      <c r="L83" s="122"/>
      <c r="M83" s="118"/>
      <c r="N83" s="118"/>
      <c r="O83" s="118"/>
      <c r="P83" s="118"/>
      <c r="Q83" s="120"/>
    </row>
    <row r="84" spans="1:17" s="6" customFormat="1" ht="19.899999999999999" customHeight="1" x14ac:dyDescent="0.35">
      <c r="A84" s="66" t="s">
        <v>68</v>
      </c>
      <c r="B84" s="65" t="s">
        <v>231</v>
      </c>
      <c r="D84" s="22"/>
      <c r="E84" s="22"/>
      <c r="F84" s="22"/>
      <c r="G84" s="22"/>
      <c r="H84" s="22"/>
      <c r="I84" s="64"/>
      <c r="K84" s="65"/>
      <c r="M84" s="22"/>
      <c r="N84" s="22"/>
      <c r="O84" s="22"/>
      <c r="P84" s="22"/>
    </row>
    <row r="85" spans="1:17" s="6" customFormat="1" ht="15" customHeight="1" x14ac:dyDescent="0.35">
      <c r="A85" s="103" t="s">
        <v>232</v>
      </c>
      <c r="B85" s="65" t="s">
        <v>255</v>
      </c>
      <c r="D85" s="22"/>
      <c r="E85" s="22"/>
      <c r="F85" s="22"/>
      <c r="G85" s="22"/>
      <c r="H85" s="22"/>
      <c r="I85" s="64"/>
      <c r="K85" s="65"/>
      <c r="M85" s="22"/>
      <c r="N85" s="22"/>
      <c r="O85" s="22"/>
      <c r="P85" s="22"/>
    </row>
    <row r="86" spans="1:17" s="6" customFormat="1" ht="15" customHeight="1" x14ac:dyDescent="0.35">
      <c r="A86" s="66"/>
      <c r="B86" s="180" t="s">
        <v>290</v>
      </c>
      <c r="C86" s="180"/>
      <c r="D86" s="180"/>
      <c r="E86" s="180"/>
      <c r="F86" s="180"/>
      <c r="G86" s="180"/>
      <c r="H86" s="180"/>
      <c r="I86" s="180"/>
      <c r="K86" s="65"/>
      <c r="M86" s="22"/>
      <c r="N86" s="22"/>
      <c r="O86" s="22"/>
      <c r="P86" s="22"/>
    </row>
    <row r="87" spans="1:17" s="6" customFormat="1" ht="15" customHeight="1" x14ac:dyDescent="0.35">
      <c r="A87" s="66"/>
      <c r="B87" s="180"/>
      <c r="C87" s="180"/>
      <c r="D87" s="180"/>
      <c r="E87" s="180"/>
      <c r="F87" s="180"/>
      <c r="G87" s="180"/>
      <c r="H87" s="180"/>
      <c r="I87" s="180"/>
      <c r="K87" s="65"/>
      <c r="M87" s="22"/>
      <c r="N87" s="22"/>
      <c r="O87" s="22"/>
      <c r="P87" s="22"/>
    </row>
    <row r="88" spans="1:17" s="6" customFormat="1" ht="15" customHeight="1" x14ac:dyDescent="0.35">
      <c r="A88" s="66"/>
      <c r="B88" s="180"/>
      <c r="C88" s="180"/>
      <c r="D88" s="180"/>
      <c r="E88" s="180"/>
      <c r="F88" s="180"/>
      <c r="G88" s="180"/>
      <c r="H88" s="180"/>
      <c r="I88" s="180"/>
      <c r="K88" s="65"/>
      <c r="M88" s="22"/>
      <c r="N88" s="22"/>
      <c r="O88" s="22"/>
      <c r="P88" s="22"/>
    </row>
    <row r="89" spans="1:17" s="6" customFormat="1" ht="15" customHeight="1" x14ac:dyDescent="0.35">
      <c r="A89" s="66"/>
      <c r="B89" s="180"/>
      <c r="C89" s="180"/>
      <c r="D89" s="180"/>
      <c r="E89" s="180"/>
      <c r="F89" s="180"/>
      <c r="G89" s="180"/>
      <c r="H89" s="180"/>
      <c r="I89" s="180"/>
      <c r="K89" s="65"/>
      <c r="M89" s="22"/>
      <c r="N89" s="22"/>
      <c r="O89" s="22"/>
      <c r="P89" s="22"/>
    </row>
    <row r="90" spans="1:17" s="6" customFormat="1" ht="15" customHeight="1" x14ac:dyDescent="0.35">
      <c r="A90" s="66"/>
      <c r="B90" s="65"/>
      <c r="D90" s="22"/>
      <c r="E90" s="22"/>
      <c r="F90" s="22"/>
      <c r="G90" s="22"/>
      <c r="H90" s="22"/>
      <c r="I90" s="64"/>
      <c r="K90" s="65"/>
      <c r="M90" s="22"/>
      <c r="N90" s="22"/>
      <c r="O90" s="22"/>
      <c r="P90" s="22"/>
    </row>
    <row r="91" spans="1:17" s="6" customFormat="1" ht="15" customHeight="1" x14ac:dyDescent="0.35">
      <c r="A91" s="65">
        <v>3.2</v>
      </c>
      <c r="B91" s="65" t="s">
        <v>258</v>
      </c>
      <c r="D91" s="22"/>
      <c r="E91" s="22"/>
      <c r="F91" s="22"/>
      <c r="G91" s="22"/>
      <c r="H91" s="22"/>
      <c r="I91" s="64"/>
      <c r="K91" s="65"/>
      <c r="M91" s="22"/>
      <c r="N91" s="22"/>
      <c r="O91" s="22"/>
      <c r="P91" s="22"/>
    </row>
    <row r="92" spans="1:17" s="6" customFormat="1" ht="15" customHeight="1" x14ac:dyDescent="0.35">
      <c r="A92" s="66"/>
      <c r="B92" s="180" t="s">
        <v>251</v>
      </c>
      <c r="C92" s="180"/>
      <c r="D92" s="180"/>
      <c r="E92" s="180"/>
      <c r="F92" s="180"/>
      <c r="G92" s="180"/>
      <c r="H92" s="180"/>
      <c r="I92" s="180"/>
      <c r="K92" s="65"/>
      <c r="M92" s="22"/>
      <c r="N92" s="22"/>
      <c r="O92" s="22"/>
      <c r="P92" s="22"/>
    </row>
    <row r="93" spans="1:17" s="6" customFormat="1" ht="15" customHeight="1" x14ac:dyDescent="0.35">
      <c r="A93" s="66"/>
      <c r="B93" s="180"/>
      <c r="C93" s="180"/>
      <c r="D93" s="180"/>
      <c r="E93" s="180"/>
      <c r="F93" s="180"/>
      <c r="G93" s="180"/>
      <c r="H93" s="180"/>
      <c r="I93" s="180"/>
      <c r="K93" s="65" t="s">
        <v>244</v>
      </c>
      <c r="M93" s="22"/>
      <c r="N93" s="22"/>
      <c r="O93" s="22"/>
      <c r="P93" s="22"/>
      <c r="Q93" s="65" t="s">
        <v>245</v>
      </c>
    </row>
    <row r="94" spans="1:17" s="6" customFormat="1" ht="15" customHeight="1" x14ac:dyDescent="0.35">
      <c r="A94" s="14" t="s">
        <v>9</v>
      </c>
      <c r="B94" s="9" t="s">
        <v>242</v>
      </c>
      <c r="D94" s="22"/>
      <c r="E94" s="22"/>
      <c r="F94" s="22"/>
      <c r="G94" s="22"/>
      <c r="H94" s="22"/>
      <c r="I94" s="64"/>
      <c r="K94" s="6" t="s">
        <v>242</v>
      </c>
      <c r="M94" s="22"/>
      <c r="N94" s="22"/>
      <c r="O94" s="22"/>
      <c r="P94" s="22"/>
      <c r="Q94" s="105" t="s">
        <v>246</v>
      </c>
    </row>
    <row r="95" spans="1:17" s="6" customFormat="1" ht="15" customHeight="1" x14ac:dyDescent="0.35">
      <c r="A95" s="14" t="s">
        <v>9</v>
      </c>
      <c r="B95" s="9" t="s">
        <v>291</v>
      </c>
      <c r="D95" s="22"/>
      <c r="E95" s="22"/>
      <c r="F95" s="22"/>
      <c r="G95" s="22"/>
      <c r="H95" s="22"/>
      <c r="I95" s="64"/>
      <c r="K95" s="104" t="s">
        <v>243</v>
      </c>
      <c r="M95" s="22"/>
      <c r="N95" s="22"/>
      <c r="O95" s="22"/>
      <c r="P95" s="22"/>
      <c r="Q95" s="105" t="s">
        <v>252</v>
      </c>
    </row>
    <row r="96" spans="1:17" s="6" customFormat="1" ht="15" customHeight="1" outlineLevel="1" x14ac:dyDescent="0.35">
      <c r="A96" s="14" t="s">
        <v>9</v>
      </c>
      <c r="B96" s="9" t="s">
        <v>292</v>
      </c>
      <c r="D96" s="22"/>
      <c r="E96" s="22"/>
      <c r="F96" s="22"/>
      <c r="G96" s="22"/>
      <c r="H96" s="22"/>
      <c r="I96" s="64"/>
      <c r="K96" s="104" t="s">
        <v>248</v>
      </c>
      <c r="M96" s="22"/>
      <c r="N96" s="22"/>
      <c r="O96" s="22"/>
      <c r="P96" s="22"/>
      <c r="Q96" s="105" t="s">
        <v>247</v>
      </c>
    </row>
    <row r="97" spans="1:25" s="6" customFormat="1" ht="15" customHeight="1" x14ac:dyDescent="0.35">
      <c r="A97" s="14"/>
      <c r="B97" s="9"/>
      <c r="D97" s="22"/>
      <c r="E97" s="22"/>
      <c r="F97" s="22"/>
      <c r="G97" s="22"/>
      <c r="H97" s="22"/>
      <c r="I97" s="64"/>
      <c r="K97" s="104"/>
      <c r="M97" s="22"/>
      <c r="N97" s="22"/>
      <c r="O97" s="22"/>
      <c r="P97" s="22"/>
      <c r="Q97" s="105"/>
    </row>
    <row r="98" spans="1:25" s="6" customFormat="1" ht="15" customHeight="1" x14ac:dyDescent="0.35">
      <c r="A98" s="14"/>
      <c r="B98" s="9"/>
      <c r="D98" s="22"/>
      <c r="E98" s="22"/>
      <c r="F98" s="22"/>
      <c r="G98" s="22"/>
      <c r="H98" s="22"/>
      <c r="I98" s="64"/>
      <c r="K98" s="104"/>
      <c r="M98" s="22"/>
      <c r="N98" s="22"/>
      <c r="O98" s="22"/>
      <c r="P98" s="22"/>
      <c r="Q98" s="105"/>
    </row>
    <row r="99" spans="1:25" s="6" customFormat="1" ht="15" customHeight="1" x14ac:dyDescent="0.35">
      <c r="A99" s="66"/>
      <c r="B99" s="65"/>
      <c r="D99" s="22"/>
      <c r="E99" s="22"/>
      <c r="F99" s="22"/>
      <c r="G99" s="22"/>
      <c r="H99" s="22"/>
      <c r="I99" s="64"/>
      <c r="K99" s="65"/>
      <c r="M99" s="22"/>
      <c r="N99" s="22"/>
      <c r="O99" s="22"/>
      <c r="P99" s="22"/>
    </row>
    <row r="100" spans="1:25" s="6" customFormat="1" ht="15" customHeight="1" x14ac:dyDescent="0.35">
      <c r="A100" s="65">
        <v>3.3</v>
      </c>
      <c r="B100" s="65" t="s">
        <v>259</v>
      </c>
      <c r="D100" s="22"/>
      <c r="E100" s="22"/>
      <c r="F100" s="22"/>
      <c r="G100" s="22"/>
      <c r="H100" s="22"/>
      <c r="I100" s="64"/>
      <c r="M100" s="22"/>
      <c r="N100" s="22"/>
      <c r="O100" s="22"/>
      <c r="P100" s="22"/>
    </row>
    <row r="101" spans="1:25" s="6" customFormat="1" ht="15" customHeight="1" thickBot="1" x14ac:dyDescent="0.4">
      <c r="A101" s="65"/>
      <c r="B101" s="185" t="s">
        <v>257</v>
      </c>
      <c r="C101" s="185"/>
      <c r="D101" s="185"/>
      <c r="E101" s="185"/>
      <c r="F101" s="185"/>
      <c r="G101" s="185"/>
      <c r="H101" s="185"/>
      <c r="I101" s="185"/>
      <c r="K101" s="65" t="s">
        <v>338</v>
      </c>
      <c r="M101" s="22"/>
      <c r="N101" s="22"/>
      <c r="O101" s="22"/>
      <c r="P101" s="22"/>
      <c r="X101" s="65"/>
    </row>
    <row r="102" spans="1:25" s="6" customFormat="1" ht="15" customHeight="1" thickTop="1" thickBot="1" x14ac:dyDescent="0.4">
      <c r="A102" s="14" t="str">
        <f t="shared" ref="A102:A111" si="3">IF(B102&lt;&gt;"","•","")</f>
        <v>•</v>
      </c>
      <c r="B102" s="6" t="str" cm="1">
        <f t="array" ref="B102">IFERROR(INDEX('01-Project Info'!$AB$3:$AB$90,SMALL(IF('01-Project Info'!$AA$3:$AA$90=$K$102,ROW('01-Project Info'!$AB$3:$AB$90)-ROW('01-Project Info'!$AB$3)+1),ROWS('01-Project Info'!$AB$3:$AB3))),"")</f>
        <v>KFC (International fast food chain), Baulkham Hills, Rhodes, Gregory Hills, North Sydney, St Ives</v>
      </c>
      <c r="C102" s="9"/>
      <c r="D102" s="12"/>
      <c r="E102" s="9"/>
      <c r="F102" s="12"/>
      <c r="K102" s="159" t="str">
        <f>IF(OR('01-Project Info'!$B$5="Group house",'01-Project Info'!$B$5="Apartment",'01-Project Info'!$B$5="Mixed-use complex"),"No Reference Available",'01-Project Info'!$B$5)</f>
        <v>Restaurant</v>
      </c>
      <c r="X102" s="14"/>
    </row>
    <row r="103" spans="1:25" s="6" customFormat="1" ht="15" customHeight="1" thickTop="1" x14ac:dyDescent="0.35">
      <c r="A103" s="14" t="str">
        <f t="shared" si="3"/>
        <v>•</v>
      </c>
      <c r="B103" s="6" t="str" cm="1">
        <f t="array" ref="B103">IFERROR(INDEX('01-Project Info'!$AB$3:$AB$90,SMALL(IF('01-Project Info'!$AA$3:$AA$90=$K$102,ROW('01-Project Info'!$AB$3:$AB$90)-ROW('01-Project Info'!$AB$3)+1),ROWS('01-Project Info'!$AB$3:$AB4))),"")</f>
        <v>Hai Di Lao, Darlin Harbour and Chatswood (international Premium Hot-Pot chain )</v>
      </c>
      <c r="C103" s="9"/>
      <c r="D103" s="33"/>
      <c r="E103" s="32"/>
      <c r="F103" s="33"/>
      <c r="X103" s="14"/>
    </row>
    <row r="104" spans="1:25" s="6" customFormat="1" ht="15" customHeight="1" x14ac:dyDescent="0.35">
      <c r="A104" s="14" t="str">
        <f t="shared" si="3"/>
        <v>•</v>
      </c>
      <c r="B104" s="6" t="str" cm="1">
        <f t="array" ref="B104">IFERROR(INDEX('01-Project Info'!$AB$3:$AB$90,SMALL(IF('01-Project Info'!$AA$3:$AA$90=$K$102,ROW('01-Project Info'!$AB$3:$AB$90)-ROW('01-Project Info'!$AB$3)+1),ROWS('01-Project Info'!$AB$3:$AB5))),"")</f>
        <v>Hanok Korean (Charcoal Korean charcoal BBQ), Dickson ACT, Miranda, Wollongong, Phillip, Kotara, Campbell Town, Tuggerah, Wagga Wagga</v>
      </c>
      <c r="C104" s="9"/>
      <c r="D104" s="33"/>
      <c r="E104" s="32"/>
      <c r="F104" s="33"/>
      <c r="X104" s="14"/>
      <c r="Y104" s="9"/>
    </row>
    <row r="105" spans="1:25" s="6" customFormat="1" ht="15" customHeight="1" x14ac:dyDescent="0.35">
      <c r="A105" s="14" t="str">
        <f t="shared" si="3"/>
        <v>•</v>
      </c>
      <c r="B105" s="6" t="str" cm="1">
        <f t="array" ref="B105">IFERROR(INDEX('01-Project Info'!$AB$3:$AB$90,SMALL(IF('01-Project Info'!$AA$3:$AA$90=$K$102,ROW('01-Project Info'!$AB$3:$AB$90)-ROW('01-Project Info'!$AB$3)+1),ROWS('01-Project Info'!$AB$3:$AB6))),"")</f>
        <v>The Grounds of Alexandria (stylish café, bar, restaurant, garden and event hub)</v>
      </c>
      <c r="C105" s="16"/>
      <c r="D105" s="9"/>
      <c r="E105" s="32"/>
      <c r="F105" s="32"/>
      <c r="X105" s="14"/>
    </row>
    <row r="106" spans="1:25" s="6" customFormat="1" ht="15" customHeight="1" x14ac:dyDescent="0.35">
      <c r="A106" s="14" t="str">
        <f t="shared" si="3"/>
        <v>•</v>
      </c>
      <c r="B106" s="6" t="str" cm="1">
        <f t="array" ref="B106">IFERROR(INDEX('01-Project Info'!$AB$3:$AB$90,SMALL(IF('01-Project Info'!$AA$3:$AA$90=$K$102,ROW('01-Project Info'!$AB$3:$AB$90)-ROW('01-Project Info'!$AB$3)+1),ROWS('01-Project Info'!$AB$3:$AB7))),"")</f>
        <v xml:space="preserve">Leaf Café (award winning coffee, coffee franchises), Emerton, Rhodes, Marsden Park, Westmead, The Ponds, Pennant Hills, Success WA  </v>
      </c>
      <c r="C106" s="16"/>
      <c r="D106" s="16"/>
      <c r="E106" s="16"/>
      <c r="F106" s="16"/>
      <c r="X106" s="14"/>
    </row>
    <row r="107" spans="1:25" s="6" customFormat="1" ht="15" customHeight="1" x14ac:dyDescent="0.35">
      <c r="A107" s="14" t="str">
        <f t="shared" si="3"/>
        <v>•</v>
      </c>
      <c r="B107" s="6" t="str" cm="1">
        <f t="array" ref="B107">IFERROR(INDEX('01-Project Info'!$AB$3:$AB$90,SMALL(IF('01-Project Info'!$AA$3:$AA$90=$K$102,ROW('01-Project Info'!$AB$3:$AB$90)-ROW('01-Project Info'!$AB$3)+1),ROWS('01-Project Info'!$AB$3:$AB8))),"")</f>
        <v>Meet Fresh (contemporary exquisite desserts), Chatswood, Eastwood, Burwood, Haymarket, Waterloo</v>
      </c>
      <c r="C107"/>
      <c r="D107"/>
      <c r="E107"/>
      <c r="F107"/>
      <c r="X107" s="14"/>
      <c r="Y107" s="9"/>
    </row>
    <row r="108" spans="1:25" s="6" customFormat="1" ht="15" customHeight="1" x14ac:dyDescent="0.35">
      <c r="A108" s="14" t="str">
        <f t="shared" si="3"/>
        <v>•</v>
      </c>
      <c r="B108" s="6" t="str" cm="1">
        <f t="array" ref="B108">IFERROR(INDEX('01-Project Info'!$AB$3:$AB$90,SMALL(IF('01-Project Info'!$AA$3:$AA$90=$K$102,ROW('01-Project Info'!$AB$3:$AB$90)-ROW('01-Project Info'!$AB$3)+1),ROWS('01-Project Info'!$AB$3:$AB9))),"")</f>
        <v>Stacked (Fast food chain) North Sydney, Mascot, Sydney, Westfield Sydney, Penrith</v>
      </c>
      <c r="C108"/>
      <c r="D108"/>
      <c r="E108" s="15"/>
      <c r="F108"/>
      <c r="X108" s="14"/>
    </row>
    <row r="109" spans="1:25" s="6" customFormat="1" ht="15" customHeight="1" x14ac:dyDescent="0.35">
      <c r="A109" s="14" t="str">
        <f t="shared" si="3"/>
        <v>•</v>
      </c>
      <c r="B109" s="6" t="str" cm="1">
        <f t="array" ref="B109">IFERROR(INDEX('01-Project Info'!$AB$3:$AB$90,SMALL(IF('01-Project Info'!$AA$3:$AA$90=$K$102,ROW('01-Project Info'!$AB$3:$AB$90)-ROW('01-Project Info'!$AB$3)+1),ROWS('01-Project Info'!$AB$3:$AB10))),"")</f>
        <v>WE Kitchens (modern central commercial kitchen hire services)</v>
      </c>
      <c r="X109" s="14"/>
    </row>
    <row r="110" spans="1:25" s="6" customFormat="1" ht="15" customHeight="1" x14ac:dyDescent="0.35">
      <c r="A110" s="14" t="str">
        <f t="shared" si="3"/>
        <v>•</v>
      </c>
      <c r="B110" s="6" t="str" cm="1">
        <f t="array" ref="B110">IFERROR(INDEX('01-Project Info'!$AB$3:$AB$90,SMALL(IF('01-Project Info'!$AA$3:$AA$90=$K$102,ROW('01-Project Info'!$AB$3:$AB$90)-ROW('01-Project Info'!$AB$3)+1),ROWS('01-Project Info'!$AB$3:$AB11))),"")</f>
        <v>Kagoshima Master, Ultimo and Crowns Nest (authentic Wagyu Yakiniku restaurant)</v>
      </c>
      <c r="C110"/>
      <c r="D110"/>
      <c r="E110"/>
      <c r="F110"/>
      <c r="X110" s="14"/>
    </row>
    <row r="111" spans="1:25" s="6" customFormat="1" ht="15" customHeight="1" x14ac:dyDescent="0.35">
      <c r="A111" s="14" t="str">
        <f t="shared" si="3"/>
        <v>•</v>
      </c>
      <c r="B111" s="6" t="str" cm="1">
        <f t="array" ref="B111">IFERROR(INDEX('01-Project Info'!$AB$3:$AB$90,SMALL(IF('01-Project Info'!$AA$3:$AA$90=$K$102,ROW('01-Project Info'!$AB$3:$AB$90)-ROW('01-Project Info'!$AB$3)+1),ROWS('01-Project Info'!$AB$3:$AB12))),"")</f>
        <v>Mamaks Village, Darling Harbour and Martin Place (authentic Malaysian cuisine)</v>
      </c>
      <c r="C111"/>
      <c r="D111"/>
      <c r="E111"/>
      <c r="F111"/>
      <c r="X111" s="14"/>
    </row>
    <row r="112" spans="1:25" s="6" customFormat="1" ht="15" customHeight="1" x14ac:dyDescent="0.35">
      <c r="T112" s="6" t="str">
        <f t="array" ref="T112">IFERROR(INDEX('01-Project Info'!$AB$3:$AB$40,SMALL(IF('01-Project Info'!$AA$3:$AA$40=$K$102,ROW('01-Project Info'!$AB$3:$AB$40)-ROW('01-Project Info'!$AB$3)+1),ROWS('01-Project Info'!$AB$3:$AB16))),"")</f>
        <v/>
      </c>
      <c r="U112" s="12"/>
      <c r="V112" s="9"/>
      <c r="W112" s="12"/>
    </row>
    <row r="113" spans="1:24" ht="15" customHeight="1" x14ac:dyDescent="0.35">
      <c r="A113" s="65">
        <v>3.4</v>
      </c>
      <c r="B113" s="65" t="s">
        <v>233</v>
      </c>
      <c r="T113" s="6" t="str">
        <f t="array" ref="T113">IFERROR(INDEX('01-Project Info'!$AB$3:$AB$40,SMALL(IF('01-Project Info'!$AA$3:$AA$40=$K$102,ROW('01-Project Info'!$AB$3:$AB$40)-ROW('01-Project Info'!$AB$3)+1),ROWS('01-Project Info'!$AB$3:$AB17))),"")</f>
        <v/>
      </c>
      <c r="U113" s="33"/>
      <c r="V113" s="32"/>
      <c r="W113" s="33"/>
      <c r="X113" s="6"/>
    </row>
    <row r="114" spans="1:24" ht="15" customHeight="1" x14ac:dyDescent="0.35">
      <c r="A114" s="65"/>
      <c r="B114" s="182" t="s">
        <v>29</v>
      </c>
      <c r="C114" s="182"/>
      <c r="D114" s="182"/>
      <c r="E114" s="182"/>
      <c r="F114" s="182"/>
      <c r="G114" s="182"/>
      <c r="H114" s="182"/>
      <c r="I114" s="182"/>
      <c r="K114" t="s">
        <v>30</v>
      </c>
      <c r="N114" t="s">
        <v>31</v>
      </c>
      <c r="O114" t="s">
        <v>219</v>
      </c>
      <c r="T114" s="9"/>
      <c r="U114" s="33"/>
      <c r="V114" s="32"/>
      <c r="W114" s="33"/>
      <c r="X114" s="6"/>
    </row>
    <row r="115" spans="1:24" ht="15" customHeight="1" x14ac:dyDescent="0.35">
      <c r="A115" s="65"/>
      <c r="B115" t="s">
        <v>30</v>
      </c>
      <c r="E115" s="96" t="s">
        <v>234</v>
      </c>
      <c r="K115" t="s">
        <v>220</v>
      </c>
      <c r="N115" t="s">
        <v>31</v>
      </c>
      <c r="O115" t="s">
        <v>222</v>
      </c>
      <c r="T115" s="16"/>
      <c r="U115" s="9"/>
      <c r="V115" s="32"/>
      <c r="W115" s="32"/>
      <c r="X115" s="6"/>
    </row>
    <row r="116" spans="1:24" ht="15" customHeight="1" x14ac:dyDescent="0.35">
      <c r="B116" t="s">
        <v>33</v>
      </c>
      <c r="E116" s="6"/>
      <c r="K116" t="s">
        <v>30</v>
      </c>
      <c r="N116" t="s">
        <v>31</v>
      </c>
      <c r="O116" t="s">
        <v>221</v>
      </c>
      <c r="T116" s="16"/>
      <c r="U116" s="16"/>
      <c r="V116" s="16"/>
      <c r="W116" s="16"/>
      <c r="X116" s="6"/>
    </row>
    <row r="117" spans="1:24" s="9" customFormat="1" ht="15" customHeight="1" x14ac:dyDescent="0.35">
      <c r="A117"/>
      <c r="B117" s="6"/>
      <c r="C117" s="6"/>
      <c r="D117" s="22"/>
      <c r="E117" s="22"/>
      <c r="F117" s="22"/>
      <c r="G117" s="22"/>
      <c r="H117" s="22"/>
      <c r="I117"/>
      <c r="Q117"/>
      <c r="T117" s="6"/>
      <c r="U117" s="6"/>
      <c r="V117"/>
      <c r="W117"/>
      <c r="X117" s="6"/>
    </row>
    <row r="118" spans="1:24" s="6" customFormat="1" ht="19.899999999999999" customHeight="1" x14ac:dyDescent="0.35">
      <c r="A118" s="66" t="s">
        <v>69</v>
      </c>
      <c r="B118" s="65" t="s">
        <v>70</v>
      </c>
      <c r="D118" s="22"/>
      <c r="E118" s="22"/>
      <c r="F118" s="22"/>
      <c r="G118" s="22"/>
      <c r="H118" s="22"/>
      <c r="I118" s="64"/>
      <c r="K118" s="65"/>
      <c r="M118" s="22"/>
      <c r="N118" s="22"/>
      <c r="O118"/>
      <c r="P118" s="22"/>
      <c r="T118"/>
      <c r="U118"/>
      <c r="V118" s="15"/>
      <c r="W118"/>
    </row>
    <row r="119" spans="1:24" s="6" customFormat="1" ht="19.899999999999999" customHeight="1" x14ac:dyDescent="0.35">
      <c r="B119" s="185" t="s">
        <v>253</v>
      </c>
      <c r="C119" s="185"/>
      <c r="D119" s="185"/>
      <c r="E119" s="185"/>
      <c r="F119" s="185"/>
      <c r="G119" s="185"/>
      <c r="H119" s="185"/>
      <c r="I119" s="185"/>
      <c r="T119"/>
      <c r="U119"/>
    </row>
    <row r="120" spans="1:24" ht="15" customHeight="1" x14ac:dyDescent="0.35">
      <c r="B120" s="59" t="s">
        <v>75</v>
      </c>
      <c r="C120" s="59"/>
      <c r="D120" s="183" t="s">
        <v>76</v>
      </c>
      <c r="E120" s="183"/>
      <c r="F120" s="183" t="s">
        <v>77</v>
      </c>
      <c r="G120" s="183"/>
      <c r="H120" s="12"/>
      <c r="K120" s="34"/>
      <c r="L120" s="34"/>
      <c r="M120" s="30"/>
      <c r="N120" s="31"/>
      <c r="O120" s="9"/>
      <c r="P120" s="12"/>
      <c r="X120" s="6"/>
    </row>
    <row r="121" spans="1:24" ht="15" customHeight="1" x14ac:dyDescent="0.35">
      <c r="B121" s="59" t="s">
        <v>71</v>
      </c>
      <c r="C121" s="59"/>
      <c r="D121" s="183" t="s">
        <v>72</v>
      </c>
      <c r="E121" s="183"/>
      <c r="F121" s="184">
        <v>10000000</v>
      </c>
      <c r="G121" s="184"/>
      <c r="H121" s="33"/>
      <c r="I121" s="9"/>
      <c r="K121" s="34"/>
      <c r="L121" s="34"/>
      <c r="M121" s="30"/>
      <c r="N121" s="35"/>
      <c r="O121" s="32"/>
      <c r="P121" s="33"/>
      <c r="T121" s="6"/>
      <c r="U121" s="6"/>
      <c r="V121" s="6"/>
      <c r="W121" s="6"/>
      <c r="X121" s="6"/>
    </row>
    <row r="122" spans="1:24" ht="15" customHeight="1" x14ac:dyDescent="0.35">
      <c r="B122" s="59" t="s">
        <v>73</v>
      </c>
      <c r="C122" s="59"/>
      <c r="D122" s="183" t="s">
        <v>74</v>
      </c>
      <c r="E122" s="183"/>
      <c r="F122" s="184">
        <v>20000000</v>
      </c>
      <c r="G122" s="184"/>
      <c r="H122" s="33"/>
      <c r="K122" s="34"/>
      <c r="L122" s="34"/>
      <c r="M122" s="30"/>
      <c r="N122" s="35"/>
      <c r="O122" s="32"/>
      <c r="P122" s="104"/>
      <c r="Q122" s="9"/>
      <c r="T122" s="12"/>
    </row>
    <row r="123" spans="1:24" ht="19.899999999999999" customHeight="1" x14ac:dyDescent="0.35">
      <c r="B123" s="16" t="s">
        <v>235</v>
      </c>
      <c r="C123" s="16"/>
      <c r="D123" s="16"/>
      <c r="E123" s="9"/>
      <c r="F123" s="32"/>
      <c r="G123" s="32"/>
      <c r="H123" s="33"/>
      <c r="K123" s="16"/>
      <c r="L123" s="16"/>
      <c r="M123" s="16"/>
      <c r="N123" s="9"/>
      <c r="O123" s="32"/>
      <c r="P123" s="104"/>
      <c r="Q123" s="9"/>
      <c r="T123" s="33"/>
    </row>
    <row r="124" spans="1:24" ht="15" customHeight="1" x14ac:dyDescent="0.35">
      <c r="B124" s="16"/>
      <c r="C124" s="16"/>
      <c r="D124" s="16"/>
      <c r="E124" s="16"/>
      <c r="F124" s="16"/>
      <c r="G124" s="16"/>
      <c r="H124" s="16"/>
      <c r="I124" s="16"/>
      <c r="K124" s="16"/>
      <c r="L124" s="16"/>
      <c r="M124" s="16"/>
      <c r="N124" s="16"/>
      <c r="O124" s="16"/>
      <c r="P124" s="104"/>
      <c r="Q124" s="9"/>
      <c r="T124" s="33"/>
    </row>
    <row r="125" spans="1:24" s="6" customFormat="1" ht="19.899999999999999" customHeight="1" x14ac:dyDescent="0.35">
      <c r="A125" s="66" t="s">
        <v>189</v>
      </c>
      <c r="B125" s="65" t="s">
        <v>27</v>
      </c>
      <c r="C125" s="67"/>
      <c r="I125" s="64"/>
      <c r="K125" s="65"/>
      <c r="L125" s="67"/>
      <c r="P125" s="104"/>
      <c r="Q125" s="16"/>
      <c r="T125" s="32"/>
    </row>
    <row r="126" spans="1:24" ht="15" customHeight="1" x14ac:dyDescent="0.35">
      <c r="A126" s="1"/>
      <c r="B126" s="180" t="s">
        <v>193</v>
      </c>
      <c r="C126" s="180"/>
      <c r="D126" s="180"/>
      <c r="E126" s="180"/>
      <c r="F126" s="180"/>
      <c r="G126" s="180"/>
      <c r="H126" s="180"/>
      <c r="I126" s="180"/>
      <c r="P126" s="104"/>
      <c r="Q126" s="16"/>
      <c r="T126" s="16"/>
    </row>
    <row r="127" spans="1:24" ht="15" customHeight="1" x14ac:dyDescent="0.35">
      <c r="A127" s="1"/>
      <c r="B127" s="180"/>
      <c r="C127" s="180"/>
      <c r="D127" s="180"/>
      <c r="E127" s="180"/>
      <c r="F127" s="180"/>
      <c r="G127" s="180"/>
      <c r="H127" s="180"/>
      <c r="I127" s="180"/>
      <c r="P127" s="104"/>
    </row>
    <row r="128" spans="1:24" ht="15" customHeight="1" x14ac:dyDescent="0.35">
      <c r="A128" s="1"/>
      <c r="B128" s="180"/>
      <c r="C128" s="180"/>
      <c r="D128" s="180"/>
      <c r="E128" s="180"/>
      <c r="F128" s="180"/>
      <c r="G128" s="180"/>
      <c r="H128" s="180"/>
      <c r="I128" s="180"/>
      <c r="P128" s="104"/>
    </row>
    <row r="129" spans="1:20" ht="15" customHeight="1" x14ac:dyDescent="0.35">
      <c r="A129" s="1"/>
      <c r="B129" s="180"/>
      <c r="C129" s="180"/>
      <c r="D129" s="180"/>
      <c r="E129" s="180"/>
      <c r="F129" s="180"/>
      <c r="G129" s="180"/>
      <c r="H129" s="180"/>
      <c r="I129" s="180"/>
      <c r="P129" s="104"/>
      <c r="Q129" s="6"/>
      <c r="T129" s="6"/>
    </row>
    <row r="130" spans="1:20" ht="15" customHeight="1" x14ac:dyDescent="0.35">
      <c r="A130" s="1"/>
      <c r="B130" s="17"/>
      <c r="C130" s="17"/>
      <c r="D130" s="17"/>
      <c r="E130" s="17"/>
      <c r="F130" s="17"/>
      <c r="G130" s="17"/>
      <c r="H130" s="17"/>
      <c r="I130" s="17"/>
    </row>
    <row r="131" spans="1:20" s="6" customFormat="1" ht="19.899999999999999" customHeight="1" x14ac:dyDescent="0.35">
      <c r="A131" s="66" t="s">
        <v>78</v>
      </c>
      <c r="B131" s="65" t="s">
        <v>34</v>
      </c>
      <c r="D131" s="22"/>
      <c r="E131" s="22"/>
      <c r="F131" s="22"/>
      <c r="G131" s="22"/>
      <c r="H131" s="22"/>
      <c r="I131" s="64"/>
      <c r="K131" s="65"/>
      <c r="M131" s="22"/>
      <c r="N131" s="22"/>
      <c r="O131" s="22"/>
      <c r="P131" s="22"/>
    </row>
    <row r="132" spans="1:20" ht="15" customHeight="1" x14ac:dyDescent="0.35">
      <c r="A132" s="28" t="s">
        <v>79</v>
      </c>
      <c r="B132" s="3" t="s">
        <v>35</v>
      </c>
      <c r="C132" s="5"/>
      <c r="E132" s="11"/>
      <c r="F132" s="22"/>
      <c r="G132" s="22"/>
      <c r="H132" s="22"/>
      <c r="I132" s="28"/>
      <c r="K132" s="3"/>
      <c r="L132" s="5"/>
      <c r="N132" s="11"/>
      <c r="O132" s="22"/>
      <c r="P132" s="22"/>
    </row>
    <row r="133" spans="1:20" ht="15" customHeight="1" x14ac:dyDescent="0.35">
      <c r="B133" s="180" t="s">
        <v>36</v>
      </c>
      <c r="C133" s="180"/>
      <c r="D133" s="180"/>
      <c r="E133" s="180"/>
      <c r="F133" s="180"/>
      <c r="G133" s="180"/>
      <c r="H133" s="180"/>
      <c r="I133" s="180"/>
    </row>
    <row r="134" spans="1:20" ht="19.899999999999999" customHeight="1" x14ac:dyDescent="0.35">
      <c r="B134" s="180"/>
      <c r="C134" s="180"/>
      <c r="D134" s="180"/>
      <c r="E134" s="180"/>
      <c r="F134" s="180"/>
      <c r="G134" s="180"/>
      <c r="H134" s="180"/>
      <c r="I134" s="180"/>
    </row>
    <row r="135" spans="1:20" ht="15" customHeight="1" x14ac:dyDescent="0.35">
      <c r="B135" s="186" t="s">
        <v>145</v>
      </c>
      <c r="C135" s="187"/>
      <c r="D135" s="187"/>
      <c r="E135" s="188"/>
      <c r="F135" s="124" t="s">
        <v>147</v>
      </c>
      <c r="G135" s="124" t="s">
        <v>148</v>
      </c>
      <c r="H135" s="12"/>
      <c r="K135" s="34"/>
      <c r="L135" s="195"/>
      <c r="M135" s="195"/>
      <c r="N135" s="195"/>
      <c r="O135" s="195"/>
      <c r="P135" s="30"/>
    </row>
    <row r="136" spans="1:20" ht="15" customHeight="1" x14ac:dyDescent="0.35">
      <c r="B136" s="189"/>
      <c r="C136" s="190"/>
      <c r="D136" s="190"/>
      <c r="E136" s="191"/>
      <c r="F136" s="62">
        <v>0</v>
      </c>
      <c r="G136" s="62">
        <f>F136*1.1</f>
        <v>0</v>
      </c>
      <c r="H136" s="33"/>
      <c r="I136" s="9"/>
      <c r="K136" s="34"/>
      <c r="L136" s="195"/>
      <c r="M136" s="195"/>
      <c r="N136" s="195"/>
      <c r="O136" s="195"/>
      <c r="P136" s="42"/>
    </row>
    <row r="137" spans="1:20" ht="15" customHeight="1" outlineLevel="1" x14ac:dyDescent="0.35">
      <c r="B137" s="192"/>
      <c r="C137" s="193"/>
      <c r="D137" s="193"/>
      <c r="E137" s="194"/>
      <c r="F137" s="62"/>
      <c r="G137" s="62">
        <f>F137*1.1</f>
        <v>0</v>
      </c>
      <c r="H137" s="33"/>
      <c r="I137" s="9"/>
      <c r="K137" s="34"/>
      <c r="L137" s="31"/>
      <c r="M137" s="31"/>
      <c r="N137" s="31"/>
      <c r="O137" s="31"/>
      <c r="P137" s="42"/>
    </row>
    <row r="138" spans="1:20" ht="15" customHeight="1" outlineLevel="1" x14ac:dyDescent="0.35">
      <c r="B138" s="192"/>
      <c r="C138" s="193"/>
      <c r="D138" s="193"/>
      <c r="E138" s="194"/>
      <c r="F138" s="62"/>
      <c r="G138" s="62">
        <f>F138*1.1</f>
        <v>0</v>
      </c>
      <c r="H138" s="33"/>
      <c r="I138" s="9"/>
      <c r="K138" s="34"/>
      <c r="L138" s="31"/>
      <c r="M138" s="31"/>
      <c r="N138" s="31"/>
      <c r="O138" s="31"/>
      <c r="P138" s="42"/>
    </row>
    <row r="139" spans="1:20" outlineLevel="1" x14ac:dyDescent="0.35">
      <c r="C139" s="181" t="s">
        <v>146</v>
      </c>
      <c r="D139" s="181"/>
      <c r="E139" s="181"/>
      <c r="F139" s="125">
        <f>SUM(F136:F138)</f>
        <v>0</v>
      </c>
      <c r="G139" s="125">
        <f>SUM(G136:G138)</f>
        <v>0</v>
      </c>
      <c r="H139" s="33"/>
      <c r="K139" s="196"/>
      <c r="L139" s="196"/>
      <c r="M139" s="196"/>
      <c r="N139" s="196"/>
      <c r="O139" s="196"/>
      <c r="P139" s="42"/>
    </row>
    <row r="140" spans="1:20" x14ac:dyDescent="0.35">
      <c r="C140" s="130"/>
      <c r="D140" s="130"/>
      <c r="E140" s="130"/>
      <c r="F140" s="125"/>
      <c r="G140" s="125"/>
      <c r="H140" s="33"/>
      <c r="K140" s="129"/>
      <c r="L140" s="129"/>
      <c r="M140" s="129"/>
      <c r="N140" s="129"/>
      <c r="O140" s="129"/>
      <c r="P140" s="42"/>
    </row>
    <row r="141" spans="1:20" ht="15" customHeight="1" x14ac:dyDescent="0.35">
      <c r="A141" s="28" t="s">
        <v>225</v>
      </c>
      <c r="B141" s="3" t="s">
        <v>226</v>
      </c>
      <c r="C141" s="16"/>
      <c r="D141" s="16"/>
      <c r="E141" s="9"/>
      <c r="F141" s="32"/>
      <c r="G141" s="32"/>
      <c r="H141" s="33"/>
      <c r="K141" s="196"/>
      <c r="L141" s="196"/>
      <c r="M141" s="196"/>
      <c r="N141" s="196"/>
      <c r="O141" s="196"/>
      <c r="P141" s="42"/>
    </row>
    <row r="142" spans="1:20" x14ac:dyDescent="0.35">
      <c r="B142" s="180" t="s">
        <v>99</v>
      </c>
      <c r="C142" s="180"/>
      <c r="D142" s="180"/>
      <c r="E142" s="180"/>
      <c r="F142" s="180"/>
      <c r="G142" s="180"/>
      <c r="H142" s="180"/>
      <c r="I142" s="180"/>
    </row>
    <row r="143" spans="1:20" x14ac:dyDescent="0.35">
      <c r="A143" s="28"/>
      <c r="B143" s="180"/>
      <c r="C143" s="180"/>
      <c r="D143" s="180"/>
      <c r="E143" s="180"/>
      <c r="F143" s="180"/>
      <c r="G143" s="180"/>
      <c r="H143" s="180"/>
      <c r="I143" s="180"/>
    </row>
    <row r="144" spans="1:20" x14ac:dyDescent="0.35">
      <c r="A144" s="28"/>
      <c r="B144" s="180"/>
      <c r="C144" s="180"/>
      <c r="D144" s="180"/>
      <c r="E144" s="180"/>
      <c r="F144" s="180"/>
      <c r="G144" s="180"/>
      <c r="H144" s="180"/>
      <c r="I144" s="180"/>
    </row>
    <row r="145" spans="1:16" ht="15" customHeight="1" x14ac:dyDescent="0.35">
      <c r="B145" t="s">
        <v>37</v>
      </c>
      <c r="D145" t="s">
        <v>31</v>
      </c>
      <c r="E145" s="37">
        <v>280</v>
      </c>
      <c r="F145" s="37" t="s">
        <v>80</v>
      </c>
      <c r="H145" s="36"/>
      <c r="N145" s="37"/>
      <c r="O145" s="37"/>
    </row>
    <row r="146" spans="1:16" x14ac:dyDescent="0.35">
      <c r="B146" t="s">
        <v>308</v>
      </c>
      <c r="D146" t="s">
        <v>31</v>
      </c>
      <c r="E146" s="37">
        <v>150</v>
      </c>
      <c r="F146" s="37" t="s">
        <v>80</v>
      </c>
      <c r="H146" s="36"/>
      <c r="N146" s="37"/>
      <c r="O146" s="37"/>
    </row>
    <row r="147" spans="1:16" x14ac:dyDescent="0.35">
      <c r="B147" t="s">
        <v>309</v>
      </c>
      <c r="D147" t="s">
        <v>31</v>
      </c>
      <c r="E147" s="37">
        <v>450</v>
      </c>
      <c r="F147" s="37" t="s">
        <v>254</v>
      </c>
      <c r="H147" s="36"/>
      <c r="N147" s="37"/>
      <c r="O147" s="37"/>
    </row>
    <row r="148" spans="1:16" x14ac:dyDescent="0.35">
      <c r="E148" s="37"/>
      <c r="F148" s="37"/>
      <c r="H148" s="36"/>
      <c r="N148" s="37"/>
      <c r="O148" s="37"/>
    </row>
    <row r="149" spans="1:16" ht="15" customHeight="1" x14ac:dyDescent="0.35">
      <c r="A149" s="28" t="s">
        <v>310</v>
      </c>
      <c r="B149" s="3" t="s">
        <v>311</v>
      </c>
      <c r="E149" s="37"/>
      <c r="F149" s="37"/>
      <c r="H149" s="36"/>
      <c r="N149" s="37"/>
      <c r="O149" s="37"/>
    </row>
    <row r="150" spans="1:16" x14ac:dyDescent="0.35">
      <c r="B150" s="9" t="s">
        <v>312</v>
      </c>
      <c r="C150" s="130"/>
      <c r="D150" s="130"/>
      <c r="E150" s="130"/>
      <c r="F150" s="125"/>
      <c r="G150" s="125"/>
      <c r="H150" s="33"/>
      <c r="P150" s="104"/>
    </row>
    <row r="151" spans="1:16" x14ac:dyDescent="0.35">
      <c r="A151" s="24"/>
      <c r="B151" s="24"/>
      <c r="C151" s="24"/>
      <c r="D151" s="24"/>
      <c r="E151" s="24"/>
      <c r="F151" s="24"/>
      <c r="G151" s="24"/>
      <c r="H151" s="24"/>
      <c r="I151" s="24"/>
    </row>
    <row r="152" spans="1:16" s="6" customFormat="1" ht="19.899999999999999" customHeight="1" x14ac:dyDescent="0.35">
      <c r="A152" s="66" t="s">
        <v>93</v>
      </c>
      <c r="B152" s="65" t="s">
        <v>94</v>
      </c>
      <c r="K152" s="65"/>
    </row>
    <row r="153" spans="1:16" x14ac:dyDescent="0.35">
      <c r="A153" s="28"/>
      <c r="B153" s="3" t="str">
        <f>"RE: " &amp; '01-Project Info'!B1</f>
        <v xml:space="preserve">RE: </v>
      </c>
      <c r="K153" s="3"/>
    </row>
    <row r="154" spans="1:16" x14ac:dyDescent="0.35">
      <c r="A154" s="28"/>
      <c r="B154" s="3"/>
      <c r="C154" s="1" t="s">
        <v>98</v>
      </c>
      <c r="D154" s="1"/>
      <c r="E154" s="1"/>
      <c r="F154" s="1" t="s">
        <v>37</v>
      </c>
      <c r="K154" s="3"/>
      <c r="L154" s="39"/>
      <c r="M154" s="39"/>
      <c r="N154" s="39"/>
      <c r="O154" s="39"/>
    </row>
    <row r="155" spans="1:16" x14ac:dyDescent="0.35">
      <c r="B155" s="16" t="s">
        <v>96</v>
      </c>
      <c r="F155" t="s">
        <v>4</v>
      </c>
      <c r="K155" s="26"/>
    </row>
    <row r="156" spans="1:16" x14ac:dyDescent="0.35">
      <c r="B156" s="16"/>
      <c r="K156" s="26"/>
    </row>
    <row r="157" spans="1:16" x14ac:dyDescent="0.35">
      <c r="B157" s="16" t="s">
        <v>97</v>
      </c>
      <c r="F157" t="s">
        <v>32</v>
      </c>
      <c r="K157" s="26"/>
    </row>
    <row r="158" spans="1:16" x14ac:dyDescent="0.35">
      <c r="B158" s="16"/>
      <c r="F158" t="s">
        <v>30</v>
      </c>
      <c r="K158" s="26"/>
    </row>
    <row r="159" spans="1:16" x14ac:dyDescent="0.35">
      <c r="B159" s="16"/>
      <c r="F159" t="s">
        <v>82</v>
      </c>
    </row>
    <row r="160" spans="1:16" x14ac:dyDescent="0.35">
      <c r="B160" s="16"/>
      <c r="F160" t="s">
        <v>83</v>
      </c>
    </row>
    <row r="161" spans="1:15" x14ac:dyDescent="0.35">
      <c r="B161" s="16"/>
      <c r="F161" s="3" t="s">
        <v>84</v>
      </c>
      <c r="O161" s="3"/>
    </row>
    <row r="162" spans="1:15" x14ac:dyDescent="0.35">
      <c r="B162" s="16"/>
      <c r="F162" t="s">
        <v>81</v>
      </c>
      <c r="K162" s="26"/>
    </row>
    <row r="163" spans="1:15" ht="15" customHeight="1" x14ac:dyDescent="0.35">
      <c r="B163" s="16" t="s">
        <v>95</v>
      </c>
      <c r="K163" s="26"/>
    </row>
    <row r="164" spans="1:15" ht="15" customHeight="1" x14ac:dyDescent="0.35">
      <c r="B164" s="14"/>
      <c r="K164" s="26"/>
    </row>
    <row r="165" spans="1:15" ht="15" customHeight="1" x14ac:dyDescent="0.35">
      <c r="B165" s="14"/>
      <c r="K165" s="26"/>
    </row>
    <row r="166" spans="1:15" ht="15" customHeight="1" x14ac:dyDescent="0.35">
      <c r="B166" s="14"/>
      <c r="K166" s="26"/>
    </row>
    <row r="167" spans="1:15" ht="15" customHeight="1" x14ac:dyDescent="0.35">
      <c r="B167" s="14"/>
      <c r="K167" s="26"/>
    </row>
    <row r="168" spans="1:15" x14ac:dyDescent="0.35">
      <c r="B168" s="14" t="s">
        <v>63</v>
      </c>
      <c r="F168" s="198">
        <f ca="1">TODAY()</f>
        <v>45186</v>
      </c>
      <c r="G168" s="198"/>
      <c r="K168" s="26"/>
    </row>
    <row r="169" spans="1:15" ht="19.899999999999999" customHeight="1" x14ac:dyDescent="0.35">
      <c r="A169" s="68" t="s">
        <v>101</v>
      </c>
      <c r="C169" s="8"/>
      <c r="I169" s="28"/>
      <c r="K169" s="3"/>
      <c r="L169" s="8"/>
    </row>
    <row r="170" spans="1:15" ht="25.15" customHeight="1" x14ac:dyDescent="0.35">
      <c r="A170" s="11">
        <v>1</v>
      </c>
      <c r="B170" s="197" t="s">
        <v>105</v>
      </c>
      <c r="C170" s="197"/>
      <c r="D170" s="197"/>
      <c r="E170" s="197"/>
      <c r="F170" s="197"/>
      <c r="G170" s="197"/>
      <c r="H170" s="197"/>
      <c r="I170" s="197"/>
    </row>
    <row r="171" spans="1:15" ht="25.15" customHeight="1" x14ac:dyDescent="0.35">
      <c r="A171" s="11">
        <v>2</v>
      </c>
      <c r="B171" s="197" t="s">
        <v>106</v>
      </c>
      <c r="C171" s="197"/>
      <c r="D171" s="197"/>
      <c r="E171" s="197"/>
      <c r="F171" s="197"/>
      <c r="G171" s="197"/>
      <c r="H171" s="197"/>
      <c r="I171" s="197"/>
    </row>
    <row r="172" spans="1:15" ht="34.9" customHeight="1" x14ac:dyDescent="0.35">
      <c r="A172" s="11">
        <v>3</v>
      </c>
      <c r="B172" s="197" t="s">
        <v>107</v>
      </c>
      <c r="C172" s="197"/>
      <c r="D172" s="197"/>
      <c r="E172" s="197"/>
      <c r="F172" s="197"/>
      <c r="G172" s="197"/>
      <c r="H172" s="197"/>
      <c r="I172" s="197"/>
    </row>
    <row r="173" spans="1:15" ht="45" customHeight="1" x14ac:dyDescent="0.35">
      <c r="A173" s="11">
        <v>4</v>
      </c>
      <c r="B173" s="197" t="s">
        <v>108</v>
      </c>
      <c r="C173" s="197"/>
      <c r="D173" s="197"/>
      <c r="E173" s="197"/>
      <c r="F173" s="197"/>
      <c r="G173" s="197"/>
      <c r="H173" s="197"/>
      <c r="I173" s="197"/>
    </row>
    <row r="174" spans="1:15" ht="12" customHeight="1" x14ac:dyDescent="0.35">
      <c r="A174" s="11">
        <v>5</v>
      </c>
      <c r="B174" s="197" t="s">
        <v>109</v>
      </c>
      <c r="C174" s="197"/>
      <c r="D174" s="197"/>
      <c r="E174" s="197"/>
      <c r="F174" s="197"/>
      <c r="G174" s="197"/>
      <c r="H174" s="197"/>
      <c r="I174" s="197"/>
    </row>
    <row r="175" spans="1:15" ht="25.15" customHeight="1" x14ac:dyDescent="0.35">
      <c r="A175" s="11"/>
      <c r="B175" s="197" t="s">
        <v>110</v>
      </c>
      <c r="C175" s="197"/>
      <c r="D175" s="197"/>
      <c r="E175" s="197"/>
      <c r="F175" s="197"/>
      <c r="G175" s="197"/>
      <c r="H175" s="197"/>
      <c r="I175" s="197"/>
    </row>
    <row r="176" spans="1:15" ht="34.9" customHeight="1" x14ac:dyDescent="0.35">
      <c r="A176" s="11"/>
      <c r="B176" s="197" t="s">
        <v>111</v>
      </c>
      <c r="C176" s="197"/>
      <c r="D176" s="197"/>
      <c r="E176" s="197"/>
      <c r="F176" s="197"/>
      <c r="G176" s="197"/>
      <c r="H176" s="197"/>
      <c r="I176" s="197"/>
    </row>
    <row r="177" spans="1:9" ht="25.15" customHeight="1" x14ac:dyDescent="0.35">
      <c r="A177" s="11"/>
      <c r="B177" s="197" t="s">
        <v>112</v>
      </c>
      <c r="C177" s="197"/>
      <c r="D177" s="197"/>
      <c r="E177" s="197"/>
      <c r="F177" s="197"/>
      <c r="G177" s="197"/>
      <c r="H177" s="197"/>
      <c r="I177" s="197"/>
    </row>
    <row r="178" spans="1:9" ht="25.15" customHeight="1" x14ac:dyDescent="0.35">
      <c r="A178" s="11">
        <v>6</v>
      </c>
      <c r="B178" s="197" t="s">
        <v>113</v>
      </c>
      <c r="C178" s="197"/>
      <c r="D178" s="197"/>
      <c r="E178" s="197"/>
      <c r="F178" s="197"/>
      <c r="G178" s="197"/>
      <c r="H178" s="197"/>
      <c r="I178" s="197"/>
    </row>
    <row r="179" spans="1:9" ht="12" customHeight="1" x14ac:dyDescent="0.35">
      <c r="A179" s="11"/>
      <c r="B179" s="197" t="s">
        <v>114</v>
      </c>
      <c r="C179" s="197"/>
      <c r="D179" s="197"/>
      <c r="E179" s="197"/>
      <c r="F179" s="197"/>
      <c r="G179" s="197"/>
      <c r="H179" s="197"/>
      <c r="I179" s="197"/>
    </row>
    <row r="180" spans="1:9" ht="12" customHeight="1" x14ac:dyDescent="0.35">
      <c r="A180" s="11"/>
      <c r="B180" s="197" t="s">
        <v>115</v>
      </c>
      <c r="C180" s="197"/>
      <c r="D180" s="197"/>
      <c r="E180" s="197"/>
      <c r="F180" s="197"/>
      <c r="G180" s="197"/>
      <c r="H180" s="197"/>
      <c r="I180" s="197"/>
    </row>
    <row r="181" spans="1:9" ht="34.9" customHeight="1" x14ac:dyDescent="0.35">
      <c r="A181" s="11">
        <v>7</v>
      </c>
      <c r="B181" s="197" t="s">
        <v>116</v>
      </c>
      <c r="C181" s="197"/>
      <c r="D181" s="197"/>
      <c r="E181" s="197"/>
      <c r="F181" s="197"/>
      <c r="G181" s="197"/>
      <c r="H181" s="197"/>
      <c r="I181" s="197"/>
    </row>
    <row r="182" spans="1:9" ht="12" customHeight="1" x14ac:dyDescent="0.35">
      <c r="A182" s="11">
        <v>8</v>
      </c>
      <c r="B182" s="197" t="s">
        <v>117</v>
      </c>
      <c r="C182" s="197"/>
      <c r="D182" s="197"/>
      <c r="E182" s="197"/>
      <c r="F182" s="197"/>
      <c r="G182" s="197"/>
      <c r="H182" s="197"/>
      <c r="I182" s="197"/>
    </row>
    <row r="183" spans="1:9" ht="34.9" customHeight="1" x14ac:dyDescent="0.35">
      <c r="A183" s="11"/>
      <c r="B183" s="197" t="s">
        <v>118</v>
      </c>
      <c r="C183" s="197"/>
      <c r="D183" s="197"/>
      <c r="E183" s="197"/>
      <c r="F183" s="197"/>
      <c r="G183" s="197"/>
      <c r="H183" s="197"/>
      <c r="I183" s="197"/>
    </row>
    <row r="184" spans="1:9" ht="25.15" customHeight="1" x14ac:dyDescent="0.35">
      <c r="A184" s="11"/>
      <c r="B184" s="197" t="s">
        <v>103</v>
      </c>
      <c r="C184" s="197"/>
      <c r="D184" s="197"/>
      <c r="E184" s="197"/>
      <c r="F184" s="197"/>
      <c r="G184" s="197"/>
      <c r="H184" s="197"/>
      <c r="I184" s="197"/>
    </row>
    <row r="185" spans="1:9" ht="34.9" customHeight="1" x14ac:dyDescent="0.35">
      <c r="A185" s="11"/>
      <c r="B185" s="197" t="s">
        <v>119</v>
      </c>
      <c r="C185" s="197"/>
      <c r="D185" s="197"/>
      <c r="E185" s="197"/>
      <c r="F185" s="197"/>
      <c r="G185" s="197"/>
      <c r="H185" s="197"/>
      <c r="I185" s="197"/>
    </row>
    <row r="186" spans="1:9" ht="25.15" customHeight="1" x14ac:dyDescent="0.35">
      <c r="A186" s="11"/>
      <c r="B186" s="197" t="s">
        <v>120</v>
      </c>
      <c r="C186" s="197"/>
      <c r="D186" s="197"/>
      <c r="E186" s="197"/>
      <c r="F186" s="197"/>
      <c r="G186" s="197"/>
      <c r="H186" s="197"/>
      <c r="I186" s="197"/>
    </row>
    <row r="187" spans="1:9" ht="12" customHeight="1" x14ac:dyDescent="0.35">
      <c r="A187" s="11"/>
      <c r="B187" s="197" t="s">
        <v>121</v>
      </c>
      <c r="C187" s="197"/>
      <c r="D187" s="197"/>
      <c r="E187" s="197"/>
      <c r="F187" s="197"/>
      <c r="G187" s="197"/>
      <c r="H187" s="197"/>
      <c r="I187" s="197"/>
    </row>
    <row r="188" spans="1:9" ht="12" customHeight="1" x14ac:dyDescent="0.35">
      <c r="A188" s="11"/>
      <c r="B188" s="197" t="s">
        <v>122</v>
      </c>
      <c r="C188" s="197"/>
      <c r="D188" s="197"/>
      <c r="E188" s="197"/>
      <c r="F188" s="197"/>
      <c r="G188" s="197"/>
      <c r="H188" s="197"/>
      <c r="I188" s="197"/>
    </row>
    <row r="189" spans="1:9" ht="55.15" customHeight="1" x14ac:dyDescent="0.35">
      <c r="A189" s="11">
        <v>9</v>
      </c>
      <c r="B189" s="197" t="s">
        <v>123</v>
      </c>
      <c r="C189" s="197"/>
      <c r="D189" s="197"/>
      <c r="E189" s="197"/>
      <c r="F189" s="197"/>
      <c r="G189" s="197"/>
      <c r="H189" s="197"/>
      <c r="I189" s="197"/>
    </row>
    <row r="190" spans="1:9" ht="25.15" customHeight="1" x14ac:dyDescent="0.35">
      <c r="A190" s="11">
        <v>10</v>
      </c>
      <c r="B190" s="197" t="s">
        <v>124</v>
      </c>
      <c r="C190" s="197"/>
      <c r="D190" s="197"/>
      <c r="E190" s="197"/>
      <c r="F190" s="197"/>
      <c r="G190" s="197"/>
      <c r="H190" s="197"/>
      <c r="I190" s="197"/>
    </row>
    <row r="191" spans="1:9" ht="12" customHeight="1" x14ac:dyDescent="0.35">
      <c r="A191" s="11"/>
      <c r="B191" s="197" t="s">
        <v>125</v>
      </c>
      <c r="C191" s="197"/>
      <c r="D191" s="197"/>
      <c r="E191" s="197"/>
      <c r="F191" s="197"/>
      <c r="G191" s="197"/>
      <c r="H191" s="197"/>
      <c r="I191" s="197"/>
    </row>
    <row r="192" spans="1:9" ht="12" customHeight="1" x14ac:dyDescent="0.35">
      <c r="A192" s="11"/>
      <c r="B192" s="197" t="s">
        <v>126</v>
      </c>
      <c r="C192" s="197"/>
      <c r="D192" s="197"/>
      <c r="E192" s="197"/>
      <c r="F192" s="197"/>
      <c r="G192" s="197"/>
      <c r="H192" s="197"/>
      <c r="I192" s="197"/>
    </row>
    <row r="193" spans="1:16" ht="12" customHeight="1" x14ac:dyDescent="0.35">
      <c r="A193" s="11"/>
      <c r="B193" s="197" t="s">
        <v>127</v>
      </c>
      <c r="C193" s="197"/>
      <c r="D193" s="197"/>
      <c r="E193" s="197"/>
      <c r="F193" s="197"/>
      <c r="G193" s="197"/>
      <c r="H193" s="197"/>
      <c r="I193" s="197"/>
    </row>
    <row r="194" spans="1:16" ht="12" customHeight="1" x14ac:dyDescent="0.35">
      <c r="A194" s="11"/>
      <c r="B194" s="197" t="s">
        <v>102</v>
      </c>
      <c r="C194" s="197"/>
      <c r="D194" s="197"/>
      <c r="E194" s="197"/>
      <c r="F194" s="197"/>
      <c r="G194" s="197"/>
      <c r="H194" s="197"/>
      <c r="I194" s="197"/>
    </row>
    <row r="195" spans="1:16" ht="12" customHeight="1" x14ac:dyDescent="0.35">
      <c r="A195" s="11">
        <v>11</v>
      </c>
      <c r="B195" s="197" t="s">
        <v>128</v>
      </c>
      <c r="C195" s="197"/>
      <c r="D195" s="197"/>
      <c r="E195" s="197"/>
      <c r="F195" s="197"/>
      <c r="G195" s="197"/>
      <c r="H195" s="197"/>
      <c r="I195" s="197"/>
    </row>
    <row r="196" spans="1:16" ht="12" customHeight="1" x14ac:dyDescent="0.35">
      <c r="A196" s="11"/>
      <c r="B196" s="197" t="s">
        <v>129</v>
      </c>
      <c r="C196" s="197"/>
      <c r="D196" s="197"/>
      <c r="E196" s="197"/>
      <c r="F196" s="197"/>
      <c r="G196" s="197"/>
      <c r="H196" s="197"/>
      <c r="I196" s="197"/>
    </row>
    <row r="197" spans="1:16" ht="12" customHeight="1" x14ac:dyDescent="0.35">
      <c r="A197" s="11"/>
      <c r="B197" s="41"/>
      <c r="C197" s="41"/>
      <c r="D197" s="41"/>
      <c r="E197" s="41"/>
      <c r="F197" s="41"/>
      <c r="G197" s="41"/>
      <c r="H197" s="41"/>
      <c r="I197" s="41"/>
      <c r="K197" s="41"/>
      <c r="L197" s="41"/>
      <c r="M197" s="41"/>
      <c r="N197" s="41"/>
      <c r="O197" s="41"/>
      <c r="P197" s="41"/>
    </row>
    <row r="198" spans="1:16" ht="34.9" customHeight="1" x14ac:dyDescent="0.35">
      <c r="A198" s="11"/>
      <c r="B198" s="197" t="s">
        <v>130</v>
      </c>
      <c r="C198" s="197"/>
      <c r="D198" s="197"/>
      <c r="E198" s="197"/>
      <c r="F198" s="197"/>
      <c r="G198" s="197"/>
      <c r="H198" s="197"/>
      <c r="I198" s="197"/>
    </row>
    <row r="199" spans="1:16" ht="25.15" customHeight="1" x14ac:dyDescent="0.35">
      <c r="A199" s="11">
        <v>12</v>
      </c>
      <c r="B199" s="197" t="s">
        <v>131</v>
      </c>
      <c r="C199" s="197"/>
      <c r="D199" s="197"/>
      <c r="E199" s="197"/>
      <c r="F199" s="197"/>
      <c r="G199" s="197"/>
      <c r="H199" s="197"/>
      <c r="I199" s="197"/>
    </row>
    <row r="200" spans="1:16" ht="25.15" customHeight="1" x14ac:dyDescent="0.35">
      <c r="A200" s="11"/>
      <c r="B200" s="197" t="s">
        <v>132</v>
      </c>
      <c r="C200" s="197"/>
      <c r="D200" s="197"/>
      <c r="E200" s="197"/>
      <c r="F200" s="197"/>
      <c r="G200" s="197"/>
      <c r="H200" s="197"/>
      <c r="I200" s="197"/>
    </row>
    <row r="201" spans="1:16" ht="12" customHeight="1" x14ac:dyDescent="0.35">
      <c r="A201" s="11"/>
      <c r="B201" s="197" t="s">
        <v>133</v>
      </c>
      <c r="C201" s="197"/>
      <c r="D201" s="197"/>
      <c r="E201" s="197"/>
      <c r="F201" s="197"/>
      <c r="G201" s="197"/>
      <c r="H201" s="197"/>
      <c r="I201" s="197"/>
    </row>
    <row r="202" spans="1:16" ht="25.15" customHeight="1" x14ac:dyDescent="0.35">
      <c r="A202" s="11"/>
      <c r="B202" s="197" t="s">
        <v>134</v>
      </c>
      <c r="C202" s="197"/>
      <c r="D202" s="197"/>
      <c r="E202" s="197"/>
      <c r="F202" s="197"/>
      <c r="G202" s="197"/>
      <c r="H202" s="197"/>
      <c r="I202" s="197"/>
    </row>
    <row r="203" spans="1:16" ht="25.15" customHeight="1" x14ac:dyDescent="0.35">
      <c r="A203" s="11"/>
      <c r="B203" s="197" t="s">
        <v>135</v>
      </c>
      <c r="C203" s="197"/>
      <c r="D203" s="197"/>
      <c r="E203" s="197"/>
      <c r="F203" s="197"/>
      <c r="G203" s="197"/>
      <c r="H203" s="197"/>
      <c r="I203" s="197"/>
    </row>
    <row r="204" spans="1:16" ht="25.15" customHeight="1" x14ac:dyDescent="0.35">
      <c r="A204" s="11">
        <v>13</v>
      </c>
      <c r="B204" s="197" t="s">
        <v>135</v>
      </c>
      <c r="C204" s="197"/>
      <c r="D204" s="197"/>
      <c r="E204" s="197"/>
      <c r="F204" s="197"/>
      <c r="G204" s="197"/>
      <c r="H204" s="197"/>
      <c r="I204" s="197"/>
    </row>
    <row r="205" spans="1:16" ht="12" customHeight="1" x14ac:dyDescent="0.35">
      <c r="A205" s="11"/>
      <c r="B205" s="197" t="s">
        <v>136</v>
      </c>
      <c r="C205" s="197"/>
      <c r="D205" s="197"/>
      <c r="E205" s="197"/>
      <c r="F205" s="197"/>
      <c r="G205" s="197"/>
      <c r="H205" s="197"/>
      <c r="I205" s="197"/>
    </row>
    <row r="206" spans="1:16" ht="24" customHeight="1" x14ac:dyDescent="0.35">
      <c r="A206" s="11"/>
      <c r="B206" s="197" t="s">
        <v>137</v>
      </c>
      <c r="C206" s="197"/>
      <c r="D206" s="197"/>
      <c r="E206" s="197"/>
      <c r="F206" s="197"/>
      <c r="G206" s="197"/>
      <c r="H206" s="197"/>
      <c r="I206" s="197"/>
    </row>
    <row r="207" spans="1:16" ht="12" customHeight="1" x14ac:dyDescent="0.35">
      <c r="A207" s="11">
        <v>14</v>
      </c>
      <c r="B207" s="197" t="s">
        <v>138</v>
      </c>
      <c r="C207" s="197"/>
      <c r="D207" s="197"/>
      <c r="E207" s="197"/>
      <c r="F207" s="197"/>
      <c r="G207" s="197"/>
      <c r="H207" s="197"/>
      <c r="I207" s="197"/>
    </row>
    <row r="208" spans="1:16" ht="24" customHeight="1" x14ac:dyDescent="0.35">
      <c r="A208" s="11"/>
      <c r="B208" s="197" t="s">
        <v>139</v>
      </c>
      <c r="C208" s="197"/>
      <c r="D208" s="197"/>
      <c r="E208" s="197"/>
      <c r="F208" s="197"/>
      <c r="G208" s="197"/>
      <c r="H208" s="197"/>
      <c r="I208" s="197"/>
    </row>
    <row r="209" spans="1:9" ht="24" customHeight="1" x14ac:dyDescent="0.35">
      <c r="A209" s="11"/>
      <c r="B209" s="197" t="s">
        <v>104</v>
      </c>
      <c r="C209" s="197"/>
      <c r="D209" s="197"/>
      <c r="E209" s="197"/>
      <c r="F209" s="197"/>
      <c r="G209" s="197"/>
      <c r="H209" s="197"/>
      <c r="I209" s="197"/>
    </row>
    <row r="210" spans="1:9" ht="12" customHeight="1" x14ac:dyDescent="0.35">
      <c r="A210" s="11"/>
      <c r="B210" s="197" t="s">
        <v>140</v>
      </c>
      <c r="C210" s="197"/>
      <c r="D210" s="197"/>
      <c r="E210" s="197"/>
      <c r="F210" s="197"/>
      <c r="G210" s="197"/>
      <c r="H210" s="197"/>
      <c r="I210" s="197"/>
    </row>
    <row r="211" spans="1:9" ht="12" customHeight="1" x14ac:dyDescent="0.35">
      <c r="A211" s="11"/>
      <c r="B211" s="197" t="s">
        <v>141</v>
      </c>
      <c r="C211" s="197"/>
      <c r="D211" s="197"/>
      <c r="E211" s="197"/>
      <c r="F211" s="197"/>
      <c r="G211" s="197"/>
      <c r="H211" s="197"/>
      <c r="I211" s="197"/>
    </row>
    <row r="212" spans="1:9" ht="25.15" customHeight="1" x14ac:dyDescent="0.35">
      <c r="A212" s="11">
        <v>15</v>
      </c>
      <c r="B212" s="197" t="s">
        <v>142</v>
      </c>
      <c r="C212" s="197"/>
      <c r="D212" s="197"/>
      <c r="E212" s="197"/>
      <c r="F212" s="197"/>
      <c r="G212" s="197"/>
      <c r="H212" s="197"/>
      <c r="I212" s="197"/>
    </row>
    <row r="213" spans="1:9" ht="25.15" customHeight="1" x14ac:dyDescent="0.35">
      <c r="A213" s="11">
        <v>16</v>
      </c>
      <c r="B213" s="197" t="s">
        <v>143</v>
      </c>
      <c r="C213" s="197"/>
      <c r="D213" s="197"/>
      <c r="E213" s="197"/>
      <c r="F213" s="197"/>
      <c r="G213" s="197"/>
      <c r="H213" s="197"/>
      <c r="I213" s="197"/>
    </row>
    <row r="214" spans="1:9" ht="25.15" customHeight="1" x14ac:dyDescent="0.35">
      <c r="A214" s="11">
        <v>17</v>
      </c>
      <c r="B214" s="197" t="s">
        <v>144</v>
      </c>
      <c r="C214" s="197"/>
      <c r="D214" s="197"/>
      <c r="E214" s="197"/>
      <c r="F214" s="197"/>
      <c r="G214" s="197"/>
      <c r="H214" s="197"/>
      <c r="I214" s="197"/>
    </row>
    <row r="215" spans="1:9" x14ac:dyDescent="0.35">
      <c r="A215" s="40"/>
    </row>
    <row r="216" spans="1:9" x14ac:dyDescent="0.35">
      <c r="A216" s="40"/>
    </row>
    <row r="217" spans="1:9" x14ac:dyDescent="0.35">
      <c r="A217" s="40"/>
    </row>
    <row r="218" spans="1:9" x14ac:dyDescent="0.35">
      <c r="A218" s="40"/>
    </row>
    <row r="219" spans="1:9" x14ac:dyDescent="0.35">
      <c r="A219" s="40"/>
    </row>
  </sheetData>
  <mergeCells count="91">
    <mergeCell ref="B101:I101"/>
    <mergeCell ref="B22:I22"/>
    <mergeCell ref="B92:I93"/>
    <mergeCell ref="B17:I17"/>
    <mergeCell ref="B18:I18"/>
    <mergeCell ref="B19:I19"/>
    <mergeCell ref="B86:I89"/>
    <mergeCell ref="B23:I23"/>
    <mergeCell ref="B28:I28"/>
    <mergeCell ref="B24:I24"/>
    <mergeCell ref="B27:I27"/>
    <mergeCell ref="B29:I29"/>
    <mergeCell ref="B32:I32"/>
    <mergeCell ref="B33:I33"/>
    <mergeCell ref="B34:I34"/>
    <mergeCell ref="Q9:X9"/>
    <mergeCell ref="B1:C1"/>
    <mergeCell ref="K2:L2"/>
    <mergeCell ref="A11:I14"/>
    <mergeCell ref="M11:T14"/>
    <mergeCell ref="H2:I2"/>
    <mergeCell ref="H1:I1"/>
    <mergeCell ref="A8:I9"/>
    <mergeCell ref="A6:I6"/>
    <mergeCell ref="B214:I214"/>
    <mergeCell ref="B203:I203"/>
    <mergeCell ref="B204:I204"/>
    <mergeCell ref="B205:I205"/>
    <mergeCell ref="B206:I206"/>
    <mergeCell ref="B207:I207"/>
    <mergeCell ref="B208:I208"/>
    <mergeCell ref="B209:I209"/>
    <mergeCell ref="B210:I210"/>
    <mergeCell ref="B211:I211"/>
    <mergeCell ref="B212:I212"/>
    <mergeCell ref="B213:I213"/>
    <mergeCell ref="B202:I202"/>
    <mergeCell ref="B189:I189"/>
    <mergeCell ref="B190:I190"/>
    <mergeCell ref="B191:I191"/>
    <mergeCell ref="B192:I192"/>
    <mergeCell ref="B193:I193"/>
    <mergeCell ref="B194:I194"/>
    <mergeCell ref="B195:I195"/>
    <mergeCell ref="B196:I196"/>
    <mergeCell ref="B198:I198"/>
    <mergeCell ref="B199:I199"/>
    <mergeCell ref="B200:I200"/>
    <mergeCell ref="B201:I201"/>
    <mergeCell ref="F168:G168"/>
    <mergeCell ref="B142:I144"/>
    <mergeCell ref="B188:I188"/>
    <mergeCell ref="B175:I175"/>
    <mergeCell ref="B176:I176"/>
    <mergeCell ref="B177:I177"/>
    <mergeCell ref="B178:I178"/>
    <mergeCell ref="B184:I184"/>
    <mergeCell ref="B179:I179"/>
    <mergeCell ref="B180:I180"/>
    <mergeCell ref="B181:I181"/>
    <mergeCell ref="B182:I182"/>
    <mergeCell ref="B183:I183"/>
    <mergeCell ref="B185:I185"/>
    <mergeCell ref="B186:I186"/>
    <mergeCell ref="B187:I187"/>
    <mergeCell ref="B170:I170"/>
    <mergeCell ref="B171:I171"/>
    <mergeCell ref="B172:I172"/>
    <mergeCell ref="B173:I173"/>
    <mergeCell ref="B174:I174"/>
    <mergeCell ref="L135:M135"/>
    <mergeCell ref="K139:O139"/>
    <mergeCell ref="K141:O141"/>
    <mergeCell ref="L136:M136"/>
    <mergeCell ref="N136:O136"/>
    <mergeCell ref="N135:O135"/>
    <mergeCell ref="C139:E139"/>
    <mergeCell ref="B126:I129"/>
    <mergeCell ref="B114:I114"/>
    <mergeCell ref="B133:I134"/>
    <mergeCell ref="F120:G120"/>
    <mergeCell ref="F121:G121"/>
    <mergeCell ref="F122:G122"/>
    <mergeCell ref="D120:E120"/>
    <mergeCell ref="D121:E121"/>
    <mergeCell ref="D122:E122"/>
    <mergeCell ref="B119:I119"/>
    <mergeCell ref="B135:E135"/>
    <mergeCell ref="B136:E136"/>
    <mergeCell ref="B137:E137"/>
    <mergeCell ref="B138:E138"/>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disablePrompts="1" count="6">
    <dataValidation type="list" allowBlank="1" showInputMessage="1" showErrorMessage="1" sqref="A35 A25" xr:uid="{2610830F-8508-4F02-A4A6-401E578A5A49}">
      <formula1>#REF!</formula1>
    </dataValidation>
    <dataValidation type="list" errorStyle="information" allowBlank="1" showInputMessage="1" showErrorMessage="1" errorTitle="UNLISTED ITEM" error="Please input customised items manually" sqref="C83:I83 A83 J77:XFD83 B77:B83" xr:uid="{227805A3-D203-44AE-9483-BFAA5260215C}">
      <formula1>$M$77:$M$82</formula1>
    </dataValidation>
    <dataValidation errorStyle="information" allowBlank="1" showInputMessage="1" showErrorMessage="1" errorTitle="UNLISTED ITEM" error="Please input customised items manually" sqref="B94:B98" xr:uid="{92AF6CB7-4A80-4E2F-8377-0310E8DEBE08}"/>
    <dataValidation type="list" errorStyle="information" allowBlank="1" showInputMessage="1" showErrorMessage="1" errorTitle="UNLISTED ITEM" error="Please input customised items manually" sqref="B67" xr:uid="{6D3193AA-436E-4FA7-B070-3C66F5C09643}">
      <formula1>$M$53:$M$64</formula1>
    </dataValidation>
    <dataValidation type="list" errorStyle="information" allowBlank="1" showInputMessage="1" showErrorMessage="1" errorTitle="UNLISTED ITEM" error="Please input customised items manually" sqref="B69:B75" xr:uid="{02EF3CC1-7087-4D7D-8081-8084F1935949}">
      <formula1>$M$69:$M$74</formula1>
    </dataValidation>
    <dataValidation type="list" errorStyle="information" allowBlank="1" showInputMessage="1" showErrorMessage="1" errorTitle="UNLISTED ITEM" error="Please input customised items manually" sqref="B53:B66" xr:uid="{D8DBBAD9-7D77-4859-A1E8-13C44E69A015}">
      <formula1>$M$53:$M$66</formula1>
    </dataValidation>
  </dataValidations>
  <hyperlinks>
    <hyperlink ref="F43" r:id="rId1" display="www.pcen.com.au" xr:uid="{5937C124-EE85-429F-9F39-183244F0E136}"/>
    <hyperlink ref="F38" r:id="rId2" display="www.pcen.com.au" xr:uid="{C0891B7D-45A6-48F3-8EA4-3A9FBF47612C}"/>
    <hyperlink ref="O43" r:id="rId3" display="www.pcen.com.au" xr:uid="{976E599C-2522-49B2-8BF6-B8C980254FE0}"/>
  </hyperlinks>
  <printOptions horizontalCentered="1"/>
  <pageMargins left="0.59055118110236227" right="0.59055118110236227" top="1.5748031496062993" bottom="0.74803149606299213" header="0.31496062992125984" footer="0.31496062992125984"/>
  <pageSetup paperSize="9" orientation="portrait" r:id="rId4"/>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5" manualBreakCount="5">
    <brk id="43" max="8" man="1"/>
    <brk id="83" max="8" man="1"/>
    <brk id="124" max="8" man="1"/>
    <brk id="168" max="8" man="1"/>
    <brk id="197" max="8" man="1"/>
  </rowBreaks>
  <drawing r:id="rId5"/>
  <legacyDrawingHF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BB6AE-3486-4357-AEF0-5FF2484AB058}">
  <sheetPr codeName="Sheet4"/>
  <dimension ref="A1:Z98"/>
  <sheetViews>
    <sheetView view="pageBreakPreview" topLeftCell="A25" zoomScale="115" zoomScaleNormal="115" zoomScaleSheetLayoutView="115" workbookViewId="0">
      <selection activeCell="J29" sqref="J29"/>
    </sheetView>
  </sheetViews>
  <sheetFormatPr defaultRowHeight="14.5" outlineLevelRow="1" x14ac:dyDescent="0.35"/>
  <cols>
    <col min="1" max="1" width="4.7265625" customWidth="1"/>
    <col min="2" max="8" width="11.26953125" customWidth="1"/>
    <col min="9" max="9" width="4.7265625" customWidth="1"/>
    <col min="12" max="18" width="10.7265625" customWidth="1"/>
    <col min="19" max="19" width="11.7265625" customWidth="1"/>
    <col min="20" max="26" width="10.7265625" customWidth="1"/>
  </cols>
  <sheetData>
    <row r="1" spans="1:20" ht="31" x14ac:dyDescent="0.35">
      <c r="A1" s="208" t="s">
        <v>0</v>
      </c>
      <c r="B1" s="208"/>
      <c r="C1" s="208"/>
      <c r="D1" s="208"/>
      <c r="E1" s="208"/>
      <c r="F1" s="208"/>
      <c r="G1" s="208"/>
      <c r="H1" s="208"/>
      <c r="I1" s="208"/>
      <c r="L1" s="29"/>
      <c r="M1" s="29"/>
      <c r="N1" s="29"/>
      <c r="O1" s="29"/>
      <c r="P1" s="29"/>
      <c r="Q1" s="29"/>
      <c r="R1" s="29"/>
      <c r="T1" s="3"/>
    </row>
    <row r="2" spans="1:20" ht="19.899999999999999" customHeight="1" x14ac:dyDescent="0.5">
      <c r="A2" s="221">
        <f xml:space="preserve"> '01-Project Info'!B1</f>
        <v>0</v>
      </c>
      <c r="B2" s="221"/>
      <c r="C2" s="221"/>
      <c r="D2" s="221"/>
      <c r="E2" s="221"/>
      <c r="F2" s="221"/>
      <c r="G2" s="221"/>
      <c r="H2" s="221"/>
      <c r="I2" s="221"/>
      <c r="L2" s="18"/>
      <c r="M2" s="220"/>
      <c r="N2" s="220"/>
      <c r="O2" s="18"/>
      <c r="P2" s="18"/>
      <c r="Q2" s="18"/>
      <c r="R2" s="18"/>
      <c r="T2" s="1"/>
    </row>
    <row r="3" spans="1:20" ht="15" customHeight="1" x14ac:dyDescent="0.35">
      <c r="C3" s="18"/>
      <c r="D3" s="18"/>
      <c r="E3" s="18"/>
      <c r="F3" s="18"/>
      <c r="G3" s="18"/>
      <c r="H3" s="18"/>
      <c r="M3" s="18"/>
      <c r="N3" s="18"/>
      <c r="O3" s="18"/>
      <c r="P3" s="18"/>
      <c r="Q3" s="18"/>
      <c r="R3" s="18"/>
    </row>
    <row r="4" spans="1:20" ht="15" customHeight="1" x14ac:dyDescent="0.35">
      <c r="A4" s="8" t="s">
        <v>390</v>
      </c>
      <c r="B4" s="8"/>
      <c r="C4" s="8"/>
      <c r="D4" s="8"/>
      <c r="E4" s="8"/>
      <c r="F4" s="8"/>
      <c r="G4" s="8"/>
      <c r="H4" s="8"/>
      <c r="I4" s="8"/>
      <c r="K4" t="s">
        <v>391</v>
      </c>
      <c r="L4" s="8"/>
      <c r="M4" s="8"/>
      <c r="N4" s="8"/>
      <c r="O4" s="8"/>
      <c r="P4" s="8"/>
      <c r="Q4" s="8"/>
      <c r="R4" s="8"/>
    </row>
    <row r="5" spans="1:20" ht="15" customHeight="1" x14ac:dyDescent="0.35">
      <c r="A5" t="s">
        <v>1</v>
      </c>
      <c r="B5" s="218" t="s">
        <v>2</v>
      </c>
      <c r="C5" s="218"/>
      <c r="D5" s="1" t="s">
        <v>3</v>
      </c>
      <c r="E5" s="218" t="s">
        <v>4</v>
      </c>
      <c r="F5" s="218"/>
      <c r="G5" s="218"/>
      <c r="I5" s="14"/>
      <c r="N5" s="1"/>
    </row>
    <row r="6" spans="1:20" ht="15" customHeight="1" x14ac:dyDescent="0.35">
      <c r="B6" s="219" t="s">
        <v>7</v>
      </c>
      <c r="C6" s="219"/>
      <c r="E6" s="21" t="s">
        <v>58</v>
      </c>
      <c r="F6" s="21"/>
      <c r="G6" s="21"/>
      <c r="L6" s="11"/>
      <c r="M6" s="11"/>
      <c r="O6" s="11"/>
      <c r="P6" s="11"/>
      <c r="Q6" s="11"/>
    </row>
    <row r="7" spans="1:20" ht="15" customHeight="1" x14ac:dyDescent="0.35">
      <c r="B7" s="218" t="s">
        <v>41</v>
      </c>
      <c r="C7" s="218"/>
      <c r="D7" s="218"/>
      <c r="E7" s="218"/>
      <c r="F7" s="218"/>
      <c r="G7" s="1"/>
      <c r="Q7" s="1"/>
    </row>
    <row r="8" spans="1:20" ht="15" customHeight="1" x14ac:dyDescent="0.35">
      <c r="B8" s="222" t="s">
        <v>6</v>
      </c>
      <c r="C8" s="222"/>
      <c r="D8" s="222"/>
      <c r="E8" s="222"/>
      <c r="F8" s="222"/>
      <c r="L8" s="27"/>
      <c r="M8" s="27"/>
      <c r="N8" s="27"/>
      <c r="O8" s="27"/>
      <c r="P8" s="27"/>
    </row>
    <row r="9" spans="1:20" ht="15" customHeight="1" x14ac:dyDescent="0.35">
      <c r="A9" s="223" t="s">
        <v>5</v>
      </c>
      <c r="B9" s="223"/>
      <c r="C9" s="223"/>
      <c r="D9" s="223"/>
      <c r="E9" s="223"/>
      <c r="F9" s="223"/>
      <c r="G9" s="223"/>
      <c r="H9" s="223"/>
      <c r="I9" s="223"/>
    </row>
    <row r="10" spans="1:20" ht="15" customHeight="1" x14ac:dyDescent="0.35">
      <c r="B10" s="69" t="s">
        <v>207</v>
      </c>
      <c r="C10" s="73"/>
      <c r="D10" s="73"/>
      <c r="E10" s="73"/>
      <c r="F10" s="73"/>
      <c r="G10" s="73"/>
      <c r="H10" s="73"/>
      <c r="I10" s="20"/>
      <c r="T10" s="1"/>
    </row>
    <row r="11" spans="1:20" ht="15" customHeight="1" x14ac:dyDescent="0.35">
      <c r="B11" s="23" t="s">
        <v>208</v>
      </c>
      <c r="C11" s="23"/>
      <c r="D11" s="23"/>
      <c r="E11" s="23"/>
      <c r="F11" s="23"/>
      <c r="G11" s="23"/>
      <c r="H11" s="23"/>
      <c r="I11" s="16"/>
    </row>
    <row r="12" spans="1:20" ht="15" customHeight="1" x14ac:dyDescent="0.35">
      <c r="B12" s="23" t="s">
        <v>203</v>
      </c>
      <c r="C12" s="23"/>
      <c r="D12" s="23"/>
      <c r="E12" s="23"/>
      <c r="F12" s="23"/>
      <c r="G12" s="23"/>
      <c r="H12" s="23"/>
      <c r="I12" s="16"/>
    </row>
    <row r="13" spans="1:20" ht="15" customHeight="1" x14ac:dyDescent="0.35"/>
    <row r="14" spans="1:20" ht="15" customHeight="1" x14ac:dyDescent="0.35">
      <c r="A14" s="182" t="s">
        <v>51</v>
      </c>
      <c r="B14" s="182"/>
      <c r="C14" s="182"/>
      <c r="D14" s="182"/>
      <c r="E14" s="182"/>
      <c r="F14" s="182"/>
      <c r="G14" s="182"/>
      <c r="H14" s="182"/>
      <c r="I14" s="182"/>
    </row>
    <row r="15" spans="1:20" ht="15" customHeight="1" x14ac:dyDescent="0.35">
      <c r="A15" s="182" t="s">
        <v>8</v>
      </c>
      <c r="B15" s="182"/>
      <c r="C15" s="182"/>
      <c r="D15" s="182"/>
      <c r="E15" s="182"/>
      <c r="F15" s="182"/>
      <c r="G15" s="182"/>
      <c r="H15" s="182"/>
      <c r="I15" s="182"/>
    </row>
    <row r="16" spans="1:20" ht="19.899999999999999" customHeight="1" x14ac:dyDescent="0.35">
      <c r="A16" s="13" t="s">
        <v>9</v>
      </c>
      <c r="B16" s="6" t="s">
        <v>375</v>
      </c>
      <c r="C16" s="6"/>
      <c r="D16" s="6"/>
      <c r="E16" s="6"/>
      <c r="F16" s="6"/>
      <c r="G16" s="6"/>
      <c r="H16" s="6"/>
      <c r="I16" s="6"/>
      <c r="K16" s="13" t="s">
        <v>9</v>
      </c>
      <c r="L16" s="6" t="s">
        <v>62</v>
      </c>
      <c r="M16" s="6"/>
      <c r="N16" s="6"/>
      <c r="O16" s="6"/>
      <c r="P16" s="6"/>
      <c r="Q16" s="6"/>
      <c r="R16" s="6"/>
      <c r="S16" s="6"/>
    </row>
    <row r="17" spans="2:26" ht="19.899999999999999" customHeight="1" x14ac:dyDescent="0.35">
      <c r="B17" s="217" t="s">
        <v>10</v>
      </c>
      <c r="C17" s="217"/>
      <c r="D17" s="217" t="s">
        <v>11</v>
      </c>
      <c r="E17" s="217"/>
      <c r="F17" s="217"/>
      <c r="G17" s="217"/>
      <c r="H17" s="217"/>
      <c r="L17" s="217" t="s">
        <v>10</v>
      </c>
      <c r="M17" s="217"/>
      <c r="N17" s="217" t="s">
        <v>11</v>
      </c>
      <c r="O17" s="217"/>
      <c r="P17" s="217"/>
      <c r="Q17" s="217"/>
      <c r="R17" s="217"/>
      <c r="T17" s="226"/>
      <c r="U17" s="226"/>
      <c r="V17" s="226"/>
      <c r="W17" s="226"/>
      <c r="X17" s="226"/>
      <c r="Y17" s="226"/>
      <c r="Z17" s="226"/>
    </row>
    <row r="18" spans="2:26" ht="45" customHeight="1" x14ac:dyDescent="0.35">
      <c r="B18" s="210" t="s">
        <v>376</v>
      </c>
      <c r="C18" s="211"/>
      <c r="D18" s="212" t="s">
        <v>279</v>
      </c>
      <c r="E18" s="213"/>
      <c r="F18" s="213"/>
      <c r="G18" s="213"/>
      <c r="H18" s="214"/>
      <c r="L18" s="210" t="s">
        <v>302</v>
      </c>
      <c r="M18" s="211"/>
      <c r="N18" s="205" t="s">
        <v>279</v>
      </c>
      <c r="O18" s="206"/>
      <c r="P18" s="206"/>
      <c r="Q18" s="206"/>
      <c r="R18" s="207"/>
      <c r="T18" s="185"/>
      <c r="U18" s="185"/>
      <c r="V18" s="180"/>
      <c r="W18" s="180"/>
      <c r="X18" s="180"/>
      <c r="Y18" s="180"/>
      <c r="Z18" s="180"/>
    </row>
    <row r="19" spans="2:26" ht="45" customHeight="1" x14ac:dyDescent="0.35">
      <c r="B19" s="210" t="s">
        <v>377</v>
      </c>
      <c r="C19" s="211"/>
      <c r="D19" s="212" t="s">
        <v>279</v>
      </c>
      <c r="E19" s="213"/>
      <c r="F19" s="213"/>
      <c r="G19" s="213"/>
      <c r="H19" s="214"/>
      <c r="L19" s="210" t="s">
        <v>289</v>
      </c>
      <c r="M19" s="211"/>
      <c r="N19" s="205" t="s">
        <v>279</v>
      </c>
      <c r="O19" s="206"/>
      <c r="P19" s="206"/>
      <c r="Q19" s="206"/>
      <c r="R19" s="207"/>
      <c r="T19" s="185"/>
      <c r="U19" s="185"/>
      <c r="V19" s="180"/>
      <c r="W19" s="180"/>
      <c r="X19" s="180"/>
      <c r="Y19" s="180"/>
      <c r="Z19" s="180"/>
    </row>
    <row r="20" spans="2:26" ht="45" customHeight="1" x14ac:dyDescent="0.35">
      <c r="B20" s="210" t="s">
        <v>378</v>
      </c>
      <c r="C20" s="211"/>
      <c r="D20" s="212" t="s">
        <v>281</v>
      </c>
      <c r="E20" s="213"/>
      <c r="F20" s="213"/>
      <c r="G20" s="213"/>
      <c r="H20" s="214"/>
      <c r="L20" s="210" t="s">
        <v>280</v>
      </c>
      <c r="M20" s="211"/>
      <c r="N20" s="205" t="s">
        <v>281</v>
      </c>
      <c r="O20" s="206"/>
      <c r="P20" s="206"/>
      <c r="Q20" s="206"/>
      <c r="R20" s="207"/>
      <c r="T20" s="185"/>
      <c r="U20" s="185"/>
      <c r="V20" s="180"/>
      <c r="W20" s="180"/>
      <c r="X20" s="180"/>
      <c r="Y20" s="180"/>
      <c r="Z20" s="180"/>
    </row>
    <row r="21" spans="2:26" ht="45" customHeight="1" x14ac:dyDescent="0.35">
      <c r="B21" s="210" t="s">
        <v>379</v>
      </c>
      <c r="C21" s="211"/>
      <c r="D21" s="212" t="s">
        <v>264</v>
      </c>
      <c r="E21" s="213"/>
      <c r="F21" s="213"/>
      <c r="G21" s="213"/>
      <c r="H21" s="214"/>
      <c r="L21" s="210" t="s">
        <v>265</v>
      </c>
      <c r="M21" s="211"/>
      <c r="N21" s="212" t="s">
        <v>264</v>
      </c>
      <c r="O21" s="213"/>
      <c r="P21" s="213"/>
      <c r="Q21" s="213"/>
      <c r="R21" s="214"/>
      <c r="T21" s="185"/>
      <c r="U21" s="185"/>
      <c r="V21" s="180"/>
      <c r="W21" s="180"/>
      <c r="X21" s="180"/>
      <c r="Y21" s="180"/>
      <c r="Z21" s="180"/>
    </row>
    <row r="22" spans="2:26" ht="45" customHeight="1" x14ac:dyDescent="0.35">
      <c r="B22" s="210" t="s">
        <v>380</v>
      </c>
      <c r="C22" s="211"/>
      <c r="D22" s="212" t="s">
        <v>267</v>
      </c>
      <c r="E22" s="213"/>
      <c r="F22" s="213"/>
      <c r="G22" s="213"/>
      <c r="H22" s="214"/>
      <c r="L22" s="210" t="s">
        <v>266</v>
      </c>
      <c r="M22" s="211"/>
      <c r="N22" s="212" t="s">
        <v>267</v>
      </c>
      <c r="O22" s="213"/>
      <c r="P22" s="213"/>
      <c r="Q22" s="213"/>
      <c r="R22" s="214"/>
      <c r="T22" s="185"/>
      <c r="U22" s="185"/>
      <c r="V22" s="180"/>
      <c r="W22" s="180"/>
      <c r="X22" s="180"/>
      <c r="Y22" s="180"/>
      <c r="Z22" s="180"/>
    </row>
    <row r="23" spans="2:26" ht="45" customHeight="1" x14ac:dyDescent="0.35">
      <c r="B23" s="210" t="s">
        <v>381</v>
      </c>
      <c r="C23" s="211"/>
      <c r="D23" s="212" t="s">
        <v>15</v>
      </c>
      <c r="E23" s="213"/>
      <c r="F23" s="213"/>
      <c r="G23" s="213"/>
      <c r="H23" s="214"/>
      <c r="L23" s="210" t="s">
        <v>268</v>
      </c>
      <c r="M23" s="211"/>
      <c r="N23" s="212" t="s">
        <v>15</v>
      </c>
      <c r="O23" s="213"/>
      <c r="P23" s="213"/>
      <c r="Q23" s="213"/>
      <c r="R23" s="214"/>
      <c r="T23" s="185"/>
      <c r="U23" s="185"/>
      <c r="V23" s="180"/>
      <c r="W23" s="180"/>
      <c r="X23" s="180"/>
      <c r="Y23" s="180"/>
      <c r="Z23" s="180"/>
    </row>
    <row r="24" spans="2:26" ht="45" customHeight="1" x14ac:dyDescent="0.35">
      <c r="B24" s="215" t="s">
        <v>382</v>
      </c>
      <c r="C24" s="215"/>
      <c r="D24" s="216" t="s">
        <v>16</v>
      </c>
      <c r="E24" s="216"/>
      <c r="F24" s="216"/>
      <c r="G24" s="216"/>
      <c r="H24" s="216"/>
      <c r="L24" s="215" t="s">
        <v>12</v>
      </c>
      <c r="M24" s="215"/>
      <c r="N24" s="216" t="s">
        <v>16</v>
      </c>
      <c r="O24" s="216"/>
      <c r="P24" s="216"/>
      <c r="Q24" s="216"/>
      <c r="R24" s="216"/>
      <c r="T24" s="185"/>
      <c r="U24" s="185"/>
      <c r="V24" s="180"/>
      <c r="W24" s="180"/>
      <c r="X24" s="180"/>
      <c r="Y24" s="180"/>
      <c r="Z24" s="180"/>
    </row>
    <row r="25" spans="2:26" ht="45" customHeight="1" x14ac:dyDescent="0.35">
      <c r="B25" s="215" t="s">
        <v>383</v>
      </c>
      <c r="C25" s="215"/>
      <c r="D25" s="216" t="s">
        <v>283</v>
      </c>
      <c r="E25" s="216"/>
      <c r="F25" s="216"/>
      <c r="G25" s="216"/>
      <c r="H25" s="216"/>
      <c r="L25" s="215" t="s">
        <v>282</v>
      </c>
      <c r="M25" s="215"/>
      <c r="N25" s="216" t="s">
        <v>283</v>
      </c>
      <c r="O25" s="216"/>
      <c r="P25" s="216"/>
      <c r="Q25" s="216"/>
      <c r="R25" s="216"/>
      <c r="T25" s="185"/>
      <c r="U25" s="185"/>
      <c r="V25" s="180"/>
      <c r="W25" s="180"/>
      <c r="X25" s="180"/>
      <c r="Y25" s="180"/>
      <c r="Z25" s="180"/>
    </row>
    <row r="26" spans="2:26" ht="45" customHeight="1" x14ac:dyDescent="0.35">
      <c r="B26" s="210" t="s">
        <v>384</v>
      </c>
      <c r="C26" s="211"/>
      <c r="D26" s="212" t="s">
        <v>270</v>
      </c>
      <c r="E26" s="213"/>
      <c r="F26" s="213"/>
      <c r="G26" s="213"/>
      <c r="H26" s="214"/>
      <c r="L26" s="210" t="s">
        <v>269</v>
      </c>
      <c r="M26" s="211"/>
      <c r="N26" s="212" t="s">
        <v>270</v>
      </c>
      <c r="O26" s="213"/>
      <c r="P26" s="213"/>
      <c r="Q26" s="213"/>
      <c r="R26" s="214"/>
      <c r="T26" s="185"/>
      <c r="U26" s="185"/>
      <c r="V26" s="180"/>
      <c r="W26" s="180"/>
      <c r="X26" s="180"/>
      <c r="Y26" s="180"/>
      <c r="Z26" s="180"/>
    </row>
    <row r="27" spans="2:26" ht="45" customHeight="1" x14ac:dyDescent="0.35">
      <c r="B27" s="210" t="s">
        <v>385</v>
      </c>
      <c r="C27" s="211"/>
      <c r="D27" s="212" t="s">
        <v>17</v>
      </c>
      <c r="E27" s="213"/>
      <c r="F27" s="213"/>
      <c r="G27" s="213"/>
      <c r="H27" s="214"/>
      <c r="L27" s="210" t="s">
        <v>13</v>
      </c>
      <c r="M27" s="211"/>
      <c r="N27" s="212" t="s">
        <v>17</v>
      </c>
      <c r="O27" s="213"/>
      <c r="P27" s="213"/>
      <c r="Q27" s="213"/>
      <c r="R27" s="214"/>
      <c r="T27" s="20"/>
      <c r="U27" s="20"/>
      <c r="V27" s="123"/>
      <c r="W27" s="123"/>
      <c r="X27" s="123"/>
      <c r="Y27" s="123"/>
      <c r="Z27" s="123"/>
    </row>
    <row r="28" spans="2:26" ht="45" customHeight="1" x14ac:dyDescent="0.35">
      <c r="B28" s="215" t="s">
        <v>386</v>
      </c>
      <c r="C28" s="215"/>
      <c r="D28" s="216" t="s">
        <v>285</v>
      </c>
      <c r="E28" s="216"/>
      <c r="F28" s="216"/>
      <c r="G28" s="216"/>
      <c r="H28" s="216"/>
      <c r="L28" s="215" t="s">
        <v>271</v>
      </c>
      <c r="M28" s="215"/>
      <c r="N28" s="216" t="s">
        <v>285</v>
      </c>
      <c r="O28" s="216"/>
      <c r="P28" s="216"/>
      <c r="Q28" s="216"/>
      <c r="R28" s="216"/>
      <c r="T28" s="185"/>
      <c r="U28" s="185"/>
      <c r="V28" s="180"/>
      <c r="W28" s="180"/>
      <c r="X28" s="180"/>
      <c r="Y28" s="180"/>
      <c r="Z28" s="180"/>
    </row>
    <row r="29" spans="2:26" ht="45" customHeight="1" x14ac:dyDescent="0.35">
      <c r="B29" s="210" t="s">
        <v>387</v>
      </c>
      <c r="C29" s="211"/>
      <c r="D29" s="212" t="s">
        <v>273</v>
      </c>
      <c r="E29" s="213"/>
      <c r="F29" s="213"/>
      <c r="G29" s="213"/>
      <c r="H29" s="214"/>
      <c r="I29" s="6"/>
      <c r="L29" s="210" t="s">
        <v>272</v>
      </c>
      <c r="M29" s="211"/>
      <c r="N29" s="216" t="s">
        <v>284</v>
      </c>
      <c r="O29" s="216"/>
      <c r="P29" s="216"/>
      <c r="Q29" s="216"/>
      <c r="R29" s="216"/>
    </row>
    <row r="30" spans="2:26" ht="45" customHeight="1" x14ac:dyDescent="0.35">
      <c r="B30" s="189" t="s">
        <v>388</v>
      </c>
      <c r="C30" s="191"/>
      <c r="D30" s="205" t="s">
        <v>277</v>
      </c>
      <c r="E30" s="206"/>
      <c r="F30" s="206"/>
      <c r="G30" s="206"/>
      <c r="H30" s="207"/>
      <c r="I30" s="6"/>
      <c r="L30" s="189" t="s">
        <v>14</v>
      </c>
      <c r="M30" s="191"/>
      <c r="N30" s="205" t="s">
        <v>389</v>
      </c>
      <c r="O30" s="206"/>
      <c r="P30" s="206"/>
      <c r="Q30" s="206"/>
      <c r="R30" s="207"/>
      <c r="S30" s="1"/>
    </row>
    <row r="31" spans="2:26" ht="45" customHeight="1" outlineLevel="1" x14ac:dyDescent="0.35">
      <c r="B31" s="189" t="s">
        <v>396</v>
      </c>
      <c r="C31" s="191"/>
      <c r="D31" s="205" t="s">
        <v>397</v>
      </c>
      <c r="E31" s="206"/>
      <c r="F31" s="206"/>
      <c r="G31" s="206"/>
      <c r="H31" s="207"/>
      <c r="I31" s="6"/>
      <c r="K31" s="12"/>
      <c r="L31" s="189"/>
      <c r="M31" s="191"/>
      <c r="N31" s="205"/>
      <c r="O31" s="206"/>
      <c r="P31" s="206"/>
      <c r="Q31" s="206"/>
      <c r="R31" s="207"/>
    </row>
    <row r="32" spans="2:26" ht="15" customHeight="1" x14ac:dyDescent="0.35">
      <c r="B32" s="6"/>
      <c r="C32" s="6"/>
      <c r="D32" s="6"/>
      <c r="E32" s="6"/>
      <c r="F32" s="6"/>
      <c r="G32" s="6"/>
      <c r="H32" s="6"/>
      <c r="I32" s="6"/>
      <c r="K32" s="12"/>
    </row>
    <row r="33" spans="1:26" ht="34.9" customHeight="1" x14ac:dyDescent="0.35">
      <c r="A33" s="13" t="s">
        <v>9</v>
      </c>
      <c r="B33" s="180" t="s">
        <v>288</v>
      </c>
      <c r="C33" s="180"/>
      <c r="D33" s="180"/>
      <c r="E33" s="180"/>
      <c r="F33" s="180"/>
      <c r="G33" s="180"/>
      <c r="H33" s="180"/>
      <c r="I33" s="180"/>
    </row>
    <row r="34" spans="1:26" ht="19.899999999999999" customHeight="1" x14ac:dyDescent="0.35">
      <c r="B34" s="217" t="s">
        <v>40</v>
      </c>
      <c r="C34" s="217"/>
      <c r="D34" s="217" t="s">
        <v>11</v>
      </c>
      <c r="E34" s="217"/>
      <c r="F34" s="217"/>
      <c r="G34" s="217"/>
      <c r="H34" s="217"/>
      <c r="L34" s="224" t="s">
        <v>40</v>
      </c>
      <c r="M34" s="224"/>
      <c r="N34" s="224" t="s">
        <v>11</v>
      </c>
      <c r="O34" s="224"/>
      <c r="P34" s="224"/>
      <c r="Q34" s="224"/>
      <c r="R34" s="224"/>
    </row>
    <row r="35" spans="1:26" ht="30" customHeight="1" x14ac:dyDescent="0.35">
      <c r="B35" s="215" t="s">
        <v>53</v>
      </c>
      <c r="C35" s="215"/>
      <c r="D35" s="216" t="s">
        <v>42</v>
      </c>
      <c r="E35" s="216"/>
      <c r="F35" s="216"/>
      <c r="G35" s="216"/>
      <c r="H35" s="216"/>
      <c r="L35" s="215" t="s">
        <v>53</v>
      </c>
      <c r="M35" s="215"/>
      <c r="N35" s="216" t="s">
        <v>42</v>
      </c>
      <c r="O35" s="216"/>
      <c r="P35" s="216"/>
      <c r="Q35" s="216"/>
      <c r="R35" s="216"/>
    </row>
    <row r="36" spans="1:26" ht="30" customHeight="1" x14ac:dyDescent="0.35">
      <c r="B36" s="215" t="s">
        <v>54</v>
      </c>
      <c r="C36" s="215"/>
      <c r="D36" s="216" t="s">
        <v>43</v>
      </c>
      <c r="E36" s="216"/>
      <c r="F36" s="216"/>
      <c r="G36" s="216"/>
      <c r="H36" s="216"/>
      <c r="L36" s="215" t="s">
        <v>54</v>
      </c>
      <c r="M36" s="215"/>
      <c r="N36" s="216" t="s">
        <v>43</v>
      </c>
      <c r="O36" s="216"/>
      <c r="P36" s="216"/>
      <c r="Q36" s="216"/>
      <c r="R36" s="216"/>
    </row>
    <row r="37" spans="1:26" ht="30" customHeight="1" x14ac:dyDescent="0.35">
      <c r="B37" s="215" t="s">
        <v>55</v>
      </c>
      <c r="C37" s="215"/>
      <c r="D37" s="216" t="s">
        <v>44</v>
      </c>
      <c r="E37" s="216"/>
      <c r="F37" s="216"/>
      <c r="G37" s="216"/>
      <c r="H37" s="216"/>
      <c r="L37" s="215" t="s">
        <v>55</v>
      </c>
      <c r="M37" s="215"/>
      <c r="N37" s="216" t="s">
        <v>44</v>
      </c>
      <c r="O37" s="216"/>
      <c r="P37" s="216"/>
      <c r="Q37" s="216"/>
      <c r="R37" s="216"/>
    </row>
    <row r="38" spans="1:26" ht="30" customHeight="1" x14ac:dyDescent="0.35">
      <c r="B38" s="215" t="s">
        <v>392</v>
      </c>
      <c r="C38" s="215"/>
      <c r="D38" s="216" t="s">
        <v>393</v>
      </c>
      <c r="E38" s="216"/>
      <c r="F38" s="216"/>
      <c r="G38" s="216"/>
      <c r="H38" s="216"/>
      <c r="L38" s="176" t="s">
        <v>56</v>
      </c>
      <c r="M38" s="177"/>
      <c r="N38" s="205" t="s">
        <v>45</v>
      </c>
      <c r="O38" s="206"/>
      <c r="P38" s="206"/>
      <c r="Q38" s="206"/>
      <c r="R38" s="207"/>
    </row>
    <row r="39" spans="1:26" ht="30" customHeight="1" outlineLevel="1" x14ac:dyDescent="0.35">
      <c r="B39" s="215" t="s">
        <v>394</v>
      </c>
      <c r="C39" s="215"/>
      <c r="D39" s="216" t="s">
        <v>395</v>
      </c>
      <c r="E39" s="216"/>
      <c r="F39" s="216"/>
      <c r="G39" s="216"/>
      <c r="H39" s="216"/>
      <c r="L39" s="176" t="s">
        <v>57</v>
      </c>
      <c r="M39" s="177"/>
      <c r="N39" s="205" t="s">
        <v>46</v>
      </c>
      <c r="O39" s="206"/>
      <c r="P39" s="206"/>
      <c r="Q39" s="206"/>
      <c r="R39" s="207"/>
    </row>
    <row r="40" spans="1:26" ht="30" customHeight="1" outlineLevel="1" x14ac:dyDescent="0.35">
      <c r="B40" s="215"/>
      <c r="C40" s="215"/>
      <c r="D40" s="216"/>
      <c r="E40" s="216"/>
      <c r="F40" s="216"/>
      <c r="G40" s="216"/>
      <c r="H40" s="216"/>
      <c r="L40" s="189" t="s">
        <v>275</v>
      </c>
      <c r="M40" s="191"/>
      <c r="N40" s="205" t="s">
        <v>274</v>
      </c>
      <c r="O40" s="206"/>
      <c r="P40" s="206"/>
      <c r="Q40" s="206"/>
      <c r="R40" s="207"/>
    </row>
    <row r="41" spans="1:26" ht="30" customHeight="1" outlineLevel="1" x14ac:dyDescent="0.35">
      <c r="B41" s="225"/>
      <c r="C41" s="225"/>
      <c r="D41" s="225"/>
      <c r="E41" s="225"/>
      <c r="F41" s="225"/>
      <c r="G41" s="225"/>
      <c r="H41" s="225"/>
      <c r="L41" s="215" t="s">
        <v>392</v>
      </c>
      <c r="M41" s="215"/>
      <c r="N41" s="216" t="s">
        <v>393</v>
      </c>
      <c r="O41" s="216"/>
      <c r="P41" s="216"/>
      <c r="Q41" s="216"/>
      <c r="R41" s="216"/>
    </row>
    <row r="42" spans="1:26" ht="15" customHeight="1" x14ac:dyDescent="0.35">
      <c r="A42" s="6"/>
      <c r="L42" s="215" t="s">
        <v>394</v>
      </c>
      <c r="M42" s="215"/>
      <c r="N42" s="216" t="s">
        <v>395</v>
      </c>
      <c r="O42" s="216"/>
      <c r="P42" s="216"/>
      <c r="Q42" s="216"/>
      <c r="R42" s="216"/>
      <c r="T42" s="20"/>
      <c r="U42" s="20"/>
      <c r="V42" s="123"/>
      <c r="W42" s="123"/>
      <c r="X42" s="123"/>
      <c r="Y42" s="123"/>
      <c r="Z42" s="123"/>
    </row>
    <row r="43" spans="1:26" ht="19.899999999999999" customHeight="1" x14ac:dyDescent="0.35">
      <c r="A43" s="6" t="s">
        <v>18</v>
      </c>
      <c r="L43" s="16"/>
      <c r="M43" s="132"/>
      <c r="N43" s="209"/>
      <c r="O43" s="209"/>
      <c r="P43" s="209"/>
      <c r="Q43" s="209"/>
      <c r="R43" s="209"/>
      <c r="T43" s="20"/>
      <c r="U43" s="20"/>
      <c r="V43" s="123"/>
      <c r="W43" s="123"/>
      <c r="X43" s="123"/>
      <c r="Y43" s="123"/>
      <c r="Z43" s="123"/>
    </row>
    <row r="44" spans="1:26" ht="19.899999999999999" customHeight="1" x14ac:dyDescent="0.35">
      <c r="B44" s="217" t="s">
        <v>204</v>
      </c>
      <c r="C44" s="217"/>
      <c r="D44" s="217" t="s">
        <v>201</v>
      </c>
      <c r="E44" s="217"/>
      <c r="F44" s="217"/>
      <c r="G44" s="217"/>
      <c r="H44" s="78" t="s">
        <v>202</v>
      </c>
      <c r="M44" s="20"/>
      <c r="N44" s="180"/>
      <c r="O44" s="180"/>
      <c r="P44" s="180"/>
      <c r="Q44" s="180"/>
      <c r="R44" s="180"/>
    </row>
    <row r="45" spans="1:26" ht="15" customHeight="1" x14ac:dyDescent="0.35">
      <c r="B45" s="204" t="str">
        <f>IF('01-Project Info'!A26=0, " ", '01-Project Info'!A26)</f>
        <v>M-000</v>
      </c>
      <c r="C45" s="204"/>
      <c r="D45" s="204" t="str">
        <f>IF('01-Project Info'!B26=0, " ", '01-Project Info'!B26)</f>
        <v>Cover Sheet</v>
      </c>
      <c r="E45" s="204"/>
      <c r="F45" s="204"/>
      <c r="G45" s="204"/>
      <c r="H45" s="79" t="str">
        <f>IF('01-Project Info'!C26=0, " ", '01-Project Info'!C26)</f>
        <v>A</v>
      </c>
      <c r="L45" s="16"/>
      <c r="M45" s="20"/>
      <c r="N45" s="180"/>
      <c r="O45" s="180"/>
      <c r="P45" s="180"/>
      <c r="Q45" s="180"/>
      <c r="R45" s="180"/>
    </row>
    <row r="46" spans="1:26" ht="15" customHeight="1" x14ac:dyDescent="0.35">
      <c r="B46" s="204" t="str">
        <f>IF('01-Project Info'!A27=0, " ", '01-Project Info'!A27)</f>
        <v>M-001</v>
      </c>
      <c r="C46" s="204"/>
      <c r="D46" s="204" t="str">
        <f>IF('01-Project Info'!B27=0, " ", '01-Project Info'!B27)</f>
        <v>Tenancy Level Layout</v>
      </c>
      <c r="E46" s="204"/>
      <c r="F46" s="204"/>
      <c r="G46" s="204"/>
      <c r="H46" s="79" t="str">
        <f>IF('01-Project Info'!C27=0, " ", '01-Project Info'!C27)</f>
        <v>A</v>
      </c>
      <c r="L46" s="185"/>
      <c r="M46" s="185"/>
      <c r="N46" s="180"/>
      <c r="O46" s="180"/>
      <c r="P46" s="180"/>
      <c r="Q46" s="180"/>
      <c r="R46" s="180"/>
    </row>
    <row r="47" spans="1:26" ht="15" customHeight="1" x14ac:dyDescent="0.35">
      <c r="B47" s="204" t="str">
        <f>IF('01-Project Info'!A28=0, " ", '01-Project Info'!A28)</f>
        <v>M-002</v>
      </c>
      <c r="C47" s="204"/>
      <c r="D47" s="204" t="str">
        <f>IF('01-Project Info'!B28=0, " ", '01-Project Info'!B28)</f>
        <v>Roof Layout</v>
      </c>
      <c r="E47" s="204"/>
      <c r="F47" s="204"/>
      <c r="G47" s="204"/>
      <c r="H47" s="79" t="str">
        <f>IF('01-Project Info'!C28=0, " ", '01-Project Info'!C28)</f>
        <v>A</v>
      </c>
      <c r="L47" s="185"/>
      <c r="M47" s="185"/>
      <c r="N47" s="180"/>
      <c r="O47" s="180"/>
      <c r="P47" s="180"/>
      <c r="Q47" s="180"/>
      <c r="R47" s="180"/>
    </row>
    <row r="48" spans="1:26" ht="15" hidden="1" customHeight="1" outlineLevel="1" x14ac:dyDescent="0.35">
      <c r="B48" s="204" t="str">
        <f>IF('01-Project Info'!A29=0, " ", '01-Project Info'!A29)</f>
        <v xml:space="preserve"> </v>
      </c>
      <c r="C48" s="204"/>
      <c r="D48" s="204" t="str">
        <f>IF('01-Project Info'!B29=0, " ", '01-Project Info'!B29)</f>
        <v xml:space="preserve"> </v>
      </c>
      <c r="E48" s="204"/>
      <c r="F48" s="204"/>
      <c r="G48" s="204"/>
      <c r="H48" s="79" t="str">
        <f>IF('01-Project Info'!C29=0, " ", '01-Project Info'!C29)</f>
        <v xml:space="preserve"> </v>
      </c>
      <c r="L48" s="185"/>
      <c r="M48" s="185"/>
      <c r="N48" s="180"/>
      <c r="O48" s="180"/>
      <c r="P48" s="180"/>
      <c r="Q48" s="180"/>
      <c r="R48" s="180"/>
    </row>
    <row r="49" spans="1:18" ht="15" hidden="1" customHeight="1" outlineLevel="1" x14ac:dyDescent="0.35">
      <c r="B49" s="204" t="str">
        <f>IF('01-Project Info'!A30=0, " ", '01-Project Info'!A30)</f>
        <v xml:space="preserve"> </v>
      </c>
      <c r="C49" s="204"/>
      <c r="D49" s="204" t="str">
        <f>IF('01-Project Info'!B30=0, " ", '01-Project Info'!B30)</f>
        <v xml:space="preserve"> </v>
      </c>
      <c r="E49" s="204"/>
      <c r="F49" s="204"/>
      <c r="G49" s="204"/>
      <c r="H49" s="79" t="str">
        <f>IF('01-Project Info'!C30=0, " ", '01-Project Info'!C30)</f>
        <v xml:space="preserve"> </v>
      </c>
      <c r="L49" s="185"/>
      <c r="M49" s="185"/>
      <c r="N49" s="180"/>
      <c r="O49" s="180"/>
      <c r="P49" s="180"/>
      <c r="Q49" s="180"/>
      <c r="R49" s="180"/>
    </row>
    <row r="50" spans="1:18" ht="15" hidden="1" customHeight="1" outlineLevel="1" x14ac:dyDescent="0.35">
      <c r="B50" s="204" t="str">
        <f>IF('01-Project Info'!A31=0, " ", '01-Project Info'!A31)</f>
        <v xml:space="preserve"> </v>
      </c>
      <c r="C50" s="204"/>
      <c r="D50" s="204" t="str">
        <f>IF('01-Project Info'!B31=0, " ", '01-Project Info'!B31)</f>
        <v xml:space="preserve"> </v>
      </c>
      <c r="E50" s="204"/>
      <c r="F50" s="204"/>
      <c r="G50" s="204"/>
      <c r="H50" s="79" t="str">
        <f>IF('01-Project Info'!C31=0, " ", '01-Project Info'!C31)</f>
        <v xml:space="preserve"> </v>
      </c>
      <c r="L50" s="185"/>
      <c r="M50" s="185"/>
      <c r="N50" s="180"/>
      <c r="O50" s="180"/>
      <c r="P50" s="180"/>
      <c r="Q50" s="180"/>
      <c r="R50" s="180"/>
    </row>
    <row r="51" spans="1:18" ht="15" hidden="1" customHeight="1" outlineLevel="1" x14ac:dyDescent="0.35">
      <c r="B51" s="204" t="str">
        <f>IF('01-Project Info'!A32=0, " ", '01-Project Info'!A32)</f>
        <v xml:space="preserve"> </v>
      </c>
      <c r="C51" s="204"/>
      <c r="D51" s="204" t="str">
        <f>IF('01-Project Info'!B32=0, " ", '01-Project Info'!B32)</f>
        <v xml:space="preserve"> </v>
      </c>
      <c r="E51" s="204"/>
      <c r="F51" s="204"/>
      <c r="G51" s="204"/>
      <c r="H51" s="79" t="str">
        <f>IF('01-Project Info'!C32=0, " ", '01-Project Info'!C32)</f>
        <v xml:space="preserve"> </v>
      </c>
      <c r="L51" s="185"/>
      <c r="M51" s="185"/>
      <c r="N51" s="180"/>
      <c r="O51" s="180"/>
      <c r="P51" s="180"/>
      <c r="Q51" s="180"/>
      <c r="R51" s="180"/>
    </row>
    <row r="52" spans="1:18" ht="15" hidden="1" customHeight="1" outlineLevel="1" x14ac:dyDescent="0.35">
      <c r="B52" s="204" t="str">
        <f>IF('01-Project Info'!A33=0, " ", '01-Project Info'!A33)</f>
        <v xml:space="preserve"> </v>
      </c>
      <c r="C52" s="204"/>
      <c r="D52" s="204" t="str">
        <f>IF('01-Project Info'!B33=0, " ", '01-Project Info'!B33)</f>
        <v xml:space="preserve"> </v>
      </c>
      <c r="E52" s="204"/>
      <c r="F52" s="204"/>
      <c r="G52" s="204"/>
      <c r="H52" s="79" t="str">
        <f>IF('01-Project Info'!C33=0, " ", '01-Project Info'!C33)</f>
        <v xml:space="preserve"> </v>
      </c>
      <c r="L52" s="185"/>
      <c r="M52" s="185"/>
      <c r="N52" s="180"/>
      <c r="O52" s="180"/>
      <c r="P52" s="180"/>
      <c r="Q52" s="180"/>
      <c r="R52" s="180"/>
    </row>
    <row r="53" spans="1:18" ht="15" hidden="1" customHeight="1" outlineLevel="1" x14ac:dyDescent="0.35">
      <c r="B53" s="204" t="str">
        <f>IF('01-Project Info'!A34=0, " ", '01-Project Info'!A34)</f>
        <v xml:space="preserve"> </v>
      </c>
      <c r="C53" s="204"/>
      <c r="D53" s="204" t="str">
        <f>IF('01-Project Info'!B34=0, " ", '01-Project Info'!B34)</f>
        <v xml:space="preserve"> </v>
      </c>
      <c r="E53" s="204"/>
      <c r="F53" s="204"/>
      <c r="G53" s="204"/>
      <c r="H53" s="79" t="str">
        <f>IF('01-Project Info'!C34=0, " ", '01-Project Info'!C34)</f>
        <v xml:space="preserve"> </v>
      </c>
      <c r="L53" s="185"/>
      <c r="M53" s="185"/>
      <c r="N53" s="180"/>
      <c r="O53" s="180"/>
      <c r="P53" s="180"/>
      <c r="Q53" s="180"/>
      <c r="R53" s="180"/>
    </row>
    <row r="54" spans="1:18" ht="15" hidden="1" customHeight="1" outlineLevel="1" x14ac:dyDescent="0.35">
      <c r="B54" s="204" t="str">
        <f>IF('01-Project Info'!A35=0, " ", '01-Project Info'!A35)</f>
        <v xml:space="preserve"> </v>
      </c>
      <c r="C54" s="204"/>
      <c r="D54" s="204" t="str">
        <f>IF('01-Project Info'!B35=0, " ", '01-Project Info'!B35)</f>
        <v xml:space="preserve"> </v>
      </c>
      <c r="E54" s="204"/>
      <c r="F54" s="204"/>
      <c r="G54" s="204"/>
      <c r="H54" s="79" t="str">
        <f>IF('01-Project Info'!C35=0, " ", '01-Project Info'!C35)</f>
        <v xml:space="preserve"> </v>
      </c>
      <c r="L54" s="185"/>
      <c r="M54" s="185"/>
      <c r="N54" s="180"/>
      <c r="O54" s="180"/>
      <c r="P54" s="180"/>
      <c r="Q54" s="180"/>
      <c r="R54" s="180"/>
    </row>
    <row r="55" spans="1:18" ht="15" hidden="1" customHeight="1" outlineLevel="1" x14ac:dyDescent="0.35">
      <c r="B55" s="204" t="str">
        <f>IF('01-Project Info'!A36=0, " ", '01-Project Info'!A36)</f>
        <v xml:space="preserve"> </v>
      </c>
      <c r="C55" s="204"/>
      <c r="D55" s="204" t="str">
        <f>IF('01-Project Info'!B36=0, " ", '01-Project Info'!B36)</f>
        <v xml:space="preserve"> </v>
      </c>
      <c r="E55" s="204"/>
      <c r="F55" s="204"/>
      <c r="G55" s="204"/>
      <c r="H55" s="79" t="str">
        <f>IF('01-Project Info'!C36=0, " ", '01-Project Info'!C36)</f>
        <v xml:space="preserve"> </v>
      </c>
      <c r="L55" s="185"/>
      <c r="M55" s="185"/>
      <c r="N55" s="180"/>
      <c r="O55" s="180"/>
      <c r="P55" s="180"/>
      <c r="Q55" s="180"/>
      <c r="R55" s="180"/>
    </row>
    <row r="56" spans="1:18" ht="15" hidden="1" customHeight="1" outlineLevel="1" x14ac:dyDescent="0.35">
      <c r="B56" s="204" t="str">
        <f>IF('01-Project Info'!A37=0, " ", '01-Project Info'!A37)</f>
        <v xml:space="preserve"> </v>
      </c>
      <c r="C56" s="204"/>
      <c r="D56" s="204" t="str">
        <f>IF('01-Project Info'!B37=0, " ", '01-Project Info'!B37)</f>
        <v xml:space="preserve"> </v>
      </c>
      <c r="E56" s="204"/>
      <c r="F56" s="204"/>
      <c r="G56" s="204"/>
      <c r="H56" s="79" t="str">
        <f>IF('01-Project Info'!C37=0, " ", '01-Project Info'!C37)</f>
        <v xml:space="preserve"> </v>
      </c>
      <c r="L56" s="185"/>
      <c r="M56" s="185"/>
      <c r="N56" s="180"/>
      <c r="O56" s="180"/>
      <c r="P56" s="180"/>
      <c r="Q56" s="180"/>
      <c r="R56" s="180"/>
    </row>
    <row r="57" spans="1:18" ht="15" hidden="1" customHeight="1" outlineLevel="1" x14ac:dyDescent="0.35">
      <c r="B57" s="204" t="str">
        <f>IF('01-Project Info'!A38=0, " ", '01-Project Info'!A38)</f>
        <v xml:space="preserve"> </v>
      </c>
      <c r="C57" s="204"/>
      <c r="D57" s="204" t="str">
        <f>IF('01-Project Info'!B38=0, " ", '01-Project Info'!B38)</f>
        <v xml:space="preserve"> </v>
      </c>
      <c r="E57" s="204"/>
      <c r="F57" s="204"/>
      <c r="G57" s="204"/>
      <c r="H57" s="79" t="str">
        <f>IF('01-Project Info'!C38=0, " ", '01-Project Info'!C38)</f>
        <v xml:space="preserve"> </v>
      </c>
      <c r="L57" s="185"/>
      <c r="M57" s="185"/>
      <c r="N57" s="180"/>
      <c r="O57" s="180"/>
      <c r="P57" s="180"/>
      <c r="Q57" s="180"/>
      <c r="R57" s="180"/>
    </row>
    <row r="58" spans="1:18" s="9" customFormat="1" ht="15" hidden="1" customHeight="1" outlineLevel="1" x14ac:dyDescent="0.35">
      <c r="B58" s="204" t="str">
        <f>IF('01-Project Info'!A39=0, " ", '01-Project Info'!A39)</f>
        <v xml:space="preserve"> </v>
      </c>
      <c r="C58" s="204"/>
      <c r="D58" s="204" t="str">
        <f>IF('01-Project Info'!B39=0, " ", '01-Project Info'!B39)</f>
        <v xml:space="preserve"> </v>
      </c>
      <c r="E58" s="204"/>
      <c r="F58" s="204"/>
      <c r="G58" s="204"/>
      <c r="H58" s="79" t="str">
        <f>IF('01-Project Info'!C39=0, " ", '01-Project Info'!C39)</f>
        <v xml:space="preserve"> </v>
      </c>
      <c r="L58" s="185"/>
      <c r="M58" s="185"/>
      <c r="N58" s="180"/>
      <c r="O58" s="180"/>
      <c r="P58" s="180"/>
      <c r="Q58" s="180"/>
      <c r="R58" s="180"/>
    </row>
    <row r="59" spans="1:18" ht="15" hidden="1" customHeight="1" outlineLevel="1" x14ac:dyDescent="0.35">
      <c r="B59" s="204" t="str">
        <f>IF('01-Project Info'!A40=0, " ", '01-Project Info'!A40)</f>
        <v xml:space="preserve"> </v>
      </c>
      <c r="C59" s="204"/>
      <c r="D59" s="204" t="str">
        <f>IF('01-Project Info'!B40=0, " ", '01-Project Info'!B40)</f>
        <v xml:space="preserve"> </v>
      </c>
      <c r="E59" s="204"/>
      <c r="F59" s="204"/>
      <c r="G59" s="204"/>
      <c r="H59" s="79" t="str">
        <f>IF('01-Project Info'!C40=0, " ", '01-Project Info'!C40)</f>
        <v xml:space="preserve"> </v>
      </c>
      <c r="L59" s="185"/>
      <c r="M59" s="185"/>
      <c r="N59" s="180"/>
      <c r="O59" s="180"/>
      <c r="P59" s="180"/>
      <c r="Q59" s="180"/>
      <c r="R59" s="180"/>
    </row>
    <row r="60" spans="1:18" ht="15" customHeight="1" collapsed="1" x14ac:dyDescent="0.35">
      <c r="L60" s="185"/>
      <c r="M60" s="185"/>
      <c r="N60" s="180"/>
      <c r="O60" s="180"/>
      <c r="P60" s="180"/>
      <c r="Q60" s="180"/>
      <c r="R60" s="180"/>
    </row>
    <row r="61" spans="1:18" x14ac:dyDescent="0.35">
      <c r="A61" t="s">
        <v>47</v>
      </c>
      <c r="L61" s="185"/>
      <c r="M61" s="185"/>
      <c r="N61" s="180"/>
      <c r="O61" s="180"/>
      <c r="P61" s="180"/>
      <c r="Q61" s="180"/>
      <c r="R61" s="180"/>
    </row>
    <row r="62" spans="1:18" ht="15" customHeight="1" x14ac:dyDescent="0.35">
      <c r="L62" s="185"/>
      <c r="M62" s="185"/>
      <c r="N62" s="180"/>
      <c r="O62" s="180"/>
      <c r="P62" s="180"/>
      <c r="Q62" s="180"/>
      <c r="R62" s="180"/>
    </row>
    <row r="63" spans="1:18" ht="15" customHeight="1" x14ac:dyDescent="0.35">
      <c r="L63" s="185"/>
      <c r="M63" s="185"/>
      <c r="N63" s="180"/>
      <c r="O63" s="180"/>
      <c r="P63" s="180"/>
      <c r="Q63" s="180"/>
      <c r="R63" s="180"/>
    </row>
    <row r="64" spans="1:18" ht="15.5" x14ac:dyDescent="0.35">
      <c r="B64" s="10"/>
      <c r="H64" s="10"/>
      <c r="L64" s="185"/>
      <c r="M64" s="185"/>
      <c r="N64" s="180"/>
      <c r="O64" s="180"/>
      <c r="P64" s="180"/>
      <c r="Q64" s="180"/>
      <c r="R64" s="180"/>
    </row>
    <row r="65" spans="1:18" x14ac:dyDescent="0.35">
      <c r="L65" s="185"/>
      <c r="M65" s="185"/>
      <c r="N65" s="180"/>
      <c r="O65" s="180"/>
      <c r="P65" s="180"/>
      <c r="Q65" s="180"/>
      <c r="R65" s="180"/>
    </row>
    <row r="66" spans="1:18" x14ac:dyDescent="0.35">
      <c r="L66" s="185"/>
      <c r="M66" s="185"/>
      <c r="N66" s="180"/>
      <c r="O66" s="180"/>
      <c r="P66" s="180"/>
      <c r="Q66" s="180"/>
      <c r="R66" s="180"/>
    </row>
    <row r="67" spans="1:18" x14ac:dyDescent="0.35">
      <c r="A67" t="s">
        <v>48</v>
      </c>
      <c r="C67" s="70" t="s">
        <v>49</v>
      </c>
      <c r="D67" s="77"/>
      <c r="F67" t="s">
        <v>50</v>
      </c>
      <c r="G67" s="227">
        <f ca="1">TODAY()</f>
        <v>45186</v>
      </c>
      <c r="H67" s="227"/>
      <c r="L67" s="185"/>
      <c r="M67" s="185"/>
      <c r="N67" s="180"/>
      <c r="O67" s="180"/>
      <c r="P67" s="180"/>
      <c r="Q67" s="180"/>
      <c r="R67" s="180"/>
    </row>
    <row r="68" spans="1:18" x14ac:dyDescent="0.35">
      <c r="F68" s="198"/>
      <c r="G68" s="198"/>
      <c r="L68" s="185"/>
      <c r="M68" s="185"/>
      <c r="N68" s="180"/>
      <c r="O68" s="180"/>
      <c r="P68" s="180"/>
      <c r="Q68" s="180"/>
      <c r="R68" s="180"/>
    </row>
    <row r="88" ht="45" customHeight="1" x14ac:dyDescent="0.35"/>
    <row r="89" ht="45" customHeight="1" x14ac:dyDescent="0.35"/>
    <row r="90" ht="45" customHeight="1" x14ac:dyDescent="0.35"/>
    <row r="91" ht="45" customHeight="1" x14ac:dyDescent="0.35"/>
    <row r="92" ht="45" customHeight="1" x14ac:dyDescent="0.35"/>
    <row r="93" ht="45" customHeight="1" x14ac:dyDescent="0.35"/>
    <row r="94" ht="45" customHeight="1" x14ac:dyDescent="0.35"/>
    <row r="95" ht="45" customHeight="1" x14ac:dyDescent="0.35"/>
    <row r="96" ht="45" customHeight="1" x14ac:dyDescent="0.35"/>
    <row r="97" ht="45" customHeight="1" x14ac:dyDescent="0.35"/>
    <row r="98" ht="45" customHeight="1" x14ac:dyDescent="0.35"/>
  </sheetData>
  <mergeCells count="174">
    <mergeCell ref="F68:G68"/>
    <mergeCell ref="G67:H67"/>
    <mergeCell ref="B47:C47"/>
    <mergeCell ref="D47:G47"/>
    <mergeCell ref="B44:C44"/>
    <mergeCell ref="D44:G44"/>
    <mergeCell ref="B45:C45"/>
    <mergeCell ref="L24:M24"/>
    <mergeCell ref="N24:R24"/>
    <mergeCell ref="L26:M26"/>
    <mergeCell ref="N26:R26"/>
    <mergeCell ref="B46:C46"/>
    <mergeCell ref="D46:G46"/>
    <mergeCell ref="D48:G48"/>
    <mergeCell ref="B59:C59"/>
    <mergeCell ref="D59:G59"/>
    <mergeCell ref="B48:C48"/>
    <mergeCell ref="B57:C57"/>
    <mergeCell ref="B58:C58"/>
    <mergeCell ref="D45:G45"/>
    <mergeCell ref="L40:M40"/>
    <mergeCell ref="N40:R40"/>
    <mergeCell ref="L41:M41"/>
    <mergeCell ref="N41:R41"/>
    <mergeCell ref="V25:Z25"/>
    <mergeCell ref="T26:U26"/>
    <mergeCell ref="V26:Z26"/>
    <mergeCell ref="T28:U28"/>
    <mergeCell ref="L25:M25"/>
    <mergeCell ref="N25:R25"/>
    <mergeCell ref="L28:M28"/>
    <mergeCell ref="L66:M68"/>
    <mergeCell ref="N66:R68"/>
    <mergeCell ref="T25:U25"/>
    <mergeCell ref="V28:Z28"/>
    <mergeCell ref="N44:R45"/>
    <mergeCell ref="L61:M64"/>
    <mergeCell ref="N35:R35"/>
    <mergeCell ref="L46:M47"/>
    <mergeCell ref="N46:R47"/>
    <mergeCell ref="N61:R64"/>
    <mergeCell ref="N29:R29"/>
    <mergeCell ref="L58:M60"/>
    <mergeCell ref="N58:R60"/>
    <mergeCell ref="N65:R65"/>
    <mergeCell ref="L65:M65"/>
    <mergeCell ref="N39:R39"/>
    <mergeCell ref="L34:M34"/>
    <mergeCell ref="V17:Z17"/>
    <mergeCell ref="T21:U21"/>
    <mergeCell ref="V21:Z21"/>
    <mergeCell ref="T22:U22"/>
    <mergeCell ref="V22:Z22"/>
    <mergeCell ref="T23:U23"/>
    <mergeCell ref="V23:Z23"/>
    <mergeCell ref="T24:U24"/>
    <mergeCell ref="V24:Z24"/>
    <mergeCell ref="V20:Z20"/>
    <mergeCell ref="T19:U19"/>
    <mergeCell ref="V19:Z19"/>
    <mergeCell ref="T20:U20"/>
    <mergeCell ref="T17:U17"/>
    <mergeCell ref="T18:U18"/>
    <mergeCell ref="V18:Z18"/>
    <mergeCell ref="N34:R34"/>
    <mergeCell ref="L35:M35"/>
    <mergeCell ref="B38:C38"/>
    <mergeCell ref="B28:C28"/>
    <mergeCell ref="B41:C41"/>
    <mergeCell ref="D41:H41"/>
    <mergeCell ref="L36:M36"/>
    <mergeCell ref="N36:R36"/>
    <mergeCell ref="L37:M37"/>
    <mergeCell ref="N37:R37"/>
    <mergeCell ref="N38:R38"/>
    <mergeCell ref="B36:C36"/>
    <mergeCell ref="D36:H36"/>
    <mergeCell ref="B37:C37"/>
    <mergeCell ref="D37:H37"/>
    <mergeCell ref="B29:C29"/>
    <mergeCell ref="D29:H29"/>
    <mergeCell ref="L31:M31"/>
    <mergeCell ref="N31:R31"/>
    <mergeCell ref="N30:R30"/>
    <mergeCell ref="N28:R28"/>
    <mergeCell ref="L29:M29"/>
    <mergeCell ref="L30:M30"/>
    <mergeCell ref="B31:C31"/>
    <mergeCell ref="D57:G57"/>
    <mergeCell ref="D58:G58"/>
    <mergeCell ref="B39:C39"/>
    <mergeCell ref="D39:H39"/>
    <mergeCell ref="B40:C40"/>
    <mergeCell ref="D40:H40"/>
    <mergeCell ref="A9:I9"/>
    <mergeCell ref="A15:I15"/>
    <mergeCell ref="A14:I14"/>
    <mergeCell ref="B21:C21"/>
    <mergeCell ref="B17:C17"/>
    <mergeCell ref="D17:H17"/>
    <mergeCell ref="D22:H22"/>
    <mergeCell ref="D38:H38"/>
    <mergeCell ref="B26:C26"/>
    <mergeCell ref="D26:H26"/>
    <mergeCell ref="B25:C25"/>
    <mergeCell ref="D25:H25"/>
    <mergeCell ref="B30:C30"/>
    <mergeCell ref="D30:H30"/>
    <mergeCell ref="B33:I33"/>
    <mergeCell ref="B18:C18"/>
    <mergeCell ref="D18:H18"/>
    <mergeCell ref="B49:C49"/>
    <mergeCell ref="A2:I2"/>
    <mergeCell ref="D19:H19"/>
    <mergeCell ref="D20:H20"/>
    <mergeCell ref="D21:H21"/>
    <mergeCell ref="B19:C19"/>
    <mergeCell ref="B20:C20"/>
    <mergeCell ref="N17:R17"/>
    <mergeCell ref="B27:C27"/>
    <mergeCell ref="D27:H27"/>
    <mergeCell ref="B7:F7"/>
    <mergeCell ref="B8:F8"/>
    <mergeCell ref="L21:M21"/>
    <mergeCell ref="N21:R21"/>
    <mergeCell ref="N23:R23"/>
    <mergeCell ref="L17:M17"/>
    <mergeCell ref="N22:R22"/>
    <mergeCell ref="L23:M23"/>
    <mergeCell ref="B22:C22"/>
    <mergeCell ref="N20:R20"/>
    <mergeCell ref="L27:M27"/>
    <mergeCell ref="N27:R27"/>
    <mergeCell ref="L18:M18"/>
    <mergeCell ref="N18:R18"/>
    <mergeCell ref="D31:H31"/>
    <mergeCell ref="A1:I1"/>
    <mergeCell ref="N48:R57"/>
    <mergeCell ref="L48:M57"/>
    <mergeCell ref="N43:R43"/>
    <mergeCell ref="B23:C23"/>
    <mergeCell ref="D23:H23"/>
    <mergeCell ref="B24:C24"/>
    <mergeCell ref="D24:H24"/>
    <mergeCell ref="L22:M22"/>
    <mergeCell ref="B34:C34"/>
    <mergeCell ref="D34:H34"/>
    <mergeCell ref="B35:C35"/>
    <mergeCell ref="D35:H35"/>
    <mergeCell ref="E5:G5"/>
    <mergeCell ref="B6:C6"/>
    <mergeCell ref="B5:C5"/>
    <mergeCell ref="M2:N2"/>
    <mergeCell ref="D28:H28"/>
    <mergeCell ref="L19:M19"/>
    <mergeCell ref="N19:R19"/>
    <mergeCell ref="L20:M20"/>
    <mergeCell ref="L42:M42"/>
    <mergeCell ref="N42:R42"/>
    <mergeCell ref="D49:G49"/>
    <mergeCell ref="B55:C55"/>
    <mergeCell ref="D55:G55"/>
    <mergeCell ref="B56:C56"/>
    <mergeCell ref="D56:G56"/>
    <mergeCell ref="B50:C50"/>
    <mergeCell ref="D50:G50"/>
    <mergeCell ref="B51:C51"/>
    <mergeCell ref="D51:G51"/>
    <mergeCell ref="B52:C52"/>
    <mergeCell ref="D52:G52"/>
    <mergeCell ref="B53:C53"/>
    <mergeCell ref="D53:G53"/>
    <mergeCell ref="B54:C54"/>
    <mergeCell ref="D54:G54"/>
  </mergeCells>
  <phoneticPr fontId="3" type="noConversion"/>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&amp;L&amp;G&amp;R&amp;"-,Bold"ABN&amp;"-,Regular": 366 2772 4029
&amp;"-,Bold"A&amp;"-,Regular": Suite 802, 299 Sussex St, Sydney    
&amp;"-,Bold"E: &amp;"-,Regular"admin@pcen.com.au
&amp;"-,Bold"W: &amp;"-,Regular"www.pcen.com.au
&amp;"-,Bold"M: &amp;"-,Regular"0426 076 689             </oddHeader>
    <oddFooter>&amp;LPremium Consulting Engineers&amp;CMechanical Design Certificate&amp;RPage &amp;P of &amp;N</oddFooter>
  </headerFooter>
  <rowBreaks count="1" manualBreakCount="1">
    <brk id="25" max="8" man="1"/>
  </rowBreaks>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40A2-6DCB-4F7A-BF82-DD6AC71D2658}">
  <sheetPr codeName="Sheet5"/>
  <dimension ref="A1:U47"/>
  <sheetViews>
    <sheetView view="pageBreakPreview" topLeftCell="A8" zoomScaleNormal="100" zoomScaleSheetLayoutView="100" zoomScalePageLayoutView="85" workbookViewId="0">
      <selection activeCell="J4" sqref="J4"/>
    </sheetView>
  </sheetViews>
  <sheetFormatPr defaultRowHeight="14.5" x14ac:dyDescent="0.35"/>
  <cols>
    <col min="1" max="6" width="7.1796875" customWidth="1"/>
    <col min="7" max="10" width="11.7265625" customWidth="1"/>
    <col min="12" max="12" width="8.7265625" customWidth="1"/>
    <col min="13" max="17" width="7.7265625" customWidth="1"/>
    <col min="18" max="18" width="8.7265625" customWidth="1"/>
    <col min="19" max="19" width="7.7265625" customWidth="1"/>
    <col min="20" max="21" width="10.26953125" customWidth="1"/>
  </cols>
  <sheetData>
    <row r="1" spans="1:21" ht="15" customHeight="1" x14ac:dyDescent="0.35"/>
    <row r="2" spans="1:21" ht="30" x14ac:dyDescent="0.35">
      <c r="C2" s="29"/>
      <c r="D2" s="29"/>
      <c r="E2" s="29"/>
      <c r="F2" s="89" t="s">
        <v>165</v>
      </c>
      <c r="G2" s="29"/>
      <c r="H2" s="29"/>
      <c r="I2" s="29"/>
      <c r="M2" s="228"/>
      <c r="N2" s="228"/>
      <c r="O2" s="228"/>
      <c r="P2" s="228"/>
      <c r="Q2" s="228"/>
      <c r="R2" s="228"/>
      <c r="S2" s="228"/>
      <c r="T2" s="228"/>
    </row>
    <row r="3" spans="1:21" ht="15" customHeight="1" x14ac:dyDescent="0.35">
      <c r="H3" s="175" t="s">
        <v>372</v>
      </c>
      <c r="I3" s="141"/>
    </row>
    <row r="4" spans="1:21" ht="15" customHeight="1" x14ac:dyDescent="0.35">
      <c r="A4" s="43" t="s">
        <v>154</v>
      </c>
      <c r="D4" s="44"/>
      <c r="E4" s="44"/>
      <c r="F4" s="44"/>
      <c r="H4" s="45" t="s">
        <v>63</v>
      </c>
      <c r="J4" s="157"/>
      <c r="K4" s="148"/>
      <c r="L4" s="43"/>
      <c r="M4" s="44"/>
      <c r="N4" s="44"/>
      <c r="O4" s="44"/>
      <c r="P4" s="44"/>
      <c r="Q4" s="44"/>
      <c r="S4" s="45"/>
      <c r="T4" s="198"/>
      <c r="U4" s="198"/>
    </row>
    <row r="5" spans="1:21" ht="15" customHeight="1" x14ac:dyDescent="0.35">
      <c r="A5" s="44" t="str">
        <f>IF('01-Project Info'!B11&lt;&gt;"",'01-Project Info'!B11,"")</f>
        <v/>
      </c>
      <c r="D5" s="44"/>
      <c r="E5" s="44"/>
      <c r="F5" s="44"/>
      <c r="H5" s="45" t="s">
        <v>206</v>
      </c>
      <c r="J5" s="156" t="str" cm="1">
        <f t="array" aca="1" ref="J5" ca="1">MID(CELL("filename",A1),FIND("]",CELL("filename",A1))+1,255)</f>
        <v>INV-1</v>
      </c>
      <c r="K5" s="16"/>
      <c r="L5" s="43"/>
      <c r="M5" s="44"/>
      <c r="N5" s="44"/>
      <c r="O5" s="44"/>
      <c r="P5" s="44"/>
      <c r="Q5" s="44"/>
      <c r="S5" s="45"/>
      <c r="T5" s="47"/>
      <c r="U5" s="14"/>
    </row>
    <row r="6" spans="1:21" ht="15" customHeight="1" x14ac:dyDescent="0.35">
      <c r="A6" s="44" t="str">
        <f>IF('01-Project Info'!B12&lt;&gt;"",'01-Project Info'!B12,"")</f>
        <v/>
      </c>
      <c r="D6" s="44"/>
      <c r="E6" s="44"/>
      <c r="F6" s="44"/>
      <c r="H6" s="146" t="s">
        <v>212</v>
      </c>
      <c r="I6" s="98"/>
      <c r="J6" s="98"/>
      <c r="K6" s="98"/>
      <c r="L6" s="44"/>
      <c r="M6" s="44"/>
      <c r="N6" s="44"/>
      <c r="O6" s="44"/>
      <c r="P6" s="43"/>
      <c r="Q6" s="43"/>
      <c r="R6" s="45"/>
      <c r="S6" s="46"/>
      <c r="U6" s="14"/>
    </row>
    <row r="7" spans="1:21" ht="15" customHeight="1" x14ac:dyDescent="0.35">
      <c r="A7" s="44" t="str">
        <f>IF('01-Project Info'!B13&lt;&gt;"",'01-Project Info'!B13,"")</f>
        <v/>
      </c>
      <c r="B7" s="44"/>
      <c r="C7" s="44"/>
      <c r="D7" s="44"/>
      <c r="E7" s="44"/>
      <c r="F7" s="44"/>
      <c r="H7" s="3" t="s">
        <v>205</v>
      </c>
      <c r="J7" s="156" t="s">
        <v>31</v>
      </c>
      <c r="L7" s="44"/>
      <c r="M7" s="44"/>
      <c r="N7" s="44"/>
      <c r="O7" s="44"/>
      <c r="P7" s="43"/>
      <c r="Q7" s="43"/>
      <c r="R7" s="45"/>
      <c r="S7" s="46"/>
      <c r="U7" s="14"/>
    </row>
    <row r="8" spans="1:21" ht="15" customHeight="1" x14ac:dyDescent="0.35">
      <c r="A8" s="44" t="str">
        <f>IF('01-Project Info'!B14&lt;&gt;"","ABN:" &amp; '01-Project Info'!B14,"")</f>
        <v/>
      </c>
      <c r="B8" s="44"/>
      <c r="C8" s="44"/>
      <c r="D8" s="44"/>
      <c r="E8" s="140"/>
      <c r="F8" s="44"/>
      <c r="G8" s="45"/>
      <c r="H8" s="46"/>
      <c r="J8" s="14"/>
      <c r="L8" s="44"/>
      <c r="M8" s="44"/>
      <c r="N8" s="44"/>
      <c r="O8" s="44"/>
      <c r="P8" s="43"/>
      <c r="Q8" s="43"/>
      <c r="R8" s="45"/>
      <c r="S8" s="46"/>
      <c r="U8" s="14"/>
    </row>
    <row r="9" spans="1:21" ht="15" customHeight="1" x14ac:dyDescent="0.35"/>
    <row r="10" spans="1:21" ht="30" customHeight="1" x14ac:dyDescent="0.35">
      <c r="A10" s="90"/>
      <c r="B10" s="91"/>
      <c r="C10" s="91"/>
      <c r="D10" s="91" t="s">
        <v>155</v>
      </c>
      <c r="E10" s="91"/>
      <c r="F10" s="91"/>
      <c r="G10" s="91"/>
      <c r="H10" s="92"/>
      <c r="I10" s="85" t="s">
        <v>170</v>
      </c>
      <c r="J10" s="86" t="s">
        <v>171</v>
      </c>
      <c r="L10" s="229"/>
      <c r="M10" s="229"/>
      <c r="N10" s="229"/>
      <c r="O10" s="229"/>
      <c r="P10" s="229"/>
      <c r="Q10" s="229"/>
      <c r="R10" s="229"/>
      <c r="S10" s="229"/>
      <c r="T10" s="24"/>
      <c r="U10" s="24"/>
    </row>
    <row r="11" spans="1:21" ht="15" customHeight="1" x14ac:dyDescent="0.35">
      <c r="A11" s="99"/>
      <c r="H11" s="100"/>
      <c r="I11" s="102"/>
      <c r="J11" s="100"/>
    </row>
    <row r="12" spans="1:21" ht="15" customHeight="1" x14ac:dyDescent="0.35">
      <c r="A12" s="131">
        <f>'01-Project Info'!B1</f>
        <v>0</v>
      </c>
      <c r="H12" s="100"/>
      <c r="I12" s="139"/>
      <c r="J12" s="100"/>
    </row>
    <row r="13" spans="1:21" ht="15" customHeight="1" x14ac:dyDescent="0.35">
      <c r="A13" s="99"/>
      <c r="H13" s="100"/>
      <c r="I13" s="82"/>
      <c r="J13" s="83"/>
    </row>
    <row r="14" spans="1:21" ht="15" customHeight="1" x14ac:dyDescent="0.35">
      <c r="A14" s="99" t="str">
        <f>'01-Project Info'!B6 &amp; " design and documentation"</f>
        <v xml:space="preserve"> design and documentation</v>
      </c>
      <c r="B14" s="6"/>
      <c r="C14" s="6"/>
      <c r="D14" s="6"/>
      <c r="E14" s="6"/>
      <c r="H14" s="100"/>
      <c r="I14" s="82"/>
      <c r="J14" s="83"/>
    </row>
    <row r="15" spans="1:21" ht="15" customHeight="1" x14ac:dyDescent="0.35">
      <c r="A15" s="99"/>
      <c r="B15" t="s">
        <v>218</v>
      </c>
      <c r="H15" s="100"/>
      <c r="I15" s="82" t="str">
        <f>IF('02b-Fee Proposal'!F137&lt;&gt;"",'02b-Fee Proposal'!F137,"")</f>
        <v/>
      </c>
      <c r="J15" s="83" t="str">
        <f>IFERROR(I15*1.1,"")</f>
        <v/>
      </c>
      <c r="L15" s="99"/>
      <c r="M15" t="s">
        <v>218</v>
      </c>
      <c r="R15" t="s">
        <v>77</v>
      </c>
      <c r="S15" s="100" t="s">
        <v>167</v>
      </c>
    </row>
    <row r="16" spans="1:21" ht="15" customHeight="1" x14ac:dyDescent="0.35">
      <c r="A16" s="99" t="s">
        <v>371</v>
      </c>
      <c r="E16" s="93"/>
      <c r="G16" s="94"/>
      <c r="H16" s="95"/>
      <c r="I16" s="82">
        <f>IF('02b-Fee Proposal'!$F$136&lt;&gt;"",'02b-Fee Proposal'!$F$136,"")</f>
        <v>0</v>
      </c>
      <c r="J16" s="83">
        <f>IFERROR(I16*1.1,0)</f>
        <v>0</v>
      </c>
      <c r="L16" s="99" t="s">
        <v>214</v>
      </c>
      <c r="P16" s="93">
        <v>0.3</v>
      </c>
      <c r="R16" s="94">
        <v>13500</v>
      </c>
      <c r="S16" s="95" t="s">
        <v>213</v>
      </c>
    </row>
    <row r="17" spans="1:21" ht="15" customHeight="1" x14ac:dyDescent="0.35">
      <c r="A17" s="99"/>
      <c r="E17" s="93"/>
      <c r="G17" s="94"/>
      <c r="H17" s="95"/>
      <c r="I17" s="82"/>
      <c r="J17" s="83"/>
      <c r="L17" s="99" t="s">
        <v>215</v>
      </c>
      <c r="P17" s="93">
        <v>0.35</v>
      </c>
      <c r="R17" s="94">
        <v>20000</v>
      </c>
      <c r="S17" s="95" t="s">
        <v>213</v>
      </c>
    </row>
    <row r="18" spans="1:21" ht="15" customHeight="1" x14ac:dyDescent="0.35">
      <c r="A18" s="99"/>
      <c r="E18" s="93"/>
      <c r="G18" s="94"/>
      <c r="H18" s="95"/>
      <c r="I18" s="82"/>
      <c r="J18" s="83"/>
      <c r="L18" s="99" t="s">
        <v>216</v>
      </c>
      <c r="P18" s="93">
        <v>0.3</v>
      </c>
      <c r="R18" s="94">
        <v>13335</v>
      </c>
      <c r="S18" s="95" t="s">
        <v>213</v>
      </c>
    </row>
    <row r="19" spans="1:21" ht="15" customHeight="1" x14ac:dyDescent="0.35">
      <c r="A19" s="99"/>
      <c r="E19" s="93"/>
      <c r="G19" s="94"/>
      <c r="H19" s="95"/>
      <c r="I19" s="82"/>
      <c r="J19" s="83"/>
      <c r="L19" s="99" t="s">
        <v>217</v>
      </c>
      <c r="P19" s="93">
        <v>0.05</v>
      </c>
      <c r="R19" s="94">
        <v>2500</v>
      </c>
      <c r="S19" s="95">
        <v>2500</v>
      </c>
    </row>
    <row r="20" spans="1:21" ht="15" customHeight="1" x14ac:dyDescent="0.35">
      <c r="A20" s="99"/>
      <c r="H20" s="100"/>
      <c r="I20" s="82"/>
      <c r="J20" s="83"/>
      <c r="L20" s="99"/>
      <c r="S20" s="100"/>
    </row>
    <row r="21" spans="1:21" ht="15" customHeight="1" x14ac:dyDescent="0.35">
      <c r="A21" s="99"/>
      <c r="H21" s="100"/>
      <c r="I21" s="82"/>
      <c r="J21" s="83"/>
      <c r="L21" s="99"/>
      <c r="S21" s="100"/>
    </row>
    <row r="22" spans="1:21" ht="15" customHeight="1" x14ac:dyDescent="0.35">
      <c r="A22" s="99"/>
      <c r="H22" s="100"/>
      <c r="I22" s="82"/>
      <c r="J22" s="83"/>
    </row>
    <row r="23" spans="1:21" ht="15" customHeight="1" x14ac:dyDescent="0.35">
      <c r="A23" s="99"/>
      <c r="H23" s="100"/>
      <c r="I23" s="82"/>
      <c r="J23" s="83"/>
      <c r="L23" s="99"/>
      <c r="S23" s="100"/>
    </row>
    <row r="24" spans="1:21" ht="15" customHeight="1" x14ac:dyDescent="0.35">
      <c r="A24" s="99"/>
      <c r="H24" s="100"/>
      <c r="I24" s="82"/>
      <c r="J24" s="83"/>
      <c r="L24" s="99" t="s">
        <v>166</v>
      </c>
      <c r="P24" s="93"/>
      <c r="R24" s="94" t="s">
        <v>77</v>
      </c>
      <c r="S24" s="95" t="s">
        <v>167</v>
      </c>
      <c r="T24" s="101"/>
      <c r="U24" s="54"/>
    </row>
    <row r="25" spans="1:21" ht="15" customHeight="1" x14ac:dyDescent="0.35">
      <c r="A25" s="99"/>
      <c r="H25" s="100"/>
      <c r="I25" s="82"/>
      <c r="J25" s="83"/>
      <c r="L25" s="99" t="s">
        <v>168</v>
      </c>
      <c r="P25" s="93"/>
      <c r="R25" s="94">
        <v>4000</v>
      </c>
      <c r="S25" s="95">
        <f>R25</f>
        <v>4000</v>
      </c>
      <c r="T25" s="82">
        <f>S25</f>
        <v>4000</v>
      </c>
      <c r="U25" s="83">
        <f>T25*1.1</f>
        <v>4400</v>
      </c>
    </row>
    <row r="26" spans="1:21" ht="15" customHeight="1" x14ac:dyDescent="0.35">
      <c r="A26" s="99"/>
      <c r="H26" s="100"/>
      <c r="I26" s="82"/>
      <c r="J26" s="83"/>
      <c r="L26" s="99" t="s">
        <v>169</v>
      </c>
      <c r="P26" s="93"/>
      <c r="R26" s="94">
        <v>3800</v>
      </c>
      <c r="S26" s="95"/>
      <c r="T26" s="82"/>
      <c r="U26" s="83"/>
    </row>
    <row r="27" spans="1:21" ht="15" customHeight="1" x14ac:dyDescent="0.35">
      <c r="A27" s="99"/>
      <c r="H27" s="100"/>
      <c r="I27" s="82"/>
      <c r="J27" s="83"/>
      <c r="L27" s="99"/>
      <c r="P27" s="93"/>
      <c r="R27" s="94"/>
      <c r="S27" s="95"/>
      <c r="T27" s="52"/>
      <c r="U27" s="52"/>
    </row>
    <row r="28" spans="1:21" ht="15" customHeight="1" x14ac:dyDescent="0.35">
      <c r="A28" s="99"/>
      <c r="H28" s="100"/>
      <c r="I28" s="82"/>
      <c r="J28" s="83"/>
      <c r="L28" s="99"/>
      <c r="S28" s="100"/>
    </row>
    <row r="29" spans="1:21" ht="15" customHeight="1" x14ac:dyDescent="0.35">
      <c r="A29" s="99"/>
      <c r="H29" s="100"/>
      <c r="I29" s="82"/>
      <c r="J29" s="83"/>
      <c r="L29" s="99"/>
      <c r="S29" s="100"/>
      <c r="T29" s="52"/>
      <c r="U29" s="52"/>
    </row>
    <row r="30" spans="1:21" ht="15" customHeight="1" x14ac:dyDescent="0.35">
      <c r="A30" s="99"/>
      <c r="H30" s="100"/>
      <c r="I30" s="82"/>
      <c r="J30" s="83"/>
      <c r="L30" s="53"/>
      <c r="M30" s="53"/>
      <c r="N30" s="53"/>
    </row>
    <row r="31" spans="1:21" ht="15" customHeight="1" x14ac:dyDescent="0.35">
      <c r="A31" s="99"/>
      <c r="H31" s="100"/>
      <c r="I31" s="82"/>
      <c r="J31" s="83"/>
      <c r="S31" s="24"/>
      <c r="T31" s="52"/>
      <c r="U31" s="52"/>
    </row>
    <row r="32" spans="1:21" ht="15" customHeight="1" x14ac:dyDescent="0.35">
      <c r="A32" s="48"/>
      <c r="B32" s="49"/>
      <c r="C32" s="49"/>
      <c r="D32" s="49"/>
      <c r="E32" s="49"/>
      <c r="F32" s="49"/>
      <c r="G32" s="49"/>
      <c r="H32" s="50"/>
      <c r="I32" s="82"/>
      <c r="J32" s="83"/>
      <c r="S32" s="24"/>
      <c r="T32" s="52"/>
      <c r="U32" s="52"/>
    </row>
    <row r="33" spans="1:21" ht="15" customHeight="1" x14ac:dyDescent="0.35">
      <c r="H33" s="81" t="s">
        <v>146</v>
      </c>
      <c r="I33" s="84">
        <f>SUM(I11:I32)</f>
        <v>0</v>
      </c>
      <c r="J33" s="84">
        <f>SUM(J11:J32)</f>
        <v>0</v>
      </c>
      <c r="L33" s="53"/>
      <c r="M33" s="53"/>
      <c r="N33" s="53"/>
    </row>
    <row r="34" spans="1:21" ht="15" customHeight="1" x14ac:dyDescent="0.35">
      <c r="H34" s="87"/>
      <c r="I34" s="88"/>
      <c r="J34" s="88"/>
      <c r="S34" s="24"/>
      <c r="T34" s="52"/>
      <c r="U34" s="52"/>
    </row>
    <row r="35" spans="1:21" ht="15" customHeight="1" x14ac:dyDescent="0.35">
      <c r="H35" s="87"/>
      <c r="I35" s="88"/>
      <c r="J35" s="88"/>
      <c r="S35" s="24"/>
      <c r="T35" s="52"/>
      <c r="U35" s="52"/>
    </row>
    <row r="36" spans="1:21" ht="15" customHeight="1" x14ac:dyDescent="0.35">
      <c r="H36" s="24"/>
      <c r="I36" s="52"/>
      <c r="J36" s="52"/>
      <c r="S36" s="24"/>
      <c r="T36" s="52"/>
      <c r="U36" s="52"/>
    </row>
    <row r="37" spans="1:21" ht="15" customHeight="1" x14ac:dyDescent="0.35">
      <c r="B37" s="53"/>
      <c r="C37" s="53"/>
      <c r="L37" s="53"/>
      <c r="M37" s="53"/>
      <c r="N37" s="53"/>
    </row>
    <row r="38" spans="1:21" ht="15" customHeight="1" x14ac:dyDescent="0.35">
      <c r="A38" s="53" t="s">
        <v>156</v>
      </c>
      <c r="B38" s="51"/>
      <c r="C38" s="51"/>
      <c r="L38" s="51"/>
      <c r="M38" s="51"/>
      <c r="N38" s="51"/>
    </row>
    <row r="39" spans="1:21" ht="15" customHeight="1" x14ac:dyDescent="0.35">
      <c r="A39" s="54" t="s">
        <v>157</v>
      </c>
      <c r="B39" s="54" t="s">
        <v>158</v>
      </c>
      <c r="C39" s="55"/>
      <c r="H39" t="s">
        <v>211</v>
      </c>
      <c r="L39" s="54"/>
      <c r="M39" s="54"/>
      <c r="N39" s="55"/>
    </row>
    <row r="40" spans="1:21" ht="15" customHeight="1" x14ac:dyDescent="0.35">
      <c r="A40" s="54" t="s">
        <v>159</v>
      </c>
      <c r="B40" s="54" t="s">
        <v>160</v>
      </c>
      <c r="C40" s="54"/>
      <c r="G40" s="56"/>
      <c r="H40" s="16" t="s">
        <v>224</v>
      </c>
      <c r="L40" s="54"/>
      <c r="M40" s="54"/>
      <c r="N40" s="54"/>
      <c r="R40" s="56"/>
    </row>
    <row r="41" spans="1:21" ht="15" customHeight="1" x14ac:dyDescent="0.35">
      <c r="A41" s="54" t="s">
        <v>161</v>
      </c>
      <c r="B41" s="80" t="s">
        <v>162</v>
      </c>
      <c r="C41" s="54"/>
      <c r="H41" s="54"/>
      <c r="L41" s="54"/>
      <c r="M41" s="57"/>
      <c r="N41" s="54"/>
      <c r="R41" s="54"/>
    </row>
    <row r="42" spans="1:21" ht="15" customHeight="1" x14ac:dyDescent="0.35">
      <c r="A42" s="54" t="s">
        <v>163</v>
      </c>
      <c r="B42" s="58" t="s">
        <v>164</v>
      </c>
      <c r="C42" s="54"/>
      <c r="H42" s="14" t="s">
        <v>307</v>
      </c>
      <c r="I42" s="158" t="str" cm="1">
        <f t="array" aca="1" ref="I42" ca="1">MID(CELL("filename",A1),FIND("]",CELL("filename",A1))+1,255)</f>
        <v>INV-1</v>
      </c>
      <c r="L42" s="54"/>
      <c r="M42" s="58"/>
      <c r="N42" s="54"/>
    </row>
    <row r="43" spans="1:21" x14ac:dyDescent="0.35">
      <c r="A43" s="54"/>
      <c r="C43" s="51" t="s">
        <v>306</v>
      </c>
      <c r="D43" t="str">
        <f>IF('01-Project Info'!$B$5&lt;&gt;"",'01-Project Info'!$B$5,"")</f>
        <v>Restaurant</v>
      </c>
    </row>
    <row r="44" spans="1:21" x14ac:dyDescent="0.35">
      <c r="C44" s="2" t="s">
        <v>343</v>
      </c>
      <c r="D44" t="str">
        <f>IF('01-Project Info'!$B$6&lt;&gt;"",'01-Project Info'!B6,"") &amp; IF('01-Project Info'!$B$7&lt;&gt;"",", "&amp;'01-Project Info'!B7,"") &amp; IF('01-Project Info'!$B$8&lt;&gt;"",", "&amp;'01-Project Info'!B$8,"") &amp; IF('01-Project Info'!$B$9&lt;&gt;"",", "&amp;'01-Project Info'!B$9,"") &amp; IF('01-Project Info'!$B$10&lt;&gt;"",", "&amp;'01-Project Info'!B$10,"")</f>
        <v/>
      </c>
    </row>
    <row r="45" spans="1:21" x14ac:dyDescent="0.35">
      <c r="C45" s="51" t="s">
        <v>344</v>
      </c>
      <c r="D45" t="str">
        <f>IF('01-Project Info'!$B$17&lt;&gt;"",'01-Project Info'!$B$17,"")</f>
        <v/>
      </c>
    </row>
    <row r="46" spans="1:21" x14ac:dyDescent="0.35">
      <c r="C46" s="2"/>
    </row>
    <row r="47" spans="1:21" x14ac:dyDescent="0.35">
      <c r="C47" s="2"/>
      <c r="D47" t="str">
        <f>IF('01-Project Info'!$B$9&lt;&gt;"",'01-Project Info'!$B$9,"")</f>
        <v/>
      </c>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01-Project Info</vt:lpstr>
      <vt:lpstr>02b-Fee Proposal</vt:lpstr>
      <vt:lpstr>03a-Design Cert</vt:lpstr>
      <vt:lpstr>INV-1</vt:lpstr>
      <vt:lpstr>ClientCompany</vt:lpstr>
      <vt:lpstr>MainContactAddress</vt:lpstr>
      <vt:lpstr>'02b-Fee Proposal'!Print_Area</vt:lpstr>
      <vt:lpstr>'03a-Design Cert'!Print_Area</vt:lpstr>
      <vt:lpstr>'INV-1'!Print_Area</vt:lpstr>
      <vt:lpstr>ProjectName</vt:lpstr>
      <vt:lpstr>ProjectType</vt:lpstr>
      <vt:lpstr>QuotationNumber</vt:lpstr>
      <vt:lpstr>ServiceType</vt:lpstr>
      <vt:lpstr>ShopName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Zero Zhuang</cp:lastModifiedBy>
  <cp:lastPrinted>2022-11-21T00:28:00Z</cp:lastPrinted>
  <dcterms:created xsi:type="dcterms:W3CDTF">2021-05-21T05:03:51Z</dcterms:created>
  <dcterms:modified xsi:type="dcterms:W3CDTF">2023-09-16T23:33:52Z</dcterms:modified>
</cp:coreProperties>
</file>