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工作目录\template\02管理库\01管理模板\"/>
    </mc:Choice>
  </mc:AlternateContent>
  <bookViews>
    <workbookView xWindow="14190" yWindow="75" windowWidth="13920" windowHeight="8970"/>
  </bookViews>
  <sheets>
    <sheet name="封面" sheetId="2" r:id="rId1"/>
    <sheet name="风险跟踪列表" sheetId="1" r:id="rId2"/>
    <sheet name="风险分类与检查项" sheetId="3" r:id="rId3"/>
  </sheets>
  <externalReferences>
    <externalReference r:id="rId4"/>
  </externalReferences>
  <definedNames>
    <definedName name="_xlnm._FilterDatabase" localSheetId="1" hidden="1">风险跟踪列表!$A$3:$AX$10</definedName>
    <definedName name="effort.ta">'[1]General Information'!#REF!</definedName>
    <definedName name="size.ta">'[1]General Information'!#REF!</definedName>
  </definedNames>
  <calcPr calcId="152511" calcMode="manual"/>
</workbook>
</file>

<file path=xl/calcChain.xml><?xml version="1.0" encoding="utf-8"?>
<calcChain xmlns="http://schemas.openxmlformats.org/spreadsheetml/2006/main">
  <c r="F32" i="1" l="1"/>
  <c r="A12" i="1"/>
  <c r="L12" i="1"/>
  <c r="L11" i="1"/>
  <c r="A11" i="1"/>
  <c r="A10" i="1"/>
  <c r="A9" i="1"/>
  <c r="A8" i="1"/>
  <c r="A7" i="1"/>
  <c r="A6" i="1"/>
  <c r="A5" i="1"/>
  <c r="A4" i="1"/>
  <c r="L7" i="1"/>
  <c r="L6" i="1"/>
  <c r="L5" i="1"/>
  <c r="L10" i="1"/>
  <c r="L9" i="1"/>
  <c r="L8" i="1"/>
  <c r="L4" i="1"/>
  <c r="L28" i="1" l="1"/>
  <c r="K28" i="1"/>
  <c r="J28" i="1"/>
  <c r="I28" i="1"/>
  <c r="H28" i="1"/>
  <c r="F28" i="1"/>
  <c r="D31" i="1"/>
  <c r="D32" i="1"/>
  <c r="D33" i="1"/>
  <c r="E28" i="1"/>
  <c r="D28" i="1"/>
  <c r="B28" i="1"/>
  <c r="F33" i="1"/>
  <c r="F31" i="1"/>
  <c r="D34" i="1" l="1"/>
</calcChain>
</file>

<file path=xl/comments1.xml><?xml version="1.0" encoding="utf-8"?>
<comments xmlns="http://schemas.openxmlformats.org/spreadsheetml/2006/main">
  <authors>
    <author>chencf</author>
    <author>余信威</author>
    <author>张济菊</author>
  </authors>
  <commentList>
    <comment ref="B2" authorId="0" shapeId="0">
      <text>
        <r>
          <rPr>
            <sz val="9"/>
            <color indexed="81"/>
            <rFont val="宋体"/>
            <family val="3"/>
            <charset val="134"/>
          </rPr>
          <t xml:space="preserve">风险列表中“状态”进行选择性填写：
“ISSUE”表示风险已经发生并成为了问题；
“ACTIVE”表示识别出来的项目风险；
“CLOSE”表示风险已经不存在；
</t>
        </r>
      </text>
    </comment>
    <comment ref="J2" authorId="1" shapeId="0">
      <text>
        <r>
          <rPr>
            <b/>
            <sz val="9"/>
            <color indexed="81"/>
            <rFont val="宋体"/>
            <family val="3"/>
            <charset val="134"/>
          </rPr>
          <t>风险发生的可能性， 1％－99％。</t>
        </r>
      </text>
    </comment>
    <comment ref="K2" authorId="2" shapeId="0">
      <text>
        <r>
          <rPr>
            <sz val="9"/>
            <color indexed="81"/>
            <rFont val="宋体"/>
            <family val="3"/>
            <charset val="134"/>
          </rPr>
          <t>风险发生后的影响程度，按从低到高，分为5等，很高的0.8、高的0.4、中等的0.2、低：0.1 可忽略0.05</t>
        </r>
      </text>
    </comment>
    <comment ref="M3" authorId="2" shapeId="0">
      <text>
        <r>
          <rPr>
            <b/>
            <sz val="9"/>
            <color indexed="81"/>
            <rFont val="宋体"/>
            <family val="3"/>
            <charset val="134"/>
          </rPr>
          <t>EPG:</t>
        </r>
        <r>
          <rPr>
            <sz val="9"/>
            <color indexed="81"/>
            <rFont val="宋体"/>
            <family val="3"/>
            <charset val="134"/>
          </rPr>
          <t xml:space="preserve">
分险分为三个等级：高、中、低</t>
        </r>
      </text>
    </comment>
  </commentList>
</comments>
</file>

<file path=xl/sharedStrings.xml><?xml version="1.0" encoding="utf-8"?>
<sst xmlns="http://schemas.openxmlformats.org/spreadsheetml/2006/main" count="153" uniqueCount="140">
  <si>
    <t>Issue</t>
    <phoneticPr fontId="3" type="noConversion"/>
  </si>
  <si>
    <t>ID</t>
    <phoneticPr fontId="3" type="noConversion"/>
  </si>
  <si>
    <t>状态</t>
    <phoneticPr fontId="3" type="noConversion"/>
  </si>
  <si>
    <t>类别</t>
    <phoneticPr fontId="3" type="noConversion"/>
  </si>
  <si>
    <t>描述</t>
    <phoneticPr fontId="3" type="noConversion"/>
  </si>
  <si>
    <t>识别时间</t>
    <phoneticPr fontId="3" type="noConversion"/>
  </si>
  <si>
    <t>优先级</t>
    <phoneticPr fontId="3" type="noConversion"/>
  </si>
  <si>
    <t>避免/减缓计划</t>
    <phoneticPr fontId="3" type="noConversion"/>
  </si>
  <si>
    <t>数值</t>
    <phoneticPr fontId="3" type="noConversion"/>
  </si>
  <si>
    <t>等级</t>
    <phoneticPr fontId="3" type="noConversion"/>
  </si>
  <si>
    <t>时间</t>
  </si>
  <si>
    <t>人员</t>
  </si>
  <si>
    <t>内容</t>
  </si>
  <si>
    <t>负责人</t>
  </si>
  <si>
    <t>执行情况</t>
  </si>
  <si>
    <t>触发条件</t>
    <phoneticPr fontId="3" type="noConversion"/>
  </si>
  <si>
    <t>Close</t>
  </si>
  <si>
    <t>Active</t>
    <phoneticPr fontId="3" type="noConversion"/>
  </si>
  <si>
    <t>可能造成的危害</t>
    <phoneticPr fontId="3" type="noConversion"/>
  </si>
  <si>
    <t>由于一些单元格有公式和宏，所以，在最上行增加新行时候，请拷贝模板行，拷贝方法是：先选中模板整个一行，然后选择“插入”，选“复制单元格”。</t>
    <phoneticPr fontId="3" type="noConversion"/>
  </si>
  <si>
    <t>应对计划</t>
    <phoneticPr fontId="3" type="noConversion"/>
  </si>
  <si>
    <t>发生概率</t>
    <phoneticPr fontId="3" type="noConversion"/>
  </si>
  <si>
    <r>
      <t>注3:发生概率(风险发生的</t>
    </r>
    <r>
      <rPr>
        <sz val="10"/>
        <rFont val="宋体"/>
        <family val="3"/>
        <charset val="134"/>
      </rPr>
      <t>可能性， 1％－99％。)</t>
    </r>
    <phoneticPr fontId="3" type="noConversion"/>
  </si>
  <si>
    <r>
      <t>注5:风险系数＝发生概率×影响程度；等级</t>
    </r>
    <r>
      <rPr>
        <sz val="10"/>
        <rFont val="宋体"/>
        <family val="3"/>
        <charset val="134"/>
      </rPr>
      <t>：根据发生概率和影响程度，确定风险系数后将风险分为三个等级，1、低：风险系数小于0.06；2、中：风险系数大于等于0.06小于0.18，3、高：风险系数大于等于0.18；</t>
    </r>
    <phoneticPr fontId="3" type="noConversion"/>
  </si>
  <si>
    <r>
      <rPr>
        <b/>
        <sz val="10"/>
        <rFont val="宋体"/>
        <family val="3"/>
        <charset val="134"/>
      </rPr>
      <t>注6：风险等级为“低”，则不制定“避免/减缓计划”和“应对计划”；</t>
    </r>
    <r>
      <rPr>
        <sz val="10"/>
        <rFont val="宋体"/>
        <family val="3"/>
        <charset val="134"/>
      </rPr>
      <t>风险等级为“中”，则制定“避免/减缓计划”不制定“应对计划”；风险等级为“高”，则制定“避免/减缓计划”和“应对计划”。</t>
    </r>
    <phoneticPr fontId="3" type="noConversion"/>
  </si>
  <si>
    <t>日期</t>
  </si>
  <si>
    <t>需求</t>
  </si>
  <si>
    <t>设计</t>
  </si>
  <si>
    <t>团队</t>
  </si>
  <si>
    <t>编码和单元测试</t>
  </si>
  <si>
    <t>成本</t>
  </si>
  <si>
    <t>ISSUE</t>
  </si>
  <si>
    <t>ACTIVE</t>
  </si>
  <si>
    <t>CLOSE</t>
  </si>
  <si>
    <t>风险总量（数目）</t>
    <phoneticPr fontId="3" type="noConversion"/>
  </si>
  <si>
    <t>附1：风险测量（自动汇总数据）</t>
    <phoneticPr fontId="3" type="noConversion"/>
  </si>
  <si>
    <t>预计发生时间</t>
    <phoneticPr fontId="3" type="noConversion"/>
  </si>
  <si>
    <t>高</t>
    <phoneticPr fontId="3" type="noConversion"/>
  </si>
  <si>
    <t>中</t>
    <phoneticPr fontId="3" type="noConversion"/>
  </si>
  <si>
    <t>低</t>
    <phoneticPr fontId="3" type="noConversion"/>
  </si>
  <si>
    <t>风险状态分布</t>
    <phoneticPr fontId="3" type="noConversion"/>
  </si>
  <si>
    <t>风险优先级分布</t>
    <phoneticPr fontId="3" type="noConversion"/>
  </si>
  <si>
    <r>
      <t>注2：类别（下拉式可选菜单）</t>
    </r>
    <r>
      <rPr>
        <sz val="10"/>
        <rFont val="宋体"/>
        <family val="3"/>
        <charset val="134"/>
      </rPr>
      <t>：表示风险的类别，取值有：需求开发、编程…。</t>
    </r>
    <phoneticPr fontId="3" type="noConversion"/>
  </si>
  <si>
    <r>
      <t>注7：可补充下拉式可选菜单的取值：</t>
    </r>
    <r>
      <rPr>
        <sz val="10"/>
        <rFont val="宋体"/>
        <family val="3"/>
        <charset val="134"/>
      </rPr>
      <t>对菜单中没有的取值，自己也可自定义，具体方法为：先选定所要设置的列，然后在excel的“数据”-&gt;“有效性”-&gt;“允许”下选“序列”，“来源”中加入要补充的值，值和值之间已半角的逗号（,）分隔。</t>
    </r>
    <phoneticPr fontId="3" type="noConversion"/>
  </si>
  <si>
    <t>系统测试</t>
    <phoneticPr fontId="3" type="noConversion"/>
  </si>
  <si>
    <t>实施和并行</t>
    <phoneticPr fontId="3" type="noConversion"/>
  </si>
  <si>
    <t>风险类别（分布）</t>
    <phoneticPr fontId="3" type="noConversion"/>
  </si>
  <si>
    <t>验收和维护</t>
    <phoneticPr fontId="3" type="noConversion"/>
  </si>
  <si>
    <t>组织管理</t>
    <phoneticPr fontId="3" type="noConversion"/>
  </si>
  <si>
    <t>商业风险</t>
  </si>
  <si>
    <t>风险类型</t>
  </si>
  <si>
    <t>检查项</t>
  </si>
  <si>
    <t>政府或者其他机构对本项目的开发有限制吗？</t>
  </si>
  <si>
    <t>有不可预测的市场动荡吗？</t>
  </si>
  <si>
    <t>有不利于我方的官司要打吗？</t>
  </si>
  <si>
    <t>本产品销售后在使用过程中可能导致发生重大的损失或伤亡事故吗？</t>
  </si>
  <si>
    <t>竞争对手有不正当的竞争行为吗？</t>
  </si>
  <si>
    <t>是否在开发很少有人真正需要却自以为很好的产品？</t>
  </si>
  <si>
    <t>是否在开发可能亏本的产品？</t>
  </si>
  <si>
    <t>客户</t>
  </si>
  <si>
    <t>客户是否反反复复地改动需求？</t>
  </si>
  <si>
    <t>客户指定的需求和交付期限在客观上可行吗？</t>
  </si>
  <si>
    <t>客户对产品的健壮性、可靠性、性能等质量因素有非常过分的要求吗？</t>
  </si>
  <si>
    <t>与客户签的合同公正吗？双方互利吗？</t>
  </si>
  <si>
    <t>客户的信誉好吗？例如按客户的需求开发了产品，但是客户可能不购买。</t>
  </si>
  <si>
    <t>管理风险</t>
  </si>
  <si>
    <t>项目计划</t>
  </si>
  <si>
    <t>人力资源（开发人员、管理人员）够用吗？合格吗？</t>
  </si>
  <si>
    <t>项目所需的软件、硬件能按时到位吗？</t>
  </si>
  <si>
    <t>项目的经费够用吗？</t>
  </si>
  <si>
    <t>进度安排是否过于紧张？有合理的缓冲时间吗？</t>
  </si>
  <si>
    <t>进度表中是否遗忘了一些重要的（必要的）任务？</t>
  </si>
  <si>
    <t xml:space="preserve">进度安排是否考虑了关键路径？ </t>
  </si>
  <si>
    <t>是否可能出现某一项工作延误导致其他一连串的工作也被延误？</t>
  </si>
  <si>
    <t>任务分配是否合理？（即把任务分配给合适的项目成员，充分发挥其才能）</t>
  </si>
  <si>
    <t>是否为了节省钱，不采用（购买）成熟的软件模块，一切从零做起？</t>
  </si>
  <si>
    <t>…</t>
  </si>
  <si>
    <t>项目团队</t>
  </si>
  <si>
    <t>项目成员团结吗？是否存在矛盾？</t>
  </si>
  <si>
    <t>是否绝大部分的项目成员对工作认真负责？</t>
  </si>
  <si>
    <t>绝大部分的项目成员有工作热情吗？</t>
  </si>
  <si>
    <t>团队之中有“害群之马”吗？</t>
  </si>
  <si>
    <t>技术开发队伍中有临时工吗？</t>
  </si>
  <si>
    <t>本项目开发过程中是否会有核心人员辞职、调动？</t>
  </si>
  <si>
    <t>是否能保证“人员流动基本不会影响工作的连续性”？</t>
  </si>
  <si>
    <t>项目经理是否忙于行政事务而无暇顾及项目的开发工作？</t>
  </si>
  <si>
    <t>本项目是否得到上级领导的重视？</t>
  </si>
  <si>
    <t>上级领导是否随时会抽调本项目的资源用于其他“高优先级”的项目？</t>
  </si>
  <si>
    <t>上级领导是否过多地介入本项目的事务并且瞎指挥？</t>
  </si>
  <si>
    <t>行政部门的办事效率是否比较底，以至于拖项目的后腿？</t>
  </si>
  <si>
    <t>行政部门是否经常干一些无益于生产力的事情，以至于骚扰本项目？</t>
  </si>
  <si>
    <t>机构是否能全面、公正地考核员工的工作业绩？</t>
  </si>
  <si>
    <t>机构是否有较好的奖励和惩罚措施？</t>
  </si>
  <si>
    <t>本项目的合作部门的态度积极吗？是否应付了事？或者做事与承诺的不一致？</t>
  </si>
  <si>
    <t>技术风险</t>
  </si>
  <si>
    <t>需求开发人员懂得如何获取用户需求吗？效率高吗？</t>
  </si>
  <si>
    <t>需求开发人员懂得项目所涉及的具体业务吗？能否理解用户的需求？</t>
  </si>
  <si>
    <t>需求文档能够正确地、完备地表达用户需求吗？</t>
  </si>
  <si>
    <t>需求开发人员能否与客户对有争议的需求达成共识？</t>
  </si>
  <si>
    <t>需求开发人员能否获得客户对需求文档的承诺？以保证客户不随便变更需求？</t>
  </si>
  <si>
    <t>待开发的产品是否要与未曾证实的软硬件相连接？</t>
  </si>
  <si>
    <t>对开发人员而言，本项目的技术难度高吗？</t>
  </si>
  <si>
    <t>开发人员是否已经掌握了本项目的关键技术？</t>
  </si>
  <si>
    <t>如果某项技术尚未实践过，开发人员能否在预定时间内掌握？</t>
  </si>
  <si>
    <t>开发小组是否采用比较有效的分析、设计、编程、测试工具？</t>
  </si>
  <si>
    <t>分析与设计工作是否过于简单、草率，从而让程序员边做边改？</t>
  </si>
  <si>
    <t>开发小组采用统一的编程规范吗？</t>
  </si>
  <si>
    <t>开发人员对测试工作重视吗？能保证测试的客观性吗？</t>
  </si>
  <si>
    <t>项目有独立的测试人员吗？懂得如何进行高效率地测试吗？</t>
  </si>
  <si>
    <t>是否对所有重要的工作成果进行了同行评审（正式评审或快速检查）？</t>
  </si>
  <si>
    <t>开发人员懂得版本控制、变更控制吗？能够按照配置管理规范执行吗？</t>
  </si>
  <si>
    <t>开发人员重视质量吗？是否会在进度延误时降低质量要求？</t>
  </si>
  <si>
    <t>项目风险检查表</t>
    <phoneticPr fontId="3" type="noConversion"/>
  </si>
  <si>
    <t>政治
法律
市场</t>
    <phoneticPr fontId="3" type="noConversion"/>
  </si>
  <si>
    <t>客户的需求是否含糊不清？</t>
    <phoneticPr fontId="3" type="noConversion"/>
  </si>
  <si>
    <t>对项目的规模、难度估计是否比较正确？</t>
    <phoneticPr fontId="3" type="noConversion"/>
  </si>
  <si>
    <t>上级领导
行政部门
合作部门</t>
    <phoneticPr fontId="3" type="noConversion"/>
  </si>
  <si>
    <t>需求开发
需求管理</t>
    <phoneticPr fontId="3" type="noConversion"/>
  </si>
  <si>
    <t>综合技术
开发能力
包括设计
编程、测试等</t>
    <phoneticPr fontId="3" type="noConversion"/>
  </si>
  <si>
    <t xml:space="preserve">开发人员是否有开发相似产品的经验？ </t>
    <phoneticPr fontId="3" type="noConversion"/>
  </si>
  <si>
    <t>风险计划与跟踪表</t>
  </si>
  <si>
    <t>文件修订履历：</t>
  </si>
  <si>
    <t>版本号</t>
  </si>
  <si>
    <t>变更类型（A*M*D）</t>
  </si>
  <si>
    <t>编写</t>
  </si>
  <si>
    <t>审核</t>
  </si>
  <si>
    <t>批准</t>
  </si>
  <si>
    <t>摘要</t>
  </si>
  <si>
    <t>无锡市格调数码科技有限公司</t>
  </si>
  <si>
    <r>
      <t>注4:影响程度（下拉式可选菜单)：风险发生后的影响程度</t>
    </r>
    <r>
      <rPr>
        <sz val="10"/>
        <rFont val="宋体"/>
        <family val="3"/>
        <charset val="134"/>
      </rPr>
      <t>，按从低到高，分为5等，很高的0.8（可能导致项目停止）、高的0.4（可能影响项目进度延迟50%）、中等的0.2（可能影响项目进度延迟30%）、低：0.1 （可能影响项目进度延迟10%）可忽略0.05（对项目进度基本没有影响）。</t>
    </r>
    <phoneticPr fontId="3" type="noConversion"/>
  </si>
  <si>
    <r>
      <t>文件编号：【SJ</t>
    </r>
    <r>
      <rPr>
        <sz val="12"/>
        <rFont val="宋体"/>
        <family val="3"/>
        <charset val="134"/>
      </rPr>
      <t>-PTM-RSKM-T01】          *A - 增加  M - 修订  D - 删除</t>
    </r>
    <phoneticPr fontId="3" type="noConversion"/>
  </si>
  <si>
    <t>风险来源</t>
    <phoneticPr fontId="3" type="noConversion"/>
  </si>
  <si>
    <t>内部</t>
    <phoneticPr fontId="3" type="noConversion"/>
  </si>
  <si>
    <t>外部</t>
    <phoneticPr fontId="3" type="noConversion"/>
  </si>
  <si>
    <t>来源</t>
    <phoneticPr fontId="3" type="noConversion"/>
  </si>
  <si>
    <t>识别人</t>
    <phoneticPr fontId="3" type="noConversion"/>
  </si>
  <si>
    <t>负责人</t>
    <phoneticPr fontId="3" type="noConversion"/>
  </si>
  <si>
    <t>影响程度</t>
    <phoneticPr fontId="3" type="noConversion"/>
  </si>
  <si>
    <t>山东尚捷信息科技有限公司</t>
    <phoneticPr fontId="3" type="noConversion"/>
  </si>
  <si>
    <r>
      <t>注1：状态（下拉式可选菜单）：</t>
    </r>
    <r>
      <rPr>
        <sz val="10"/>
        <rFont val="宋体"/>
        <family val="3"/>
        <charset val="134"/>
      </rPr>
      <t>表示此风险的现在所处的状态，取值有：已变成问题-风险已经发出，变成问题，此时需要执行应急计划；仍是风险-风险存在，但还没有变成实际的问题，此时需要执行避免/减缓计划；已关闭－已发生的</t>
    </r>
    <r>
      <rPr>
        <sz val="10"/>
        <color indexed="14"/>
        <rFont val="宋体"/>
        <family val="3"/>
        <charset val="134"/>
      </rPr>
      <t>或</t>
    </r>
    <r>
      <rPr>
        <sz val="10"/>
        <rFont val="宋体"/>
        <family val="3"/>
        <charset val="134"/>
      </rPr>
      <t>预计中的风险，由于采取了应急或减缓措施，风险得到控制和解决，可以关闭此风险了。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</si>
</sst>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);[Red]\(0.00\)"/>
  </numFmts>
  <fonts count="54">
    <font>
      <sz val="12"/>
      <name val="宋体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b/>
      <sz val="9"/>
      <name val="宋体"/>
      <family val="3"/>
      <charset val="134"/>
    </font>
    <font>
      <sz val="10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0"/>
      <name val="宋体"/>
      <family val="3"/>
      <charset val="134"/>
    </font>
    <font>
      <b/>
      <sz val="10"/>
      <color indexed="10"/>
      <name val="宋体"/>
      <family val="3"/>
      <charset val="134"/>
    </font>
    <font>
      <sz val="10"/>
      <color indexed="14"/>
      <name val="宋体"/>
      <family val="3"/>
      <charset val="134"/>
    </font>
    <font>
      <b/>
      <sz val="10.5"/>
      <name val="宋体"/>
      <family val="3"/>
      <charset val="134"/>
    </font>
    <font>
      <b/>
      <sz val="12"/>
      <name val="宋体"/>
      <family val="3"/>
      <charset val="134"/>
    </font>
    <font>
      <sz val="10.5"/>
      <name val="宋体"/>
      <family val="3"/>
      <charset val="134"/>
    </font>
    <font>
      <b/>
      <sz val="10.5"/>
      <color indexed="8"/>
      <name val="宋体"/>
      <family val="3"/>
      <charset val="134"/>
    </font>
    <font>
      <sz val="10.5"/>
      <color indexed="8"/>
      <name val="宋体"/>
      <family val="3"/>
      <charset val="134"/>
    </font>
    <font>
      <sz val="20"/>
      <name val="楷体_GB2312"/>
      <family val="3"/>
      <charset val="134"/>
    </font>
    <font>
      <sz val="11"/>
      <name val="ＭＳ Ｐゴシック"/>
      <family val="2"/>
    </font>
    <font>
      <sz val="12"/>
      <name val="Times New Roman"/>
      <family val="1"/>
    </font>
    <font>
      <b/>
      <sz val="14"/>
      <name val="Times New Roman"/>
      <family val="1"/>
    </font>
    <font>
      <sz val="10"/>
      <name val="Geneva"/>
      <family val="2"/>
    </font>
    <font>
      <sz val="24"/>
      <name val="黑体"/>
      <family val="3"/>
      <charset val="134"/>
    </font>
    <font>
      <b/>
      <sz val="18"/>
      <color indexed="62"/>
      <name val="宋体"/>
      <family val="3"/>
      <charset val="134"/>
    </font>
    <font>
      <b/>
      <sz val="15"/>
      <color indexed="62"/>
      <name val="宋体"/>
      <family val="3"/>
      <charset val="134"/>
    </font>
    <font>
      <b/>
      <sz val="11"/>
      <color indexed="62"/>
      <name val="宋体"/>
      <family val="3"/>
      <charset val="134"/>
    </font>
    <font>
      <b/>
      <sz val="10"/>
      <name val="Arial"/>
      <family val="2"/>
    </font>
    <font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20"/>
      <name val="HP Logo LG"/>
      <charset val="2"/>
    </font>
    <font>
      <b/>
      <sz val="10"/>
      <color indexed="12"/>
      <name val="Times New Roman"/>
      <family val="1"/>
    </font>
    <font>
      <sz val="10"/>
      <color indexed="12"/>
      <name val="Arial"/>
      <family val="2"/>
    </font>
    <font>
      <b/>
      <sz val="8"/>
      <name val="Arial"/>
      <family val="2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3"/>
      <color indexed="62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2"/>
      <name val="宋体"/>
      <family val="3"/>
      <charset val="134"/>
    </font>
    <font>
      <sz val="10.5"/>
      <name val="宋体"/>
      <family val="3"/>
      <charset val="134"/>
    </font>
    <font>
      <b/>
      <sz val="12"/>
      <name val="黑体"/>
      <family val="3"/>
      <charset val="134"/>
    </font>
    <font>
      <sz val="16"/>
      <name val="宋体"/>
      <family val="3"/>
      <charset val="134"/>
    </font>
    <font>
      <b/>
      <sz val="22"/>
      <name val="宋体"/>
      <family val="3"/>
      <charset val="134"/>
    </font>
    <font>
      <sz val="11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42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3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52">
    <xf numFmtId="0" fontId="0" fillId="0" borderId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4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2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5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7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8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6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9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4" fillId="3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7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8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35" fillId="3" borderId="0" applyNumberFormat="0" applyBorder="0" applyAlignment="0" applyProtection="0">
      <alignment vertical="center"/>
    </xf>
    <xf numFmtId="0" fontId="26" fillId="0" borderId="1" applyFill="0" applyBorder="0"/>
    <xf numFmtId="0" fontId="27" fillId="0" borderId="1" applyBorder="0">
      <alignment horizontal="center" vertical="center"/>
    </xf>
    <xf numFmtId="0" fontId="28" fillId="0" borderId="1" applyBorder="0">
      <alignment horizontal="center" vertical="center"/>
    </xf>
    <xf numFmtId="0" fontId="29" fillId="0" borderId="0" applyFill="0" applyBorder="0" applyAlignment="0">
      <alignment vertical="center"/>
    </xf>
    <xf numFmtId="0" fontId="30" fillId="0" borderId="1" applyBorder="0">
      <alignment horizontal="center" vertical="center"/>
    </xf>
    <xf numFmtId="0" fontId="30" fillId="0" borderId="1" applyBorder="0">
      <alignment horizontal="center" vertical="center"/>
    </xf>
    <xf numFmtId="0" fontId="30" fillId="0" borderId="1" applyBorder="0">
      <alignment horizontal="center" vertical="center"/>
    </xf>
    <xf numFmtId="0" fontId="30" fillId="0" borderId="1" applyBorder="0">
      <alignment horizontal="center" vertical="center"/>
    </xf>
    <xf numFmtId="0" fontId="30" fillId="0" borderId="1" applyBorder="0">
      <alignment horizontal="center" vertical="center"/>
    </xf>
    <xf numFmtId="0" fontId="1" fillId="0" borderId="0"/>
    <xf numFmtId="0" fontId="31" fillId="0" borderId="2" applyNumberFormat="0" applyFill="0" applyBorder="0">
      <alignment horizontal="centerContinuous" vertical="center" wrapText="1"/>
      <protection locked="0"/>
    </xf>
    <xf numFmtId="0" fontId="26" fillId="11" borderId="3" applyFill="0" applyBorder="0">
      <alignment horizontal="left" vertical="center"/>
    </xf>
    <xf numFmtId="0" fontId="26" fillId="11" borderId="3" applyFill="0" applyBorder="0">
      <alignment horizontal="center" vertical="center"/>
    </xf>
    <xf numFmtId="0" fontId="26" fillId="11" borderId="4" applyNumberFormat="0" applyFill="0" applyBorder="0" applyProtection="0">
      <alignment horizontal="centerContinuous"/>
    </xf>
    <xf numFmtId="0" fontId="32" fillId="0" borderId="2" applyFill="0" applyBorder="0" applyProtection="0">
      <alignment vertical="center"/>
      <protection locked="0"/>
    </xf>
    <xf numFmtId="0" fontId="27" fillId="0" borderId="0" applyFill="0" applyBorder="0">
      <alignment vertical="center"/>
    </xf>
    <xf numFmtId="0" fontId="33" fillId="11" borderId="5" applyFill="0" applyBorder="0" applyAlignment="0">
      <alignment horizontal="center" vertical="center"/>
    </xf>
    <xf numFmtId="0" fontId="27" fillId="0" borderId="0" applyFill="0" applyBorder="0">
      <alignment horizontal="centerContinuous" vertical="center"/>
    </xf>
    <xf numFmtId="0" fontId="26" fillId="0" borderId="0" applyNumberFormat="0" applyFill="0" applyBorder="0">
      <alignment vertical="center"/>
    </xf>
    <xf numFmtId="0" fontId="2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36" fillId="0" borderId="7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37" fillId="12" borderId="0" applyNumberFormat="0" applyBorder="0" applyAlignment="0" applyProtection="0">
      <alignment vertical="center"/>
    </xf>
    <xf numFmtId="0" fontId="1" fillId="0" borderId="0"/>
    <xf numFmtId="0" fontId="18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1" fillId="0" borderId="0"/>
    <xf numFmtId="0" fontId="48" fillId="0" borderId="0"/>
    <xf numFmtId="0" fontId="1" fillId="0" borderId="0"/>
    <xf numFmtId="0" fontId="48" fillId="0" borderId="0"/>
    <xf numFmtId="0" fontId="1" fillId="0" borderId="0"/>
    <xf numFmtId="0" fontId="48" fillId="0" borderId="0"/>
    <xf numFmtId="0" fontId="1" fillId="0" borderId="0"/>
    <xf numFmtId="0" fontId="48" fillId="0" borderId="0">
      <alignment vertical="center"/>
    </xf>
    <xf numFmtId="0" fontId="1" fillId="0" borderId="0">
      <alignment vertical="center"/>
    </xf>
    <xf numFmtId="0" fontId="1" fillId="0" borderId="0"/>
    <xf numFmtId="0" fontId="48" fillId="0" borderId="0">
      <alignment vertical="center"/>
    </xf>
    <xf numFmtId="0" fontId="48" fillId="0" borderId="0">
      <alignment vertical="center"/>
    </xf>
    <xf numFmtId="0" fontId="1" fillId="0" borderId="0"/>
    <xf numFmtId="0" fontId="38" fillId="13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39" fillId="0" borderId="9" applyNumberFormat="0" applyFill="0" applyAlignment="0" applyProtection="0">
      <alignment vertical="center"/>
    </xf>
    <xf numFmtId="0" fontId="40" fillId="2" borderId="10" applyNumberFormat="0" applyAlignment="0" applyProtection="0">
      <alignment vertical="center"/>
    </xf>
    <xf numFmtId="0" fontId="40" fillId="2" borderId="10" applyNumberFormat="0" applyAlignment="0" applyProtection="0">
      <alignment vertical="center"/>
    </xf>
    <xf numFmtId="0" fontId="41" fillId="14" borderId="11" applyNumberFormat="0" applyAlignment="0" applyProtection="0">
      <alignment vertical="center"/>
    </xf>
    <xf numFmtId="0" fontId="41" fillId="14" borderId="11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0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6" fillId="2" borderId="13" applyNumberFormat="0" applyAlignment="0" applyProtection="0">
      <alignment vertical="center"/>
    </xf>
    <xf numFmtId="0" fontId="46" fillId="2" borderId="13" applyNumberFormat="0" applyAlignment="0" applyProtection="0">
      <alignment vertical="center"/>
    </xf>
    <xf numFmtId="0" fontId="47" fillId="3" borderId="10" applyNumberFormat="0" applyAlignment="0" applyProtection="0">
      <alignment vertical="center"/>
    </xf>
    <xf numFmtId="0" fontId="47" fillId="3" borderId="10" applyNumberForma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  <xf numFmtId="0" fontId="48" fillId="4" borderId="14" applyNumberFormat="0" applyFont="0" applyAlignment="0" applyProtection="0">
      <alignment vertical="center"/>
    </xf>
    <xf numFmtId="0" fontId="1" fillId="4" borderId="14" applyNumberFormat="0" applyFont="0" applyAlignment="0" applyProtection="0">
      <alignment vertical="center"/>
    </xf>
  </cellStyleXfs>
  <cellXfs count="114">
    <xf numFmtId="0" fontId="0" fillId="0" borderId="0" xfId="0">
      <alignment vertical="center"/>
    </xf>
    <xf numFmtId="0" fontId="2" fillId="0" borderId="0" xfId="89" applyFont="1" applyAlignment="1">
      <alignment vertical="center"/>
    </xf>
    <xf numFmtId="0" fontId="5" fillId="0" borderId="0" xfId="89" applyFont="1" applyFill="1" applyAlignment="1">
      <alignment vertical="center"/>
    </xf>
    <xf numFmtId="0" fontId="5" fillId="19" borderId="0" xfId="89" applyFont="1" applyFill="1" applyAlignment="1">
      <alignment vertical="center"/>
    </xf>
    <xf numFmtId="0" fontId="5" fillId="19" borderId="17" xfId="89" applyFont="1" applyFill="1" applyBorder="1" applyAlignment="1">
      <alignment horizontal="center" vertical="center" wrapText="1"/>
    </xf>
    <xf numFmtId="0" fontId="5" fillId="0" borderId="0" xfId="89" applyFont="1" applyFill="1" applyAlignment="1">
      <alignment horizontal="center" vertical="center"/>
    </xf>
    <xf numFmtId="0" fontId="5" fillId="19" borderId="0" xfId="89" applyFont="1" applyFill="1" applyAlignment="1">
      <alignment horizontal="center" vertical="center"/>
    </xf>
    <xf numFmtId="0" fontId="2" fillId="19" borderId="16" xfId="89" applyFont="1" applyFill="1" applyBorder="1" applyAlignment="1">
      <alignment horizontal="center" vertical="center" wrapText="1"/>
    </xf>
    <xf numFmtId="0" fontId="12" fillId="0" borderId="0" xfId="89" applyFont="1" applyFill="1" applyBorder="1" applyAlignment="1">
      <alignment horizontal="center" vertical="center" wrapText="1"/>
    </xf>
    <xf numFmtId="0" fontId="2" fillId="6" borderId="16" xfId="89" applyFont="1" applyFill="1" applyBorder="1" applyAlignment="1">
      <alignment horizontal="center" vertical="center" wrapText="1"/>
    </xf>
    <xf numFmtId="0" fontId="14" fillId="19" borderId="16" xfId="89" applyFont="1" applyFill="1" applyBorder="1" applyAlignment="1">
      <alignment horizontal="center" vertical="center" wrapText="1"/>
    </xf>
    <xf numFmtId="0" fontId="16" fillId="9" borderId="16" xfId="0" applyFont="1" applyFill="1" applyBorder="1" applyAlignment="1">
      <alignment horizontal="center" vertical="center" wrapText="1"/>
    </xf>
    <xf numFmtId="0" fontId="16" fillId="0" borderId="16" xfId="0" applyFont="1" applyBorder="1" applyAlignment="1">
      <alignment horizontal="justify" vertical="center" wrapText="1"/>
    </xf>
    <xf numFmtId="0" fontId="3" fillId="0" borderId="16" xfId="89" applyFont="1" applyBorder="1" applyAlignment="1">
      <alignment horizontal="center" vertical="center" wrapText="1"/>
    </xf>
    <xf numFmtId="14" fontId="3" fillId="0" borderId="16" xfId="89" applyNumberFormat="1" applyFont="1" applyBorder="1" applyAlignment="1">
      <alignment horizontal="center" vertical="center" wrapText="1"/>
    </xf>
    <xf numFmtId="49" fontId="3" fillId="0" borderId="16" xfId="89" applyNumberFormat="1" applyFont="1" applyBorder="1" applyAlignment="1">
      <alignment horizontal="center" vertical="center" wrapText="1"/>
    </xf>
    <xf numFmtId="176" fontId="3" fillId="0" borderId="16" xfId="89" applyNumberFormat="1" applyFont="1" applyBorder="1" applyAlignment="1">
      <alignment horizontal="center" vertical="center" wrapText="1"/>
    </xf>
    <xf numFmtId="0" fontId="3" fillId="13" borderId="16" xfId="89" applyFont="1" applyFill="1" applyBorder="1" applyAlignment="1">
      <alignment horizontal="center" vertical="center" wrapText="1"/>
    </xf>
    <xf numFmtId="0" fontId="3" fillId="0" borderId="16" xfId="89" applyFont="1" applyBorder="1" applyAlignment="1">
      <alignment vertical="center" wrapText="1"/>
    </xf>
    <xf numFmtId="0" fontId="3" fillId="0" borderId="16" xfId="89" applyFont="1" applyBorder="1" applyAlignment="1">
      <alignment horizontal="left" vertical="center" wrapText="1"/>
    </xf>
    <xf numFmtId="0" fontId="3" fillId="0" borderId="18" xfId="89" applyFont="1" applyBorder="1" applyAlignment="1">
      <alignment horizontal="center" vertical="center" wrapText="1"/>
    </xf>
    <xf numFmtId="0" fontId="3" fillId="0" borderId="17" xfId="89" applyFont="1" applyBorder="1" applyAlignment="1">
      <alignment vertical="center" wrapText="1"/>
    </xf>
    <xf numFmtId="0" fontId="53" fillId="0" borderId="16" xfId="87" applyFont="1" applyFill="1" applyBorder="1" applyAlignment="1">
      <alignment horizontal="center" vertical="center" wrapText="1"/>
    </xf>
    <xf numFmtId="0" fontId="53" fillId="0" borderId="16" xfId="84" applyFont="1" applyFill="1" applyBorder="1" applyAlignment="1">
      <alignment horizontal="center" vertical="center" wrapText="1"/>
    </xf>
    <xf numFmtId="0" fontId="53" fillId="0" borderId="16" xfId="69" applyFont="1" applyFill="1" applyBorder="1" applyAlignment="1">
      <alignment horizontal="center" vertical="center"/>
    </xf>
    <xf numFmtId="14" fontId="53" fillId="0" borderId="16" xfId="87" applyNumberFormat="1" applyFont="1" applyFill="1" applyBorder="1" applyAlignment="1">
      <alignment horizontal="center" vertical="center" wrapText="1"/>
    </xf>
    <xf numFmtId="0" fontId="3" fillId="0" borderId="16" xfId="89" applyFont="1" applyFill="1" applyBorder="1" applyAlignment="1">
      <alignment horizontal="center" vertical="center" wrapText="1"/>
    </xf>
    <xf numFmtId="14" fontId="3" fillId="0" borderId="16" xfId="89" applyNumberFormat="1" applyFont="1" applyBorder="1" applyAlignment="1">
      <alignment vertical="center" wrapText="1"/>
    </xf>
    <xf numFmtId="0" fontId="12" fillId="6" borderId="0" xfId="89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12" fillId="0" borderId="0" xfId="89" applyFont="1" applyBorder="1" applyAlignment="1">
      <alignment horizontal="center" vertical="center"/>
    </xf>
    <xf numFmtId="0" fontId="53" fillId="0" borderId="16" xfId="87" applyFont="1" applyFill="1" applyBorder="1" applyAlignment="1">
      <alignment vertical="center" wrapText="1"/>
    </xf>
    <xf numFmtId="0" fontId="18" fillId="0" borderId="0" xfId="69" applyFill="1" applyAlignment="1">
      <alignment vertical="center"/>
    </xf>
    <xf numFmtId="0" fontId="48" fillId="0" borderId="0" xfId="82" applyFont="1" applyFill="1" applyAlignment="1">
      <alignment vertical="center"/>
    </xf>
    <xf numFmtId="0" fontId="0" fillId="0" borderId="0" xfId="0" applyFill="1" applyAlignment="1">
      <alignment vertical="center"/>
    </xf>
    <xf numFmtId="0" fontId="48" fillId="0" borderId="0" xfId="82" applyFill="1" applyAlignment="1">
      <alignment vertical="center"/>
    </xf>
    <xf numFmtId="0" fontId="19" fillId="0" borderId="0" xfId="87" applyFont="1" applyFill="1" applyAlignment="1">
      <alignment horizontal="center" vertical="center"/>
    </xf>
    <xf numFmtId="0" fontId="49" fillId="0" borderId="0" xfId="87" applyFont="1" applyFill="1" applyAlignment="1">
      <alignment vertical="center"/>
    </xf>
    <xf numFmtId="0" fontId="52" fillId="0" borderId="0" xfId="87" applyFont="1" applyFill="1" applyAlignment="1">
      <alignment horizontal="center" vertical="center" wrapText="1"/>
    </xf>
    <xf numFmtId="0" fontId="21" fillId="0" borderId="0" xfId="87" applyFont="1" applyFill="1" applyAlignment="1">
      <alignment vertical="center"/>
    </xf>
    <xf numFmtId="0" fontId="49" fillId="0" borderId="16" xfId="87" applyFont="1" applyFill="1" applyBorder="1" applyAlignment="1">
      <alignment horizontal="center" vertical="center" wrapText="1"/>
    </xf>
    <xf numFmtId="0" fontId="49" fillId="0" borderId="16" xfId="88" applyFont="1" applyFill="1" applyBorder="1" applyAlignment="1">
      <alignment horizontal="center" vertical="center" wrapText="1"/>
    </xf>
    <xf numFmtId="14" fontId="49" fillId="0" borderId="16" xfId="87" applyNumberFormat="1" applyFont="1" applyFill="1" applyBorder="1" applyAlignment="1">
      <alignment horizontal="center" vertical="center" wrapText="1"/>
    </xf>
    <xf numFmtId="0" fontId="48" fillId="0" borderId="0" xfId="69" applyFont="1" applyFill="1" applyAlignment="1">
      <alignment vertical="center"/>
    </xf>
    <xf numFmtId="0" fontId="4" fillId="0" borderId="0" xfId="87" applyFont="1" applyFill="1" applyBorder="1" applyAlignment="1">
      <alignment horizontal="justify" vertical="center" wrapText="1"/>
    </xf>
    <xf numFmtId="0" fontId="0" fillId="0" borderId="0" xfId="0" applyFill="1" applyAlignment="1">
      <alignment horizontal="center" vertical="center"/>
    </xf>
    <xf numFmtId="0" fontId="2" fillId="0" borderId="15" xfId="0" applyFont="1" applyBorder="1" applyAlignment="1">
      <alignment vertical="center"/>
    </xf>
    <xf numFmtId="0" fontId="0" fillId="0" borderId="15" xfId="0" applyBorder="1" applyAlignment="1">
      <alignment vertical="center"/>
    </xf>
    <xf numFmtId="176" fontId="0" fillId="0" borderId="15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4" fillId="0" borderId="0" xfId="89" applyFont="1" applyAlignment="1">
      <alignment horizontal="left" vertical="center"/>
    </xf>
    <xf numFmtId="0" fontId="3" fillId="0" borderId="0" xfId="89" applyFont="1" applyAlignment="1">
      <alignment vertical="center"/>
    </xf>
    <xf numFmtId="0" fontId="3" fillId="0" borderId="26" xfId="89" applyFont="1" applyBorder="1" applyAlignment="1">
      <alignment horizontal="center" vertical="center" wrapText="1"/>
    </xf>
    <xf numFmtId="0" fontId="3" fillId="0" borderId="27" xfId="89" applyFont="1" applyBorder="1" applyAlignment="1">
      <alignment horizontal="center" vertical="center" wrapText="1"/>
    </xf>
    <xf numFmtId="0" fontId="3" fillId="0" borderId="27" xfId="89" applyFont="1" applyBorder="1" applyAlignment="1">
      <alignment horizontal="left" vertical="center" wrapText="1"/>
    </xf>
    <xf numFmtId="176" fontId="3" fillId="0" borderId="27" xfId="89" applyNumberFormat="1" applyFont="1" applyBorder="1" applyAlignment="1">
      <alignment horizontal="center" vertical="center" wrapText="1"/>
    </xf>
    <xf numFmtId="0" fontId="3" fillId="0" borderId="27" xfId="89" applyFont="1" applyBorder="1" applyAlignment="1">
      <alignment vertical="center" wrapText="1"/>
    </xf>
    <xf numFmtId="0" fontId="3" fillId="0" borderId="28" xfId="89" applyFont="1" applyBorder="1" applyAlignment="1">
      <alignment vertical="center" wrapText="1"/>
    </xf>
    <xf numFmtId="0" fontId="6" fillId="0" borderId="0" xfId="89" applyFont="1" applyAlignment="1">
      <alignment horizontal="center" vertical="center" wrapText="1"/>
    </xf>
    <xf numFmtId="0" fontId="6" fillId="0" borderId="0" xfId="89" applyFont="1" applyAlignment="1">
      <alignment horizontal="left" vertical="center" wrapText="1"/>
    </xf>
    <xf numFmtId="176" fontId="6" fillId="0" borderId="0" xfId="89" applyNumberFormat="1" applyFont="1" applyAlignment="1">
      <alignment horizontal="center" vertical="center" wrapText="1"/>
    </xf>
    <xf numFmtId="0" fontId="6" fillId="0" borderId="0" xfId="89" applyFont="1" applyAlignment="1">
      <alignment vertical="center" wrapText="1"/>
    </xf>
    <xf numFmtId="0" fontId="6" fillId="0" borderId="0" xfId="89" applyFont="1" applyAlignment="1">
      <alignment vertical="center"/>
    </xf>
    <xf numFmtId="0" fontId="2" fillId="0" borderId="0" xfId="89" applyFont="1" applyAlignment="1">
      <alignment horizontal="left" vertical="center" wrapText="1"/>
    </xf>
    <xf numFmtId="0" fontId="2" fillId="0" borderId="0" xfId="89" applyFont="1" applyAlignment="1">
      <alignment horizontal="center" vertical="center" wrapText="1"/>
    </xf>
    <xf numFmtId="176" fontId="2" fillId="0" borderId="0" xfId="89" applyNumberFormat="1" applyFont="1" applyAlignment="1">
      <alignment horizontal="center" vertical="center" wrapText="1"/>
    </xf>
    <xf numFmtId="0" fontId="2" fillId="0" borderId="0" xfId="89" applyFont="1" applyAlignment="1">
      <alignment vertical="center" wrapText="1"/>
    </xf>
    <xf numFmtId="0" fontId="2" fillId="0" borderId="0" xfId="89" applyFont="1" applyFill="1" applyBorder="1" applyAlignment="1">
      <alignment horizontal="center" vertical="center" wrapText="1"/>
    </xf>
    <xf numFmtId="0" fontId="2" fillId="9" borderId="0" xfId="89" applyFont="1" applyFill="1" applyBorder="1" applyAlignment="1">
      <alignment horizontal="center" vertical="center" wrapText="1"/>
    </xf>
    <xf numFmtId="0" fontId="2" fillId="0" borderId="16" xfId="89" applyFont="1" applyBorder="1" applyAlignment="1">
      <alignment horizontal="center" vertical="center" wrapText="1"/>
    </xf>
    <xf numFmtId="0" fontId="2" fillId="19" borderId="16" xfId="89" applyFont="1" applyFill="1" applyBorder="1" applyAlignment="1">
      <alignment horizontal="left" vertical="center" wrapText="1"/>
    </xf>
    <xf numFmtId="0" fontId="2" fillId="6" borderId="0" xfId="89" applyFont="1" applyFill="1" applyBorder="1" applyAlignment="1">
      <alignment horizontal="center" vertical="center" wrapText="1"/>
    </xf>
    <xf numFmtId="0" fontId="2" fillId="0" borderId="0" xfId="89" applyFont="1" applyAlignment="1">
      <alignment horizontal="center" vertical="center"/>
    </xf>
    <xf numFmtId="0" fontId="5" fillId="19" borderId="16" xfId="89" applyFont="1" applyFill="1" applyBorder="1" applyAlignment="1">
      <alignment horizontal="center" vertical="center" wrapText="1"/>
    </xf>
    <xf numFmtId="0" fontId="50" fillId="0" borderId="0" xfId="87" applyFont="1" applyFill="1" applyAlignment="1">
      <alignment vertical="center" wrapText="1"/>
    </xf>
    <xf numFmtId="0" fontId="51" fillId="0" borderId="0" xfId="87" applyFont="1" applyFill="1" applyAlignment="1">
      <alignment horizontal="center" vertical="center" wrapText="1"/>
    </xf>
    <xf numFmtId="0" fontId="48" fillId="0" borderId="0" xfId="87" applyFill="1" applyAlignment="1">
      <alignment horizontal="center" vertical="center"/>
    </xf>
    <xf numFmtId="0" fontId="22" fillId="0" borderId="0" xfId="87" applyFont="1" applyFill="1" applyAlignment="1">
      <alignment horizontal="center" vertical="center" wrapText="1"/>
    </xf>
    <xf numFmtId="0" fontId="1" fillId="0" borderId="0" xfId="87" applyFont="1" applyFill="1" applyAlignment="1">
      <alignment horizontal="left" vertical="center" wrapText="1"/>
    </xf>
    <xf numFmtId="0" fontId="48" fillId="0" borderId="0" xfId="87" applyFill="1" applyAlignment="1">
      <alignment horizontal="left" vertical="center" wrapText="1"/>
    </xf>
    <xf numFmtId="0" fontId="20" fillId="0" borderId="0" xfId="87" applyFont="1" applyFill="1" applyAlignment="1">
      <alignment horizontal="center" vertical="center" wrapText="1"/>
    </xf>
    <xf numFmtId="0" fontId="6" fillId="0" borderId="0" xfId="86" applyFont="1" applyBorder="1" applyAlignment="1">
      <alignment vertical="center" wrapText="1"/>
    </xf>
    <xf numFmtId="0" fontId="1" fillId="0" borderId="0" xfId="0" applyFont="1" applyAlignment="1">
      <alignment vertical="center"/>
    </xf>
    <xf numFmtId="0" fontId="5" fillId="19" borderId="19" xfId="89" applyFont="1" applyFill="1" applyBorder="1" applyAlignment="1">
      <alignment horizontal="center" vertical="center" wrapText="1"/>
    </xf>
    <xf numFmtId="0" fontId="5" fillId="19" borderId="16" xfId="89" applyFont="1" applyFill="1" applyBorder="1" applyAlignment="1">
      <alignment horizontal="center" vertical="center" wrapText="1"/>
    </xf>
    <xf numFmtId="0" fontId="9" fillId="0" borderId="0" xfId="86" applyFont="1" applyBorder="1" applyAlignment="1">
      <alignment vertical="center" wrapText="1"/>
    </xf>
    <xf numFmtId="0" fontId="0" fillId="0" borderId="0" xfId="0" applyAlignment="1">
      <alignment vertical="center"/>
    </xf>
    <xf numFmtId="14" fontId="10" fillId="0" borderId="0" xfId="0" applyNumberFormat="1" applyFont="1" applyFill="1" applyAlignment="1">
      <alignment vertical="center" wrapText="1"/>
    </xf>
    <xf numFmtId="0" fontId="5" fillId="19" borderId="29" xfId="89" applyFont="1" applyFill="1" applyBorder="1" applyAlignment="1">
      <alignment horizontal="center" vertical="center" wrapText="1"/>
    </xf>
    <xf numFmtId="0" fontId="5" fillId="19" borderId="25" xfId="89" applyFont="1" applyFill="1" applyBorder="1" applyAlignment="1">
      <alignment horizontal="center" vertical="center" wrapText="1"/>
    </xf>
    <xf numFmtId="176" fontId="5" fillId="19" borderId="19" xfId="89" applyNumberFormat="1" applyFont="1" applyFill="1" applyBorder="1" applyAlignment="1">
      <alignment horizontal="center" vertical="center" wrapText="1"/>
    </xf>
    <xf numFmtId="176" fontId="5" fillId="19" borderId="16" xfId="89" applyNumberFormat="1" applyFont="1" applyFill="1" applyBorder="1" applyAlignment="1">
      <alignment horizontal="center" vertical="center" wrapText="1"/>
    </xf>
    <xf numFmtId="0" fontId="12" fillId="6" borderId="16" xfId="89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12" fillId="0" borderId="0" xfId="89" applyFont="1" applyBorder="1" applyAlignment="1">
      <alignment horizontal="center" vertical="center"/>
    </xf>
    <xf numFmtId="0" fontId="2" fillId="9" borderId="16" xfId="89" applyFont="1" applyFill="1" applyBorder="1" applyAlignment="1">
      <alignment horizontal="center" vertical="center" wrapText="1"/>
    </xf>
    <xf numFmtId="0" fontId="2" fillId="9" borderId="21" xfId="89" applyFont="1" applyFill="1" applyBorder="1" applyAlignment="1">
      <alignment horizontal="center" vertical="center" wrapText="1"/>
    </xf>
    <xf numFmtId="0" fontId="2" fillId="9" borderId="0" xfId="89" applyFont="1" applyFill="1" applyBorder="1" applyAlignment="1">
      <alignment horizontal="center" vertical="center" wrapText="1"/>
    </xf>
    <xf numFmtId="0" fontId="2" fillId="0" borderId="0" xfId="89" applyFont="1" applyAlignment="1">
      <alignment vertical="center" wrapText="1"/>
    </xf>
    <xf numFmtId="0" fontId="5" fillId="19" borderId="20" xfId="89" applyFont="1" applyFill="1" applyBorder="1" applyAlignment="1">
      <alignment horizontal="center" vertical="center" wrapText="1"/>
    </xf>
    <xf numFmtId="0" fontId="5" fillId="19" borderId="22" xfId="89" applyFont="1" applyFill="1" applyBorder="1" applyAlignment="1">
      <alignment horizontal="center" vertical="center" wrapText="1"/>
    </xf>
    <xf numFmtId="0" fontId="5" fillId="19" borderId="18" xfId="89" applyFont="1" applyFill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0" fontId="16" fillId="0" borderId="24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/>
    </xf>
    <xf numFmtId="0" fontId="15" fillId="20" borderId="16" xfId="0" applyFont="1" applyFill="1" applyBorder="1" applyAlignment="1">
      <alignment horizontal="center" vertical="center" wrapText="1"/>
    </xf>
    <xf numFmtId="0" fontId="17" fillId="0" borderId="0" xfId="87" applyFont="1" applyFill="1" applyBorder="1" applyAlignment="1">
      <alignment horizontal="center" vertical="center"/>
    </xf>
    <xf numFmtId="0" fontId="17" fillId="0" borderId="0" xfId="87" applyFont="1" applyFill="1" applyBorder="1" applyAlignment="1">
      <alignment horizontal="center" vertical="center"/>
    </xf>
    <xf numFmtId="0" fontId="3" fillId="0" borderId="27" xfId="89" applyFont="1" applyFill="1" applyBorder="1" applyAlignment="1">
      <alignment horizontal="center" vertical="center" wrapText="1"/>
    </xf>
    <xf numFmtId="14" fontId="3" fillId="0" borderId="27" xfId="89" applyNumberFormat="1" applyFont="1" applyBorder="1" applyAlignment="1">
      <alignment horizontal="center" vertical="center" wrapText="1"/>
    </xf>
    <xf numFmtId="49" fontId="3" fillId="0" borderId="27" xfId="89" applyNumberFormat="1" applyFont="1" applyBorder="1" applyAlignment="1">
      <alignment horizontal="center" vertical="center" wrapText="1"/>
    </xf>
    <xf numFmtId="0" fontId="3" fillId="13" borderId="27" xfId="89" applyFont="1" applyFill="1" applyBorder="1" applyAlignment="1">
      <alignment horizontal="center" vertical="center" wrapText="1"/>
    </xf>
    <xf numFmtId="14" fontId="3" fillId="0" borderId="27" xfId="89" applyNumberFormat="1" applyFont="1" applyBorder="1" applyAlignment="1">
      <alignment vertical="center" wrapText="1"/>
    </xf>
  </cellXfs>
  <cellStyles count="152">
    <cellStyle name="20% - 强调文字颜色 1 2" xfId="1"/>
    <cellStyle name="20% - 强调文字颜色 1 3" xfId="2"/>
    <cellStyle name="20% - 强调文字颜色 2 2" xfId="3"/>
    <cellStyle name="20% - 强调文字颜色 2 3" xfId="4"/>
    <cellStyle name="20% - 强调文字颜色 3 2" xfId="5"/>
    <cellStyle name="20% - 强调文字颜色 3 3" xfId="6"/>
    <cellStyle name="20% - 强调文字颜色 4 2" xfId="7"/>
    <cellStyle name="20% - 强调文字颜色 4 3" xfId="8"/>
    <cellStyle name="20% - 强调文字颜色 5 2" xfId="9"/>
    <cellStyle name="20% - 强调文字颜色 5 3" xfId="10"/>
    <cellStyle name="20% - 强调文字颜色 6 2" xfId="11"/>
    <cellStyle name="20% - 强调文字颜色 6 3" xfId="12"/>
    <cellStyle name="40% - 强调文字颜色 1 2" xfId="13"/>
    <cellStyle name="40% - 强调文字颜色 1 3" xfId="14"/>
    <cellStyle name="40% - 强调文字颜色 2 2" xfId="15"/>
    <cellStyle name="40% - 强调文字颜色 2 3" xfId="16"/>
    <cellStyle name="40% - 强调文字颜色 3 2" xfId="17"/>
    <cellStyle name="40% - 强调文字颜色 3 3" xfId="18"/>
    <cellStyle name="40% - 强调文字颜色 4 2" xfId="19"/>
    <cellStyle name="40% - 强调文字颜色 4 3" xfId="20"/>
    <cellStyle name="40% - 强调文字颜色 5 2" xfId="21"/>
    <cellStyle name="40% - 强调文字颜色 5 3" xfId="22"/>
    <cellStyle name="40% - 强调文字颜色 6 2" xfId="23"/>
    <cellStyle name="40% - 强调文字颜色 6 3" xfId="24"/>
    <cellStyle name="60% - 强调文字颜色 1 2" xfId="25"/>
    <cellStyle name="60% - 强调文字颜色 1 3" xfId="26"/>
    <cellStyle name="60% - 强调文字颜色 2 2" xfId="27"/>
    <cellStyle name="60% - 强调文字颜色 2 3" xfId="28"/>
    <cellStyle name="60% - 强调文字颜色 3 2" xfId="29"/>
    <cellStyle name="60% - 强调文字颜色 3 3" xfId="30"/>
    <cellStyle name="60% - 强调文字颜色 4 2" xfId="31"/>
    <cellStyle name="60% - 强调文字颜色 4 3" xfId="32"/>
    <cellStyle name="60% - 强调文字颜色 5 2" xfId="33"/>
    <cellStyle name="60% - 强调文字颜色 5 3" xfId="34"/>
    <cellStyle name="60% - 强调文字颜色 6 2" xfId="35"/>
    <cellStyle name="60% - 强调文字颜色 6 3" xfId="36"/>
    <cellStyle name="Header 1" xfId="37"/>
    <cellStyle name="Header 2" xfId="38"/>
    <cellStyle name="Header Center" xfId="39"/>
    <cellStyle name="Heading 1" xfId="40"/>
    <cellStyle name="HP Logo" xfId="41"/>
    <cellStyle name="HP Logo 2" xfId="42"/>
    <cellStyle name="HP Logo 3" xfId="43"/>
    <cellStyle name="HP Logo 4" xfId="44"/>
    <cellStyle name="HP Logo 5" xfId="45"/>
    <cellStyle name="Normal_5cap项目监控数据表20040723" xfId="46"/>
    <cellStyle name="Table Entry" xfId="47"/>
    <cellStyle name="Table Heading" xfId="48"/>
    <cellStyle name="Table Heading Center" xfId="49"/>
    <cellStyle name="Table Medium" xfId="50"/>
    <cellStyle name="Table Normal" xfId="51"/>
    <cellStyle name="Table Small" xfId="52"/>
    <cellStyle name="Table Small Bold" xfId="53"/>
    <cellStyle name="Table Small Center" xfId="54"/>
    <cellStyle name="Table Title" xfId="55"/>
    <cellStyle name="标题 1 2" xfId="56"/>
    <cellStyle name="标题 1 3" xfId="57"/>
    <cellStyle name="标题 2 2" xfId="58"/>
    <cellStyle name="标题 2 3" xfId="59"/>
    <cellStyle name="标题 3 2" xfId="60"/>
    <cellStyle name="标题 3 3" xfId="61"/>
    <cellStyle name="标题 4 2" xfId="62"/>
    <cellStyle name="标题 4 3" xfId="63"/>
    <cellStyle name="标题 5" xfId="64"/>
    <cellStyle name="标题 6" xfId="65"/>
    <cellStyle name="差 2" xfId="66"/>
    <cellStyle name="差 3" xfId="67"/>
    <cellStyle name="常规" xfId="0" builtinId="0"/>
    <cellStyle name="常规 2" xfId="68"/>
    <cellStyle name="常规 2 2" xfId="69"/>
    <cellStyle name="常规 2 2 2" xfId="70"/>
    <cellStyle name="常规 2 2 2 2" xfId="71"/>
    <cellStyle name="常规 2 2 2 2 2" xfId="72"/>
    <cellStyle name="常规 2 2 2 2 2 2" xfId="73"/>
    <cellStyle name="常规 2 2 2 3" xfId="74"/>
    <cellStyle name="常规 2 2 2 3 2" xfId="75"/>
    <cellStyle name="常规 2 2 2 3 2 2" xfId="76"/>
    <cellStyle name="常规 2 2 2 4" xfId="77"/>
    <cellStyle name="常规 2 2 2 4 2" xfId="78"/>
    <cellStyle name="常规 2 2 2 4 2 2" xfId="79"/>
    <cellStyle name="常规 2 2 2 5" xfId="80"/>
    <cellStyle name="常规 2 2 2 5 2" xfId="81"/>
    <cellStyle name="常规 2 3" xfId="82"/>
    <cellStyle name="常规 2 3 2" xfId="83"/>
    <cellStyle name="常规 3" xfId="84"/>
    <cellStyle name="常规 3 2" xfId="85"/>
    <cellStyle name="常规_PM02-T02风险列表" xfId="86"/>
    <cellStyle name="常规_SUD-TPLA-PDP 2" xfId="87"/>
    <cellStyle name="常规_SUD-TPLA-PDP 3 2" xfId="88"/>
    <cellStyle name="常规_USE-SP-PM02-T02风险列表" xfId="89"/>
    <cellStyle name="好 2" xfId="90"/>
    <cellStyle name="好 3" xfId="91"/>
    <cellStyle name="汇总 2" xfId="92"/>
    <cellStyle name="汇总 3" xfId="93"/>
    <cellStyle name="计算 2" xfId="94"/>
    <cellStyle name="计算 3" xfId="95"/>
    <cellStyle name="检查单元格 2" xfId="96"/>
    <cellStyle name="检查单元格 3" xfId="97"/>
    <cellStyle name="解释性文本 2" xfId="98"/>
    <cellStyle name="解释性文本 3" xfId="99"/>
    <cellStyle name="警告文本 2" xfId="100"/>
    <cellStyle name="警告文本 3" xfId="101"/>
    <cellStyle name="链接单元格 2" xfId="102"/>
    <cellStyle name="链接单元格 3" xfId="103"/>
    <cellStyle name="强调文字颜色 1 2" xfId="104"/>
    <cellStyle name="强调文字颜色 1 3" xfId="105"/>
    <cellStyle name="强调文字颜色 2 2" xfId="106"/>
    <cellStyle name="强调文字颜色 2 3" xfId="107"/>
    <cellStyle name="强调文字颜色 3 2" xfId="108"/>
    <cellStyle name="强调文字颜色 3 3" xfId="109"/>
    <cellStyle name="强调文字颜色 4 2" xfId="110"/>
    <cellStyle name="强调文字颜色 4 3" xfId="111"/>
    <cellStyle name="强调文字颜色 5 2" xfId="112"/>
    <cellStyle name="强调文字颜色 5 3" xfId="113"/>
    <cellStyle name="强调文字颜色 6 2" xfId="114"/>
    <cellStyle name="强调文字颜色 6 3" xfId="115"/>
    <cellStyle name="适中 2" xfId="116"/>
    <cellStyle name="适中 3" xfId="117"/>
    <cellStyle name="输出 2" xfId="118"/>
    <cellStyle name="输出 3" xfId="119"/>
    <cellStyle name="输入 2" xfId="120"/>
    <cellStyle name="输入 3" xfId="121"/>
    <cellStyle name="注释 2" xfId="122"/>
    <cellStyle name="注释 2 2" xfId="123"/>
    <cellStyle name="注释 2 2 2" xfId="124"/>
    <cellStyle name="注释 2 2 2 2" xfId="125"/>
    <cellStyle name="注释 2 3" xfId="126"/>
    <cellStyle name="注释 2 3 2" xfId="127"/>
    <cellStyle name="注释 2 3 2 2" xfId="128"/>
    <cellStyle name="注释 2 4" xfId="129"/>
    <cellStyle name="注释 2 4 2" xfId="130"/>
    <cellStyle name="注释 2 4 2 2" xfId="131"/>
    <cellStyle name="注释 2 5" xfId="132"/>
    <cellStyle name="注释 2 5 2" xfId="133"/>
    <cellStyle name="注释 2 5 2 2" xfId="134"/>
    <cellStyle name="注释 2 6" xfId="135"/>
    <cellStyle name="注释 2 6 2" xfId="136"/>
    <cellStyle name="注释 3" xfId="137"/>
    <cellStyle name="注释 3 2" xfId="138"/>
    <cellStyle name="注释 3 2 2" xfId="139"/>
    <cellStyle name="注释 3 2 2 2" xfId="140"/>
    <cellStyle name="注释 3 3" xfId="141"/>
    <cellStyle name="注释 3 3 2" xfId="142"/>
    <cellStyle name="注释 3 3 2 2" xfId="143"/>
    <cellStyle name="注释 3 4" xfId="144"/>
    <cellStyle name="注释 3 4 2" xfId="145"/>
    <cellStyle name="注释 3 4 2 2" xfId="146"/>
    <cellStyle name="注释 3 5" xfId="147"/>
    <cellStyle name="注释 3 5 2" xfId="148"/>
    <cellStyle name="注释 3 5 2 2" xfId="149"/>
    <cellStyle name="注释 3 6" xfId="150"/>
    <cellStyle name="注释 3 6 2" xfId="151"/>
  </cellStyles>
  <dxfs count="78"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  <dxf>
      <fill>
        <patternFill>
          <bgColor indexed="42"/>
        </patternFill>
      </fill>
    </dxf>
    <dxf>
      <fill>
        <patternFill>
          <bgColor indexed="33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风险状态分布</a:t>
            </a:r>
          </a:p>
        </c:rich>
      </c:tx>
      <c:layout>
        <c:manualLayout>
          <c:xMode val="edge"/>
          <c:yMode val="edge"/>
          <c:x val="0.41256949415413985"/>
          <c:y val="3.793088363954506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543289880189885"/>
          <c:y val="0.22569520974124396"/>
          <c:w val="0.45987792931956911"/>
          <c:h val="0.51736286540685139"/>
        </c:manualLayout>
      </c:layout>
      <c:pieChart>
        <c:varyColors val="1"/>
        <c:ser>
          <c:idx val="0"/>
          <c:order val="0"/>
          <c:tx>
            <c:strRef>
              <c:f>风险跟踪列表!$B$31:$B$33</c:f>
              <c:strCache>
                <c:ptCount val="3"/>
                <c:pt idx="0">
                  <c:v>ISSUE</c:v>
                </c:pt>
                <c:pt idx="1">
                  <c:v>ACTIVE</c:v>
                </c:pt>
                <c:pt idx="2">
                  <c:v>CLOSE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chemeClr val="tx2">
                  <a:lumMod val="5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chemeClr val="accent4">
                  <a:lumMod val="75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风险跟踪列表!$D$31:$D$33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风险跟踪列表!$B$31:$B$33</c15:sqref>
                        </c15:formulaRef>
                      </c:ext>
                    </c:extLst>
                    <c:strCache>
                      <c:ptCount val="3"/>
                      <c:pt idx="0">
                        <c:v>ISSUE</c:v>
                      </c:pt>
                      <c:pt idx="1">
                        <c:v>ACTIVE</c:v>
                      </c:pt>
                      <c:pt idx="2">
                        <c:v>CLOSE</c:v>
                      </c:pt>
                    </c:strCache>
                  </c:strRef>
                </c15:cat>
              </c15:filteredCategoryTitle>
            </c:ext>
          </c:extLst>
        </c:ser>
        <c:ser>
          <c:idx val="1"/>
          <c:order val="1"/>
          <c:tx>
            <c:v>Active</c:v>
          </c:tx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4"/>
              <c:pt idx="3">
                <c:v>0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风险跟踪列表!$B$31:$B$33</c15:sqref>
                        </c15:formulaRef>
                      </c:ext>
                    </c:extLst>
                    <c:strCache>
                      <c:ptCount val="3"/>
                      <c:pt idx="0">
                        <c:v>ISSUE</c:v>
                      </c:pt>
                      <c:pt idx="1">
                        <c:v>ACTIVE</c:v>
                      </c:pt>
                      <c:pt idx="2">
                        <c:v>CLOSE</c:v>
                      </c:pt>
                    </c:strCache>
                  </c:strRef>
                </c15:cat>
              </c15:filteredCategoryTitle>
            </c:ext>
          </c:extLst>
        </c:ser>
        <c:ser>
          <c:idx val="2"/>
          <c:order val="2"/>
          <c:tx>
            <c:v>Closed</c:v>
          </c:tx>
          <c:spPr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Lit>
              <c:formatCode>General</c:formatCode>
              <c:ptCount val="4"/>
              <c:pt idx="3">
                <c:v>0</c:v>
              </c:pt>
            </c:numLit>
          </c:val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风险跟踪列表!$B$31:$B$33</c15:sqref>
                        </c15:formulaRef>
                      </c:ext>
                    </c:extLst>
                    <c:strCache>
                      <c:ptCount val="3"/>
                      <c:pt idx="0">
                        <c:v>ISSUE</c:v>
                      </c:pt>
                      <c:pt idx="1">
                        <c:v>ACTIVE</c:v>
                      </c:pt>
                      <c:pt idx="2">
                        <c:v>CLOSE</c:v>
                      </c:pt>
                    </c:strCache>
                  </c:str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099021713194953"/>
          <c:y val="0.19097295129775443"/>
          <c:w val="0.13888928656645197"/>
          <c:h val="0.62847440944881905"/>
        </c:manualLayout>
      </c:layout>
      <c:overlay val="0"/>
      <c:spPr>
        <a:solidFill>
          <a:schemeClr val="bg1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82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风险优先级分布</a:t>
            </a:r>
          </a:p>
        </c:rich>
      </c:tx>
      <c:layout>
        <c:manualLayout>
          <c:xMode val="edge"/>
          <c:yMode val="edge"/>
          <c:x val="0.26618688208015451"/>
          <c:y val="3.80622837370242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997429147774027"/>
          <c:y val="0.25951600940069719"/>
          <c:w val="0.40682518973812171"/>
          <c:h val="0.53633308609477404"/>
        </c:manualLayout>
      </c:layout>
      <c:pieChart>
        <c:varyColors val="1"/>
        <c:ser>
          <c:idx val="0"/>
          <c:order val="0"/>
          <c:tx>
            <c:strRef>
              <c:f>风险跟踪列表!$E$31:$E$33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风险跟踪列表!$E$31:$E$33</c:f>
              <c:strCache>
                <c:ptCount val="3"/>
                <c:pt idx="0">
                  <c:v>高</c:v>
                </c:pt>
                <c:pt idx="1">
                  <c:v>中</c:v>
                </c:pt>
                <c:pt idx="2">
                  <c:v>低</c:v>
                </c:pt>
              </c:strCache>
            </c:strRef>
          </c:cat>
          <c:val>
            <c:numRef>
              <c:f>风险跟踪列表!$F$31:$F$33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90216637428091"/>
          <c:y val="0.2871975951102998"/>
          <c:w val="9.4488460963105037E-2"/>
          <c:h val="0.487889999909180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r>
              <a:rPr lang="zh-CN" altLang="en-US"/>
              <a:t>风险类别分布</a:t>
            </a:r>
          </a:p>
        </c:rich>
      </c:tx>
      <c:layout>
        <c:manualLayout>
          <c:xMode val="edge"/>
          <c:yMode val="edge"/>
          <c:x val="0.26894074020563941"/>
          <c:y val="4.482759242723526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51003597723091E-2"/>
          <c:y val="0.26551724137931032"/>
          <c:w val="0.60186504209909575"/>
          <c:h val="0.293103448275862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风险跟踪列表!$B$27:$L$27</c:f>
              <c:strCache>
                <c:ptCount val="11"/>
                <c:pt idx="0">
                  <c:v>需求</c:v>
                </c:pt>
                <c:pt idx="2">
                  <c:v>设计</c:v>
                </c:pt>
                <c:pt idx="3">
                  <c:v>编码和单元测试</c:v>
                </c:pt>
                <c:pt idx="4">
                  <c:v>系统测试</c:v>
                </c:pt>
                <c:pt idx="6">
                  <c:v>实施和并行</c:v>
                </c:pt>
                <c:pt idx="7">
                  <c:v>验收和维护</c:v>
                </c:pt>
                <c:pt idx="8">
                  <c:v>团队</c:v>
                </c:pt>
                <c:pt idx="9">
                  <c:v>成本</c:v>
                </c:pt>
                <c:pt idx="10">
                  <c:v>组织管理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tx2">
                  <a:lumMod val="40000"/>
                  <a:lumOff val="6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1"/>
            <c:invertIfNegative val="0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2"/>
            <c:invertIfNegative val="0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3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6"/>
            <c:invertIfNegative val="0"/>
            <c:bubble3D val="0"/>
            <c:spPr>
              <a:solidFill>
                <a:srgbClr val="FFFF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Pt>
            <c:idx val="8"/>
            <c:invertIfNegative val="0"/>
            <c:bubble3D val="0"/>
            <c:spPr>
              <a:solidFill>
                <a:srgbClr val="FF00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宋体"/>
                    <a:ea typeface="宋体"/>
                    <a:cs typeface="宋体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风险跟踪列表!$B$27:$L$27</c:f>
              <c:strCache>
                <c:ptCount val="11"/>
                <c:pt idx="0">
                  <c:v>需求</c:v>
                </c:pt>
                <c:pt idx="2">
                  <c:v>设计</c:v>
                </c:pt>
                <c:pt idx="3">
                  <c:v>编码和单元测试</c:v>
                </c:pt>
                <c:pt idx="4">
                  <c:v>系统测试</c:v>
                </c:pt>
                <c:pt idx="6">
                  <c:v>实施和并行</c:v>
                </c:pt>
                <c:pt idx="7">
                  <c:v>验收和维护</c:v>
                </c:pt>
                <c:pt idx="8">
                  <c:v>团队</c:v>
                </c:pt>
                <c:pt idx="9">
                  <c:v>成本</c:v>
                </c:pt>
                <c:pt idx="10">
                  <c:v>组织管理</c:v>
                </c:pt>
              </c:strCache>
            </c:strRef>
          </c:cat>
          <c:val>
            <c:numRef>
              <c:f>风险跟踪列表!$B$28:$L$28</c:f>
              <c:numCache>
                <c:formatCode>General</c:formatCode>
                <c:ptCount val="11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10268640"/>
        <c:axId val="307773456"/>
      </c:barChart>
      <c:catAx>
        <c:axId val="310268640"/>
        <c:scaling>
          <c:orientation val="minMax"/>
        </c:scaling>
        <c:delete val="0"/>
        <c:axPos val="b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077734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07773456"/>
        <c:scaling>
          <c:orientation val="minMax"/>
        </c:scaling>
        <c:delete val="0"/>
        <c:axPos val="l"/>
        <c:numFmt formatCode="General" sourceLinked="1"/>
        <c:majorTickMark val="in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310268640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122324159021407"/>
          <c:y val="2.7491408934707907E-2"/>
          <c:w val="0.18042813455657497"/>
          <c:h val="0.93814432989690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 rtl="0">
            <a:defRPr sz="825" b="0" i="0" u="none" strike="noStrike" baseline="0">
              <a:solidFill>
                <a:srgbClr val="000000"/>
              </a:solidFill>
              <a:latin typeface="宋体"/>
              <a:ea typeface="宋体"/>
              <a:cs typeface="宋体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561975</xdr:colOff>
      <xdr:row>37</xdr:row>
      <xdr:rowOff>28575</xdr:rowOff>
    </xdr:from>
    <xdr:to>
      <xdr:col>10</xdr:col>
      <xdr:colOff>571500</xdr:colOff>
      <xdr:row>54</xdr:row>
      <xdr:rowOff>19050</xdr:rowOff>
    </xdr:to>
    <xdr:graphicFrame macro="">
      <xdr:nvGraphicFramePr>
        <xdr:cNvPr id="24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180975</xdr:colOff>
      <xdr:row>37</xdr:row>
      <xdr:rowOff>19050</xdr:rowOff>
    </xdr:from>
    <xdr:to>
      <xdr:col>15</xdr:col>
      <xdr:colOff>1476375</xdr:colOff>
      <xdr:row>54</xdr:row>
      <xdr:rowOff>19050</xdr:rowOff>
    </xdr:to>
    <xdr:graphicFrame macro="">
      <xdr:nvGraphicFramePr>
        <xdr:cNvPr id="242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37</xdr:row>
      <xdr:rowOff>38100</xdr:rowOff>
    </xdr:from>
    <xdr:to>
      <xdr:col>5</xdr:col>
      <xdr:colOff>304800</xdr:colOff>
      <xdr:row>54</xdr:row>
      <xdr:rowOff>57150</xdr:rowOff>
    </xdr:to>
    <xdr:graphicFrame macro="">
      <xdr:nvGraphicFramePr>
        <xdr:cNvPr id="24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38472;&#23481;&#23481;\WXGD-CMMI-Dev-V1.2-ML3\jacky\CMM&#21672;&#35810;\&#21271;&#20140;&#29992;&#21451;\&#25991;&#26723;\02pm_&#39033;&#30446;&#31649;&#29702;&#36807;&#31243;\02PM_&#39033;&#30446;&#31649;&#29702;&#36807;&#31243;\PM03CTRL_&#39033;&#30446;&#30417;&#25511;\template\Neu\Project%20Summary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General Information"/>
      <sheetName val="Productivity"/>
      <sheetName val="Effort"/>
      <sheetName val="Schedule"/>
      <sheetName val="Defect"/>
      <sheetName val="Size"/>
      <sheetName val="Risk"/>
      <sheetName val="BestPractices"/>
      <sheetName val="ProcessAssets"/>
      <sheetName val="Appendix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tabSelected="1" workbookViewId="0"/>
  </sheetViews>
  <sheetFormatPr defaultRowHeight="14.25"/>
  <cols>
    <col min="1" max="1" width="5.5" style="45" customWidth="1"/>
    <col min="2" max="2" width="7" style="45" customWidth="1"/>
    <col min="3" max="3" width="12.375" style="45" customWidth="1"/>
    <col min="4" max="4" width="9" style="45"/>
    <col min="5" max="5" width="8" style="45" bestFit="1" customWidth="1"/>
    <col min="6" max="6" width="6.625" style="45" customWidth="1"/>
    <col min="7" max="7" width="8.25" style="34" customWidth="1"/>
    <col min="8" max="8" width="53.125" style="34" customWidth="1"/>
    <col min="9" max="16384" width="9" style="34"/>
  </cols>
  <sheetData>
    <row r="1" spans="1:9">
      <c r="A1" s="32"/>
      <c r="B1" s="32"/>
      <c r="C1" s="32"/>
      <c r="D1" s="32"/>
      <c r="E1" s="74"/>
      <c r="F1" s="74"/>
      <c r="G1" s="74"/>
      <c r="H1" s="74"/>
      <c r="I1" s="33"/>
    </row>
    <row r="2" spans="1:9" ht="20.25">
      <c r="A2" s="75"/>
      <c r="B2" s="75"/>
      <c r="C2" s="75"/>
      <c r="D2" s="75"/>
      <c r="E2" s="75"/>
      <c r="F2" s="75"/>
      <c r="G2" s="75"/>
      <c r="H2" s="75"/>
      <c r="I2" s="35"/>
    </row>
    <row r="3" spans="1:9" ht="31.5">
      <c r="A3" s="77" t="s">
        <v>120</v>
      </c>
      <c r="B3" s="77"/>
      <c r="C3" s="77"/>
      <c r="D3" s="77"/>
      <c r="E3" s="77"/>
      <c r="F3" s="77"/>
      <c r="G3" s="77"/>
      <c r="H3" s="77"/>
      <c r="I3" s="35"/>
    </row>
    <row r="4" spans="1:9" ht="15.75">
      <c r="A4" s="36"/>
      <c r="B4" s="32"/>
      <c r="C4" s="76"/>
      <c r="D4" s="76"/>
      <c r="E4" s="76"/>
      <c r="F4" s="76"/>
      <c r="G4" s="32"/>
      <c r="H4" s="32"/>
      <c r="I4" s="35"/>
    </row>
    <row r="5" spans="1:9">
      <c r="A5" s="32"/>
      <c r="B5" s="78" t="s">
        <v>130</v>
      </c>
      <c r="C5" s="79"/>
      <c r="D5" s="79"/>
      <c r="E5" s="79"/>
      <c r="F5" s="79"/>
      <c r="G5" s="79"/>
      <c r="H5" s="79"/>
      <c r="I5" s="35"/>
    </row>
    <row r="6" spans="1:9" ht="18.75">
      <c r="A6" s="80"/>
      <c r="B6" s="80"/>
      <c r="C6" s="80"/>
      <c r="D6" s="80"/>
      <c r="E6" s="80"/>
      <c r="F6" s="80"/>
      <c r="G6" s="80"/>
      <c r="H6" s="80"/>
      <c r="I6" s="35"/>
    </row>
    <row r="7" spans="1:9" ht="27">
      <c r="A7" s="32"/>
      <c r="B7" s="37" t="s">
        <v>121</v>
      </c>
      <c r="C7" s="37"/>
      <c r="D7" s="37"/>
      <c r="E7" s="38"/>
      <c r="F7" s="38"/>
      <c r="G7" s="39"/>
      <c r="H7" s="39"/>
      <c r="I7" s="35"/>
    </row>
    <row r="8" spans="1:9" ht="25.5">
      <c r="A8" s="32"/>
      <c r="B8" s="40" t="s">
        <v>122</v>
      </c>
      <c r="C8" s="40" t="s">
        <v>25</v>
      </c>
      <c r="D8" s="41" t="s">
        <v>123</v>
      </c>
      <c r="E8" s="40" t="s">
        <v>124</v>
      </c>
      <c r="F8" s="40" t="s">
        <v>125</v>
      </c>
      <c r="G8" s="42" t="s">
        <v>126</v>
      </c>
      <c r="H8" s="40" t="s">
        <v>127</v>
      </c>
      <c r="I8" s="35"/>
    </row>
    <row r="9" spans="1:9">
      <c r="A9" s="43"/>
      <c r="B9" s="22"/>
      <c r="C9" s="25"/>
      <c r="D9" s="22"/>
      <c r="E9" s="23"/>
      <c r="F9" s="22"/>
      <c r="G9" s="24"/>
      <c r="H9" s="31"/>
      <c r="I9" s="33"/>
    </row>
    <row r="10" spans="1:9">
      <c r="A10" s="43"/>
      <c r="B10" s="22"/>
      <c r="C10" s="25"/>
      <c r="D10" s="22"/>
      <c r="E10" s="23"/>
      <c r="F10" s="22"/>
      <c r="G10" s="24"/>
      <c r="H10" s="31"/>
      <c r="I10" s="33"/>
    </row>
    <row r="11" spans="1:9">
      <c r="A11" s="32"/>
      <c r="B11" s="22"/>
      <c r="C11" s="25"/>
      <c r="D11" s="22"/>
      <c r="E11" s="23"/>
      <c r="F11" s="22"/>
      <c r="G11" s="24"/>
      <c r="H11" s="31"/>
      <c r="I11" s="35"/>
    </row>
    <row r="12" spans="1:9">
      <c r="A12" s="32"/>
      <c r="B12" s="22"/>
      <c r="C12" s="25"/>
      <c r="D12" s="22"/>
      <c r="E12" s="23"/>
      <c r="F12" s="22"/>
      <c r="G12" s="24"/>
      <c r="H12" s="31"/>
      <c r="I12" s="35"/>
    </row>
    <row r="13" spans="1:9">
      <c r="A13" s="32"/>
      <c r="B13" s="22"/>
      <c r="C13" s="25"/>
      <c r="D13" s="22"/>
      <c r="E13" s="23"/>
      <c r="F13" s="22"/>
      <c r="G13" s="24"/>
      <c r="H13" s="31"/>
      <c r="I13" s="35"/>
    </row>
    <row r="14" spans="1:9">
      <c r="A14" s="32"/>
      <c r="B14" s="22"/>
      <c r="C14" s="25"/>
      <c r="D14" s="22"/>
      <c r="E14" s="23"/>
      <c r="F14" s="22"/>
      <c r="G14" s="24"/>
      <c r="H14" s="31"/>
    </row>
    <row r="15" spans="1:9">
      <c r="A15" s="32"/>
      <c r="B15" s="22"/>
      <c r="C15" s="25"/>
      <c r="D15" s="22"/>
      <c r="E15" s="23"/>
      <c r="F15" s="22"/>
      <c r="G15" s="24"/>
      <c r="H15" s="31"/>
    </row>
    <row r="16" spans="1:9">
      <c r="A16" s="32"/>
      <c r="B16" s="22"/>
      <c r="C16" s="25"/>
      <c r="D16" s="22"/>
      <c r="E16" s="23"/>
      <c r="F16" s="22"/>
      <c r="G16" s="24"/>
      <c r="H16" s="31"/>
      <c r="I16" s="35"/>
    </row>
    <row r="17" spans="1:9">
      <c r="A17" s="32"/>
      <c r="B17" s="22"/>
      <c r="C17" s="25"/>
      <c r="D17" s="22"/>
      <c r="E17" s="23"/>
      <c r="F17" s="22"/>
      <c r="G17" s="24"/>
      <c r="H17" s="31"/>
      <c r="I17" s="35"/>
    </row>
    <row r="18" spans="1:9">
      <c r="A18" s="43"/>
      <c r="B18" s="22"/>
      <c r="C18" s="25"/>
      <c r="D18" s="22"/>
      <c r="E18" s="23"/>
      <c r="F18" s="22"/>
      <c r="G18" s="24"/>
      <c r="H18" s="31"/>
      <c r="I18" s="33"/>
    </row>
    <row r="19" spans="1:9">
      <c r="A19" s="43"/>
      <c r="B19" s="22"/>
      <c r="C19" s="25"/>
      <c r="D19" s="22"/>
      <c r="E19" s="23"/>
      <c r="F19" s="22"/>
      <c r="G19" s="24"/>
      <c r="H19" s="31"/>
      <c r="I19" s="33"/>
    </row>
    <row r="20" spans="1:9">
      <c r="A20" s="32"/>
      <c r="B20" s="22"/>
      <c r="C20" s="25"/>
      <c r="D20" s="22"/>
      <c r="E20" s="23"/>
      <c r="F20" s="22"/>
      <c r="G20" s="24"/>
      <c r="H20" s="31"/>
      <c r="I20" s="35"/>
    </row>
    <row r="21" spans="1:9">
      <c r="A21" s="32"/>
      <c r="B21" s="22"/>
      <c r="C21" s="25"/>
      <c r="D21" s="22"/>
      <c r="E21" s="23"/>
      <c r="F21" s="22"/>
      <c r="G21" s="24"/>
      <c r="H21" s="31"/>
      <c r="I21" s="35"/>
    </row>
    <row r="22" spans="1:9">
      <c r="A22" s="32"/>
      <c r="B22" s="44"/>
      <c r="C22" s="44"/>
      <c r="D22" s="44"/>
      <c r="E22" s="44"/>
      <c r="F22" s="44"/>
      <c r="G22" s="44"/>
      <c r="H22" s="44"/>
      <c r="I22" s="35"/>
    </row>
    <row r="25" spans="1:9" ht="25.5">
      <c r="A25" s="107"/>
      <c r="B25" s="108" t="s">
        <v>138</v>
      </c>
      <c r="C25" s="108" t="s">
        <v>128</v>
      </c>
      <c r="D25" s="108" t="s">
        <v>128</v>
      </c>
      <c r="E25" s="108" t="s">
        <v>128</v>
      </c>
      <c r="F25" s="108" t="s">
        <v>128</v>
      </c>
      <c r="G25" s="108" t="s">
        <v>128</v>
      </c>
      <c r="H25" s="108" t="s">
        <v>128</v>
      </c>
    </row>
  </sheetData>
  <mergeCells count="7">
    <mergeCell ref="B25:H25"/>
    <mergeCell ref="E1:H1"/>
    <mergeCell ref="A2:H2"/>
    <mergeCell ref="C4:F4"/>
    <mergeCell ref="A3:H3"/>
    <mergeCell ref="B5:H5"/>
    <mergeCell ref="A6:H6"/>
  </mergeCells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35"/>
  <sheetViews>
    <sheetView zoomScaleNormal="100" workbookViewId="0">
      <pane xSplit="5" ySplit="3" topLeftCell="J4" activePane="bottomRight" state="frozen"/>
      <selection pane="topRight" activeCell="F1" sqref="F1"/>
      <selection pane="bottomLeft" activeCell="A4" sqref="A4"/>
      <selection pane="bottomRight"/>
    </sheetView>
  </sheetViews>
  <sheetFormatPr defaultRowHeight="12.75"/>
  <cols>
    <col min="1" max="1" width="2.625" style="64" customWidth="1"/>
    <col min="2" max="2" width="5.25" style="64" customWidth="1"/>
    <col min="3" max="3" width="4.75" style="64" customWidth="1"/>
    <col min="4" max="4" width="11.5" style="64" customWidth="1"/>
    <col min="5" max="5" width="51.125" style="63" customWidth="1"/>
    <col min="6" max="6" width="40.75" style="63" customWidth="1"/>
    <col min="7" max="7" width="6.125" style="63" customWidth="1"/>
    <col min="8" max="8" width="8.25" style="64" customWidth="1"/>
    <col min="9" max="9" width="8.75" style="64" customWidth="1"/>
    <col min="10" max="10" width="5.5" style="65" customWidth="1"/>
    <col min="11" max="11" width="5.5" style="64" customWidth="1"/>
    <col min="12" max="12" width="5" style="66" bestFit="1" customWidth="1"/>
    <col min="13" max="13" width="4.75" style="66" bestFit="1" customWidth="1"/>
    <col min="14" max="14" width="8.25" style="66" customWidth="1"/>
    <col min="15" max="15" width="10.75" style="66" customWidth="1"/>
    <col min="16" max="16" width="40.25" style="66" customWidth="1"/>
    <col min="17" max="17" width="5.5" style="66" customWidth="1"/>
    <col min="18" max="18" width="38.25" style="66" customWidth="1"/>
    <col min="19" max="19" width="24.75" style="66" customWidth="1"/>
    <col min="20" max="20" width="7" style="66" customWidth="1"/>
    <col min="21" max="21" width="40.25" style="66" customWidth="1"/>
    <col min="22" max="22" width="6.75" style="66" bestFit="1" customWidth="1"/>
    <col min="23" max="23" width="34.125" style="66" customWidth="1"/>
    <col min="24" max="50" width="6.125" style="1" customWidth="1"/>
    <col min="51" max="16384" width="9" style="1"/>
  </cols>
  <sheetData>
    <row r="1" spans="1:50" s="47" customFormat="1" ht="15" thickBot="1">
      <c r="A1" s="46"/>
      <c r="J1" s="48"/>
      <c r="N1" s="46"/>
      <c r="X1" s="49"/>
      <c r="Y1" s="50" t="s">
        <v>0</v>
      </c>
      <c r="Z1" s="49"/>
      <c r="AA1" s="49"/>
      <c r="AB1" s="49"/>
      <c r="AC1" s="49"/>
      <c r="AD1" s="49"/>
      <c r="AE1" s="49"/>
      <c r="AF1" s="49"/>
      <c r="AG1" s="49"/>
      <c r="AH1" s="49"/>
      <c r="AI1" s="49"/>
      <c r="AJ1" s="49"/>
      <c r="AK1" s="49"/>
      <c r="AL1" s="49"/>
      <c r="AM1" s="49"/>
      <c r="AN1" s="49"/>
      <c r="AO1" s="49"/>
      <c r="AP1" s="49"/>
      <c r="AQ1" s="49"/>
      <c r="AR1" s="49"/>
      <c r="AS1" s="49"/>
      <c r="AT1" s="49"/>
      <c r="AU1" s="49"/>
      <c r="AV1" s="49"/>
      <c r="AW1" s="49"/>
      <c r="AX1" s="49"/>
    </row>
    <row r="2" spans="1:50" s="3" customFormat="1" ht="13.5">
      <c r="A2" s="100" t="s">
        <v>1</v>
      </c>
      <c r="B2" s="83" t="s">
        <v>2</v>
      </c>
      <c r="C2" s="83" t="s">
        <v>134</v>
      </c>
      <c r="D2" s="83" t="s">
        <v>3</v>
      </c>
      <c r="E2" s="83" t="s">
        <v>4</v>
      </c>
      <c r="F2" s="83" t="s">
        <v>18</v>
      </c>
      <c r="G2" s="88" t="s">
        <v>135</v>
      </c>
      <c r="H2" s="83" t="s">
        <v>5</v>
      </c>
      <c r="I2" s="83" t="s">
        <v>36</v>
      </c>
      <c r="J2" s="90" t="s">
        <v>21</v>
      </c>
      <c r="K2" s="83" t="s">
        <v>137</v>
      </c>
      <c r="L2" s="83" t="s">
        <v>6</v>
      </c>
      <c r="M2" s="83"/>
      <c r="N2" s="83" t="s">
        <v>7</v>
      </c>
      <c r="O2" s="83"/>
      <c r="P2" s="83"/>
      <c r="Q2" s="83"/>
      <c r="R2" s="83"/>
      <c r="S2" s="83" t="s">
        <v>20</v>
      </c>
      <c r="T2" s="83"/>
      <c r="U2" s="83"/>
      <c r="V2" s="83"/>
      <c r="W2" s="99"/>
      <c r="X2" s="2"/>
      <c r="Y2" s="50" t="s">
        <v>17</v>
      </c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</row>
    <row r="3" spans="1:50" s="6" customFormat="1" ht="13.5">
      <c r="A3" s="101"/>
      <c r="B3" s="84"/>
      <c r="C3" s="84"/>
      <c r="D3" s="84"/>
      <c r="E3" s="84"/>
      <c r="F3" s="84"/>
      <c r="G3" s="89"/>
      <c r="H3" s="84"/>
      <c r="I3" s="84"/>
      <c r="J3" s="91"/>
      <c r="K3" s="84"/>
      <c r="L3" s="73" t="s">
        <v>8</v>
      </c>
      <c r="M3" s="73" t="s">
        <v>9</v>
      </c>
      <c r="N3" s="73" t="s">
        <v>10</v>
      </c>
      <c r="O3" s="73" t="s">
        <v>11</v>
      </c>
      <c r="P3" s="73" t="s">
        <v>12</v>
      </c>
      <c r="Q3" s="73" t="s">
        <v>136</v>
      </c>
      <c r="R3" s="73" t="s">
        <v>14</v>
      </c>
      <c r="S3" s="73" t="s">
        <v>15</v>
      </c>
      <c r="T3" s="73" t="s">
        <v>11</v>
      </c>
      <c r="U3" s="73" t="s">
        <v>12</v>
      </c>
      <c r="V3" s="73" t="s">
        <v>13</v>
      </c>
      <c r="W3" s="4" t="s">
        <v>14</v>
      </c>
      <c r="X3" s="5"/>
      <c r="Y3" s="50" t="s">
        <v>16</v>
      </c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pans="1:50" s="51" customFormat="1" ht="13.5">
      <c r="A4" s="20" t="str">
        <f>IF(B4&lt;&gt;"",ROW()-3,"")</f>
        <v/>
      </c>
      <c r="B4" s="13"/>
      <c r="C4" s="26"/>
      <c r="D4" s="13"/>
      <c r="E4" s="19"/>
      <c r="F4" s="19"/>
      <c r="G4" s="19"/>
      <c r="H4" s="14"/>
      <c r="I4" s="15"/>
      <c r="J4" s="16"/>
      <c r="K4" s="13"/>
      <c r="L4" s="13">
        <f>J4*K4</f>
        <v>0</v>
      </c>
      <c r="M4" s="17"/>
      <c r="N4" s="27"/>
      <c r="O4" s="18"/>
      <c r="P4" s="18"/>
      <c r="Q4" s="18"/>
      <c r="R4" s="18"/>
      <c r="S4" s="18"/>
      <c r="T4" s="18"/>
      <c r="U4" s="18"/>
      <c r="V4" s="18"/>
      <c r="W4" s="21"/>
      <c r="Y4" s="50"/>
    </row>
    <row r="5" spans="1:50" s="51" customFormat="1" ht="13.5">
      <c r="A5" s="20" t="str">
        <f>IF(B5&lt;&gt;"",ROW()-3,"")</f>
        <v/>
      </c>
      <c r="B5" s="13"/>
      <c r="C5" s="26"/>
      <c r="D5" s="13"/>
      <c r="E5" s="19"/>
      <c r="F5" s="19"/>
      <c r="G5" s="19"/>
      <c r="H5" s="14"/>
      <c r="I5" s="15"/>
      <c r="J5" s="16"/>
      <c r="K5" s="13"/>
      <c r="L5" s="13">
        <f t="shared" ref="L5:L7" si="0">J5*K5</f>
        <v>0</v>
      </c>
      <c r="M5" s="17"/>
      <c r="N5" s="27"/>
      <c r="O5" s="18"/>
      <c r="P5" s="18"/>
      <c r="Q5" s="18"/>
      <c r="R5" s="18"/>
      <c r="S5" s="18"/>
      <c r="T5" s="18"/>
      <c r="U5" s="18"/>
      <c r="V5" s="18"/>
      <c r="W5" s="21"/>
      <c r="Y5" s="50"/>
    </row>
    <row r="6" spans="1:50" s="51" customFormat="1" ht="13.5">
      <c r="A6" s="20" t="str">
        <f>IF(B6&lt;&gt;"",ROW()-3,"")</f>
        <v/>
      </c>
      <c r="B6" s="13"/>
      <c r="C6" s="26"/>
      <c r="D6" s="13"/>
      <c r="E6" s="19"/>
      <c r="F6" s="19"/>
      <c r="G6" s="19"/>
      <c r="H6" s="14"/>
      <c r="I6" s="15"/>
      <c r="J6" s="16"/>
      <c r="K6" s="13"/>
      <c r="L6" s="13">
        <f t="shared" si="0"/>
        <v>0</v>
      </c>
      <c r="M6" s="17"/>
      <c r="N6" s="27"/>
      <c r="O6" s="18"/>
      <c r="P6" s="18"/>
      <c r="Q6" s="18"/>
      <c r="R6" s="18"/>
      <c r="S6" s="18"/>
      <c r="T6" s="18"/>
      <c r="U6" s="18"/>
      <c r="V6" s="18"/>
      <c r="W6" s="21"/>
      <c r="Y6" s="50"/>
    </row>
    <row r="7" spans="1:50" s="51" customFormat="1" ht="13.5">
      <c r="A7" s="20" t="str">
        <f>IF(B7&lt;&gt;"",ROW()-3,"")</f>
        <v/>
      </c>
      <c r="B7" s="13"/>
      <c r="C7" s="26"/>
      <c r="D7" s="13"/>
      <c r="E7" s="19"/>
      <c r="F7" s="19"/>
      <c r="G7" s="19"/>
      <c r="H7" s="14"/>
      <c r="I7" s="15"/>
      <c r="J7" s="16"/>
      <c r="K7" s="13"/>
      <c r="L7" s="13">
        <f t="shared" si="0"/>
        <v>0</v>
      </c>
      <c r="M7" s="17"/>
      <c r="N7" s="27"/>
      <c r="O7" s="18"/>
      <c r="P7" s="18"/>
      <c r="Q7" s="18"/>
      <c r="R7" s="18"/>
      <c r="S7" s="18"/>
      <c r="T7" s="18"/>
      <c r="U7" s="18"/>
      <c r="V7" s="18"/>
      <c r="W7" s="21"/>
      <c r="Y7" s="50"/>
    </row>
    <row r="8" spans="1:50" s="51" customFormat="1" ht="13.5">
      <c r="A8" s="20" t="str">
        <f>IF(B8&lt;&gt;"",ROW()-3,"")</f>
        <v/>
      </c>
      <c r="B8" s="13"/>
      <c r="C8" s="26"/>
      <c r="D8" s="13"/>
      <c r="E8" s="19"/>
      <c r="F8" s="19"/>
      <c r="G8" s="19"/>
      <c r="H8" s="14"/>
      <c r="I8" s="15"/>
      <c r="J8" s="16"/>
      <c r="K8" s="13"/>
      <c r="L8" s="13">
        <f t="shared" ref="L8:L10" si="1">J8*K8</f>
        <v>0</v>
      </c>
      <c r="M8" s="17"/>
      <c r="N8" s="27"/>
      <c r="O8" s="18"/>
      <c r="P8" s="18"/>
      <c r="Q8" s="18"/>
      <c r="R8" s="18"/>
      <c r="S8" s="18"/>
      <c r="T8" s="18"/>
      <c r="U8" s="18"/>
      <c r="V8" s="18"/>
      <c r="W8" s="21"/>
      <c r="Y8" s="50"/>
    </row>
    <row r="9" spans="1:50" s="51" customFormat="1" ht="13.5">
      <c r="A9" s="20" t="str">
        <f>IF(B9&lt;&gt;"",ROW()-3,"")</f>
        <v/>
      </c>
      <c r="B9" s="13"/>
      <c r="C9" s="26"/>
      <c r="D9" s="13"/>
      <c r="E9" s="19"/>
      <c r="F9" s="19"/>
      <c r="G9" s="19"/>
      <c r="H9" s="14"/>
      <c r="I9" s="15"/>
      <c r="J9" s="16"/>
      <c r="K9" s="13"/>
      <c r="L9" s="13">
        <f t="shared" si="1"/>
        <v>0</v>
      </c>
      <c r="M9" s="17"/>
      <c r="N9" s="27"/>
      <c r="O9" s="18"/>
      <c r="P9" s="18"/>
      <c r="Q9" s="18"/>
      <c r="R9" s="18"/>
      <c r="S9" s="18"/>
      <c r="T9" s="18"/>
      <c r="U9" s="18"/>
      <c r="V9" s="18"/>
      <c r="W9" s="21"/>
      <c r="Y9" s="50"/>
    </row>
    <row r="10" spans="1:50" s="51" customFormat="1" ht="13.5">
      <c r="A10" s="20" t="str">
        <f>IF(B10&lt;&gt;"",ROW()-3,"")</f>
        <v/>
      </c>
      <c r="B10" s="13"/>
      <c r="C10" s="26"/>
      <c r="D10" s="13"/>
      <c r="E10" s="19"/>
      <c r="F10" s="19"/>
      <c r="G10" s="19"/>
      <c r="H10" s="14"/>
      <c r="I10" s="15"/>
      <c r="J10" s="16"/>
      <c r="K10" s="13"/>
      <c r="L10" s="13">
        <f t="shared" si="1"/>
        <v>0</v>
      </c>
      <c r="M10" s="17"/>
      <c r="N10" s="27"/>
      <c r="O10" s="18"/>
      <c r="P10" s="18"/>
      <c r="Q10" s="18"/>
      <c r="R10" s="18"/>
      <c r="S10" s="18"/>
      <c r="T10" s="18"/>
      <c r="U10" s="18"/>
      <c r="V10" s="18"/>
      <c r="W10" s="21"/>
      <c r="Y10" s="50"/>
    </row>
    <row r="11" spans="1:50" s="51" customFormat="1" ht="13.5">
      <c r="A11" s="20" t="str">
        <f>IF(B11&lt;&gt;"",ROW()-3,"")</f>
        <v/>
      </c>
      <c r="B11" s="13"/>
      <c r="C11" s="26"/>
      <c r="D11" s="13"/>
      <c r="E11" s="19"/>
      <c r="F11" s="19"/>
      <c r="G11" s="19"/>
      <c r="H11" s="14"/>
      <c r="I11" s="15"/>
      <c r="J11" s="16"/>
      <c r="K11" s="13"/>
      <c r="L11" s="13">
        <f t="shared" ref="L11:L12" si="2">J11*K11</f>
        <v>0</v>
      </c>
      <c r="M11" s="17"/>
      <c r="N11" s="27"/>
      <c r="O11" s="18"/>
      <c r="P11" s="18"/>
      <c r="Q11" s="18"/>
      <c r="R11" s="18"/>
      <c r="S11" s="18"/>
      <c r="T11" s="18"/>
      <c r="U11" s="18"/>
      <c r="V11" s="18"/>
      <c r="W11" s="21"/>
      <c r="Y11" s="50"/>
    </row>
    <row r="12" spans="1:50" s="51" customFormat="1" ht="14.25" thickBot="1">
      <c r="A12" s="52" t="str">
        <f>IF(B12&lt;&gt;"",ROW()-3,"")</f>
        <v/>
      </c>
      <c r="B12" s="53"/>
      <c r="C12" s="109"/>
      <c r="D12" s="53"/>
      <c r="E12" s="54"/>
      <c r="F12" s="54"/>
      <c r="G12" s="54"/>
      <c r="H12" s="110"/>
      <c r="I12" s="111"/>
      <c r="J12" s="55"/>
      <c r="K12" s="53"/>
      <c r="L12" s="53">
        <f t="shared" si="2"/>
        <v>0</v>
      </c>
      <c r="M12" s="112"/>
      <c r="N12" s="113"/>
      <c r="O12" s="56"/>
      <c r="P12" s="56"/>
      <c r="Q12" s="56"/>
      <c r="R12" s="56"/>
      <c r="S12" s="56"/>
      <c r="T12" s="56"/>
      <c r="U12" s="56"/>
      <c r="V12" s="56"/>
      <c r="W12" s="57"/>
      <c r="Y12" s="50"/>
    </row>
    <row r="13" spans="1:50" s="62" customFormat="1" ht="12">
      <c r="A13" s="58"/>
      <c r="B13" s="58"/>
      <c r="C13" s="58"/>
      <c r="D13" s="58"/>
      <c r="E13" s="59"/>
      <c r="F13" s="59"/>
      <c r="G13" s="59"/>
      <c r="H13" s="58"/>
      <c r="I13" s="58"/>
      <c r="J13" s="60"/>
      <c r="K13" s="58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</row>
    <row r="14" spans="1:50" s="29" customFormat="1" ht="14.25">
      <c r="A14" s="87" t="s">
        <v>19</v>
      </c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</row>
    <row r="15" spans="1:50" s="29" customFormat="1" ht="14.25">
      <c r="A15" s="85" t="s">
        <v>139</v>
      </c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</row>
    <row r="16" spans="1:50" s="29" customFormat="1" ht="14.25">
      <c r="A16" s="85" t="s">
        <v>42</v>
      </c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</row>
    <row r="17" spans="1:21" s="29" customFormat="1" ht="14.25">
      <c r="A17" s="85" t="s">
        <v>22</v>
      </c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</row>
    <row r="18" spans="1:21" s="29" customFormat="1" ht="14.25">
      <c r="A18" s="85" t="s">
        <v>129</v>
      </c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</row>
    <row r="19" spans="1:21" s="29" customFormat="1" ht="14.25">
      <c r="A19" s="85" t="s">
        <v>23</v>
      </c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</row>
    <row r="20" spans="1:21" s="29" customFormat="1" ht="14.25">
      <c r="A20" s="81" t="s">
        <v>24</v>
      </c>
      <c r="B20" s="82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82"/>
      <c r="S20" s="82"/>
      <c r="T20" s="82"/>
      <c r="U20" s="82"/>
    </row>
    <row r="21" spans="1:21" s="29" customFormat="1" ht="14.25">
      <c r="A21" s="85" t="s">
        <v>43</v>
      </c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</row>
    <row r="23" spans="1:21" ht="14.25">
      <c r="A23" s="85" t="s">
        <v>35</v>
      </c>
      <c r="B23" s="93"/>
      <c r="C23" s="93"/>
      <c r="D23" s="93"/>
      <c r="E23" s="93"/>
    </row>
    <row r="25" spans="1:21">
      <c r="B25" s="94"/>
      <c r="C25" s="94"/>
      <c r="D25" s="94"/>
      <c r="E25" s="94"/>
      <c r="F25" s="94"/>
      <c r="G25" s="30"/>
      <c r="H25" s="30"/>
    </row>
    <row r="26" spans="1:21">
      <c r="B26" s="96" t="s">
        <v>46</v>
      </c>
      <c r="C26" s="97"/>
      <c r="D26" s="97"/>
      <c r="E26" s="97"/>
      <c r="F26" s="97"/>
      <c r="G26" s="97"/>
      <c r="H26" s="97"/>
      <c r="I26" s="97"/>
      <c r="J26" s="97"/>
      <c r="K26" s="97"/>
      <c r="L26" s="98"/>
    </row>
    <row r="27" spans="1:21" ht="25.5">
      <c r="B27" s="7" t="s">
        <v>26</v>
      </c>
      <c r="C27" s="7"/>
      <c r="D27" s="7" t="s">
        <v>27</v>
      </c>
      <c r="E27" s="7" t="s">
        <v>29</v>
      </c>
      <c r="F27" s="7" t="s">
        <v>44</v>
      </c>
      <c r="G27" s="7"/>
      <c r="H27" s="7" t="s">
        <v>45</v>
      </c>
      <c r="I27" s="10" t="s">
        <v>47</v>
      </c>
      <c r="J27" s="7" t="s">
        <v>28</v>
      </c>
      <c r="K27" s="7" t="s">
        <v>30</v>
      </c>
      <c r="L27" s="10" t="s">
        <v>48</v>
      </c>
    </row>
    <row r="28" spans="1:21">
      <c r="B28" s="9">
        <f>COUNTIF(风险跟踪列表!D4:D10,"需求")</f>
        <v>0</v>
      </c>
      <c r="C28" s="9"/>
      <c r="D28" s="9">
        <f>COUNTIF(风险跟踪列表!D4:D10,"设计")</f>
        <v>0</v>
      </c>
      <c r="E28" s="9">
        <f>COUNTIF(风险跟踪列表!D4:D10,"编码和单元测试")</f>
        <v>0</v>
      </c>
      <c r="F28" s="9">
        <f>COUNTIF(风险跟踪列表!D4:D10,"系统测试")</f>
        <v>0</v>
      </c>
      <c r="G28" s="9"/>
      <c r="H28" s="9">
        <f>COUNTIF(风险跟踪列表!D4:D10,"实施和并行")</f>
        <v>0</v>
      </c>
      <c r="I28" s="9">
        <f>COUNTIF(风险跟踪列表!D4:D10,"验收和维护")</f>
        <v>0</v>
      </c>
      <c r="J28" s="9">
        <f>COUNTIF(风险跟踪列表!D4:D10,"团队")</f>
        <v>0</v>
      </c>
      <c r="K28" s="9">
        <f>COUNTIF(风险跟踪列表!D4:D10,"成本")</f>
        <v>0</v>
      </c>
      <c r="L28" s="9">
        <f>COUNTIF(风险跟踪列表!D4:D10,"组织管理")</f>
        <v>0</v>
      </c>
    </row>
    <row r="29" spans="1:21">
      <c r="B29" s="1"/>
      <c r="C29" s="1"/>
      <c r="D29" s="1"/>
      <c r="H29" s="67"/>
    </row>
    <row r="30" spans="1:21">
      <c r="B30" s="95" t="s">
        <v>40</v>
      </c>
      <c r="C30" s="95"/>
      <c r="D30" s="95"/>
      <c r="E30" s="95" t="s">
        <v>41</v>
      </c>
      <c r="F30" s="95"/>
      <c r="G30" s="68"/>
      <c r="H30" s="67"/>
      <c r="I30" s="69" t="s">
        <v>131</v>
      </c>
    </row>
    <row r="31" spans="1:21">
      <c r="B31" s="70" t="s">
        <v>31</v>
      </c>
      <c r="C31" s="70"/>
      <c r="D31" s="9">
        <f>COUNTIF(风险跟踪列表!B4:B10,"issue")</f>
        <v>0</v>
      </c>
      <c r="E31" s="70" t="s">
        <v>37</v>
      </c>
      <c r="F31" s="9">
        <f>COUNTIF(风险跟踪列表!M4:M10,"高")</f>
        <v>0</v>
      </c>
      <c r="G31" s="71"/>
      <c r="H31" s="67"/>
      <c r="I31" s="69" t="s">
        <v>132</v>
      </c>
    </row>
    <row r="32" spans="1:21" ht="25.5">
      <c r="B32" s="70" t="s">
        <v>32</v>
      </c>
      <c r="C32" s="70"/>
      <c r="D32" s="9">
        <f>COUNTIF(风险跟踪列表!B4:B10,"active")</f>
        <v>0</v>
      </c>
      <c r="E32" s="70" t="s">
        <v>38</v>
      </c>
      <c r="F32" s="9">
        <f>COUNTIF(风险跟踪列表!M4:M10,"中")</f>
        <v>0</v>
      </c>
      <c r="G32" s="71"/>
      <c r="H32" s="67"/>
      <c r="I32" s="69" t="s">
        <v>133</v>
      </c>
    </row>
    <row r="33" spans="2:8">
      <c r="B33" s="70" t="s">
        <v>33</v>
      </c>
      <c r="C33" s="70"/>
      <c r="D33" s="9">
        <f>COUNTIF(风险跟踪列表!B4:B10,"close")</f>
        <v>0</v>
      </c>
      <c r="E33" s="70" t="s">
        <v>39</v>
      </c>
      <c r="F33" s="9">
        <f>COUNTIF(风险跟踪列表!M4:M10,"低")</f>
        <v>0</v>
      </c>
      <c r="G33" s="71"/>
      <c r="H33" s="67"/>
    </row>
    <row r="34" spans="2:8" ht="51">
      <c r="B34" s="7" t="s">
        <v>34</v>
      </c>
      <c r="C34" s="7"/>
      <c r="D34" s="92">
        <f>SUM(D31:D33)</f>
        <v>0</v>
      </c>
      <c r="E34" s="92"/>
      <c r="F34" s="92"/>
      <c r="G34" s="28"/>
      <c r="H34" s="8"/>
    </row>
    <row r="35" spans="2:8">
      <c r="B35" s="72"/>
      <c r="C35" s="72"/>
      <c r="D35" s="72"/>
      <c r="E35" s="72"/>
      <c r="F35" s="72"/>
      <c r="G35" s="72"/>
      <c r="H35" s="72"/>
    </row>
  </sheetData>
  <autoFilter ref="A3:AX10"/>
  <mergeCells count="28">
    <mergeCell ref="S2:W2"/>
    <mergeCell ref="A2:A3"/>
    <mergeCell ref="B2:B3"/>
    <mergeCell ref="D2:D3"/>
    <mergeCell ref="E2:E3"/>
    <mergeCell ref="H2:H3"/>
    <mergeCell ref="D34:F34"/>
    <mergeCell ref="A23:E23"/>
    <mergeCell ref="B25:F25"/>
    <mergeCell ref="B30:D30"/>
    <mergeCell ref="E30:F30"/>
    <mergeCell ref="B26:L26"/>
    <mergeCell ref="A20:U20"/>
    <mergeCell ref="K2:K3"/>
    <mergeCell ref="F2:F3"/>
    <mergeCell ref="A19:U19"/>
    <mergeCell ref="A21:U21"/>
    <mergeCell ref="A14:U14"/>
    <mergeCell ref="A15:U15"/>
    <mergeCell ref="A16:U16"/>
    <mergeCell ref="A17:U17"/>
    <mergeCell ref="G2:G3"/>
    <mergeCell ref="J2:J3"/>
    <mergeCell ref="L2:M2"/>
    <mergeCell ref="N2:R2"/>
    <mergeCell ref="I2:I3"/>
    <mergeCell ref="A18:U18"/>
    <mergeCell ref="C2:C3"/>
  </mergeCells>
  <phoneticPr fontId="3" type="noConversion"/>
  <conditionalFormatting sqref="M4">
    <cfRule type="cellIs" dxfId="53" priority="40" stopIfTrue="1" operator="equal">
      <formula>"高"</formula>
    </cfRule>
    <cfRule type="cellIs" dxfId="52" priority="41" stopIfTrue="1" operator="equal">
      <formula>"中"</formula>
    </cfRule>
    <cfRule type="cellIs" dxfId="51" priority="42" stopIfTrue="1" operator="equal">
      <formula>"低"</formula>
    </cfRule>
  </conditionalFormatting>
  <conditionalFormatting sqref="L4">
    <cfRule type="cellIs" dxfId="50" priority="46" stopIfTrue="1" operator="greaterThanOrEqual">
      <formula>0.18</formula>
    </cfRule>
    <cfRule type="cellIs" dxfId="49" priority="47" stopIfTrue="1" operator="between">
      <formula>0.06</formula>
      <formula>0.16</formula>
    </cfRule>
    <cfRule type="cellIs" dxfId="48" priority="48" stopIfTrue="1" operator="lessThan">
      <formula>0.05</formula>
    </cfRule>
  </conditionalFormatting>
  <conditionalFormatting sqref="M8:M10">
    <cfRule type="cellIs" dxfId="47" priority="19" stopIfTrue="1" operator="equal">
      <formula>"高"</formula>
    </cfRule>
    <cfRule type="cellIs" dxfId="46" priority="20" stopIfTrue="1" operator="equal">
      <formula>"中"</formula>
    </cfRule>
    <cfRule type="cellIs" dxfId="45" priority="21" stopIfTrue="1" operator="equal">
      <formula>"低"</formula>
    </cfRule>
  </conditionalFormatting>
  <conditionalFormatting sqref="L8:L10">
    <cfRule type="cellIs" dxfId="44" priority="22" stopIfTrue="1" operator="greaterThanOrEqual">
      <formula>0.18</formula>
    </cfRule>
    <cfRule type="cellIs" dxfId="43" priority="23" stopIfTrue="1" operator="between">
      <formula>0.06</formula>
      <formula>0.16</formula>
    </cfRule>
    <cfRule type="cellIs" dxfId="42" priority="24" stopIfTrue="1" operator="lessThan">
      <formula>0.05</formula>
    </cfRule>
  </conditionalFormatting>
  <conditionalFormatting sqref="M5:M7">
    <cfRule type="cellIs" dxfId="35" priority="13" stopIfTrue="1" operator="equal">
      <formula>"高"</formula>
    </cfRule>
    <cfRule type="cellIs" dxfId="34" priority="14" stopIfTrue="1" operator="equal">
      <formula>"中"</formula>
    </cfRule>
    <cfRule type="cellIs" dxfId="33" priority="15" stopIfTrue="1" operator="equal">
      <formula>"低"</formula>
    </cfRule>
  </conditionalFormatting>
  <conditionalFormatting sqref="L5:L7">
    <cfRule type="cellIs" dxfId="32" priority="16" stopIfTrue="1" operator="greaterThanOrEqual">
      <formula>0.18</formula>
    </cfRule>
    <cfRule type="cellIs" dxfId="31" priority="17" stopIfTrue="1" operator="between">
      <formula>0.06</formula>
      <formula>0.16</formula>
    </cfRule>
    <cfRule type="cellIs" dxfId="30" priority="18" stopIfTrue="1" operator="lessThan">
      <formula>0.05</formula>
    </cfRule>
  </conditionalFormatting>
  <conditionalFormatting sqref="M11">
    <cfRule type="cellIs" dxfId="23" priority="7" stopIfTrue="1" operator="equal">
      <formula>"高"</formula>
    </cfRule>
    <cfRule type="cellIs" dxfId="22" priority="8" stopIfTrue="1" operator="equal">
      <formula>"中"</formula>
    </cfRule>
    <cfRule type="cellIs" dxfId="21" priority="9" stopIfTrue="1" operator="equal">
      <formula>"低"</formula>
    </cfRule>
  </conditionalFormatting>
  <conditionalFormatting sqref="L11">
    <cfRule type="cellIs" dxfId="17" priority="10" stopIfTrue="1" operator="greaterThanOrEqual">
      <formula>0.18</formula>
    </cfRule>
    <cfRule type="cellIs" dxfId="16" priority="11" stopIfTrue="1" operator="between">
      <formula>0.06</formula>
      <formula>0.16</formula>
    </cfRule>
    <cfRule type="cellIs" dxfId="15" priority="12" stopIfTrue="1" operator="lessThan">
      <formula>0.05</formula>
    </cfRule>
  </conditionalFormatting>
  <conditionalFormatting sqref="M12">
    <cfRule type="cellIs" dxfId="11" priority="1" stopIfTrue="1" operator="equal">
      <formula>"高"</formula>
    </cfRule>
    <cfRule type="cellIs" dxfId="10" priority="2" stopIfTrue="1" operator="equal">
      <formula>"中"</formula>
    </cfRule>
    <cfRule type="cellIs" dxfId="9" priority="3" stopIfTrue="1" operator="equal">
      <formula>"低"</formula>
    </cfRule>
  </conditionalFormatting>
  <conditionalFormatting sqref="L12">
    <cfRule type="cellIs" dxfId="5" priority="4" stopIfTrue="1" operator="greaterThanOrEqual">
      <formula>0.18</formula>
    </cfRule>
    <cfRule type="cellIs" dxfId="4" priority="5" stopIfTrue="1" operator="between">
      <formula>0.06</formula>
      <formula>0.16</formula>
    </cfRule>
    <cfRule type="cellIs" dxfId="3" priority="6" stopIfTrue="1" operator="lessThan">
      <formula>0.05</formula>
    </cfRule>
  </conditionalFormatting>
  <dataValidations count="5">
    <dataValidation type="list" allowBlank="1" showInputMessage="1" showErrorMessage="1" sqref="K29:K65533 K1 K4:K25">
      <formula1>"0.05,0.10,0.20,0.40,0.80"</formula1>
    </dataValidation>
    <dataValidation type="list" allowBlank="1" showInputMessage="1" showErrorMessage="1" sqref="M4:M12">
      <formula1>$E$31:$E$33</formula1>
    </dataValidation>
    <dataValidation type="list" allowBlank="1" showInputMessage="1" showErrorMessage="1" sqref="B4:B12">
      <formula1>$Y$1:$Y$3</formula1>
    </dataValidation>
    <dataValidation type="list" allowBlank="1" showInputMessage="1" showErrorMessage="1" sqref="D4:D12">
      <formula1>"需求,设计,编码和单元测试,系统测试,实施和并行,验收和维护,团队,成本,组织管理"</formula1>
    </dataValidation>
    <dataValidation type="list" allowBlank="1" showInputMessage="1" showErrorMessage="1" sqref="C4:C12">
      <formula1>$I$31:$I$32</formula1>
    </dataValidation>
  </dataValidations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6"/>
  <sheetViews>
    <sheetView workbookViewId="0">
      <selection sqref="A1:B1"/>
    </sheetView>
  </sheetViews>
  <sheetFormatPr defaultRowHeight="14.25"/>
  <cols>
    <col min="1" max="1" width="14" customWidth="1"/>
    <col min="2" max="2" width="61" customWidth="1"/>
  </cols>
  <sheetData>
    <row r="1" spans="1:2">
      <c r="A1" s="105" t="s">
        <v>112</v>
      </c>
      <c r="B1" s="105"/>
    </row>
    <row r="2" spans="1:2">
      <c r="A2" s="106" t="s">
        <v>49</v>
      </c>
      <c r="B2" s="106"/>
    </row>
    <row r="3" spans="1:2">
      <c r="A3" s="11" t="s">
        <v>50</v>
      </c>
      <c r="B3" s="11" t="s">
        <v>51</v>
      </c>
    </row>
    <row r="4" spans="1:2" ht="20.25" customHeight="1">
      <c r="A4" s="102" t="s">
        <v>113</v>
      </c>
      <c r="B4" s="12" t="s">
        <v>52</v>
      </c>
    </row>
    <row r="5" spans="1:2" ht="18.75" customHeight="1">
      <c r="A5" s="103"/>
      <c r="B5" s="12" t="s">
        <v>53</v>
      </c>
    </row>
    <row r="6" spans="1:2" ht="18" customHeight="1">
      <c r="A6" s="103"/>
      <c r="B6" s="12" t="s">
        <v>54</v>
      </c>
    </row>
    <row r="7" spans="1:2" ht="21" customHeight="1">
      <c r="A7" s="103"/>
      <c r="B7" s="12" t="s">
        <v>55</v>
      </c>
    </row>
    <row r="8" spans="1:2" ht="22.5" customHeight="1">
      <c r="A8" s="103"/>
      <c r="B8" s="12" t="s">
        <v>56</v>
      </c>
    </row>
    <row r="9" spans="1:2" ht="22.5" customHeight="1">
      <c r="A9" s="103"/>
      <c r="B9" s="12" t="s">
        <v>55</v>
      </c>
    </row>
    <row r="10" spans="1:2" ht="17.25" customHeight="1">
      <c r="A10" s="103"/>
      <c r="B10" s="12" t="s">
        <v>57</v>
      </c>
    </row>
    <row r="11" spans="1:2" ht="18.75" customHeight="1">
      <c r="A11" s="104"/>
      <c r="B11" s="12" t="s">
        <v>58</v>
      </c>
    </row>
    <row r="12" spans="1:2" ht="21" customHeight="1">
      <c r="A12" s="102" t="s">
        <v>59</v>
      </c>
      <c r="B12" s="12" t="s">
        <v>114</v>
      </c>
    </row>
    <row r="13" spans="1:2" ht="18" customHeight="1">
      <c r="A13" s="103"/>
      <c r="B13" s="12" t="s">
        <v>60</v>
      </c>
    </row>
    <row r="14" spans="1:2" ht="18" customHeight="1">
      <c r="A14" s="103"/>
      <c r="B14" s="12" t="s">
        <v>61</v>
      </c>
    </row>
    <row r="15" spans="1:2" ht="19.5" customHeight="1">
      <c r="A15" s="103"/>
      <c r="B15" s="12" t="s">
        <v>62</v>
      </c>
    </row>
    <row r="16" spans="1:2" ht="17.25" customHeight="1">
      <c r="A16" s="103"/>
      <c r="B16" s="12" t="s">
        <v>63</v>
      </c>
    </row>
    <row r="17" spans="1:2" ht="21" customHeight="1">
      <c r="A17" s="104"/>
      <c r="B17" s="12" t="s">
        <v>64</v>
      </c>
    </row>
    <row r="18" spans="1:2">
      <c r="A18" s="106" t="s">
        <v>65</v>
      </c>
      <c r="B18" s="106"/>
    </row>
    <row r="19" spans="1:2">
      <c r="A19" s="11" t="s">
        <v>50</v>
      </c>
      <c r="B19" s="11" t="s">
        <v>51</v>
      </c>
    </row>
    <row r="20" spans="1:2" ht="19.5" customHeight="1">
      <c r="A20" s="102" t="s">
        <v>66</v>
      </c>
      <c r="B20" s="12" t="s">
        <v>115</v>
      </c>
    </row>
    <row r="21" spans="1:2" ht="19.5" customHeight="1">
      <c r="A21" s="103"/>
      <c r="B21" s="12" t="s">
        <v>67</v>
      </c>
    </row>
    <row r="22" spans="1:2" ht="21" customHeight="1">
      <c r="A22" s="103"/>
      <c r="B22" s="12" t="s">
        <v>68</v>
      </c>
    </row>
    <row r="23" spans="1:2" ht="18" customHeight="1">
      <c r="A23" s="103"/>
      <c r="B23" s="12" t="s">
        <v>69</v>
      </c>
    </row>
    <row r="24" spans="1:2" ht="19.5" customHeight="1">
      <c r="A24" s="103"/>
      <c r="B24" s="12" t="s">
        <v>70</v>
      </c>
    </row>
    <row r="25" spans="1:2" ht="18.75" customHeight="1">
      <c r="A25" s="103"/>
      <c r="B25" s="12" t="s">
        <v>71</v>
      </c>
    </row>
    <row r="26" spans="1:2" ht="21" customHeight="1">
      <c r="A26" s="103"/>
      <c r="B26" s="12" t="s">
        <v>72</v>
      </c>
    </row>
    <row r="27" spans="1:2" ht="18.75" customHeight="1">
      <c r="A27" s="103"/>
      <c r="B27" s="12" t="s">
        <v>73</v>
      </c>
    </row>
    <row r="28" spans="1:2" ht="21.75" customHeight="1">
      <c r="A28" s="103"/>
      <c r="B28" s="12" t="s">
        <v>74</v>
      </c>
    </row>
    <row r="29" spans="1:2" ht="21.75" customHeight="1">
      <c r="A29" s="103"/>
      <c r="B29" s="12" t="s">
        <v>75</v>
      </c>
    </row>
    <row r="30" spans="1:2">
      <c r="A30" s="104"/>
      <c r="B30" s="12" t="s">
        <v>76</v>
      </c>
    </row>
    <row r="31" spans="1:2" ht="20.25" customHeight="1">
      <c r="A31" s="102" t="s">
        <v>77</v>
      </c>
      <c r="B31" s="12" t="s">
        <v>78</v>
      </c>
    </row>
    <row r="32" spans="1:2" ht="19.5" customHeight="1">
      <c r="A32" s="103"/>
      <c r="B32" s="12" t="s">
        <v>79</v>
      </c>
    </row>
    <row r="33" spans="1:2" ht="18.75" customHeight="1">
      <c r="A33" s="103"/>
      <c r="B33" s="12" t="s">
        <v>80</v>
      </c>
    </row>
    <row r="34" spans="1:2" ht="19.5" customHeight="1">
      <c r="A34" s="103"/>
      <c r="B34" s="12" t="s">
        <v>81</v>
      </c>
    </row>
    <row r="35" spans="1:2" ht="19.5" customHeight="1">
      <c r="A35" s="103"/>
      <c r="B35" s="12" t="s">
        <v>82</v>
      </c>
    </row>
    <row r="36" spans="1:2" ht="18.75" customHeight="1">
      <c r="A36" s="103"/>
      <c r="B36" s="12" t="s">
        <v>83</v>
      </c>
    </row>
    <row r="37" spans="1:2" ht="21" customHeight="1">
      <c r="A37" s="103"/>
      <c r="B37" s="12" t="s">
        <v>84</v>
      </c>
    </row>
    <row r="38" spans="1:2" ht="21.75" customHeight="1">
      <c r="A38" s="104"/>
      <c r="B38" s="12" t="s">
        <v>85</v>
      </c>
    </row>
    <row r="39" spans="1:2" ht="20.25" customHeight="1">
      <c r="A39" s="102" t="s">
        <v>116</v>
      </c>
      <c r="B39" s="12" t="s">
        <v>86</v>
      </c>
    </row>
    <row r="40" spans="1:2" ht="21.75" customHeight="1">
      <c r="A40" s="103"/>
      <c r="B40" s="12" t="s">
        <v>87</v>
      </c>
    </row>
    <row r="41" spans="1:2" ht="25.5" customHeight="1">
      <c r="A41" s="103"/>
      <c r="B41" s="12" t="s">
        <v>88</v>
      </c>
    </row>
    <row r="42" spans="1:2" ht="25.5" customHeight="1">
      <c r="A42" s="103"/>
      <c r="B42" s="12" t="s">
        <v>89</v>
      </c>
    </row>
    <row r="43" spans="1:2" ht="20.25" customHeight="1">
      <c r="A43" s="103"/>
      <c r="B43" s="12" t="s">
        <v>90</v>
      </c>
    </row>
    <row r="44" spans="1:2" ht="18.75" customHeight="1">
      <c r="A44" s="103"/>
      <c r="B44" s="12" t="s">
        <v>91</v>
      </c>
    </row>
    <row r="45" spans="1:2" ht="19.5" customHeight="1">
      <c r="A45" s="103"/>
      <c r="B45" s="12" t="s">
        <v>92</v>
      </c>
    </row>
    <row r="46" spans="1:2" ht="27" customHeight="1">
      <c r="A46" s="104"/>
      <c r="B46" s="12" t="s">
        <v>93</v>
      </c>
    </row>
    <row r="47" spans="1:2">
      <c r="A47" s="106" t="s">
        <v>94</v>
      </c>
      <c r="B47" s="106"/>
    </row>
    <row r="48" spans="1:2">
      <c r="A48" s="11" t="s">
        <v>50</v>
      </c>
      <c r="B48" s="11" t="s">
        <v>51</v>
      </c>
    </row>
    <row r="49" spans="1:2" ht="24" customHeight="1">
      <c r="A49" s="102" t="s">
        <v>117</v>
      </c>
      <c r="B49" s="12" t="s">
        <v>95</v>
      </c>
    </row>
    <row r="50" spans="1:2" ht="20.25" customHeight="1">
      <c r="A50" s="103"/>
      <c r="B50" s="12" t="s">
        <v>96</v>
      </c>
    </row>
    <row r="51" spans="1:2" ht="21.75" customHeight="1">
      <c r="A51" s="103"/>
      <c r="B51" s="12" t="s">
        <v>97</v>
      </c>
    </row>
    <row r="52" spans="1:2" ht="23.25" customHeight="1">
      <c r="A52" s="103"/>
      <c r="B52" s="12" t="s">
        <v>98</v>
      </c>
    </row>
    <row r="53" spans="1:2" ht="23.25" customHeight="1">
      <c r="A53" s="104"/>
      <c r="B53" s="12" t="s">
        <v>99</v>
      </c>
    </row>
    <row r="54" spans="1:2" ht="19.5" customHeight="1">
      <c r="A54" s="102" t="s">
        <v>118</v>
      </c>
      <c r="B54" s="12" t="s">
        <v>119</v>
      </c>
    </row>
    <row r="55" spans="1:2" ht="23.25" customHeight="1">
      <c r="A55" s="103"/>
      <c r="B55" s="12" t="s">
        <v>100</v>
      </c>
    </row>
    <row r="56" spans="1:2" ht="22.5" customHeight="1">
      <c r="A56" s="103"/>
      <c r="B56" s="12" t="s">
        <v>101</v>
      </c>
    </row>
    <row r="57" spans="1:2" ht="20.25" customHeight="1">
      <c r="A57" s="103"/>
      <c r="B57" s="12" t="s">
        <v>102</v>
      </c>
    </row>
    <row r="58" spans="1:2" ht="18.75" customHeight="1">
      <c r="A58" s="103"/>
      <c r="B58" s="12" t="s">
        <v>103</v>
      </c>
    </row>
    <row r="59" spans="1:2" ht="18.75" customHeight="1">
      <c r="A59" s="103"/>
      <c r="B59" s="12" t="s">
        <v>104</v>
      </c>
    </row>
    <row r="60" spans="1:2" ht="24" customHeight="1">
      <c r="A60" s="103"/>
      <c r="B60" s="12" t="s">
        <v>105</v>
      </c>
    </row>
    <row r="61" spans="1:2" ht="18" customHeight="1">
      <c r="A61" s="103"/>
      <c r="B61" s="12" t="s">
        <v>106</v>
      </c>
    </row>
    <row r="62" spans="1:2" ht="21.75" customHeight="1">
      <c r="A62" s="103"/>
      <c r="B62" s="12" t="s">
        <v>107</v>
      </c>
    </row>
    <row r="63" spans="1:2" ht="21.75" customHeight="1">
      <c r="A63" s="103"/>
      <c r="B63" s="12" t="s">
        <v>108</v>
      </c>
    </row>
    <row r="64" spans="1:2" ht="22.5" customHeight="1">
      <c r="A64" s="103"/>
      <c r="B64" s="12" t="s">
        <v>109</v>
      </c>
    </row>
    <row r="65" spans="1:2" ht="24" customHeight="1">
      <c r="A65" s="103"/>
      <c r="B65" s="12" t="s">
        <v>110</v>
      </c>
    </row>
    <row r="66" spans="1:2" ht="23.25" customHeight="1">
      <c r="A66" s="104"/>
      <c r="B66" s="12" t="s">
        <v>111</v>
      </c>
    </row>
  </sheetData>
  <mergeCells count="11">
    <mergeCell ref="A39:A46"/>
    <mergeCell ref="A54:A66"/>
    <mergeCell ref="A49:A53"/>
    <mergeCell ref="A1:B1"/>
    <mergeCell ref="A2:B2"/>
    <mergeCell ref="A18:B18"/>
    <mergeCell ref="A47:B47"/>
    <mergeCell ref="A4:A11"/>
    <mergeCell ref="A12:A17"/>
    <mergeCell ref="A20:A30"/>
    <mergeCell ref="A31:A38"/>
  </mergeCells>
  <phoneticPr fontId="3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风险跟踪列表</vt:lpstr>
      <vt:lpstr>风险分类与检查项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USER-</cp:lastModifiedBy>
  <dcterms:created xsi:type="dcterms:W3CDTF">2005-03-29T01:20:03Z</dcterms:created>
  <dcterms:modified xsi:type="dcterms:W3CDTF">2015-11-20T02:52:05Z</dcterms:modified>
</cp:coreProperties>
</file>