
<file path=[Content_Types].xml><?xml version="1.0" encoding="utf-8"?>
<Types xmlns="http://schemas.openxmlformats.org/package/2006/content-types">
  <Default Extension="vml" ContentType="application/vnd.openxmlformats-officedocument.vmlDrawing"/>
  <Default Extension="bin" ContentType="application/vnd.openxmlformats-officedocument.oleObject"/>
  <Default Extension="emf" ContentType="image/x-emf"/>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695" windowHeight="13065"/>
  </bookViews>
  <sheets>
    <sheet name="界面字符串conquer.eng" sheetId="1" r:id="rId1"/>
    <sheet name="任务向导tutorial.ini" sheetId="3" r:id="rId2"/>
    <sheet name="简报mission.ini" sheetId="4" r:id="rId3"/>
    <sheet name="资料片" sheetId="5" r:id="rId4"/>
    <sheet name="字库代码" sheetId="2" r:id="rId5"/>
  </sheets>
  <definedNames>
    <definedName name="_xlnm._FilterDatabase" localSheetId="0" hidden="1">界面字符串conquer.eng!$A$1:$Q$555</definedName>
  </definedNames>
  <calcPr calcId="144525"/>
</workbook>
</file>

<file path=xl/sharedStrings.xml><?xml version="1.0" encoding="utf-8"?>
<sst xmlns="http://schemas.openxmlformats.org/spreadsheetml/2006/main" count="3689">
  <si>
    <t>编号</t>
  </si>
  <si>
    <t>原文</t>
  </si>
  <si>
    <t>中文</t>
  </si>
  <si>
    <t>字库代码</t>
  </si>
  <si>
    <t>字库合成效果</t>
  </si>
  <si>
    <t>生效字库</t>
  </si>
  <si>
    <t>备注</t>
  </si>
  <si>
    <t>贡献者</t>
  </si>
  <si>
    <t>备选1</t>
  </si>
  <si>
    <t>备选2</t>
  </si>
  <si>
    <t>备选3</t>
  </si>
  <si>
    <t>备选4</t>
  </si>
  <si>
    <t>Time:%02d:%02d</t>
  </si>
  <si>
    <t>时间：％02D：％02D</t>
  </si>
  <si>
    <t>1b</t>
  </si>
  <si>
    <t>12metfnt.fnt</t>
  </si>
  <si>
    <t>jingjing</t>
  </si>
  <si>
    <t>Options</t>
  </si>
  <si>
    <t>选项</t>
  </si>
  <si>
    <t>1a</t>
  </si>
  <si>
    <t>游戏内左上角选项</t>
  </si>
  <si>
    <t>Yes</t>
  </si>
  <si>
    <t>是</t>
  </si>
  <si>
    <t>9f 00</t>
  </si>
  <si>
    <t>grad6fnt.fnt</t>
  </si>
  <si>
    <t>No</t>
  </si>
  <si>
    <t>否</t>
  </si>
  <si>
    <t>81 00</t>
  </si>
  <si>
    <t>Start New Game</t>
  </si>
  <si>
    <t>新游戏</t>
  </si>
  <si>
    <t>08 01</t>
  </si>
  <si>
    <t>开始新游戏</t>
  </si>
  <si>
    <t>Intro &amp; Sneak Peek</t>
  </si>
  <si>
    <t>片头及预告</t>
  </si>
  <si>
    <t>0f 06</t>
  </si>
  <si>
    <t>介绍&amp;抢先看</t>
  </si>
  <si>
    <t>Cancel</t>
  </si>
  <si>
    <t>取消</t>
  </si>
  <si>
    <t>19 00</t>
  </si>
  <si>
    <t>OK</t>
  </si>
  <si>
    <t>确定</t>
  </si>
  <si>
    <t>1b 00</t>
  </si>
  <si>
    <t>Load Mission</t>
  </si>
  <si>
    <t>载入进度</t>
  </si>
  <si>
    <t>82 1d</t>
  </si>
  <si>
    <t>加载任务</t>
  </si>
  <si>
    <t>Save Mission</t>
  </si>
  <si>
    <t>保存进度</t>
  </si>
  <si>
    <t>1c 1d</t>
  </si>
  <si>
    <t>Delete Mission</t>
  </si>
  <si>
    <t>删除进度</t>
  </si>
  <si>
    <t>1e 1d</t>
  </si>
  <si>
    <t>Load</t>
  </si>
  <si>
    <t>载入</t>
  </si>
  <si>
    <t>82 00</t>
  </si>
  <si>
    <t>Save</t>
  </si>
  <si>
    <t>保存</t>
  </si>
  <si>
    <t>1c 00</t>
  </si>
  <si>
    <t>Delete</t>
  </si>
  <si>
    <t>删除</t>
  </si>
  <si>
    <t>1e 00</t>
  </si>
  <si>
    <t>Game Controls</t>
  </si>
  <si>
    <t>游戏选项</t>
  </si>
  <si>
    <t>01 1a</t>
  </si>
  <si>
    <t>Sound Controls</t>
  </si>
  <si>
    <t>声音&amp;选项</t>
  </si>
  <si>
    <t>8a 1a</t>
  </si>
  <si>
    <t>Resume Mission</t>
  </si>
  <si>
    <t>返回游戏</t>
  </si>
  <si>
    <t>1f 01</t>
  </si>
  <si>
    <t>Visual Controls</t>
  </si>
  <si>
    <t>画面&amp;选项</t>
  </si>
  <si>
    <t>8f 1a</t>
  </si>
  <si>
    <t>Abort Mission</t>
  </si>
  <si>
    <t>退出游戏</t>
  </si>
  <si>
    <t>07 01</t>
  </si>
  <si>
    <t>Exit Game</t>
  </si>
  <si>
    <t>1a 00</t>
  </si>
  <si>
    <t>游戏内esc游戏选项标题</t>
  </si>
  <si>
    <t>BRIGHTNESS:</t>
  </si>
  <si>
    <t>亮度:</t>
  </si>
  <si>
    <t>91 00</t>
  </si>
  <si>
    <t>Tint:</t>
  </si>
  <si>
    <t>色调</t>
  </si>
  <si>
    <t>94 00</t>
  </si>
  <si>
    <t>Contrast:</t>
  </si>
  <si>
    <t>对比度:</t>
  </si>
  <si>
    <t>93 00</t>
  </si>
  <si>
    <t>Game Speed:</t>
  </si>
  <si>
    <t>游戏速度：</t>
  </si>
  <si>
    <t>01 8b 3a</t>
  </si>
  <si>
    <t>Scroll Rate:</t>
  </si>
  <si>
    <t>滚屏&amp;速度:</t>
  </si>
  <si>
    <t>8e 8b 3a</t>
  </si>
  <si>
    <t>Color:</t>
  </si>
  <si>
    <t>饱和度:</t>
  </si>
  <si>
    <t>92 3a</t>
  </si>
  <si>
    <t>Return to game</t>
  </si>
  <si>
    <t>Aftermath game</t>
  </si>
  <si>
    <t>劫后余生资料片</t>
  </si>
  <si>
    <t>eb 0e 0f</t>
  </si>
  <si>
    <t>Expansions Missions</t>
  </si>
  <si>
    <t>资料片任务</t>
  </si>
  <si>
    <t>0e 0f 02</t>
  </si>
  <si>
    <t>扩展任务</t>
  </si>
  <si>
    <t>纪金宁</t>
  </si>
  <si>
    <t>Custom Missions</t>
  </si>
  <si>
    <t>定制任务</t>
  </si>
  <si>
    <t>10 02 00</t>
  </si>
  <si>
    <t>自定义任务</t>
  </si>
  <si>
    <t>Options Menu</t>
  </si>
  <si>
    <t>返回&amp;选项</t>
  </si>
  <si>
    <t>1f 1a 00</t>
  </si>
  <si>
    <t>Shuffle</t>
  </si>
  <si>
    <t>随机播放</t>
  </si>
  <si>
    <t>97 00 00</t>
  </si>
  <si>
    <t>Repeat</t>
  </si>
  <si>
    <t>单曲循环</t>
  </si>
  <si>
    <t>98 00 00</t>
  </si>
  <si>
    <t>Music volume:</t>
  </si>
  <si>
    <t>音乐</t>
  </si>
  <si>
    <t>95 3a 00</t>
  </si>
  <si>
    <t>Sound volume:</t>
  </si>
  <si>
    <t>音效</t>
  </si>
  <si>
    <t>96 3a 00</t>
  </si>
  <si>
    <t>音效音量：</t>
  </si>
  <si>
    <t>On</t>
  </si>
  <si>
    <t>9f 00 00</t>
  </si>
  <si>
    <t>Off</t>
  </si>
  <si>
    <t>81 00 00</t>
  </si>
  <si>
    <t>Multiplayer Game</t>
  </si>
  <si>
    <t>多人游戏</t>
  </si>
  <si>
    <t>04 01 00</t>
  </si>
  <si>
    <t>Reset Values</t>
  </si>
  <si>
    <t>重置</t>
  </si>
  <si>
    <t>90 00 00</t>
  </si>
  <si>
    <t>Do you want to abort the mission?</t>
  </si>
  <si>
    <t>确定&amp;退出&amp;游戏&amp;?</t>
  </si>
  <si>
    <t>1b 07 01 3f</t>
  </si>
  <si>
    <t>Faster</t>
  </si>
  <si>
    <t>快</t>
  </si>
  <si>
    <t>8c 00 00</t>
  </si>
  <si>
    <t>Slower</t>
  </si>
  <si>
    <t>慢</t>
  </si>
  <si>
    <t>8d 00 00</t>
  </si>
  <si>
    <t>更慢</t>
  </si>
  <si>
    <t>You must enter a description!</t>
  </si>
  <si>
    <t>你必须输入一个描述！</t>
  </si>
  <si>
    <t>9c 21 00</t>
  </si>
  <si>
    <t>Delete this file?</t>
  </si>
  <si>
    <t>确定&amp;删除&amp;这个文件?</t>
  </si>
  <si>
    <t>1b 1e 9e 3f</t>
  </si>
  <si>
    <t>[EMPTY SLOT]</t>
  </si>
  <si>
    <t>[新文件]</t>
  </si>
  <si>
    <t>5b 9d 5d</t>
  </si>
  <si>
    <t>Your Name:</t>
  </si>
  <si>
    <t>你的名字:</t>
  </si>
  <si>
    <t>ff fe 3a</t>
  </si>
  <si>
    <t>Your Side:</t>
  </si>
  <si>
    <t>阵营:</t>
  </si>
  <si>
    <t>ff 17 3a</t>
  </si>
  <si>
    <t>Your Color:</t>
  </si>
  <si>
    <t>颜色:</t>
  </si>
  <si>
    <t>ff fd 3a</t>
  </si>
  <si>
    <t>Scenario:</t>
  </si>
  <si>
    <t>地图：</t>
  </si>
  <si>
    <t>AI Players:</t>
  </si>
  <si>
    <t>电脑数量：</t>
  </si>
  <si>
    <t>83 f3 3a</t>
  </si>
  <si>
    <t>Bases</t>
  </si>
  <si>
    <t>基地</t>
  </si>
  <si>
    <t>f1 00 00</t>
  </si>
  <si>
    <t>Crates</t>
  </si>
  <si>
    <t>箱子</t>
  </si>
  <si>
    <t>ef 00 00</t>
  </si>
  <si>
    <t>Credits:</t>
  </si>
  <si>
    <t>初始资金：</t>
  </si>
  <si>
    <t>f2 3a 00</t>
  </si>
  <si>
    <t>Briefing</t>
  </si>
  <si>
    <t>简报</t>
  </si>
  <si>
    <t>Unit Count:</t>
  </si>
  <si>
    <t>部队数量:</t>
  </si>
  <si>
    <t>f4 f3 3a</t>
  </si>
  <si>
    <t>Tech Level:</t>
  </si>
  <si>
    <t>科技等级:</t>
  </si>
  <si>
    <t>e0 3a 00</t>
  </si>
  <si>
    <t>Video</t>
  </si>
  <si>
    <t>影像资料</t>
  </si>
  <si>
    <t>80 0e 00</t>
  </si>
  <si>
    <t>Capture The Flag</t>
  </si>
  <si>
    <t>夺旗模式</t>
  </si>
  <si>
    <t>ec 00 00</t>
  </si>
  <si>
    <t>Would you like to replay this mission?</t>
  </si>
  <si>
    <t>重新开始任务？</t>
  </si>
  <si>
    <t>7f 02 3f</t>
  </si>
  <si>
    <t>Mission Saved</t>
  </si>
  <si>
    <t>保存完成</t>
  </si>
  <si>
    <t>1c 9b 00</t>
  </si>
  <si>
    <t>Abort</t>
  </si>
  <si>
    <t>退出</t>
  </si>
  <si>
    <t>07 00 00</t>
  </si>
  <si>
    <t>Restart</t>
  </si>
  <si>
    <t>重新开始</t>
  </si>
  <si>
    <t>7f 00 00</t>
  </si>
  <si>
    <t>Mission is restarting. Please wait...</t>
  </si>
  <si>
    <t>重新开始&amp;中,请稍后...</t>
  </si>
  <si>
    <t>7f 9a 2e</t>
  </si>
  <si>
    <t>Mission is loading. Please wait...</t>
  </si>
  <si>
    <t>载入&amp;中,请稍后...</t>
  </si>
  <si>
    <t>82 9a 00</t>
  </si>
  <si>
    <t>Easy</t>
  </si>
  <si>
    <t>简单</t>
  </si>
  <si>
    <t>12 00 00</t>
  </si>
  <si>
    <t>Hard</t>
  </si>
  <si>
    <t>困难</t>
  </si>
  <si>
    <t>14 00 00</t>
  </si>
  <si>
    <t>Normal</t>
  </si>
  <si>
    <t>中等</t>
  </si>
  <si>
    <t>13 00 00</t>
  </si>
  <si>
    <t>Please set the difficulty level. It will be used throughout this campaign.</t>
  </si>
  <si>
    <t>选择难度</t>
  </si>
  <si>
    <t>18 11 00 00</t>
  </si>
  <si>
    <t>Allies</t>
  </si>
  <si>
    <t>盟军</t>
  </si>
  <si>
    <t>15 84 00 00</t>
  </si>
  <si>
    <t>Soviet</t>
  </si>
  <si>
    <t>苏军</t>
  </si>
  <si>
    <t>16 84 00 00</t>
  </si>
  <si>
    <t>Shroud Regrows</t>
  </si>
  <si>
    <t>迷雾再生</t>
  </si>
  <si>
    <t>ee ed 00</t>
  </si>
  <si>
    <t>Choose your side.</t>
  </si>
  <si>
    <t>选择阵营</t>
  </si>
  <si>
    <t>18 17 00 00</t>
  </si>
  <si>
    <t>Please Stand By...</t>
  </si>
  <si>
    <t>载入中,请稍后...</t>
  </si>
  <si>
    <t>Low Power: AA-Guns offline</t>
  </si>
  <si>
    <t>电力不:高射炮离线</t>
  </si>
  <si>
    <t>bc ce 3a d8</t>
  </si>
  <si>
    <t>Low Power: Tesla Coils offline</t>
  </si>
  <si>
    <t>电力不足:特斯拉线圈离线</t>
  </si>
  <si>
    <t>bc ce 3a d3</t>
  </si>
  <si>
    <t>Low Power</t>
  </si>
  <si>
    <t>电力不足</t>
  </si>
  <si>
    <t>bc ce 00 00</t>
  </si>
  <si>
    <t>Civilian</t>
  </si>
  <si>
    <t>平民</t>
  </si>
  <si>
    <t>c3</t>
  </si>
  <si>
    <t>help.fnt</t>
  </si>
  <si>
    <t>Enemy Soldier</t>
  </si>
  <si>
    <t>敌军士兵</t>
  </si>
  <si>
    <t>80</t>
  </si>
  <si>
    <t>Enemy Vehicle</t>
  </si>
  <si>
    <t>敌军车辆</t>
  </si>
  <si>
    <t>81</t>
  </si>
  <si>
    <t>Enemy Structure</t>
  </si>
  <si>
    <t>敌军建筑</t>
  </si>
  <si>
    <t>82</t>
  </si>
  <si>
    <t>Light Tank</t>
  </si>
  <si>
    <t>轻型坦克</t>
  </si>
  <si>
    <t>85</t>
  </si>
  <si>
    <t>Heavy Tank</t>
  </si>
  <si>
    <t>重型坦克</t>
  </si>
  <si>
    <t>d7</t>
  </si>
  <si>
    <t>Medium Tank</t>
  </si>
  <si>
    <t>中型坦克</t>
  </si>
  <si>
    <t>86</t>
  </si>
  <si>
    <t>Mammoth Tank</t>
  </si>
  <si>
    <t>猛犸坦克</t>
  </si>
  <si>
    <t>87</t>
  </si>
  <si>
    <t>SAM Site</t>
  </si>
  <si>
    <t>地对空导弹</t>
  </si>
  <si>
    <t>89</t>
  </si>
  <si>
    <t>高射炮</t>
  </si>
  <si>
    <t>Ranger</t>
  </si>
  <si>
    <t>游骑兵</t>
  </si>
  <si>
    <t>cd</t>
  </si>
  <si>
    <t>Chinook Helicopter</t>
  </si>
  <si>
    <t>奇努克直升机</t>
  </si>
  <si>
    <t>8e</t>
  </si>
  <si>
    <t>Ore Truck</t>
  </si>
  <si>
    <t>矿车</t>
  </si>
  <si>
    <t>91</t>
  </si>
  <si>
    <t>Artillery</t>
  </si>
  <si>
    <t>自行火炮</t>
  </si>
  <si>
    <t>92</t>
  </si>
  <si>
    <t>巨炮坦克</t>
  </si>
  <si>
    <t>Rifle Infantry</t>
  </si>
  <si>
    <t>步枪兵</t>
  </si>
  <si>
    <t>94</t>
  </si>
  <si>
    <t>步兵</t>
  </si>
  <si>
    <t>Grenadier</t>
  </si>
  <si>
    <t>掷弹兵</t>
  </si>
  <si>
    <t>95</t>
  </si>
  <si>
    <t>Rocket Soldier</t>
  </si>
  <si>
    <t>火箭兵</t>
  </si>
  <si>
    <t>96</t>
  </si>
  <si>
    <t>Flamethrower</t>
  </si>
  <si>
    <t>喷火器</t>
  </si>
  <si>
    <t>97</t>
  </si>
  <si>
    <t>喷火兵</t>
  </si>
  <si>
    <t>Longbow Helicopter</t>
  </si>
  <si>
    <t>长弓直升机</t>
  </si>
  <si>
    <t>9b</t>
  </si>
  <si>
    <t>Hind</t>
  </si>
  <si>
    <t>雌鹿直升机</t>
  </si>
  <si>
    <t>9c</t>
  </si>
  <si>
    <t>APC</t>
  </si>
  <si>
    <t>装甲运兵车(APC)</t>
  </si>
  <si>
    <t>9d</t>
  </si>
  <si>
    <t>Guard Tower</t>
  </si>
  <si>
    <t>守卫塔</t>
  </si>
  <si>
    <t>9e</t>
  </si>
  <si>
    <t>哨塔</t>
  </si>
  <si>
    <t>Radar Dome</t>
  </si>
  <si>
    <t>雷达站</t>
  </si>
  <si>
    <t>d0</t>
  </si>
  <si>
    <t>球罩雷达</t>
  </si>
  <si>
    <t>Helipad</t>
  </si>
  <si>
    <t>直升机停机坪</t>
  </si>
  <si>
    <t>a0</t>
  </si>
  <si>
    <t>Airfield</t>
  </si>
  <si>
    <t>机场</t>
  </si>
  <si>
    <t>dc</t>
  </si>
  <si>
    <t>Ore Silo</t>
  </si>
  <si>
    <t>矿石储藏井</t>
  </si>
  <si>
    <t>a2</t>
  </si>
  <si>
    <t>Construction Yard</t>
  </si>
  <si>
    <t>建筑工程厂</t>
  </si>
  <si>
    <t>a3</t>
  </si>
  <si>
    <t>Ore Refinery</t>
  </si>
  <si>
    <t>矿石精炼厂</t>
  </si>
  <si>
    <t>a4</t>
  </si>
  <si>
    <t>Technology Center</t>
  </si>
  <si>
    <t>技术中心</t>
  </si>
  <si>
    <t>a5</t>
  </si>
  <si>
    <t>Turret</t>
  </si>
  <si>
    <t>炮台</t>
  </si>
  <si>
    <t>a6</t>
  </si>
  <si>
    <t>Mobile Construction Vehicle</t>
  </si>
  <si>
    <t>自走基地</t>
  </si>
  <si>
    <t>a8</t>
  </si>
  <si>
    <t>Power Plant</t>
  </si>
  <si>
    <t>发电厂</t>
  </si>
  <si>
    <t>aa</t>
  </si>
  <si>
    <t>Advanced Power Plant</t>
  </si>
  <si>
    <t>高级发电厂</t>
  </si>
  <si>
    <t>ab</t>
  </si>
  <si>
    <t>Barracks</t>
  </si>
  <si>
    <t>军营</t>
  </si>
  <si>
    <t>ac</t>
  </si>
  <si>
    <t>Sandbags</t>
  </si>
  <si>
    <t>沙袋</t>
  </si>
  <si>
    <t>ad</t>
  </si>
  <si>
    <t>Concrete Wall</t>
  </si>
  <si>
    <t>水泥墙</t>
  </si>
  <si>
    <t>af</t>
  </si>
  <si>
    <t>War Factory</t>
  </si>
  <si>
    <t>军工厂</t>
  </si>
  <si>
    <t>b2</t>
  </si>
  <si>
    <t>Advanced Guard Tower</t>
  </si>
  <si>
    <t>高级守卫塔</t>
  </si>
  <si>
    <t>b3</t>
  </si>
  <si>
    <t>Bio-Research Laboratory</t>
  </si>
  <si>
    <t>生物研究实验室</t>
  </si>
  <si>
    <t>b5</t>
  </si>
  <si>
    <t>Service Depot</t>
  </si>
  <si>
    <t>维修站</t>
  </si>
  <si>
    <t>b8</t>
  </si>
  <si>
    <t>Unrevealed Terrain</t>
  </si>
  <si>
    <t>未揭露的地形</t>
  </si>
  <si>
    <t>c4</t>
  </si>
  <si>
    <t>Engineer</t>
  </si>
  <si>
    <t>工程师</t>
  </si>
  <si>
    <t>bb</t>
  </si>
  <si>
    <t>Spy</t>
  </si>
  <si>
    <t>间谍</t>
  </si>
  <si>
    <t>d2</t>
  </si>
  <si>
    <t>Civilian Building</t>
  </si>
  <si>
    <t>平民建筑</t>
  </si>
  <si>
    <t>be</t>
  </si>
  <si>
    <t>Technician</t>
  </si>
  <si>
    <t>技术员</t>
  </si>
  <si>
    <t>ef</t>
  </si>
  <si>
    <t>Power Output</t>
  </si>
  <si>
    <t>电力正常</t>
  </si>
  <si>
    <t>d1</t>
  </si>
  <si>
    <t>Power Output (low)</t>
  </si>
  <si>
    <t>ce</t>
  </si>
  <si>
    <t>Anti-Vehicle Mine</t>
  </si>
  <si>
    <t>反车辆地雷</t>
  </si>
  <si>
    <t>f3</t>
  </si>
  <si>
    <t>Anti-Personnel Mine</t>
  </si>
  <si>
    <t>杀伤人员地雷</t>
  </si>
  <si>
    <t>e0</t>
  </si>
  <si>
    <t>反步兵地雷</t>
  </si>
  <si>
    <t>Thief</t>
  </si>
  <si>
    <t>贼</t>
  </si>
  <si>
    <t>f4</t>
  </si>
  <si>
    <t>Radar Jammer</t>
  </si>
  <si>
    <t>雷达干扰器</t>
  </si>
  <si>
    <t>f5</t>
  </si>
  <si>
    <t>Gap Generator</t>
  </si>
  <si>
    <t>间隙发生器</t>
  </si>
  <si>
    <t>f6</t>
  </si>
  <si>
    <t>Pillbox</t>
  </si>
  <si>
    <t>地堡</t>
  </si>
  <si>
    <t>c9</t>
  </si>
  <si>
    <t>Camo. Pillbox</t>
  </si>
  <si>
    <t>迷彩地堡</t>
  </si>
  <si>
    <t>ca</t>
  </si>
  <si>
    <t>Chronosphere</t>
  </si>
  <si>
    <t>超时空</t>
  </si>
  <si>
    <t>e1</t>
  </si>
  <si>
    <t>超时空传送器</t>
  </si>
  <si>
    <t>Submarine</t>
  </si>
  <si>
    <t>潜艇</t>
  </si>
  <si>
    <t>d4</t>
  </si>
  <si>
    <t>Destroyer</t>
  </si>
  <si>
    <t>驱逐舰</t>
  </si>
  <si>
    <t>df</t>
  </si>
  <si>
    <t>Cruiser</t>
  </si>
  <si>
    <t>巡洋舰</t>
  </si>
  <si>
    <t>e2</t>
  </si>
  <si>
    <t>Transport</t>
  </si>
  <si>
    <t>运输艇</t>
  </si>
  <si>
    <t>d3</t>
  </si>
  <si>
    <t>Gun Boat</t>
  </si>
  <si>
    <t>炮艇</t>
  </si>
  <si>
    <t>a7</t>
  </si>
  <si>
    <t>巡逻舰</t>
  </si>
  <si>
    <t>Tesla Coil</t>
  </si>
  <si>
    <t>特斯拉线圈</t>
  </si>
  <si>
    <t>e3</t>
  </si>
  <si>
    <t>Mobile Gap Generator</t>
  </si>
  <si>
    <t>移动间隙发生器</t>
  </si>
  <si>
    <t>e4</t>
  </si>
  <si>
    <t>间隙发生车</t>
  </si>
  <si>
    <t>Flame Tower</t>
  </si>
  <si>
    <t>火焰塔</t>
  </si>
  <si>
    <t>da</t>
  </si>
  <si>
    <t>AA Gun</t>
  </si>
  <si>
    <t>防空炮</t>
  </si>
  <si>
    <t>dd</t>
  </si>
  <si>
    <t>Kennel</t>
  </si>
  <si>
    <t>犬舍</t>
  </si>
  <si>
    <t>db</t>
  </si>
  <si>
    <t>Soviet Tech Center</t>
  </si>
  <si>
    <t>苏联技术中心</t>
  </si>
  <si>
    <t>Badger Bomber</t>
  </si>
  <si>
    <t>獾轰炸机</t>
  </si>
  <si>
    <t>e5</t>
  </si>
  <si>
    <t>Mig Attack Plane</t>
  </si>
  <si>
    <t>米格攻击机</t>
  </si>
  <si>
    <t>e6</t>
  </si>
  <si>
    <t>米格战斗机</t>
  </si>
  <si>
    <t>Yak Attack Plane</t>
  </si>
  <si>
    <t>雅克强击机</t>
  </si>
  <si>
    <t>d8</t>
  </si>
  <si>
    <t>雅克战斗机</t>
  </si>
  <si>
    <t>Barbed Wire</t>
  </si>
  <si>
    <t>铁丝网</t>
  </si>
  <si>
    <t>b0</t>
  </si>
  <si>
    <t>Field Medic</t>
  </si>
  <si>
    <t>医疗兵</t>
  </si>
  <si>
    <t>cb</t>
  </si>
  <si>
    <t>战地医生</t>
  </si>
  <si>
    <t>Tanya</t>
  </si>
  <si>
    <t>谭雅</t>
  </si>
  <si>
    <t>b9</t>
  </si>
  <si>
    <t>Parabombs</t>
  </si>
  <si>
    <t>空投炸弹</t>
  </si>
  <si>
    <t>c8</t>
  </si>
  <si>
    <t>Paratroopers</t>
  </si>
  <si>
    <t>伞兵</t>
  </si>
  <si>
    <t>e8</t>
  </si>
  <si>
    <t>Naval Yard</t>
  </si>
  <si>
    <t>海军码头</t>
  </si>
  <si>
    <t>c7</t>
  </si>
  <si>
    <t>Sub Pen</t>
  </si>
  <si>
    <t>潜艇坞</t>
  </si>
  <si>
    <t>d5</t>
  </si>
  <si>
    <t>Spy Plane</t>
  </si>
  <si>
    <t>间谍飞机</t>
  </si>
  <si>
    <t>eb</t>
  </si>
  <si>
    <t>Attack Dog</t>
  </si>
  <si>
    <t>军犬</t>
  </si>
  <si>
    <t>d6</t>
  </si>
  <si>
    <t>Invulnerability Device</t>
  </si>
  <si>
    <t>无敌</t>
  </si>
  <si>
    <t>f2</t>
  </si>
  <si>
    <t>Iron Curtain</t>
  </si>
  <si>
    <t>铁幕</t>
  </si>
  <si>
    <t>e9</t>
  </si>
  <si>
    <t>Allied Tech Center</t>
  </si>
  <si>
    <t>盟军技术中心</t>
  </si>
  <si>
    <t>f7</t>
  </si>
  <si>
    <t>V2 Rocket Launcher</t>
  </si>
  <si>
    <t>V2火箭</t>
  </si>
  <si>
    <t>v2 d9</t>
  </si>
  <si>
    <t>Forward Command Post</t>
  </si>
  <si>
    <t>指挥中心</t>
  </si>
  <si>
    <t>fc</t>
  </si>
  <si>
    <t>Mine Layer</t>
  </si>
  <si>
    <t>布雷车</t>
  </si>
  <si>
    <t>cf</t>
  </si>
  <si>
    <t>Fake Construction Yard</t>
  </si>
  <si>
    <t>伪装建筑工程厂</t>
  </si>
  <si>
    <t>c5 a3</t>
  </si>
  <si>
    <t>Fake War Factory</t>
  </si>
  <si>
    <t>假战争工厂</t>
  </si>
  <si>
    <t>c5 b2</t>
  </si>
  <si>
    <t>Fake Naval Yard</t>
  </si>
  <si>
    <t>伪装海军码头</t>
  </si>
  <si>
    <t>c5 c7</t>
  </si>
  <si>
    <t>Fake Sub Pen</t>
  </si>
  <si>
    <t>假潜艇坞</t>
  </si>
  <si>
    <t>c5 d5</t>
  </si>
  <si>
    <t>Fake Radar Dome</t>
  </si>
  <si>
    <t>假雷达遮罩</t>
  </si>
  <si>
    <t>c5 d0</t>
  </si>
  <si>
    <t>假球罩雷达</t>
  </si>
  <si>
    <t>Barrel</t>
  </si>
  <si>
    <t>油桶</t>
  </si>
  <si>
    <t>cc</t>
  </si>
  <si>
    <t>Missile Silo</t>
  </si>
  <si>
    <t>导弹筒仓</t>
  </si>
  <si>
    <t>ea</t>
  </si>
  <si>
    <t>GPS Satellite</t>
  </si>
  <si>
    <t>GPS卫星</t>
  </si>
  <si>
    <t>f8</t>
  </si>
  <si>
    <t>Atom Bomb</t>
  </si>
  <si>
    <t>原子弹</t>
  </si>
  <si>
    <t>ee</t>
  </si>
  <si>
    <t>Valuable Minerals</t>
  </si>
  <si>
    <t>贵重矿物</t>
  </si>
  <si>
    <t>c6 00 00</t>
  </si>
  <si>
    <t>Chronoshift</t>
  </si>
  <si>
    <t>超时空转移</t>
  </si>
  <si>
    <t>f9</t>
  </si>
  <si>
    <t>Missile Sub</t>
  </si>
  <si>
    <t>导弹潜艇</t>
  </si>
  <si>
    <t>de</t>
  </si>
  <si>
    <t>Shock Trooper</t>
  </si>
  <si>
    <t>磁暴步兵</t>
  </si>
  <si>
    <t>ec</t>
  </si>
  <si>
    <t>Mechanic</t>
  </si>
  <si>
    <t>机械师</t>
  </si>
  <si>
    <t>fa</t>
  </si>
  <si>
    <t>Chrono Tank</t>
  </si>
  <si>
    <t>时空转换坦克</t>
  </si>
  <si>
    <t>fb</t>
  </si>
  <si>
    <t>超时空坦克</t>
  </si>
  <si>
    <t>Tesla Tank</t>
  </si>
  <si>
    <t>特斯拉坦克</t>
  </si>
  <si>
    <t>f1</t>
  </si>
  <si>
    <t>M.A.D. Tank</t>
  </si>
  <si>
    <t xml:space="preserve"> M.A.D坦克</t>
  </si>
  <si>
    <t>f0</t>
  </si>
  <si>
    <t>自爆坦克</t>
  </si>
  <si>
    <t>Demolition Truck</t>
  </si>
  <si>
    <t>拆迁卡车</t>
  </si>
  <si>
    <t>ed</t>
  </si>
  <si>
    <t>自爆卡车</t>
  </si>
  <si>
    <t>TIME:</t>
  </si>
  <si>
    <t>时间:</t>
  </si>
  <si>
    <t>01 02 3a 00 00</t>
  </si>
  <si>
    <t>scorefnt.fnt</t>
  </si>
  <si>
    <t>LEADERSHIP:</t>
  </si>
  <si>
    <t>领导能力：</t>
  </si>
  <si>
    <t>03 04 05 06 3a</t>
  </si>
  <si>
    <t>ECONOMY:</t>
  </si>
  <si>
    <t>经济能力：</t>
  </si>
  <si>
    <t>07 08 05 06 3a</t>
  </si>
  <si>
    <t>TOTAL SCORE:</t>
  </si>
  <si>
    <t>本关得分：</t>
  </si>
  <si>
    <t>1c 09 0c 0e 3a</t>
  </si>
  <si>
    <t>CASUALTIES:</t>
  </si>
  <si>
    <t>单位阵亡:</t>
  </si>
  <si>
    <t>0f 10 11 12 3a</t>
  </si>
  <si>
    <t>BUILDINGS LOST</t>
  </si>
  <si>
    <t>建筑损毁:</t>
  </si>
  <si>
    <t>13 14 17 18 3a</t>
  </si>
  <si>
    <t>TOP SCORES</t>
  </si>
  <si>
    <t>得分榜</t>
  </si>
  <si>
    <t>0c 0e 19 00 00</t>
  </si>
  <si>
    <t>ENDING CREDITS:</t>
  </si>
  <si>
    <t>累计得分:</t>
  </si>
  <si>
    <t>1a 1b 0c 0e 3a</t>
  </si>
  <si>
    <t>剩余金钱：</t>
  </si>
  <si>
    <t>Mission Accomplished</t>
  </si>
  <si>
    <t>任务完成</t>
  </si>
  <si>
    <t>81 82 83 84</t>
  </si>
  <si>
    <t>vcr.fnt</t>
  </si>
  <si>
    <t>Mission Failed</t>
  </si>
  <si>
    <t>任务失败</t>
  </si>
  <si>
    <t>81 82 85 86</t>
  </si>
  <si>
    <t>Time:%02d:%02d:%02d</t>
  </si>
  <si>
    <t>时间：％02D：％02D：％02D</t>
  </si>
  <si>
    <t>Sell</t>
  </si>
  <si>
    <t>出售</t>
  </si>
  <si>
    <t>Sell Structure</t>
  </si>
  <si>
    <t>出售建筑</t>
  </si>
  <si>
    <t>Repair</t>
  </si>
  <si>
    <t>修理</t>
  </si>
  <si>
    <t>You:</t>
  </si>
  <si>
    <t>您：</t>
  </si>
  <si>
    <t>Enemy:</t>
  </si>
  <si>
    <t>敌人：</t>
  </si>
  <si>
    <t>Buildings Destroyed By</t>
  </si>
  <si>
    <t>被 摧毁的建筑</t>
  </si>
  <si>
    <t>Units Destroyed By</t>
  </si>
  <si>
    <t>被 摧毁的单位</t>
  </si>
  <si>
    <t>Ore Harvested By</t>
  </si>
  <si>
    <t>矿石收获</t>
  </si>
  <si>
    <t>Score: %d</t>
  </si>
  <si>
    <t>得分：％d</t>
  </si>
  <si>
    <t>Rock</t>
  </si>
  <si>
    <t>岩石</t>
  </si>
  <si>
    <t>Containment Team</t>
  </si>
  <si>
    <t>控制小组</t>
  </si>
  <si>
    <t>Tree</t>
  </si>
  <si>
    <t>树</t>
  </si>
  <si>
    <t>_x001e_</t>
  </si>
  <si>
    <t>_x001f_</t>
  </si>
  <si>
    <t>Clear</t>
  </si>
  <si>
    <t>明确</t>
  </si>
  <si>
    <t>Water</t>
  </si>
  <si>
    <t>水</t>
  </si>
  <si>
    <t>Road</t>
  </si>
  <si>
    <t>路</t>
  </si>
  <si>
    <t>Slope</t>
  </si>
  <si>
    <t>坡</t>
  </si>
  <si>
    <t>Patch</t>
  </si>
  <si>
    <t>补丁</t>
  </si>
  <si>
    <t>River</t>
  </si>
  <si>
    <t>河</t>
  </si>
  <si>
    <t>Squish mark</t>
  </si>
  <si>
    <t>碾压标记</t>
  </si>
  <si>
    <t>Crater</t>
  </si>
  <si>
    <t>弹坑</t>
  </si>
  <si>
    <t>Scorch Mark</t>
  </si>
  <si>
    <t>烧灼标记</t>
  </si>
  <si>
    <t>Music Volume</t>
  </si>
  <si>
    <t>Sound Volume</t>
  </si>
  <si>
    <t>Church</t>
  </si>
  <si>
    <t>教会</t>
  </si>
  <si>
    <t>Han's and Gretel's</t>
  </si>
  <si>
    <t>韩和格蕾特的</t>
  </si>
  <si>
    <t>韩和格蕾特家</t>
  </si>
  <si>
    <t>Hewitt's Manor</t>
  </si>
  <si>
    <t>休伊特的庄园</t>
  </si>
  <si>
    <t>Ricktor's House</t>
  </si>
  <si>
    <t>里克托的房子</t>
  </si>
  <si>
    <t>Gretchin's House</t>
  </si>
  <si>
    <t>格雷琴的房子</t>
  </si>
  <si>
    <t>The Barn</t>
  </si>
  <si>
    <t>谷仓</t>
  </si>
  <si>
    <t>Damon's pub</t>
  </si>
  <si>
    <t>达蒙的酒吧</t>
  </si>
  <si>
    <t>弗兰的房子</t>
  </si>
  <si>
    <t>Music Factory</t>
  </si>
  <si>
    <t>音乐工厂</t>
  </si>
  <si>
    <t>Toymaker's</t>
  </si>
  <si>
    <t>玩具制造商的</t>
  </si>
  <si>
    <t>玩具店</t>
  </si>
  <si>
    <t>Ludwig's House</t>
  </si>
  <si>
    <t>路德维希的房子</t>
  </si>
  <si>
    <t>Haystacks</t>
  </si>
  <si>
    <t>干草堆</t>
  </si>
  <si>
    <t>Haystack</t>
  </si>
  <si>
    <t>草垛</t>
  </si>
  <si>
    <t>Wheat Field</t>
  </si>
  <si>
    <t>麦田</t>
  </si>
  <si>
    <t>Fallow Field</t>
  </si>
  <si>
    <t>法洛菲尔德</t>
  </si>
  <si>
    <t>休耕田</t>
  </si>
  <si>
    <t>Corn Field</t>
  </si>
  <si>
    <t>玉米田</t>
  </si>
  <si>
    <t>Celery Field</t>
  </si>
  <si>
    <t>芹菜田</t>
  </si>
  <si>
    <t>Potato Field</t>
  </si>
  <si>
    <t>马铃薯田</t>
  </si>
  <si>
    <t>Sala's House</t>
  </si>
  <si>
    <t>萨拉的房子</t>
  </si>
  <si>
    <t>Abdul's House</t>
  </si>
  <si>
    <t>阿卜杜勒之家</t>
  </si>
  <si>
    <t>阿卜杜勒的房子</t>
  </si>
  <si>
    <t>Pablo's Wicked Pub</t>
  </si>
  <si>
    <t>巴勃罗的邪恶酒吧</t>
  </si>
  <si>
    <t>Village Well</t>
  </si>
  <si>
    <t>水井</t>
  </si>
  <si>
    <t>Propose a Draw</t>
  </si>
  <si>
    <t>建议平局</t>
  </si>
  <si>
    <t>遭遇战</t>
  </si>
  <si>
    <t>Retract Draw Proposal</t>
  </si>
  <si>
    <t>取消求和</t>
  </si>
  <si>
    <t>19 b3</t>
  </si>
  <si>
    <t>Accept Proposed Draw</t>
  </si>
  <si>
    <t>接受平局的提议</t>
  </si>
  <si>
    <t>Are you sure you want to propose a draw?</t>
  </si>
  <si>
    <t>你确定你想提出平局吗？</t>
  </si>
  <si>
    <t>1b b3 3f</t>
  </si>
  <si>
    <t>Are you sure you want to accept a draw?</t>
  </si>
  <si>
    <t>你确定你想接受平局吗？</t>
  </si>
  <si>
    <t>You have proposed that the game be declared a draw.</t>
  </si>
  <si>
    <t>你已提议平局</t>
  </si>
  <si>
    <t>b4 b5 b6 b7 2e</t>
  </si>
  <si>
    <t>%s has proposed that the game be declared a draw.</t>
  </si>
  <si>
    <t>％s提议将游戏宣布为平局。</t>
  </si>
  <si>
    <t>25 73 b5 b6 b7 2e</t>
  </si>
  <si>
    <t>You have retracted your offer of a draw.</t>
  </si>
  <si>
    <t>您已撤回平局提议</t>
  </si>
  <si>
    <t>b4 b5 19 b7 b6 2e</t>
  </si>
  <si>
    <t>%s has retracted the offer of a draw.</t>
  </si>
  <si>
    <t>％s收回了平局的提议</t>
  </si>
  <si>
    <t>25 73 b5 19 b7 b6 2e</t>
  </si>
  <si>
    <t>The Game is a Draw</t>
  </si>
  <si>
    <t>游戏是一个平局</t>
  </si>
  <si>
    <t>off</t>
  </si>
  <si>
    <t>关</t>
  </si>
  <si>
    <t>Gunboat</t>
  </si>
  <si>
    <t>炮舰</t>
  </si>
  <si>
    <t>Hospital</t>
  </si>
  <si>
    <t>医院</t>
  </si>
  <si>
    <t>Oil Pump</t>
  </si>
  <si>
    <t>油泵</t>
  </si>
  <si>
    <t>Oil Tanker</t>
  </si>
  <si>
    <t>油轮</t>
  </si>
  <si>
    <t>Chain Link Fence</t>
  </si>
  <si>
    <t>链节篱笆</t>
  </si>
  <si>
    <t>Barbwire Fence</t>
  </si>
  <si>
    <t>倒钩围栏</t>
  </si>
  <si>
    <t>Wood Fence</t>
  </si>
  <si>
    <t>木篱芭</t>
  </si>
  <si>
    <t>Sidebar</t>
  </si>
  <si>
    <t>侧边栏</t>
  </si>
  <si>
    <t>Database</t>
  </si>
  <si>
    <t>数据库</t>
  </si>
  <si>
    <t>Stop</t>
  </si>
  <si>
    <t>停止</t>
  </si>
  <si>
    <t>Play</t>
  </si>
  <si>
    <t>玩</t>
  </si>
  <si>
    <t>播放</t>
  </si>
  <si>
    <t>No files available</t>
  </si>
  <si>
    <t>没有可用的文件</t>
  </si>
  <si>
    <t>Do you want to delete this file?</t>
  </si>
  <si>
    <t>你想删除这个文件吗？</t>
  </si>
  <si>
    <t>Do you want to delete %d files?</t>
  </si>
  <si>
    <t>你想删除％d文件吗？</t>
  </si>
  <si>
    <t>Mission Description</t>
  </si>
  <si>
    <t>任务描述</t>
  </si>
  <si>
    <t>Joe</t>
  </si>
  <si>
    <t>乔</t>
  </si>
  <si>
    <t>Barry</t>
  </si>
  <si>
    <t>巴里</t>
  </si>
  <si>
    <t>Shelly</t>
  </si>
  <si>
    <t>雪莉</t>
  </si>
  <si>
    <t>Maria</t>
  </si>
  <si>
    <t>玛丽亚</t>
  </si>
  <si>
    <t>Karen</t>
  </si>
  <si>
    <t>卡伦</t>
  </si>
  <si>
    <t>Steve</t>
  </si>
  <si>
    <t>史蒂夫</t>
  </si>
  <si>
    <t>Phil</t>
  </si>
  <si>
    <t>菲尔</t>
  </si>
  <si>
    <t>Dwight</t>
  </si>
  <si>
    <t>德怀特</t>
  </si>
  <si>
    <t>Erik</t>
  </si>
  <si>
    <t>埃里克</t>
  </si>
  <si>
    <t>Prof. Einstein</t>
  </si>
  <si>
    <t>爱因斯坦教授</t>
  </si>
  <si>
    <t>c0</t>
  </si>
  <si>
    <t>Road Bib</t>
  </si>
  <si>
    <t>Air Strike</t>
  </si>
  <si>
    <t>空袭</t>
  </si>
  <si>
    <t>Steel Crate</t>
  </si>
  <si>
    <t>钢箱</t>
  </si>
  <si>
    <t>Wood Crate</t>
  </si>
  <si>
    <t>木箱</t>
  </si>
  <si>
    <t>Water Crate</t>
  </si>
  <si>
    <t>水箱</t>
  </si>
  <si>
    <t>Flag Location</t>
  </si>
  <si>
    <t>标志位置</t>
  </si>
  <si>
    <t>Unable to read scenario!</t>
  </si>
  <si>
    <t>无法读取场景！</t>
  </si>
  <si>
    <t>Error loading game!</t>
  </si>
  <si>
    <t>加载游戏时出错！</t>
  </si>
  <si>
    <t>Obsolete saved game.</t>
  </si>
  <si>
    <t>已过时保存的游戏。</t>
  </si>
  <si>
    <t>Error saving game!</t>
  </si>
  <si>
    <t>保存游戏时出错！</t>
  </si>
  <si>
    <t>Select Multiplayer Game</t>
  </si>
  <si>
    <t>选择多人游戏</t>
  </si>
  <si>
    <t>Modem/Serial</t>
  </si>
  <si>
    <t>调制解调器/串行</t>
  </si>
  <si>
    <t>Network</t>
  </si>
  <si>
    <t>网络</t>
  </si>
  <si>
    <t>Unable to initialize network!</t>
  </si>
  <si>
    <t>无法初始化网络！</t>
  </si>
  <si>
    <t>Join Network Game</t>
  </si>
  <si>
    <t>加入网络游戏</t>
  </si>
  <si>
    <t>New</t>
  </si>
  <si>
    <t>新</t>
  </si>
  <si>
    <t>Join</t>
  </si>
  <si>
    <t>加入</t>
  </si>
  <si>
    <t>Send Message</t>
  </si>
  <si>
    <t>发信息</t>
  </si>
  <si>
    <t>Games</t>
  </si>
  <si>
    <t>游戏</t>
  </si>
  <si>
    <t>Players</t>
  </si>
  <si>
    <t>玩家</t>
  </si>
  <si>
    <t>&gt;&gt; NOT FOUND &lt;&lt;</t>
  </si>
  <si>
    <t>&gt;&gt; 没有发现 &lt;&lt;</t>
  </si>
  <si>
    <t>Starting Credits:</t>
  </si>
  <si>
    <t>开始学分：</t>
  </si>
  <si>
    <t>初始金钱：</t>
  </si>
  <si>
    <t>Bases:</t>
  </si>
  <si>
    <t>基地：</t>
  </si>
  <si>
    <t>Ore:</t>
  </si>
  <si>
    <t>矿石：</t>
  </si>
  <si>
    <t>Crates:</t>
  </si>
  <si>
    <t>包装箱：</t>
  </si>
  <si>
    <t>Request denied.</t>
  </si>
  <si>
    <t>请求被拒绝。</t>
  </si>
  <si>
    <t>Unable to play; scenario not found.</t>
  </si>
  <si>
    <t>无法播放; 情况未找到。</t>
  </si>
  <si>
    <t>Nothing to join!</t>
  </si>
  <si>
    <t>没什么可加入的！</t>
  </si>
  <si>
    <t>You must enter a name!</t>
  </si>
  <si>
    <t>你必须输入一个名字！</t>
  </si>
  <si>
    <t>Duplicate names are not allowed.</t>
  </si>
  <si>
    <t>重复的名称是不允许的。</t>
  </si>
  <si>
    <t>Your game version is outdated.</t>
  </si>
  <si>
    <t>您的游戏版本已过时。</t>
  </si>
  <si>
    <t>Destination game version is outdated.</t>
  </si>
  <si>
    <t>目的地游戏版本已过时。</t>
  </si>
  <si>
    <t>%s's Game</t>
  </si>
  <si>
    <t>％s的游戏</t>
  </si>
  <si>
    <t>[%s's Game]</t>
  </si>
  <si>
    <t>[％s的游戏]</t>
  </si>
  <si>
    <t>Network Game Setup</t>
  </si>
  <si>
    <t>网络游戏设置</t>
  </si>
  <si>
    <t>Reject</t>
  </si>
  <si>
    <t>拒绝</t>
  </si>
  <si>
    <t>You can't reject yourself!</t>
  </si>
  <si>
    <t>你不能拒绝你自己！</t>
  </si>
  <si>
    <t>You must select a player to reject.</t>
  </si>
  <si>
    <t>您必须选择要拒绝的玩家。</t>
  </si>
  <si>
    <t>AI Players</t>
  </si>
  <si>
    <t>AI玩家</t>
  </si>
  <si>
    <t>Scenarios</t>
  </si>
  <si>
    <t>方案</t>
  </si>
  <si>
    <t>Only one player?</t>
  </si>
  <si>
    <t>只有一名玩家？</t>
  </si>
  <si>
    <t>Oops!</t>
  </si>
  <si>
    <t>哎呀！</t>
  </si>
  <si>
    <t>To %s:</t>
  </si>
  <si>
    <t>给%s:</t>
  </si>
  <si>
    <t>To All:</t>
  </si>
  <si>
    <t>给所有人</t>
  </si>
  <si>
    <t>Message:</t>
  </si>
  <si>
    <t>信息：</t>
  </si>
  <si>
    <t>Connection to %s lost!</t>
  </si>
  <si>
    <t>连接到％s丢失！</t>
  </si>
  <si>
    <t>%s has left the game.</t>
  </si>
  <si>
    <t>％s已经离开了游戏。</t>
  </si>
  <si>
    <t>25 73 b5 07 01</t>
  </si>
  <si>
    <t>%s has been defeated!</t>
  </si>
  <si>
    <t>%s被击败!</t>
  </si>
  <si>
    <t>Waiting to Connect...</t>
  </si>
  <si>
    <t>等待连接...</t>
  </si>
  <si>
    <t>Connection error! Check your cables. Attempting to Reconnect...</t>
  </si>
  <si>
    <t>连接错误！ 检查你的电缆。 试图重新连接...</t>
  </si>
  <si>
    <t>Connection error! Redialing...</t>
  </si>
  <si>
    <t>连接错误！重拨...</t>
  </si>
  <si>
    <t>Connection error! Waiting for Call...</t>
  </si>
  <si>
    <t>连接错误！ 等待电话...</t>
  </si>
  <si>
    <t>Select Serial Game</t>
  </si>
  <si>
    <t>选择串行游戏</t>
  </si>
  <si>
    <t>Dial Modem</t>
  </si>
  <si>
    <t>拨号调制解调器</t>
  </si>
  <si>
    <t>Answer Modem</t>
  </si>
  <si>
    <t>应答调制解调器</t>
  </si>
  <si>
    <t>Null Modem</t>
  </si>
  <si>
    <t>空调制解调器</t>
  </si>
  <si>
    <t>Settings</t>
  </si>
  <si>
    <t>设置</t>
  </si>
  <si>
    <t>Port:</t>
  </si>
  <si>
    <t>端口：</t>
  </si>
  <si>
    <t>IRQ:</t>
  </si>
  <si>
    <t>IRQ：</t>
  </si>
  <si>
    <t>Baud:</t>
  </si>
  <si>
    <t>波特：</t>
  </si>
  <si>
    <t>Init String:</t>
  </si>
  <si>
    <t>初始字符串：</t>
  </si>
  <si>
    <t>Call Waiting String:</t>
  </si>
  <si>
    <t>呼叫等待字符串：</t>
  </si>
  <si>
    <t>Tone Dialing</t>
  </si>
  <si>
    <t>音频拨号</t>
  </si>
  <si>
    <t>Pulse Dialing</t>
  </si>
  <si>
    <t>脉冲拨号</t>
  </si>
  <si>
    <t>Host Serial Game</t>
  </si>
  <si>
    <t>主机串行游戏</t>
  </si>
  <si>
    <t>Opponent:</t>
  </si>
  <si>
    <t>对手：</t>
  </si>
  <si>
    <t>User signed off!</t>
  </si>
  <si>
    <t>用户已注销！</t>
  </si>
  <si>
    <t>Join Serial Game</t>
  </si>
  <si>
    <t>加入串行游戏</t>
  </si>
  <si>
    <t>Phone List</t>
  </si>
  <si>
    <t>电话列表</t>
  </si>
  <si>
    <t>Add</t>
  </si>
  <si>
    <t>添加</t>
  </si>
  <si>
    <t>Edit</t>
  </si>
  <si>
    <t>编辑</t>
  </si>
  <si>
    <t>Dial</t>
  </si>
  <si>
    <t>拨号</t>
  </si>
  <si>
    <t>Default</t>
  </si>
  <si>
    <t>默认</t>
  </si>
  <si>
    <t>Default Settings</t>
  </si>
  <si>
    <t>默认设置</t>
  </si>
  <si>
    <t>Custom Settings</t>
  </si>
  <si>
    <t>自定义设置</t>
  </si>
  <si>
    <t>Phone Listing</t>
  </si>
  <si>
    <t>Name:</t>
  </si>
  <si>
    <t>名称:</t>
  </si>
  <si>
    <t>fe 3a 00</t>
  </si>
  <si>
    <t>Number:</t>
  </si>
  <si>
    <t>数：</t>
  </si>
  <si>
    <t>Unable to find modem. Check power and cables.</t>
  </si>
  <si>
    <t>无法找到调制解调器。 检查电源和电缆。</t>
  </si>
  <si>
    <t>No carrier.</t>
  </si>
  <si>
    <t>没有载体。</t>
  </si>
  <si>
    <t>Line busy.</t>
  </si>
  <si>
    <t>线路繁忙。</t>
  </si>
  <si>
    <t>Number invalid.</t>
  </si>
  <si>
    <t>号码无效。</t>
  </si>
  <si>
    <t>Other system not responding!</t>
  </si>
  <si>
    <t>其他系统没有响应！</t>
  </si>
  <si>
    <t>Games are out of sync!</t>
  </si>
  <si>
    <t>游戏不同步！</t>
  </si>
  <si>
    <t>Packet received too late!</t>
  </si>
  <si>
    <t>数据包收到太晚了！</t>
  </si>
  <si>
    <t>Other player has left the game.</t>
  </si>
  <si>
    <t>其他玩家已经离开了比赛。</t>
  </si>
  <si>
    <t>From %s:%s</t>
  </si>
  <si>
    <t>来自％s：％s</t>
  </si>
  <si>
    <t>NEUTRAL:</t>
  </si>
  <si>
    <t>中立：</t>
  </si>
  <si>
    <t>BUILDINGS</t>
  </si>
  <si>
    <t>建筑</t>
  </si>
  <si>
    <t>LOST:</t>
  </si>
  <si>
    <t>损失：</t>
  </si>
  <si>
    <t>%dh %dm</t>
  </si>
  <si>
    <t>％dh％dm</t>
  </si>
  <si>
    <t>%dm</t>
  </si>
  <si>
    <t>Dialing...</t>
  </si>
  <si>
    <t>拨号...</t>
  </si>
  <si>
    <t>Dialing Canceled</t>
  </si>
  <si>
    <t>拨号取消</t>
  </si>
  <si>
    <t>Waiting for Call...</t>
  </si>
  <si>
    <t>等待电话...</t>
  </si>
  <si>
    <t>Answering Canceled</t>
  </si>
  <si>
    <t>回答已取消</t>
  </si>
  <si>
    <t>Not a Null Modem Cable Attached! It is a modem or loopback cable.</t>
  </si>
  <si>
    <t>不是无线调制解调器连接线！ 它是一个调制解调器或回路电缆。</t>
  </si>
  <si>
    <t>Map</t>
  </si>
  <si>
    <t>地图</t>
  </si>
  <si>
    <t>Blossom Tree</t>
  </si>
  <si>
    <t>开花树</t>
  </si>
  <si>
    <t>Computer</t>
  </si>
  <si>
    <t>电脑</t>
  </si>
  <si>
    <t>Opponent</t>
  </si>
  <si>
    <t>对手</t>
  </si>
  <si>
    <t>Kills:</t>
  </si>
  <si>
    <t>杀敌</t>
  </si>
  <si>
    <t>a0 a1 3a</t>
  </si>
  <si>
    <t>Scientist</t>
  </si>
  <si>
    <t>科学家</t>
  </si>
  <si>
    <t>Mission Objective</t>
  </si>
  <si>
    <t>任务目标</t>
  </si>
  <si>
    <t>Mission</t>
  </si>
  <si>
    <t>任务</t>
  </si>
  <si>
    <t>No saved games available.</t>
  </si>
  <si>
    <t>没有保存的游戏可用。</t>
  </si>
  <si>
    <t>Save game options are not allowed during a multiplayer session.</t>
  </si>
  <si>
    <t>在多人游戏会话期间不允许保存游戏选项。</t>
  </si>
  <si>
    <t>Special 1</t>
  </si>
  <si>
    <t>特别1</t>
  </si>
  <si>
    <t>Reconnecting to %s.</t>
  </si>
  <si>
    <t>重新连接到％s。</t>
  </si>
  <si>
    <t>bb b8 25 73 2e</t>
  </si>
  <si>
    <t>Please wait %02d seconds.</t>
  </si>
  <si>
    <t>请等待％02d秒。</t>
  </si>
  <si>
    <t>Do you wish to surrender?</t>
  </si>
  <si>
    <t>你想投降吗？</t>
  </si>
  <si>
    <t>1b b2 3f</t>
  </si>
  <si>
    <t>SELECT TRANSMISSION</t>
  </si>
  <si>
    <t>选择传输</t>
  </si>
  <si>
    <t>Your game name must be unique.</t>
  </si>
  <si>
    <t>你的游戏名称必须是唯一的。</t>
  </si>
  <si>
    <t>Game is closed.</t>
  </si>
  <si>
    <t>游戏已关闭。</t>
  </si>
  <si>
    <t>Your name must be unique.</t>
  </si>
  <si>
    <t>你的名字必须是唯一的。</t>
  </si>
  <si>
    <t>Reconnecting to %s</t>
  </si>
  <si>
    <t>重新连接到％s</t>
  </si>
  <si>
    <t>Waiting for connections...</t>
  </si>
  <si>
    <t>等待连线...</t>
  </si>
  <si>
    <t>b8 9a 2e 2e 2e</t>
  </si>
  <si>
    <t>Time allowed: %02d seconds</t>
  </si>
  <si>
    <t>%02d秒后超时</t>
  </si>
  <si>
    <t>25 30 32 64 b9</t>
  </si>
  <si>
    <t>Press ESC to cancel.</t>
  </si>
  <si>
    <t>按ESC取消。</t>
  </si>
  <si>
    <t>ba 45 53 43 19 2e</t>
  </si>
  <si>
    <t>From Computer: It's just you and me now!</t>
  </si>
  <si>
    <t>来自计算机：现在只有你和我！</t>
  </si>
  <si>
    <t>Capture the Flag:</t>
  </si>
  <si>
    <t>夺旗：</t>
  </si>
  <si>
    <t>Special 2</t>
  </si>
  <si>
    <t>特别2</t>
  </si>
  <si>
    <t>%s has allied with %s</t>
  </si>
  <si>
    <t>％s与％s结盟</t>
  </si>
  <si>
    <t>%s declares war on %s</t>
  </si>
  <si>
    <t>％s向％s宣战</t>
  </si>
  <si>
    <t>Select a target</t>
  </si>
  <si>
    <t>选择一个目标</t>
  </si>
  <si>
    <t>Resign Game</t>
  </si>
  <si>
    <t>放弃游戏</t>
  </si>
  <si>
    <t>Ore grows quickly.</t>
  </si>
  <si>
    <t>矿石生长迅速。</t>
  </si>
  <si>
    <t>Answering...</t>
  </si>
  <si>
    <t>回答...</t>
  </si>
  <si>
    <t>Initializing Modem...</t>
  </si>
  <si>
    <t>初始化调制解调器...</t>
  </si>
  <si>
    <t>Scenarios don't match.</t>
  </si>
  <si>
    <t>方案不匹配。</t>
  </si>
  <si>
    <t>Continue</t>
  </si>
  <si>
    <t>继续</t>
  </si>
  <si>
    <t>Data Queue Overflow</t>
  </si>
  <si>
    <t>数据队列溢出</t>
  </si>
  <si>
    <t>%s changed game options!</t>
  </si>
  <si>
    <t>％s改变了游戏选项！</t>
  </si>
  <si>
    <t>Please insert a Red Alert CD into the CD-ROM drive.</t>
  </si>
  <si>
    <t>请将红色警戒CD插入CD-ROM驱动器。</t>
  </si>
  <si>
    <t>Please insert CD %d (%s) into the CD-ROM drive.</t>
  </si>
  <si>
    <t>请将CD％d（％s）插入CD-ROM驱动器。</t>
  </si>
  <si>
    <t>Red Alert is unable to detect your CD ROM drive.</t>
  </si>
  <si>
    <t>红色警戒无法检测到您的CD ROM驱动器。</t>
  </si>
  <si>
    <t>No Sound Card Detected</t>
  </si>
  <si>
    <t>未检测到声卡</t>
  </si>
  <si>
    <t>UNKNOWN</t>
  </si>
  <si>
    <t>未知</t>
  </si>
  <si>
    <t>(old)</t>
  </si>
  <si>
    <t>（旧）</t>
  </si>
  <si>
    <t>Insufficient Disk Space to run Red Alert.</t>
  </si>
  <si>
    <t>磁盘空间不足以运行红色警报。</t>
  </si>
  <si>
    <t>You must have %d megabytes of free disk space.</t>
  </si>
  <si>
    <t>您必须拥有％d兆字节的可用磁盘空间。</t>
  </si>
  <si>
    <t>Run SETUP program first.</t>
  </si>
  <si>
    <t>首先运行SETUP程序。</t>
  </si>
  <si>
    <t>Waiting for Opponent</t>
  </si>
  <si>
    <t>等待对手</t>
  </si>
  <si>
    <t>Please select 'Settings' to setup default configuration</t>
  </si>
  <si>
    <t>请选择'设置'来设置默认配置</t>
  </si>
  <si>
    <t>Prison</t>
  </si>
  <si>
    <t>监狱</t>
  </si>
  <si>
    <t>Insufficient disk space to save a game.  Please delete a previous save to free up some disk space and try again.</t>
  </si>
  <si>
    <t>没有足够的磁盘空间来保存游戏。 请删除以前的保存以释放一些磁盘空间，然后重试。</t>
  </si>
  <si>
    <t>Invalid Port/Address. COM 1-4 OR ADDRESS</t>
  </si>
  <si>
    <t>无效的端口/地址。 COM 1-4 OR ADDRESS</t>
  </si>
  <si>
    <t>Invalid Port and/or IRQ settings</t>
  </si>
  <si>
    <t>无效的端口和/或IRQ设置</t>
  </si>
  <si>
    <t>IRQ already in use</t>
  </si>
  <si>
    <t>IRQ已经在使用</t>
  </si>
  <si>
    <t>Error in the InitString</t>
  </si>
  <si>
    <t>初始化中的错误</t>
  </si>
  <si>
    <t>Shroud:</t>
  </si>
  <si>
    <t>裹尸布：</t>
  </si>
  <si>
    <t>迷雾：</t>
  </si>
  <si>
    <t>New Missions</t>
  </si>
  <si>
    <t>新任务</t>
  </si>
  <si>
    <t>England</t>
  </si>
  <si>
    <t>英国</t>
  </si>
  <si>
    <t>fb 00 00</t>
  </si>
  <si>
    <t>Germany</t>
  </si>
  <si>
    <t>德国</t>
  </si>
  <si>
    <t>f9 00 00</t>
  </si>
  <si>
    <t>Spain</t>
  </si>
  <si>
    <t>西班牙</t>
  </si>
  <si>
    <t>f6 00 00</t>
  </si>
  <si>
    <t>Russia</t>
  </si>
  <si>
    <t>俄国</t>
  </si>
  <si>
    <t>fc 00 00</t>
  </si>
  <si>
    <t>Ukraine</t>
  </si>
  <si>
    <t>乌克兰</t>
  </si>
  <si>
    <t>fa 00 00 00</t>
  </si>
  <si>
    <t>Greece</t>
  </si>
  <si>
    <t>希腊</t>
  </si>
  <si>
    <t>f5 00 00</t>
  </si>
  <si>
    <t>France</t>
  </si>
  <si>
    <t>法国</t>
  </si>
  <si>
    <t>f8 00 00</t>
  </si>
  <si>
    <t>Turkey</t>
  </si>
  <si>
    <t>土耳其</t>
  </si>
  <si>
    <t>f7 00 00</t>
  </si>
  <si>
    <t>Shore</t>
  </si>
  <si>
    <t>海岸</t>
  </si>
  <si>
    <t>Select Object</t>
  </si>
  <si>
    <t>选择对象</t>
  </si>
  <si>
    <t>Lobby</t>
  </si>
  <si>
    <t>大厅</t>
  </si>
  <si>
    <t>Save Game...</t>
  </si>
  <si>
    <t>保存游戏...</t>
  </si>
  <si>
    <t>Game is full.</t>
  </si>
  <si>
    <t>游戏已满。</t>
  </si>
  <si>
    <t>You must select a game!</t>
  </si>
  <si>
    <t>你必须选择一个游戏！</t>
  </si>
  <si>
    <t>%s playing %s</t>
  </si>
  <si>
    <t>％s正在播放％s</t>
  </si>
  <si>
    <t>Only the host can modify this option.</t>
  </si>
  <si>
    <t>只有主机可以修改此选项。</t>
  </si>
  <si>
    <t>Game was cancelled.</t>
  </si>
  <si>
    <t>游戏被取消。</t>
  </si>
  <si>
    <t>%s has formed a new game.</t>
  </si>
  <si>
    <t>％s已经形成了一个新的游戏。</t>
  </si>
  <si>
    <t>%s's game is now in progress.</t>
  </si>
  <si>
    <t>％s的游戏正在进行中。</t>
  </si>
  <si>
    <t>Saboteur</t>
  </si>
  <si>
    <t>破坏者</t>
  </si>
  <si>
    <t>General</t>
  </si>
  <si>
    <t>将军</t>
  </si>
  <si>
    <t>fd</t>
  </si>
  <si>
    <t>Parachute Saboteur</t>
  </si>
  <si>
    <t>降落伞破坏者</t>
  </si>
  <si>
    <t>空降破坏者</t>
  </si>
  <si>
    <t>Scenario Options</t>
  </si>
  <si>
    <t>场景选项</t>
  </si>
  <si>
    <t>Spy Info</t>
  </si>
  <si>
    <t>间谍信息</t>
  </si>
  <si>
    <t>Buildings</t>
  </si>
  <si>
    <t>房屋</t>
  </si>
  <si>
    <t>Units</t>
  </si>
  <si>
    <t>单位</t>
  </si>
  <si>
    <t>Infantry</t>
  </si>
  <si>
    <t>Aircraft</t>
  </si>
  <si>
    <t>飞机</t>
  </si>
  <si>
    <t>Supply Truck</t>
  </si>
  <si>
    <t>供应卡车</t>
  </si>
  <si>
    <t>运输车</t>
  </si>
  <si>
    <t>Demolitioner</t>
  </si>
  <si>
    <t>拆迁者</t>
  </si>
  <si>
    <t>Bigfoot</t>
  </si>
  <si>
    <t>大脚</t>
  </si>
  <si>
    <t>大脚怪</t>
  </si>
  <si>
    <t>Crush</t>
  </si>
  <si>
    <t>粉碎</t>
  </si>
  <si>
    <t>Face the Enemy 1</t>
  </si>
  <si>
    <t>面对敌人1</t>
  </si>
  <si>
    <t>Face the Enemy 2</t>
  </si>
  <si>
    <t>面对敌人2</t>
  </si>
  <si>
    <t>Hell March</t>
  </si>
  <si>
    <t>地狱行军</t>
  </si>
  <si>
    <t>Run for Your Life</t>
  </si>
  <si>
    <t>奔向你的生活</t>
  </si>
  <si>
    <t>逃命</t>
  </si>
  <si>
    <t>Smash</t>
  </si>
  <si>
    <t>碾碎</t>
  </si>
  <si>
    <t>Trenches</t>
  </si>
  <si>
    <t>战壕</t>
  </si>
  <si>
    <t>Workmen</t>
  </si>
  <si>
    <t>工人</t>
  </si>
  <si>
    <t>Await</t>
  </si>
  <si>
    <t>等待</t>
  </si>
  <si>
    <t>Dense</t>
  </si>
  <si>
    <t>稠密</t>
  </si>
  <si>
    <t>Map Selection</t>
  </si>
  <si>
    <t>地图选择</t>
  </si>
  <si>
    <t>Fogger</t>
  </si>
  <si>
    <t>Mud</t>
  </si>
  <si>
    <t>泥浆</t>
  </si>
  <si>
    <t>Radio 2</t>
  </si>
  <si>
    <t>收音机2</t>
  </si>
  <si>
    <t>Roll Out</t>
  </si>
  <si>
    <t>推出</t>
  </si>
  <si>
    <t>出发</t>
  </si>
  <si>
    <t>Snake</t>
  </si>
  <si>
    <t>蛇</t>
  </si>
  <si>
    <t>Terminate</t>
  </si>
  <si>
    <t>终止</t>
  </si>
  <si>
    <t>Twin</t>
  </si>
  <si>
    <t>双胞胎</t>
  </si>
  <si>
    <t>Vector</t>
  </si>
  <si>
    <t>向量</t>
  </si>
  <si>
    <t>Team Members</t>
  </si>
  <si>
    <t>团队成员</t>
  </si>
  <si>
    <t>Bridge</t>
  </si>
  <si>
    <t>桥</t>
  </si>
  <si>
    <t>Friendly</t>
  </si>
  <si>
    <t>友善</t>
  </si>
  <si>
    <t>Enemy</t>
  </si>
  <si>
    <t>敌人</t>
  </si>
  <si>
    <t>Gold</t>
  </si>
  <si>
    <t>金</t>
  </si>
  <si>
    <t>黄金</t>
  </si>
  <si>
    <t>Gems</t>
  </si>
  <si>
    <t>宝石</t>
  </si>
  <si>
    <t>Title Movie</t>
  </si>
  <si>
    <t>标题电影</t>
  </si>
  <si>
    <t>Movies</t>
  </si>
  <si>
    <t>电影</t>
  </si>
  <si>
    <t>Interior</t>
  </si>
  <si>
    <t>室内</t>
  </si>
  <si>
    <t>Sonar Pulse</t>
  </si>
  <si>
    <t>声纳脉冲</t>
  </si>
  <si>
    <t>Intro Theme</t>
  </si>
  <si>
    <t>介绍主题</t>
  </si>
  <si>
    <t>Ore Regenerates</t>
  </si>
  <si>
    <t>矿石再生</t>
  </si>
  <si>
    <t>f0 ed 00</t>
  </si>
  <si>
    <t>Score Theme</t>
  </si>
  <si>
    <t>分数主题</t>
  </si>
  <si>
    <t>Internet Game</t>
  </si>
  <si>
    <t>互联网游戏</t>
  </si>
  <si>
    <t>Ice</t>
  </si>
  <si>
    <t>冰</t>
  </si>
  <si>
    <t>包装箱</t>
  </si>
  <si>
    <t>Skirmish</t>
  </si>
  <si>
    <t>Ignore</t>
  </si>
  <si>
    <t>忽视</t>
  </si>
  <si>
    <t>Error - modem is not responding.</t>
  </si>
  <si>
    <t>错误 - 调制解调器没有响应。</t>
  </si>
  <si>
    <t>Error - modem did not respond to result code enable command.</t>
  </si>
  <si>
    <t>错误 - 调制解调器没有响应结果代码启用命令。</t>
  </si>
  <si>
    <t>Error - modem did not respond to initialisation string.</t>
  </si>
  <si>
    <t>错误 - 调制解调器没有响应初始化字符串。</t>
  </si>
  <si>
    <t>Error - modem did not respond to 'verbose' command.</t>
  </si>
  <si>
    <t>错误 - 调制解调器未响应'verbose'命令。</t>
  </si>
  <si>
    <t>Error - modem did not respond to 'echo' command.</t>
  </si>
  <si>
    <t>错误 - 调制解调器没有响应'echo'命令。</t>
  </si>
  <si>
    <t>Error - unable to disable modem auto answer.</t>
  </si>
  <si>
    <t>错误 - 无法禁用调制解调器自动应答。</t>
  </si>
  <si>
    <t>Error - Too many errors initialising modem - Aborting.</t>
  </si>
  <si>
    <t>错误 - 初始化调制解调器的错误太多 - 正在中止。</t>
  </si>
  <si>
    <t>Error - Modem returned error status.</t>
  </si>
  <si>
    <t>错误 - 调制解调器返回错误状态。</t>
  </si>
  <si>
    <t>Error - TIme out waiting for connect.</t>
  </si>
  <si>
    <t>错误 - 请等待连接。</t>
  </si>
  <si>
    <t>Accomplished</t>
  </si>
  <si>
    <t>完成</t>
  </si>
  <si>
    <t>Click to Continue</t>
  </si>
  <si>
    <t>任意键继续</t>
  </si>
  <si>
    <t>Receiving scenario from host.</t>
  </si>
  <si>
    <t>从主机接收方案。</t>
  </si>
  <si>
    <t>Sending scenario to remote players.</t>
  </si>
  <si>
    <t>将场景发送给远程玩家。</t>
  </si>
  <si>
    <t>Error - Modem failed to respond to flow control command. Your Windows configuration may be incorrect.</t>
  </si>
  <si>
    <t>错误 - 调制解调器无法响应流量控制命令。您的Windows配置可能不正确。</t>
  </si>
  <si>
    <t>Error - Modem failed to respond to compression command. Your Windows configuration may be incorrect.</t>
  </si>
  <si>
    <t>错误 - 调制解调器无法响应压缩命令。您的Windows配置可能不正确。</t>
  </si>
  <si>
    <t>Error - Modem failed to respond to error correction command. Your Windows configuration may be incorrect.</t>
  </si>
  <si>
    <t>错误 - 调制解调器无法响应纠错命令。您的Windows配置可能不正确。</t>
  </si>
  <si>
    <t>To play Red Alert via the internet you must be connected to an internet services provider and be registered with Planet Westwood</t>
  </si>
  <si>
    <t>要通过互联网玩红色警戒，您必须连接到互联网服务提供商并注册Planet Westwood</t>
  </si>
  <si>
    <t>Wchat not installed. Please install it from either CD.</t>
  </si>
  <si>
    <t>Wchat未安装。请从任一CD安装。</t>
  </si>
  <si>
    <t>Register</t>
  </si>
  <si>
    <t>寄存器</t>
  </si>
  <si>
    <t>Ore Mine</t>
  </si>
  <si>
    <t>矿石矿</t>
  </si>
  <si>
    <t>No registered modem</t>
  </si>
  <si>
    <t>没有注册的调制解调器</t>
  </si>
  <si>
    <t>Invalid Port or Port is in use</t>
  </si>
  <si>
    <t>无效的端口或端口正在使用中</t>
  </si>
  <si>
    <t>No dial tone. Ensure your modem is connected to the phone line and try again.</t>
  </si>
  <si>
    <t>没有拨号音。确保您的调制解调器连接到电话线，然后重试。</t>
  </si>
  <si>
    <t>Error - other player does not have this expansion scenario.</t>
  </si>
  <si>
    <t>错误 - 其他玩家没有这种扩展方案。</t>
  </si>
  <si>
    <t>End Credits Theme</t>
  </si>
  <si>
    <t>结束主题</t>
  </si>
  <si>
    <t>Commander:</t>
  </si>
  <si>
    <t>指挥官：</t>
  </si>
  <si>
    <t>1d 1e 1f</t>
  </si>
  <si>
    <t>Battles Won:</t>
  </si>
  <si>
    <t>胜场：</t>
  </si>
  <si>
    <t>80 81</t>
  </si>
  <si>
    <t>Game versions or rules.ini file incompatible. You might need to delete a rules.ini file in your game folder.</t>
  </si>
  <si>
    <t>游戏版本或rules.ini文件不兼容。您可能需要删除游戏文件夹中的rules.ini文件。</t>
  </si>
  <si>
    <t>Incompatible scenario file detected. The scenario may be corrupt.</t>
  </si>
  <si>
    <t>检测到不兼容的场景文件。该场景可能已损坏。</t>
  </si>
  <si>
    <t>Connecting...</t>
  </si>
  <si>
    <t>连接...</t>
  </si>
  <si>
    <t>Modem Initialization</t>
  </si>
  <si>
    <t>调制解调器初始化</t>
  </si>
  <si>
    <t>Data Compression</t>
  </si>
  <si>
    <t>数据压缩</t>
  </si>
  <si>
    <t>Error Correction</t>
  </si>
  <si>
    <t>纠错</t>
  </si>
  <si>
    <t>Hardware Flow Control</t>
  </si>
  <si>
    <t>硬件流量控制</t>
  </si>
  <si>
    <t>Advanced</t>
  </si>
  <si>
    <t>高级</t>
  </si>
  <si>
    <t>The Second Hand</t>
  </si>
  <si>
    <t>第二只手</t>
  </si>
  <si>
    <t>Arazoid</t>
  </si>
  <si>
    <t>Backstab</t>
  </si>
  <si>
    <t>背刺</t>
  </si>
  <si>
    <t>Chaos</t>
  </si>
  <si>
    <t>混沌</t>
  </si>
  <si>
    <t>Shut It</t>
  </si>
  <si>
    <t>闭嘴</t>
  </si>
  <si>
    <t>曲目名称</t>
  </si>
  <si>
    <t>Twin Cannon Remix</t>
  </si>
  <si>
    <t>双管加农炮混音版</t>
  </si>
  <si>
    <t>Underlying Thoughts</t>
  </si>
  <si>
    <t>Voice Rhythm 2</t>
  </si>
  <si>
    <t>The other system is not responding. Do you wish to attempt an emergency game save? Both players must save for this to work.</t>
  </si>
  <si>
    <t>另一个系统没有响应。 你想尝试一个紧急游戏保存吗？ 两名玩家都必须为此保存起作用。</t>
  </si>
  <si>
    <t>The other system hung up. Do you wish to attempt an emergency game save? Both players must save for this to work.</t>
  </si>
  <si>
    <t>另一个系统挂了。 你想尝试一个紧急游戏保存吗？ 两名玩家都必须为此保存起作用。</t>
  </si>
  <si>
    <t>Red Alert was unable to run the registration software. You need to install Westwood Chat from the Red Alert CD to register.</t>
  </si>
  <si>
    <t>红色警戒无法运行注册软件。 您需要从Red Alert CD安装Westwood Chat进行注册。</t>
  </si>
  <si>
    <t>A player in the game does not have this expansion scenario.</t>
  </si>
  <si>
    <t>游戏中的玩家没有这种扩展场景。</t>
  </si>
  <si>
    <t>Phase Transport</t>
  </si>
  <si>
    <t>相位运输车</t>
  </si>
  <si>
    <t>Bog</t>
  </si>
  <si>
    <t>泥沼</t>
  </si>
  <si>
    <t>Floating</t>
  </si>
  <si>
    <t>海上堡垒</t>
  </si>
  <si>
    <t>Gloom</t>
  </si>
  <si>
    <t>黑暗</t>
  </si>
  <si>
    <t>Ground Wire</t>
  </si>
  <si>
    <t>Mech Man 2</t>
  </si>
  <si>
    <t>机器人2</t>
  </si>
  <si>
    <t>Search</t>
  </si>
  <si>
    <t>搜索</t>
  </si>
  <si>
    <t>Traction</t>
  </si>
  <si>
    <t>Wasteland</t>
  </si>
  <si>
    <t>废土</t>
  </si>
  <si>
    <t>Helicarrier</t>
  </si>
  <si>
    <t>直升机航母</t>
  </si>
  <si>
    <t>%3d.%02d</t>
  </si>
  <si>
    <t>％3D％02D</t>
  </si>
  <si>
    <t>序号</t>
  </si>
  <si>
    <t>翻译</t>
  </si>
  <si>
    <t>Objective 1 Complete</t>
  </si>
  <si>
    <t>目标1 完成</t>
  </si>
  <si>
    <t>02 85 31 20 9b</t>
  </si>
  <si>
    <t>任务目标一完成</t>
  </si>
  <si>
    <t>火蜥蜴砰砰炮</t>
  </si>
  <si>
    <t>Objective 2 Complete</t>
  </si>
  <si>
    <t>02 85 32 20 9b</t>
  </si>
  <si>
    <t>scg09</t>
  </si>
  <si>
    <t>任务目标二完成</t>
  </si>
  <si>
    <t>Objective 3 Complete</t>
  </si>
  <si>
    <t>02 85 33 20 9b</t>
  </si>
  <si>
    <t>任务目标三完成</t>
  </si>
  <si>
    <t>Defend Command Center</t>
  </si>
  <si>
    <t>保护指挥中心</t>
  </si>
  <si>
    <t>fb ba</t>
  </si>
  <si>
    <t>scu02b</t>
  </si>
  <si>
    <t>Destroy all Allied units and structures</t>
  </si>
  <si>
    <t>全歼敌军</t>
  </si>
  <si>
    <t>ea 84</t>
  </si>
  <si>
    <t>摧毁所有盟军单位与建筑</t>
  </si>
  <si>
    <t>Destroy all Soviet units and structures</t>
  </si>
  <si>
    <t>摧毁所有苏军单位与建筑</t>
  </si>
  <si>
    <t>Build your base</t>
  </si>
  <si>
    <t>建立基地</t>
  </si>
  <si>
    <t>df b7</t>
  </si>
  <si>
    <t>建立你的基地</t>
  </si>
  <si>
    <t>e5 b7</t>
  </si>
  <si>
    <t>scg22ea</t>
  </si>
  <si>
    <t>;Specific text</t>
  </si>
  <si>
    <t>;特殊文本</t>
  </si>
  <si>
    <t>;MAX is below! Don't exceed!</t>
  </si>
  <si>
    <t>;低于最大值! 不要低于它!</t>
  </si>
  <si>
    <t>;X=XXXXXXXXXXXXXXXXXXXXXXXXXXXXXXXXXXXXXXXXX</t>
  </si>
  <si>
    <t>Find Einstein.</t>
  </si>
  <si>
    <t>营救爱因斯坦</t>
  </si>
  <si>
    <t>ff f8</t>
  </si>
  <si>
    <t>找到爱因斯坦。</t>
  </si>
  <si>
    <t>Get Einstein to the helicopter</t>
  </si>
  <si>
    <t>让爱因斯坦搭乘直升机撤离</t>
  </si>
  <si>
    <t>fe f8 fd</t>
  </si>
  <si>
    <t>带领爱因斯坦前往直升机</t>
  </si>
  <si>
    <t>Clear the way for the convoy</t>
  </si>
  <si>
    <t>为车队清除障碍</t>
  </si>
  <si>
    <t>清空车队的必经之路</t>
  </si>
  <si>
    <t>Time is running out!</t>
  </si>
  <si>
    <t>时间不多了！</t>
  </si>
  <si>
    <t>f4 21</t>
  </si>
  <si>
    <t>快要没时间了!</t>
  </si>
  <si>
    <t>Convoy approaching</t>
  </si>
  <si>
    <t>车队抵达</t>
  </si>
  <si>
    <t>车队正在接近</t>
  </si>
  <si>
    <t>Destroy all bridges</t>
  </si>
  <si>
    <t>破坏所有桥梁</t>
  </si>
  <si>
    <t>摧毁所有桥梁</t>
  </si>
  <si>
    <t>Get Spy into War Factory</t>
  </si>
  <si>
    <t>让间谍潜入兵工厂</t>
  </si>
  <si>
    <t>fe e6 e3 e5</t>
  </si>
  <si>
    <t>让间谍进入战争工厂</t>
  </si>
  <si>
    <t>Destroy all SAM sites</t>
  </si>
  <si>
    <t>摧毁防空导弹</t>
  </si>
  <si>
    <t>bb e4</t>
  </si>
  <si>
    <t>摧毁所有地对空导弹塔</t>
  </si>
  <si>
    <t>Get Tanya to the helicopter</t>
  </si>
  <si>
    <t>让谭雅搭乘直升机</t>
  </si>
  <si>
    <t>fe fa fd</t>
  </si>
  <si>
    <t>让谭雅登上直升机</t>
  </si>
  <si>
    <t>Capture Radar Dome</t>
  </si>
  <si>
    <t>占领雷达站</t>
  </si>
  <si>
    <t>bd dc</t>
  </si>
  <si>
    <t>7 scg42ea</t>
  </si>
  <si>
    <t>占领雷达球</t>
  </si>
  <si>
    <t>Destroy Sub Pens</t>
  </si>
  <si>
    <t>摧毁潜艇坞</t>
  </si>
  <si>
    <t>bb db</t>
  </si>
  <si>
    <t>摧毁潜艇工厂</t>
  </si>
  <si>
    <t>Keep the Chronosphere on-line</t>
  </si>
  <si>
    <t>保持时空传送器在线</t>
  </si>
  <si>
    <t>保持超时空传送仪在线</t>
  </si>
  <si>
    <t>Restore full power</t>
  </si>
  <si>
    <t>恢复电力</t>
  </si>
  <si>
    <t>d9 bc</t>
  </si>
  <si>
    <t>恢复所有电力</t>
  </si>
  <si>
    <t>Get a spy into Command Center</t>
  </si>
  <si>
    <t>让间谍潜入苏军指挥中心</t>
  </si>
  <si>
    <t>fe e6 e3 d5 e1</t>
  </si>
  <si>
    <t>让一名间谍进入指挥中心</t>
  </si>
  <si>
    <t>Bring Kosygin back to your base</t>
  </si>
  <si>
    <t>将科西金带回基地</t>
  </si>
  <si>
    <t>d4 b7</t>
  </si>
  <si>
    <t>将科西金带回你的基地</t>
  </si>
  <si>
    <t>INCOMING TRANSMISSION</t>
  </si>
  <si>
    <t>接收通讯</t>
  </si>
  <si>
    <t>Capture the Command center!</t>
  </si>
  <si>
    <t>占领指挥中心!</t>
  </si>
  <si>
    <t>Get engineers to control computers</t>
  </si>
  <si>
    <t>让工程师控制电脑</t>
  </si>
  <si>
    <t>fe cc c8 83 00</t>
  </si>
  <si>
    <t>10b</t>
  </si>
  <si>
    <t>让工程师去控制电脑</t>
  </si>
  <si>
    <t>Clear the naval channel</t>
  </si>
  <si>
    <t>清除海上通道</t>
  </si>
  <si>
    <t>scg11</t>
  </si>
  <si>
    <t>清空海上通道</t>
  </si>
  <si>
    <t>Capture all Tech centers</t>
  </si>
  <si>
    <t>占领全部科技中心</t>
  </si>
  <si>
    <t>bd c1 e0 e1 00</t>
  </si>
  <si>
    <t>占领所有科技中心</t>
  </si>
  <si>
    <t>Destroy the Iron Curtain</t>
  </si>
  <si>
    <t>摧毁铁幕</t>
  </si>
  <si>
    <t>bb c0</t>
  </si>
  <si>
    <t>Use engineers to operate computers</t>
  </si>
  <si>
    <t>使用工程师来操作计算机</t>
  </si>
  <si>
    <t>Re-program all generator computers</t>
  </si>
  <si>
    <t>bb c1 be</t>
  </si>
  <si>
    <t>scg13</t>
  </si>
  <si>
    <t>重编程所有发电机电脑</t>
  </si>
  <si>
    <t>Hangar turret powering up. Standby</t>
  </si>
  <si>
    <t>机库炮塔已停电。 请待命。</t>
  </si>
  <si>
    <t>Turret deactivated</t>
  </si>
  <si>
    <t>防御塔以摧毁</t>
  </si>
  <si>
    <t>b4 b5 bb</t>
  </si>
  <si>
    <t>炮塔已失效</t>
  </si>
  <si>
    <t>80 b9 bb</t>
  </si>
  <si>
    <t>scg21ea</t>
  </si>
  <si>
    <t>Acquire money to build your base</t>
  </si>
  <si>
    <t>获取资金来建立你的基地</t>
  </si>
  <si>
    <t>Destroy civilian forces and town</t>
  </si>
  <si>
    <t>消灭民兵和村镇</t>
  </si>
  <si>
    <t>e7</t>
  </si>
  <si>
    <t>消灭平民军队与城镇</t>
  </si>
  <si>
    <t>Secure the middle island</t>
  </si>
  <si>
    <t>占领 中央岛屿</t>
  </si>
  <si>
    <t>bd f3</t>
  </si>
  <si>
    <t>保护中央的岛</t>
  </si>
  <si>
    <t>Get the convoy across the map</t>
  </si>
  <si>
    <t>ed d5 d2 d0 00</t>
  </si>
  <si>
    <t>scu10</t>
  </si>
  <si>
    <t>让车队穿过地图</t>
  </si>
  <si>
    <t>Run for it!</t>
  </si>
  <si>
    <t>快跑</t>
  </si>
  <si>
    <t>d9 21</t>
  </si>
  <si>
    <t>scu07</t>
  </si>
  <si>
    <t>快跑！</t>
  </si>
  <si>
    <t>Capture the other tech centers</t>
  </si>
  <si>
    <t>占领其他科技中心</t>
  </si>
  <si>
    <t>Don抰 approach the Chronosphere!</t>
  </si>
  <si>
    <t>不准接近超时空传送仪!</t>
  </si>
  <si>
    <t>Kill the enemy spy</t>
  </si>
  <si>
    <t>fa e6</t>
  </si>
  <si>
    <t>杀死敌军间谍</t>
  </si>
  <si>
    <t>Disrupt Allied communications</t>
  </si>
  <si>
    <t>破坏 盟 军 通讯</t>
  </si>
  <si>
    <t>f7 15 84 f6</t>
  </si>
  <si>
    <t>破坏盟军的通讯</t>
  </si>
  <si>
    <t>Get trucks to other shore</t>
  </si>
  <si>
    <t>护送卡车到对岸</t>
  </si>
  <si>
    <t>ed d5 d1 00</t>
  </si>
  <si>
    <t>scu06</t>
  </si>
  <si>
    <t>带卡车到对岸</t>
  </si>
  <si>
    <t>Get engineers to coolant stations!</t>
  </si>
  <si>
    <t>让工程师去冷却站！</t>
  </si>
  <si>
    <t>fe e5 e4 e3 21</t>
  </si>
  <si>
    <t>让工程师去冷却站!</t>
  </si>
  <si>
    <t>Use main terminal to shut down core</t>
  </si>
  <si>
    <t>用主控终端 关闭 反应核心</t>
  </si>
  <si>
    <t>e1 f9 e0 00 00</t>
  </si>
  <si>
    <t>使用终端关闭核心</t>
  </si>
  <si>
    <t>Meltdown Imminent!</t>
  </si>
  <si>
    <t>危机迫在眉睫!</t>
  </si>
  <si>
    <t>Destroy convoy truck</t>
  </si>
  <si>
    <t>f7 d5</t>
  </si>
  <si>
    <t>摧毁卡车车队</t>
  </si>
  <si>
    <t>Destroy Allied naval base</t>
  </si>
  <si>
    <t>摧毁盟军海军基地</t>
  </si>
  <si>
    <t>bb 15 84 cd b7</t>
  </si>
  <si>
    <t>scu11</t>
  </si>
  <si>
    <t>Destroy Radar domes</t>
  </si>
  <si>
    <t>摧毁雷达球</t>
  </si>
  <si>
    <t>Capture the Chronosphere!</t>
  </si>
  <si>
    <t>占领超时空传送仪!</t>
  </si>
  <si>
    <t>Get spy into enemy tech center</t>
  </si>
  <si>
    <t>让间谍潜入科技中心</t>
  </si>
  <si>
    <t>fe e6 e3 e0 e1</t>
  </si>
  <si>
    <t>让间谍进入敌方科技中心</t>
  </si>
  <si>
    <t>;Death explanation text</t>
  </si>
  <si>
    <t>;死亡解释文本</t>
  </si>
  <si>
    <t>Einstein was killed</t>
  </si>
  <si>
    <t>爱因斯坦死亡</t>
  </si>
  <si>
    <t>f8 f9</t>
  </si>
  <si>
    <t>爱因斯坦被杀</t>
  </si>
  <si>
    <t>Tanya was killed</t>
  </si>
  <si>
    <t>谭雅死亡</t>
  </si>
  <si>
    <t>fa f9</t>
  </si>
  <si>
    <t>谭雅被杀</t>
  </si>
  <si>
    <t>Radar Dome was destroyed</t>
  </si>
  <si>
    <t>雷达球被摧毁</t>
  </si>
  <si>
    <t>Command Center destroyed</t>
  </si>
  <si>
    <t>指挥中心被摧毁</t>
  </si>
  <si>
    <t>ba b9 bb 00</t>
  </si>
  <si>
    <t>scu02</t>
  </si>
  <si>
    <t>Chronosphere self-destructed</t>
  </si>
  <si>
    <t>超时空传送仪已自毁</t>
  </si>
  <si>
    <t>All Engineers killed</t>
  </si>
  <si>
    <t>所有工程师被杀</t>
  </si>
  <si>
    <t>Spy escaped</t>
  </si>
  <si>
    <t>间谍已逃脱</t>
  </si>
  <si>
    <t>Time ran out</t>
  </si>
  <si>
    <t>时间用尽</t>
  </si>
  <si>
    <t>Convoy destroyed</t>
  </si>
  <si>
    <t>车队被摧毁</t>
  </si>
  <si>
    <t>Spy killed</t>
  </si>
  <si>
    <t>e6 b9 c4 00 00</t>
  </si>
  <si>
    <t>scu32ea</t>
  </si>
  <si>
    <t>间谍被杀</t>
  </si>
  <si>
    <t>Kosygin killed</t>
  </si>
  <si>
    <t>柯西金死亡</t>
  </si>
  <si>
    <t>cd f9</t>
  </si>
  <si>
    <t>科西金被杀</t>
  </si>
  <si>
    <t>Einstein was in tech center</t>
  </si>
  <si>
    <t>爱因斯坦仍在科技中心里</t>
  </si>
  <si>
    <t>Not enough available power</t>
  </si>
  <si>
    <t>没有足够可用电力</t>
  </si>
  <si>
    <t>;misc</t>
  </si>
  <si>
    <t>;其他</t>
  </si>
  <si>
    <t>Charge placed on Generator</t>
  </si>
  <si>
    <t>发电机已过载</t>
  </si>
  <si>
    <t>be b5 b3 00 00</t>
  </si>
  <si>
    <t>能量已聚集在发电机上</t>
  </si>
  <si>
    <t>Find and Rescue captured Engineers</t>
  </si>
  <si>
    <t>找到并营救工程师</t>
  </si>
  <si>
    <t>de e5</t>
  </si>
  <si>
    <t>找到并营救被俘虏的工程师</t>
  </si>
  <si>
    <t>;Counterstrike additions</t>
  </si>
  <si>
    <t>;反戈一击附加</t>
  </si>
  <si>
    <t>Sarin facility destroyed</t>
  </si>
  <si>
    <t>fe dd b9 bb 00</t>
  </si>
  <si>
    <t>沙林设施已被摧毁</t>
  </si>
  <si>
    <t>Civilian town under attack</t>
  </si>
  <si>
    <t>d5 b9 0c 00 00</t>
  </si>
  <si>
    <t>平民城镇遭受攻击</t>
  </si>
  <si>
    <t>Civilians evacuated</t>
  </si>
  <si>
    <t>d5 e9 00 00 00</t>
  </si>
  <si>
    <t>平民字撤离</t>
  </si>
  <si>
    <t>Destroy power to Tesla Coils</t>
  </si>
  <si>
    <t>bb d9 00 00 00</t>
  </si>
  <si>
    <t>scg42ea</t>
  </si>
  <si>
    <t>摧毁电磁线圈的电力源</t>
  </si>
  <si>
    <t>Evacuate the base!</t>
  </si>
  <si>
    <t>疏散基地!</t>
  </si>
  <si>
    <t>Escort Stavros to Allied base</t>
  </si>
  <si>
    <t>eb d6 af ca 00</t>
  </si>
  <si>
    <t>护送斯塔罗夫斯到达盟军基地</t>
  </si>
  <si>
    <t>Get Stavros to evac point</t>
  </si>
  <si>
    <t>将斯塔罗夫斯带至撤离点</t>
  </si>
  <si>
    <t>First convoy due in 20 minutes</t>
  </si>
  <si>
    <t>d0 32 30 ad af</t>
  </si>
  <si>
    <t>第一支车队将在20分钟内到达</t>
  </si>
  <si>
    <t>A convoy truck escaped</t>
  </si>
  <si>
    <t>卡车已撤离</t>
  </si>
  <si>
    <t>d0 e9 00 00 00</t>
  </si>
  <si>
    <t>一支车队已撤离</t>
  </si>
  <si>
    <t>All trucks destroyed!</t>
  </si>
  <si>
    <t>d0 b9 bb 00 00</t>
  </si>
  <si>
    <t>所有卡车被摧毁!</t>
  </si>
  <si>
    <t>Stavros was killed</t>
  </si>
  <si>
    <t>d6 b9 c4 00 00</t>
  </si>
  <si>
    <t>斯塔罗夫斯被杀</t>
  </si>
  <si>
    <t>Destroy all convoy trucks</t>
  </si>
  <si>
    <t>摧毁所有卡车</t>
  </si>
  <si>
    <t>bb c1 d0 00 00</t>
  </si>
  <si>
    <t>摧毁所有车队卡车</t>
  </si>
  <si>
    <t>Get to other side of facility</t>
  </si>
  <si>
    <t>设法穿过通道</t>
  </si>
  <si>
    <t>e3 00 00 00 00</t>
  </si>
  <si>
    <t>前往设施的另一边</t>
  </si>
  <si>
    <t>Capture Sarin facilities</t>
  </si>
  <si>
    <t>bd fe dd 00 00</t>
  </si>
  <si>
    <t>占领沙林设施</t>
  </si>
  <si>
    <t>Evac civilians to island</t>
  </si>
  <si>
    <t>e9 d5 00 00 00</t>
  </si>
  <si>
    <t>将平民们撤离至岛屿</t>
  </si>
  <si>
    <t>Civilians were killed</t>
  </si>
  <si>
    <t>d5 b9 c4 00 00</t>
  </si>
  <si>
    <t>平民们被杀</t>
  </si>
  <si>
    <t>Capture Allied helicopter</t>
  </si>
  <si>
    <t>bd 15 84 00 00</t>
  </si>
  <si>
    <t>占领盟军停机坪</t>
  </si>
  <si>
    <t>Deactivate Tech Center</t>
  </si>
  <si>
    <t>bb b5 00 00 00</t>
  </si>
  <si>
    <t>使科技中心失效</t>
  </si>
  <si>
    <t>Threaten Civilians</t>
  </si>
  <si>
    <t>d5 00 00 00 00</t>
  </si>
  <si>
    <t>威胁平民</t>
  </si>
  <si>
    <t>Tech center was destroyed</t>
  </si>
  <si>
    <t>b5 b9 bb 00 00</t>
  </si>
  <si>
    <t>科技中心被摧毁</t>
  </si>
  <si>
    <t>Convoy truck attempting to escape!</t>
  </si>
  <si>
    <t>d0 99 e9 00 00</t>
  </si>
  <si>
    <t>车队卡车试图逃跑!</t>
  </si>
  <si>
    <t>Nest gassed</t>
  </si>
  <si>
    <t>找到毒气源（应该是？）</t>
  </si>
  <si>
    <t>All specialists killed</t>
  </si>
  <si>
    <t>所有专家被杀</t>
  </si>
  <si>
    <t>Reinforcements arrive in 30 minutes</t>
  </si>
  <si>
    <t>援军将在30分钟后到达</t>
  </si>
  <si>
    <t>Communications re-activated.</t>
  </si>
  <si>
    <t>通讯重新激活。</t>
  </si>
  <si>
    <t>Move to waypoint A. Shown by flare.</t>
  </si>
  <si>
    <t>cf 20 41 00 00</t>
  </si>
  <si>
    <t>移动至光斑所示的A点。</t>
  </si>
  <si>
    <t>Move to waypoint B. Shown by flare.</t>
  </si>
  <si>
    <t>cf 20 42 00 00</t>
  </si>
  <si>
    <t>移动至光斑所示的B点。</t>
  </si>
  <si>
    <t>Move to waypoint C. Shown by flare.</t>
  </si>
  <si>
    <t>cf 20 43 00 00</t>
  </si>
  <si>
    <t>移动至光斑所示的C点。</t>
  </si>
  <si>
    <t>Move to waypoint D. Shown by flare.</t>
  </si>
  <si>
    <t>cf 20 44 00 00</t>
  </si>
  <si>
    <t>移动至光斑所示的D点。</t>
  </si>
  <si>
    <t>Unauthorized units have entered the area!!!</t>
  </si>
  <si>
    <t>未经许可的单位已进入该地区!!!</t>
  </si>
  <si>
    <t>Protect Command Center at all costs!!!</t>
  </si>
  <si>
    <t>不惜一切代价保护指挥中心!!!</t>
  </si>
  <si>
    <t>Exercise Complete! Proceed to...</t>
  </si>
  <si>
    <t>练习完成了！继续...</t>
  </si>
  <si>
    <t>Alert!!! Alert!!!</t>
  </si>
  <si>
    <t>警报!!!警报!!!</t>
  </si>
  <si>
    <t>警报!!! 警报!!!</t>
  </si>
  <si>
    <t>Objective Failed.  Stavros has escaped.</t>
  </si>
  <si>
    <t>任务失败。斯塔罗夫斯已经逃跑。</t>
  </si>
  <si>
    <t>Civilian Town is under Attack!</t>
  </si>
  <si>
    <t>平民城镇遭受攻击!</t>
  </si>
  <si>
    <t>Base Defense Compromised! Mission Aborted!</t>
  </si>
  <si>
    <t>b7 b9 0c 00 00</t>
  </si>
  <si>
    <t>基地防御失效! 任务失败!</t>
  </si>
  <si>
    <t>Self Destruct Sequence Activated!</t>
  </si>
  <si>
    <t>自我毁灭程序激活!</t>
  </si>
  <si>
    <t>; Aftermath additions</t>
  </si>
  <si>
    <t>; 劫后余生附加</t>
  </si>
  <si>
    <t>; Remember, don't go above this limit, or DOS</t>
  </si>
  <si>
    <t>; 记住，不要超过这个限制，否则DOS会有不完整的消息!现在使用旧的限制。</t>
  </si>
  <si>
    <t>; will have incomplete messages! Use old limit for now</t>
  </si>
  <si>
    <t>;XX=XXXXXXXXXXXXXXXXXXXXXXXXXXXXXXXXXXXXXXXXX (old limit)</t>
  </si>
  <si>
    <t>;XX=XXXXXXXXXXXXXXXXXXXXXXXXXXXXXXXXXXXXXXXXX (old limit)</t>
  </si>
  <si>
    <t>;XX=XXXXXXXXXXXXXXXXXXXXXXXXXXXXXXXXXXXXXX   (new limit?)</t>
  </si>
  <si>
    <t>;XX=XXXXXXXXXXXXXXXXXXXXXXXXXXXXXXXXXXXXXX   (new limit?)</t>
  </si>
  <si>
    <t>All fake structures destroyed.</t>
  </si>
  <si>
    <t>所有假建筑已被摧毁。</t>
  </si>
  <si>
    <t>Defend base until reinforcements arrive.</t>
  </si>
  <si>
    <t>保护基地直到援军到达。</t>
  </si>
  <si>
    <t>Reinforcements arriving to the northeast</t>
  </si>
  <si>
    <t>援军已到达东北方</t>
  </si>
  <si>
    <t>Reinforcements arriving to the northwest</t>
  </si>
  <si>
    <t>援军已到达西北方</t>
  </si>
  <si>
    <t>Redirecting Badger Bombers.</t>
  </si>
  <si>
    <t>重指挥袋狸轰炸机。</t>
  </si>
  <si>
    <t>Soviet forces approaching.</t>
  </si>
  <si>
    <t>苏联军队接近。</t>
  </si>
  <si>
    <t>Destroy all technology centers.</t>
  </si>
  <si>
    <t>scg40ea</t>
  </si>
  <si>
    <t>摧毁所有科技中心。</t>
  </si>
  <si>
    <t>Prisoners freed.</t>
  </si>
  <si>
    <t>囚犯已被释放。</t>
  </si>
  <si>
    <t>Reinforcements.</t>
  </si>
  <si>
    <t>增援部队。</t>
  </si>
  <si>
    <t>Rescue the scientists.</t>
  </si>
  <si>
    <t>scg41ea</t>
  </si>
  <si>
    <t>救援科学家们。</t>
  </si>
  <si>
    <t>Keep the bridge intact.</t>
  </si>
  <si>
    <t>保持桥梁完整。</t>
  </si>
  <si>
    <t>Get the scientists to safety.</t>
  </si>
  <si>
    <t>把科学家带到安全的地方。</t>
  </si>
  <si>
    <t>Use the LST to the north.</t>
  </si>
  <si>
    <t>用LST向北走。</t>
  </si>
  <si>
    <t>RUN FOR IT!</t>
  </si>
  <si>
    <t>快跑!</t>
  </si>
  <si>
    <t>Clear the area of all opposition.</t>
  </si>
  <si>
    <t>干掉所有敌对势力。</t>
  </si>
  <si>
    <t>STOP THEM!</t>
  </si>
  <si>
    <t>阻止他们!</t>
  </si>
  <si>
    <t>Locate &amp; free the hostages.</t>
  </si>
  <si>
    <t>scg47ea</t>
  </si>
  <si>
    <t>找到并释放人质。</t>
  </si>
  <si>
    <t>Get hostages to church</t>
  </si>
  <si>
    <t>带人质到教堂</t>
  </si>
  <si>
    <t>Signal for reinforcements</t>
  </si>
  <si>
    <t>增援的信号</t>
  </si>
  <si>
    <t>All hostages were killed.</t>
  </si>
  <si>
    <t>所有人质被杀。</t>
  </si>
  <si>
    <t>The church was destroyed.</t>
  </si>
  <si>
    <t>教堂被摧毁。</t>
  </si>
  <si>
    <t>Reinforcements arrive in 10 minutes.</t>
  </si>
  <si>
    <t>援军将在十分钟后到达。</t>
  </si>
  <si>
    <t>Bring down the Allied communications.</t>
  </si>
  <si>
    <t>摧毁盟军通讯系统。</t>
  </si>
  <si>
    <t>Destroy all remaining forces.</t>
  </si>
  <si>
    <t>摧毁所有剩余部队。</t>
  </si>
  <si>
    <t>Plans stolen... erasing all data.</t>
  </si>
  <si>
    <t>计划被偷窃... 清除所有数据。</t>
  </si>
  <si>
    <t>Power failure... backup power in 5 min.</t>
  </si>
  <si>
    <t>电力过载... 备用电源在5分钟后上线。</t>
  </si>
  <si>
    <t>Backup power online.</t>
  </si>
  <si>
    <t>备用电源上线。</t>
  </si>
  <si>
    <t>CRITICAL OVERLOAD!! MELTDOWN IN 45 MIN.</t>
  </si>
  <si>
    <t>核心已过载！将在45分钟后崩溃。</t>
  </si>
  <si>
    <t>Find &amp; steal the vehicle plans.</t>
  </si>
  <si>
    <t>找到并窃取车辆计划。</t>
  </si>
  <si>
    <t>Infiltrate the research center.</t>
  </si>
  <si>
    <t>渗透研究中心。</t>
  </si>
  <si>
    <t>Eavesdrop on the Molotov Brothers.</t>
  </si>
  <si>
    <t>窃听莫洛托夫兄弟。</t>
  </si>
  <si>
    <t>Brother! Come here! Guards report a</t>
  </si>
  <si>
    <t>兄弟! 过来! 守卫报告说刚才有一架飞机经过!</t>
  </si>
  <si>
    <t>plane passed by recently!</t>
  </si>
  <si>
    <t>飞机 "经过" 与我无关。</t>
  </si>
  <si>
    <t>Planes "passing by" don't concern me.</t>
  </si>
  <si>
    <t>你有我们客人的消息吗?</t>
  </si>
  <si>
    <t>Have you heard from our customers?</t>
  </si>
  <si>
    <t>他们要求更多的信息。</t>
  </si>
  <si>
    <t>They're asking for more information.</t>
  </si>
  <si>
    <t>他们要求太高了!</t>
  </si>
  <si>
    <t>They are getting too demanding!</t>
  </si>
  <si>
    <t>嗯。你也许是对的。让我们找个更加隐秘的地方来讨论。 过来。</t>
  </si>
  <si>
    <t>Hmm. You may be right. Let's discuss</t>
  </si>
  <si>
    <t>尤里，他们想要什么? 关于调动部队的更多信息?</t>
  </si>
  <si>
    <t>this somewhere a bit more private. Come.</t>
  </si>
  <si>
    <t>是的。他们担心军队会集结在东部边境。</t>
  </si>
  <si>
    <t>So Yuri, what did they want now? More</t>
  </si>
  <si>
    <t>你告诉斯塔罗夫斯将军--</t>
  </si>
  <si>
    <t>information on troop movements?</t>
  </si>
  <si>
    <t>等等! 那是什么?! 他不是我们的人!</t>
  </si>
  <si>
    <t>Yes. They're getting nervous about the</t>
  </si>
  <si>
    <t>发出援军信号!</t>
  </si>
  <si>
    <t>troop massings on the eastern borders.</t>
  </si>
  <si>
    <t>摧毁莫洛托夫兄弟的基地。</t>
  </si>
  <si>
    <t>You tell that General Stavros tha--</t>
  </si>
  <si>
    <t>污染盟军的水源供给。</t>
  </si>
  <si>
    <t>Hey! Who's that?! He's not one of ours!</t>
  </si>
  <si>
    <t>占领盟军的超时空传送仪。</t>
  </si>
  <si>
    <t>Signal for reinforcements!</t>
  </si>
  <si>
    <t>联系沃尔科夫!他位于东边的一个假工厂!寻找它并用科学家渗透它!</t>
  </si>
  <si>
    <t>Destroy the Molotov Brothers' base.</t>
  </si>
  <si>
    <t>阻止他!放出狗!</t>
  </si>
  <si>
    <t>Poison Allied water supply.</t>
  </si>
  <si>
    <t>丹尼尔,你这个笨蛋!你杀了狗!</t>
  </si>
  <si>
    <t>Capture Allied Chronosphere.</t>
  </si>
  <si>
    <t>取回失败!沃尔科夫已经被重新编程。摧毁他和所有盟军!</t>
  </si>
  <si>
    <t xml:space="preserve">Volkov Contacted! His location is in a </t>
  </si>
  <si>
    <t>红色警报!检测到平民的重型武器。立即向东北方去增援。重复!立即向东北方向去增援!</t>
  </si>
  <si>
    <t xml:space="preserve">Fake Factory in the East! Look for the </t>
  </si>
  <si>
    <t>本地区的平民基地位于西北角。侦测到盟军和苏联建筑。摧毁基地和所有敌方单位!</t>
  </si>
  <si>
    <t xml:space="preserve">Flares &amp; infiltrate it with scientists! </t>
  </si>
  <si>
    <t>这场战争是错误的!斯大林终会陨落!</t>
  </si>
  <si>
    <t>Stop him! Release the dogs!</t>
  </si>
  <si>
    <t>我们希望从政权中获得自由!</t>
  </si>
  <si>
    <t>Daniel, you idiot! You killed the dogs!</t>
  </si>
  <si>
    <t>我们会依靠自己。离开我们!</t>
  </si>
  <si>
    <t>Retrieval Failed! Volkov has been re-</t>
  </si>
  <si>
    <t>让我们把我们的妇女和儿童送出去!</t>
  </si>
  <si>
    <t>programmed. Destroy him and all Allies!</t>
  </si>
  <si>
    <t>在这里,他们来了。请不要攻击他们。他们只是女人和孩子!</t>
  </si>
  <si>
    <t xml:space="preserve">Red Alert! Civilian heavy weaponry </t>
  </si>
  <si>
    <t>我们是斯大林的私人卫士。我们是来确保“所有”的敌人被摧毁。别挡我们的路!</t>
  </si>
  <si>
    <t>detected. Head Northeast immediately</t>
  </si>
  <si>
    <t>请帮助我们!他们杀死了孩子。</t>
  </si>
  <si>
    <t>for reinforcements. Repeat! Head north-</t>
  </si>
  <si>
    <t>求求你们，我们不能阻止他们……</t>
  </si>
  <si>
    <t>east immediately for reinforcements!</t>
  </si>
  <si>
    <t>找到并用运输工具疏散。</t>
  </si>
  <si>
    <t>Civilian Base located in Northwest</t>
  </si>
  <si>
    <t>你已经被发现。</t>
  </si>
  <si>
    <t>corner of this region. Allied and</t>
  </si>
  <si>
    <t>囚犯已被处死。</t>
  </si>
  <si>
    <t>Soviet structures detected. Destroy</t>
  </si>
  <si>
    <t>快点离开!</t>
  </si>
  <si>
    <t>the base and all enemy units!</t>
  </si>
  <si>
    <t>数据接收和三角定位已完成。</t>
  </si>
  <si>
    <t>This war is wrong! Down with Stalin!</t>
  </si>
  <si>
    <t>控制中心位于东南方。找到并摧毁中心!</t>
  </si>
  <si>
    <t>We wish freedom from the Regime!</t>
  </si>
  <si>
    <t>M.A.D.坦克即将爆炸!</t>
  </si>
  <si>
    <t>We stand on our own.  Leave us be!</t>
  </si>
  <si>
    <t>毁灭小镇!毁灭一切!</t>
  </si>
  <si>
    <t>Let us send out our women and children!</t>
  </si>
  <si>
    <t>摧毁研究中心</t>
  </si>
  <si>
    <t xml:space="preserve">Here they come. Please do not attack </t>
  </si>
  <si>
    <t>目标失败!立刻放弃任务!</t>
  </si>
  <si>
    <t>them. They are only women and children!</t>
  </si>
  <si>
    <t>入侵警报!释放狗!</t>
  </si>
  <si>
    <t>We are Stalin's personal guard.  We are</t>
  </si>
  <si>
    <t>沃尔科夫定位与重编程失败，但现在他不稳定，已经开始不分敌我地攻击任何人。消灭他!</t>
  </si>
  <si>
    <t>here to insure that "ALL" of the enemy</t>
  </si>
  <si>
    <t>清理道路!</t>
  </si>
  <si>
    <t>is destroyed. Do Not Get In Our Way!</t>
  </si>
  <si>
    <t>摧毁潜艇基地。</t>
  </si>
  <si>
    <t>Help us Please! They are killing kids.</t>
  </si>
  <si>
    <t>别让导弹潜艇逃跑!</t>
  </si>
  <si>
    <t>Please, we cannot stop them.........</t>
  </si>
  <si>
    <t>渗透生物研究设施。</t>
  </si>
  <si>
    <t>Locate &amp; evacuate with the transport.</t>
  </si>
  <si>
    <t>谢谢你！我会来帮你进城!</t>
  </si>
  <si>
    <t>You've been detected.</t>
  </si>
  <si>
    <t>等等，有个巡逻队正从这边过来。</t>
  </si>
  <si>
    <t>Prisoners executed.</t>
  </si>
  <si>
    <t>这边走!快点!</t>
  </si>
  <si>
    <t>Hurry and leave!</t>
  </si>
  <si>
    <t>现在走是安全的。我们走吧。</t>
  </si>
  <si>
    <t>Data recieved &amp; Triangulation complete.</t>
  </si>
  <si>
    <t>跟我来!</t>
  </si>
  <si>
    <t xml:space="preserve">Location of control center is in the </t>
  </si>
  <si>
    <t>恢复车辆。</t>
  </si>
  <si>
    <t xml:space="preserve">southeast. Look for the flares &amp; </t>
  </si>
  <si>
    <t>找到并修复盟军前哨。</t>
  </si>
  <si>
    <t>destroy the center!</t>
  </si>
  <si>
    <t>找到并撤离狄米崔医生。</t>
  </si>
  <si>
    <t>Mad Tank detonation imminent!</t>
  </si>
  <si>
    <t>渗透到雷达球。</t>
  </si>
  <si>
    <t xml:space="preserve">DESTROY THE TOWN! KILL EVERYTHING! </t>
  </si>
  <si>
    <t>摧毁雷达球，控制地对空导弹塔。</t>
  </si>
  <si>
    <t>Destroy Research Center</t>
  </si>
  <si>
    <t>摧毁这两个导弹发射井。</t>
  </si>
  <si>
    <t>Objective Destroyed! Abort Mission Now!</t>
  </si>
  <si>
    <t>Intruder Alert! Release the dogs!</t>
  </si>
  <si>
    <t>Volkov located &amp; reprogramming aborted,</t>
  </si>
  <si>
    <t xml:space="preserve">but he is now unstable and is attacking </t>
  </si>
  <si>
    <t xml:space="preserve">anyone &amp; everyone. Eliminate him! </t>
  </si>
  <si>
    <t>Clear the way!</t>
  </si>
  <si>
    <t>Destroy Sub Pen.</t>
  </si>
  <si>
    <t>Don't let the Missile Subs escape!</t>
  </si>
  <si>
    <t>Infiltrate Bio-Research facility.</t>
  </si>
  <si>
    <t>Thank you! I'll help you get into town!</t>
  </si>
  <si>
    <t>谢谢,我会给你带路！</t>
  </si>
  <si>
    <t>Uh oh, a patrol is coming this way.</t>
  </si>
  <si>
    <t>巡逻队从这边来了。</t>
  </si>
  <si>
    <t>Come this way! Hurry!</t>
  </si>
  <si>
    <t>快来这边！</t>
  </si>
  <si>
    <t>It's safe to move now. Let's go.</t>
  </si>
  <si>
    <t>安全了,走吧.</t>
  </si>
  <si>
    <t>Follow me!</t>
  </si>
  <si>
    <t>跟着我!</t>
  </si>
  <si>
    <t>Powering up vehicle.</t>
  </si>
  <si>
    <t>Find and repair Allied outpost.</t>
  </si>
  <si>
    <t>Find and evacuate Dr. Demetri.</t>
  </si>
  <si>
    <t>Infiltrate the Radar Dome.</t>
  </si>
  <si>
    <t>Destroy the Radar Domes that control</t>
  </si>
  <si>
    <t>the SAM Sites.</t>
  </si>
  <si>
    <t>Destroy the two missile silos.</t>
  </si>
  <si>
    <t>代码</t>
  </si>
  <si>
    <t>作者</t>
  </si>
  <si>
    <t>[SCG01EA.INI]</t>
  </si>
  <si>
    <t>f8 2e fa fb 2e fc 00</t>
  </si>
  <si>
    <t>最长字段范围</t>
  </si>
  <si>
    <t>1=Rescue Einstein from the Headquarters inside this Soviet complex. Once</t>
  </si>
  <si>
    <t>营救 爱因斯坦 , 让 爱因斯坦 搭乘直升机撤离 .</t>
  </si>
  <si>
    <t>ff f8 2c fe f8 fd 2e</t>
  </si>
  <si>
    <t xml:space="preserve">2=found, evacuate him via the helicopter at the signal flare. Einstein and </t>
  </si>
  <si>
    <t>爱因斯坦 . 谭雅 必须存活 , 小心特斯拉线圈,摧毁电厂它们会离线 .</t>
  </si>
  <si>
    <t>f8 2e fa fb 2e 00 00</t>
  </si>
  <si>
    <t>你必须把爱因斯坦从这个苏联复合基地的总部救出来。一旦找到他，就让他登上位于信号弹附近的直升机来撤离。必须不惜一切代价让爱因斯坦和谭雅活着。当心苏联的电磁线圈。你可以直接让谭雅摧毁西边的发电厂从而让它们离线。</t>
  </si>
  <si>
    <t>3=Tanya must be kept alive at all costs. Beware the Soviet's Tesla Coils.</t>
  </si>
  <si>
    <t>fc 2e</t>
  </si>
  <si>
    <t>4=Direct Tanya to destroy the westmost power plants to take them off-line.</t>
  </si>
  <si>
    <t>[SCG02EA.INI]</t>
  </si>
  <si>
    <t>1=A critical supply convoy is due through this area in 25 minutes, but</t>
  </si>
  <si>
    <t>我们的一个重要补给车队将在25分钟后通过这个地区，但是苏联军队已经封锁了这个地方的道路。除非你能将这个地方清理干净，否则这些补给车队将永远无法到前面去。车队将会从西北来，记住，兵贵神速。</t>
  </si>
  <si>
    <t>2=Soviet forces have blocked the road in several places. Unless you can</t>
  </si>
  <si>
    <t>25分钟后补给车队将通过此地,但苏军封锁了道路</t>
  </si>
  <si>
    <t>32 35 f6 2c</t>
  </si>
  <si>
    <t>3=clear them out, those supplies will never make it to the front. The</t>
  </si>
  <si>
    <t>为车队清除障碍,车队将从西北方来,记住,兵贵神速</t>
  </si>
  <si>
    <t>f7 2c f5 2e</t>
  </si>
  <si>
    <t>4=convoy will come from the northwest, and time is short so work quickly.</t>
  </si>
  <si>
    <t>[SCG03EA.INI]</t>
  </si>
  <si>
    <t>1=LANDCOM 16 HQS.@TOP SECRET.@TO: FIELD COMMANDER A9@@INTELLIGENCE</t>
  </si>
  <si>
    <t xml:space="preserve">来自蓝港16总部.
</t>
  </si>
  <si>
    <t>f1 2e</t>
  </si>
  <si>
    <t>来自蓝港16总部。@最高机密。@送至: 战地指挥官A9。@@我们的情报部门侦察到你位于的区域正有着大量苏军行动。附近的桥梁将会是苏联行动的关键。尽快消灭所有的桥梁。谭雅将会协助你。不惜一切代价让她活着。@@批准代码:1612.@@传输结束。</t>
  </si>
  <si>
    <t>2=RECON SHOWS HEAVY SOVIET MOVEMENT IN YOUR AREA. NEARBY BRIDGES ARE</t>
  </si>
  <si>
    <t>绝密.</t>
  </si>
  <si>
    <t>f0 2e</t>
  </si>
  <si>
    <t>3=KEY TO SOVIET ADVANCEMENT. DESTROY ALL BRIDGES ASAP. TANYA WILL ASSIST.</t>
  </si>
  <si>
    <t>送至:战地指挥官A9</t>
  </si>
  <si>
    <t>ef 41 39</t>
  </si>
  <si>
    <t>4=KEEP HER ALIVE AT ALL COSTS.@@CONFIRMATION CODE 1612.@@TRANSMISSION ENDS.</t>
  </si>
  <si>
    <t>当前区域苏军活动频繁 , 破坏所有桥梁,以阻止他们 .</t>
  </si>
  <si>
    <t>ee 2c f2 2e</t>
  </si>
  <si>
    <t>谭雅 会协助你 , 谭雅 必须存活 .</t>
  </si>
  <si>
    <t>fa ed 2c fa fb 2e 00</t>
  </si>
  <si>
    <t>批准代号:1612.</t>
  </si>
  <si>
    <t>ec 3a 31 36 31 32 2e</t>
  </si>
  <si>
    <t>传输结束.</t>
  </si>
  <si>
    <t>eb 2e</t>
  </si>
  <si>
    <t>[SCG03EB.INI]</t>
  </si>
  <si>
    <t>[SCG04EA.INI]</t>
  </si>
  <si>
    <t>1=Soviet forces are trying to retake the pass you cleared for our convoys.</t>
  </si>
  <si>
    <t>苏联军队正试图夺回你之前为我们车队清理出的道路。不要让这种事发生。守住道路，阻止苏联占领这一重要地区。摧毁这个地区的所有苏联单位和建筑物。</t>
  </si>
  <si>
    <t xml:space="preserve">2=Don't let this happen. Hold the pass and prevent the Soviets from </t>
  </si>
  <si>
    <t>苏 军 正试图夺回清理出的道路.守住道路.</t>
  </si>
  <si>
    <t>16 84 e9 2e</t>
  </si>
  <si>
    <t>3=taking this vital area. Destroy all Soviet units and buildings in</t>
  </si>
  <si>
    <t>全歼敌 军 .</t>
  </si>
  <si>
    <t>ea 84 2e</t>
  </si>
  <si>
    <t>4=this region.</t>
  </si>
  <si>
    <t>[SCG05EA.INI]</t>
  </si>
  <si>
    <t>1=Rescue Tanya. Your spy can move past any enemy unit, except dogs,</t>
  </si>
  <si>
    <t>救援谭雅。你的间谍可以在不被敌人发现的情况下经过任何敌人单位，除了狗。他将会进入位于附近一个苏联基地的武器工厂来劫持一辆卡车，并营救谭雅。在谭雅的帮助下，摧毁岛上的防空系统，然后支奴干直升机就会去救援她。最后，摧毁所有剩下的苏联建筑和单位。</t>
  </si>
  <si>
    <t>2=without being detected. Direct him into the weapons factory located</t>
  </si>
  <si>
    <t>营救 谭雅 . 间谍 不会被除了狗以外的敌军发现 .</t>
  </si>
  <si>
    <t>ff fa 2E e6 e8 2E</t>
  </si>
  <si>
    <t>3=at a nearby Soviet Base where he will hijack a truck and free Tanya.</t>
  </si>
  <si>
    <t>让 间谍 潜入兵工厂 , 劫持卡车 , 营救 谭雅.</t>
  </si>
  <si>
    <t>fe e6 e3 e5 2E e7 2c ff fa 2e 00 00 00 00</t>
  </si>
  <si>
    <t>4=With Tanya's help, take out the air defenses on the island and a Chinook</t>
  </si>
  <si>
    <t>让 谭雅 摧毁防空导弹 , 搭乘直升机撤离 .</t>
  </si>
  <si>
    <t>fe fa bb e4 2c fd 2E</t>
  </si>
  <si>
    <t>5=will arrive to rescue her. Then destroy all remaining Soviet buildings</t>
  </si>
  <si>
    <t>ea 84 2e 00 00 00 00</t>
  </si>
  <si>
    <t>6=and units.</t>
  </si>
  <si>
    <t>[SCG05EB.INI]</t>
  </si>
  <si>
    <t>[SCG05EC.INI]</t>
  </si>
  <si>
    <t>[SCG06EA.INI]</t>
  </si>
  <si>
    <t>1=Priority One is to establish a base and get your spy into one of the</t>
  </si>
  <si>
    <t>你的首要任务是建立一个基地，并让你的间谍进入位于海湾对面的苏联科技中心。关于铁幕的数据就在那里，我们需要它。一旦你得到数据，完成你剩余的任务…毁灭一切。</t>
  </si>
  <si>
    <t>2=Soviet tech centers in the base across the gulf. Data on the Iron Curtain</t>
  </si>
  <si>
    <t>建立 基地 , 让 间谍 潜入 苏 军 科技 中心 窃取铁幕数据</t>
  </si>
  <si>
    <t>df b7 2C fe e6 e3 e0 e1 e2 2e</t>
  </si>
  <si>
    <t>3=is in there and we need it. Once you get the data complete your mission...</t>
  </si>
  <si>
    <t>ea 84 2E 00 00 00 00</t>
  </si>
  <si>
    <t>4=wipe out everything.</t>
  </si>
  <si>
    <t>[SCG06EB.INI]</t>
  </si>
  <si>
    <t>[SCG07EA.INI]</t>
  </si>
  <si>
    <t>1=LANDCOM 16 HQS.@TOP SECRET.@TO: FIELD COMMANDER A9@@INTERCEPTION OF SOVIET</t>
  </si>
  <si>
    <t xml:space="preserve">来自蓝港16总部 .
</t>
  </si>
  <si>
    <t>f1 2e 00 00 00 00 00</t>
  </si>
  <si>
    <t>来自蓝港16总部。@最高机密。@送至: 战地指挥官A9。@@我们拦截的苏联情报表明他们的铁幕研究已经由于间谍活动而推迟了。干得好，指挥官!@@情报也追查到了苏联在博恩霍尔姆的秘密基地。调查那里与铁幕研究的可能联系。占领雷达中心并摧毁潜艇生产基地。@@批准代码:1138.@@传输结束。</t>
  </si>
  <si>
    <t>2=COMMUNIQUE INDICATES THEIR IRON CURTAIN RESEARCH WAS SET BACK BY</t>
  </si>
  <si>
    <t>绝密 .</t>
  </si>
  <si>
    <t>f0 2e 00 00 00 00 00</t>
  </si>
  <si>
    <t>3=ESPIONAGE. EXCELLENT WORK, COMMANDER!@@COMMUNIQUE WAS TRACED BACK TO</t>
  </si>
  <si>
    <t>送至:战地指挥官 A 9 .</t>
  </si>
  <si>
    <t>ef 41 39 2E 00 00 00</t>
  </si>
  <si>
    <t>4=SECRET SOVIET BASE IN BORNHOLM. INVESTIGATE POSSIBLE CONNECTION WITH IRON</t>
  </si>
  <si>
    <t>间谍 减缓了苏军铁幕的研究,干得好.情报显示一</t>
  </si>
  <si>
    <t>e6 de 00 00 00 00 00</t>
  </si>
  <si>
    <t>5=CURTAIN RESEARCH. CAPTURE RADAR CENTER AND DESTROY SUB PRODUCTION</t>
  </si>
  <si>
    <t>座基地可能也在研究铁幕 , 占领雷达站 , 摧毁潜艇坞 .</t>
  </si>
  <si>
    <t>b7 dd 2C bd dc 2C bb db 2e</t>
  </si>
  <si>
    <t>6=CAPABILITY.@@CONFIRMATION CODE 1138.@@TRANSMISSION ENDS.</t>
  </si>
  <si>
    <t>批准代号 : 1 1 3 8 .</t>
  </si>
  <si>
    <t>ec 3A 31 31 33 38 2E</t>
  </si>
  <si>
    <t>传输结束 .</t>
  </si>
  <si>
    <t>eb 2E 00 00 00 00 00</t>
  </si>
  <si>
    <t>[SCG08EA.INI]</t>
  </si>
  <si>
    <t>1=Our latest technology, the Chronosphere, is housed in this research</t>
  </si>
  <si>
    <t>我们最新的科技，超时空传送仪，已经被安置在了这个研究站。你的计时器正表示着完成重要实验的规定时间。苏联人已经知道了这一科技，并准备进攻。你必须保护超时空传送仪和先进技术研究中心，同时确保基地在规定的时间内充满电力。否则，一切都将化为乌有!</t>
  </si>
  <si>
    <t>2=station. The timer represents the appointed time for the completion of a</t>
  </si>
  <si>
    <t>时空传送器进入研发倒计时,苏军准备大举进攻.</t>
  </si>
  <si>
    <t>d7 2E 00 00 00 00 00</t>
  </si>
  <si>
    <t>3=vital experiment. The Soviets have learned of this and are moving in.</t>
  </si>
  <si>
    <t>保护科技中心和时空传送器,并保证他们的供电.</t>
  </si>
  <si>
    <t>d6 2E 00 00 00 00 00</t>
  </si>
  <si>
    <t>4=Protect the Chronosphere and the Advanced-Tech research center. Make sure</t>
  </si>
  <si>
    <t>5=the base is fully powered at the appointed time. If not, all will be lost!</t>
  </si>
  <si>
    <t>[SCG08EB.INI]</t>
  </si>
  <si>
    <t>[SCG09EA.INI]</t>
  </si>
  <si>
    <t>1=One of Stalin's top atomic strategists, Vladimir Kosygin, wishes to</t>
  </si>
  <si>
    <t>斯大林的顶尖原子能战略家之一，弗拉基米尔·柯西金想叛变。他对斯大林的原子战略的了解对我们来说是无价之宝。我们希望把他从他驻扎的里加复合基地“挖”出来。@@使用间谍潜入苏联指挥中心并联系科希金。一旦他离开了大楼，你可以动用任何方式把他带回你的基地。</t>
  </si>
  <si>
    <t>2=defect. His knowledge of Stalin's atomic strategies is invaluable to us.</t>
  </si>
  <si>
    <t>斯大林的顶尖原子能战略家之一.弗拉基米尔.柯</t>
  </si>
  <si>
    <t>d3 00 00 00 00 00 00</t>
  </si>
  <si>
    <t>3=We wish to "extract" him from the Riga compound, where he is stationed.</t>
  </si>
  <si>
    <t>西金想叛变.他了解的我们来说是无价之宝.把他</t>
  </si>
  <si>
    <t>d2 00 00 00 00 00 00</t>
  </si>
  <si>
    <t>4=@@Use a spy to infiltrate the Soviet command center and contact Kosygin.</t>
  </si>
  <si>
    <t>"挖"过来.</t>
  </si>
  <si>
    <t>d1 2E 00 00 00 00 00</t>
  </si>
  <si>
    <t xml:space="preserve">5=Once he is out of the building, get him back to your base any way you </t>
  </si>
  <si>
    <t>让间谍潜入苏军指挥中心,将科西金带回基地.</t>
  </si>
  <si>
    <t>fe e6 e3 d5 e1 2C d4 b7 2e</t>
  </si>
  <si>
    <t>6=can.</t>
  </si>
  <si>
    <t>[SCG09EB.INI]</t>
  </si>
  <si>
    <t>3=We will extract him from the Riga compound where he is stationed.</t>
  </si>
  <si>
    <t xml:space="preserve">5=Once he is out of the building, guide him back to your base any way you </t>
  </si>
  <si>
    <t>[SCG10EA.INI]</t>
  </si>
  <si>
    <t>1=Kosygin has indicated that this is the site of Stalin's main atomic</t>
  </si>
  <si>
    <t>柯西金表示，这里是斯大林的主要原子武器工厂所在地。在接近苏联基地时千万要小心——我们还不知道有没有任何原子弹已经武器化。摧毁核设施，然后摧毁所有现存的核武器。</t>
  </si>
  <si>
    <t>2=weapons plant. Use extreme care in approaching the Soviet base --</t>
  </si>
  <si>
    <t>柯西金表示,这里是核武器工厂所在地.在接近 苏 军 基地</t>
  </si>
  <si>
    <t>cd d0 16 84 b7 00 00</t>
  </si>
  <si>
    <t>3=we don't know if any atomic bombs are armed yet. Take the</t>
  </si>
  <si>
    <t>时千万要小心,我们不知道是否有核武器.</t>
  </si>
  <si>
    <t>cf 2E 00 00 00 00 00</t>
  </si>
  <si>
    <t>4=facility off-line and then destroy any atomic weapons that exist.</t>
  </si>
  <si>
    <t>摧毁核设施,然后摧毁所有现存的核武器.</t>
  </si>
  <si>
    <t>bb cb 2E 00 00 00 00</t>
  </si>
  <si>
    <t>[SCG10EB.INI]</t>
  </si>
  <si>
    <t>1=Now that the complex has been infiltrated, the launch control centers must</t>
  </si>
  <si>
    <t>现在苏联复式基地已经被渗透，我们必须让发射控制中心停用。让你的工程师去占领中心，并在导弹击中目标之前将其无效化。如果敌军的技术员还活着，他们可以帮助我们找到控制中心。</t>
  </si>
  <si>
    <t>2=be deactivated. Get your engineers to the control centers and deactivate</t>
  </si>
  <si>
    <t>已渗透入苏军基地.在导弹发射前让工程师将其</t>
  </si>
  <si>
    <t>b5 ca fe cc 00 00 00 00</t>
  </si>
  <si>
    <t>3=them before the missiles reach their targets.@@Enemy technicians can help</t>
  </si>
  <si>
    <t>关闭.跟着敌军的技术人员就可以找到控制中心.</t>
  </si>
  <si>
    <t>c9 c8 e1 2e 00 00 00</t>
  </si>
  <si>
    <t>4=in locating the control centers if they are kept alive.</t>
  </si>
  <si>
    <t>[SCG11EA.INI]</t>
  </si>
  <si>
    <t>1=Our assault on the USSR is underway, although our efforts are being</t>
  </si>
  <si>
    <t>我们对苏联的进攻正在进行中，但我们的努力正受到苏联大量装甲部队的阻碍。为了解决这个问题，我们需要向伏尔加河上游移动战舰，但是在伏尔加格勒附近仍有一个障碍，你必须解决它，这样我们的军舰才能进入伏尔加河上游。祝你好运。</t>
  </si>
  <si>
    <t>2=hindered by large pockets of soviet armor. To counter this we need to</t>
  </si>
  <si>
    <t>苏 军 装甲部队阻碍了我们,我们需要海上增援.伏</t>
  </si>
  <si>
    <t>16 84 c6 00 00 00 00</t>
  </si>
  <si>
    <t>3=move warships up the Volga river, but there is a bottleneck near</t>
  </si>
  <si>
    <t>尔加格勒有一个要塞,解决它,让军舰前进,好运.</t>
  </si>
  <si>
    <t>c5 2E 00 00 00 00 00</t>
  </si>
  <si>
    <t>4=Volograd which you must clear so our naval vessels can move in.</t>
  </si>
  <si>
    <t>5=Good Luck.</t>
  </si>
  <si>
    <t>[SCG11EB.INI]</t>
  </si>
  <si>
    <t>[SCG12EA.INI]</t>
  </si>
  <si>
    <t>1=Rumors abound that the Soviet Iron Curtain is nearing completion. In</t>
  </si>
  <si>
    <t>苏 军 铁幕即将完,并且计划升级.占领 全部 科技 中心</t>
  </si>
  <si>
    <t>16 84 c4 bd c1 e0 e1</t>
  </si>
  <si>
    <t>关于苏联铁幕即将完工的传言已经是满天飞。此外，苏联的一种更强大的武器也在研制中。有一个研究机构比其他研究机构更受保护——找出原因。占领所有的技术中心，并摧毁任何你遇到的铁幕原型。@我们新开发的长弓直升机应该能够协助你进攻。</t>
  </si>
  <si>
    <t>2=addition, an even more powerful version of that weapon is also in the</t>
  </si>
  <si>
    <t>找到那个主要的 . 摧毁铁幕原型 .</t>
  </si>
  <si>
    <t>c3 2e bb c0 2e 00 00</t>
  </si>
  <si>
    <t>3=works. One research facility is more protected than the rest - find out</t>
  </si>
  <si>
    <t>新开发的长弓直升机应该能够协助你 .</t>
  </si>
  <si>
    <t>c2 2e 00 00 00 00 00</t>
  </si>
  <si>
    <t>4=why. Capture all technology centers, and destroy any</t>
  </si>
  <si>
    <t>5=Iron Curtain prototype that you encounter.@Our newly developed Longbow</t>
  </si>
  <si>
    <t>6=Helicopter should be able to assist your attacks.</t>
  </si>
  <si>
    <t>来自蓝港16总部.</t>
  </si>
  <si>
    <t>[SCG13EA.INI]</t>
  </si>
  <si>
    <t>1=LANDCOM 16 HQS.@TOP SECRET.@TO: FIELD COMMANDER A9@@CONGRATULATIONS.</t>
  </si>
  <si>
    <t>送至: 战地指挥官A9</t>
  </si>
  <si>
    <t>ef 41 39 00 00 00 00</t>
  </si>
  <si>
    <t>1=来自蓝港16总部。@最高机密。@送至: 战地指挥官A9。@@祝贺你。占领的科技中心显示了一组地下武器设施。现在，你需要在所有发电机上放置炸药。产生的爆炸应该可以销毁设施。@务必在使用神经毒气之前离开。@@传输结束。</t>
  </si>
  <si>
    <t>2=CAPTURING TECH CENTERS HAS REVEALED AN UNDERGROUND WEAPONS FACILITY.</t>
  </si>
  <si>
    <t>占领 全部 科技 中心 后显示了一组地下武器设施 .</t>
  </si>
  <si>
    <t>bd c1 e0 e1 bf 2e 00</t>
  </si>
  <si>
    <t>3=PLACE EXPLOSIVE CHARGES ON ALL GENERATORS. RESULTING EXPLOSIONS SHOULD</t>
  </si>
  <si>
    <t>摧毁 全部 发电机.在毒气溢出之前离开.</t>
  </si>
  <si>
    <t>bb c1 be 2e b6 2e 00</t>
  </si>
  <si>
    <t>4=DESTROY FACILITY.@GET OUT BEFORE NERVE GAS IS USED.@@TRANSMISSION ENDS.</t>
  </si>
  <si>
    <t>eb 2e 00 00 00 00 00</t>
  </si>
  <si>
    <t>[SCG14EA.INI]</t>
  </si>
  <si>
    <t>1=This is it -- the final confrontation! The Soviets have nowhere to run</t>
  </si>
  <si>
    <t>最后一战!</t>
  </si>
  <si>
    <t>ba 21 00000000000000</t>
  </si>
  <si>
    <t>这就是了――最后一战!苏联人现在无处可逃。唯一剩下任务的就是推翻苏维埃政权。摧毁一切，确保没有人取代斯大林的位置。绝不懊悔。绝不怜悯。绝不同情。绝不。</t>
  </si>
  <si>
    <t>2=now. The only thing that remains is to topple the Soviet seat of power.</t>
  </si>
  <si>
    <t>苏 军 已无处可逃.推翻苏维埃政权.</t>
  </si>
  <si>
    <t>16 84 b5 b9 2e000000</t>
  </si>
  <si>
    <t>3=Destroy everything to make sure that no one takes Stalin's place.</t>
  </si>
  <si>
    <t>摧毁 一切 , 确保没人接替斯大林的位置 .</t>
  </si>
  <si>
    <t>bb c1 2c b8 2e 00 00</t>
  </si>
  <si>
    <t>4=No sorrow. No pity. No remorse.</t>
  </si>
  <si>
    <t>绝不后悔.绝不怜悯.绝不同情.</t>
  </si>
  <si>
    <t>[SCU01EA.INI]</t>
  </si>
  <si>
    <t>1=A pitiful excuse for resistance has blockaded itself in this village.</t>
  </si>
  <si>
    <t>这个镇子的村民抗命不遵,必须杀一儆百 .</t>
  </si>
  <si>
    <t>ff 2e</t>
  </si>
  <si>
    <t>在这个村子里，居民反抗的一个可怜借口已经被查出了。斯大林决定以身作则。杀了他们，毁灭他们的家。你将可以用雅克攻击机来教训这些叛乱分子。</t>
  </si>
  <si>
    <t>2=Stalin has decided to make an example of them. Kill them all and destroy</t>
  </si>
  <si>
    <t>消灭民兵及村镇 , 用雅克战机教训他们 .</t>
  </si>
  <si>
    <t>e7 2c fd 2e</t>
  </si>
  <si>
    <t>3=their homes. You will have Yak aircraft to use in teaching these rebels</t>
  </si>
  <si>
    <t>4=a lesson.</t>
  </si>
  <si>
    <t>[SCU02EA.INI]</t>
  </si>
  <si>
    <t>1=Tomorrow, the attack on Germany begins, but today, we must protect our</t>
  </si>
  <si>
    <t>明天对德国的进攻正式开始,保护好指挥中心 .</t>
  </si>
  <si>
    <t>fc 2e 00 00</t>
  </si>
  <si>
    <t>明天，对德国的攻击就会开始，但是今天，我们必须保护我们的设施不受盟军的攻击。不惜一切代价保护指挥中心，并摧毁任何你可能发现的盟军防御工事。</t>
  </si>
  <si>
    <t>2=facility from Allied attacks. Keep the Command Center intact at all</t>
  </si>
  <si>
    <t>全歼敌军 .</t>
  </si>
  <si>
    <t>fb ba 2c ea 84 2e</t>
  </si>
  <si>
    <t>3=costs, and destroy any Allied fortification you might find.</t>
  </si>
  <si>
    <t>[SCU02EB.INI]</t>
  </si>
  <si>
    <t>[SCU03EA.INI]</t>
  </si>
  <si>
    <t>1=An Allied spy has bypassed our security, damaged our base, and is now</t>
  </si>
  <si>
    <t>"杀掉盟军间谍",平民会帮助他,小心陷阱</t>
  </si>
  <si>
    <t>fa 15 84 e6 2c f8 2e</t>
  </si>
  <si>
    <t>盟军的间谍已经绕过了我们的封锁，损坏了我们的基地，现在他正在试图逃跑。使用你的攻击狗追踪并消灭他。平民会帮助间谍并会为你的人设下陷阱。如果间谍从你的手中逃走了，你也别想活。</t>
  </si>
  <si>
    <t>2=seeking to escape. Use your attack dogs to track him down and exterminate</t>
  </si>
  <si>
    <t>3=him. The civilians are aiding the spy and will have set traps for your</t>
  </si>
  <si>
    <t>4=men. If the spy escapes you, your life is forfeit.</t>
  </si>
  <si>
    <t>[SCU04EA.INI]</t>
  </si>
  <si>
    <t>1=The Allied base in this region is proving to be problematic. Your mission</t>
  </si>
  <si>
    <t>这个地区的盟军基地有很大的疑点。你的任务是摧毁它，这样我们就能开始在这个地区调动军队。注意，当他们开始通讯时，他们就能够召唤沉重的增援部队。破坏他们的通讯，这样他们应该更容易被消灭。</t>
  </si>
  <si>
    <t>2=is to take it out so that we can begin to move forces through this area.</t>
  </si>
  <si>
    <t>破坏通讯</t>
  </si>
  <si>
    <t>f7 f6 2c 15 84 f5 2c 02 f4 12 2e 00</t>
  </si>
  <si>
    <t>3=As long as they have communications they will be able to call upon heavy</t>
  </si>
  <si>
    <t>4=reinforcements.  Crush their communications, and they should be easier to</t>
  </si>
  <si>
    <t>5=remove.</t>
  </si>
  <si>
    <t>[SCU04EB.INI]</t>
  </si>
  <si>
    <t>[SCU05EA.INI]</t>
  </si>
  <si>
    <t>1=Khalkis island contains a large quantity of ore that we need. The</t>
  </si>
  <si>
    <t>占领 哈尔基斯岛 , 哈尔基斯岛 矿藏丰富 .</t>
  </si>
  <si>
    <t>bd f3 2c f3 f2 2e 00 00 00 00 00 00</t>
  </si>
  <si>
    <t>卡利基斯岛含有大量我们需要的矿石。盟军已经掌握了我们的计划，并也打算在那里建立自己的基地。确保他们终将失败。另外，你需要占领他们的雷达中心，这样我们就能跟踪盟军在这一地区的活动。</t>
  </si>
  <si>
    <t>2=Allies are well aware of our plans, and intend to establish their own</t>
  </si>
  <si>
    <t>盟 军 也打算在那里 建立 基地 . 别 让 盟 军 得逞</t>
  </si>
  <si>
    <t>15 84 f1 df b7 2e f0 fe 15 84 ef 2e</t>
  </si>
  <si>
    <t>3=base there. See to it that they fail. In addition, capture their radar</t>
  </si>
  <si>
    <t>占领 雷达站 以便追踪 盟 军 .</t>
  </si>
  <si>
    <t>bd dc ee 15 84 2e 00 00 00 00 00 00</t>
  </si>
  <si>
    <t>4=center so we can track Allied activity in this area.</t>
  </si>
  <si>
    <t>[SCU06EA.INI]</t>
  </si>
  <si>
    <t>1=There is a special cargo that needs to be transported to a nearby</t>
  </si>
  <si>
    <t>护送卡车到对岸 , 盟 军 可能会 破坏 桥梁 .</t>
  </si>
  <si>
    <t>ed d5 d1 2c 15 84 ec f7 eb 2e 00 00</t>
  </si>
  <si>
    <t>有一种特殊的货物需要运往位于东北的苏联基地。你需要确保卡车完好无损地到达目的地。沿途有一座桥，盟军很有可能已经摧毁了它。如果是这样的话，使用你可以动用的所有海军部队。我们的攻击潜艇将使你发现的任何盟军船只都无法完成任务。</t>
  </si>
  <si>
    <t>2=Soviet base in the northeast. Make sure the trucks reach their</t>
  </si>
  <si>
    <t>用潜艇消灭 盟 军 船只 .</t>
  </si>
  <si>
    <t>fe e9 15 84 e8 2e</t>
  </si>
  <si>
    <t>3=destination intact. Along the way, there is a bridge which the Allies</t>
  </si>
  <si>
    <t>4=may have destroyed. If so, use the Naval options at your disposal. Our</t>
  </si>
  <si>
    <t xml:space="preserve">5=attack subs will make short work of any Allied boats you discover. </t>
  </si>
  <si>
    <t>[SCU06EB.INI]</t>
  </si>
  <si>
    <t>4=may have destroyed. If so, use the Navy at your disposal. Our attack</t>
  </si>
  <si>
    <t>5=subs will make short work of any Allied boats you discover.</t>
  </si>
  <si>
    <t>[SCU07EA.INI]</t>
  </si>
  <si>
    <t>1=The Allies have infiltrated one of our nuclear reactors! They</t>
  </si>
  <si>
    <t>盟 军 入侵了反应堆核心 , 30分钟后反应堆核心后将爆炸</t>
  </si>
  <si>
    <t>15 84 e2 e0 2c 33 30 db e0 da 2e 00</t>
  </si>
  <si>
    <t>盟军已经渗透了我们的核子反应堆！他们已经篡改了核心，30分钟内，危机就会爆发。他们绝对不会成功!进入基地并找到剩下的技术员，并让他们进入4座冷却站,这样他们就可以激活它们，然后激活主计算机。安全系统已经被武装起来，所以务必要小心。杀死任何你发现的盟军。</t>
  </si>
  <si>
    <t>2=have tampered with the core so that a meltdown is imminent within</t>
  </si>
  <si>
    <t>找到并营救工程师 , 让他们激活防御系统 .</t>
  </si>
  <si>
    <t>de e5 2c fe e5 e4 e3 dd 2e 00 00 00</t>
  </si>
  <si>
    <t>3=30 minutes. They must not succeed! Enter the base and find any remaining</t>
  </si>
  <si>
    <t>fe e5 e1 f9 e0 2e 00 00 00 00 00 00</t>
  </si>
  <si>
    <t>4=technicians. Guide them to the 4 coolant stations so they can activate</t>
  </si>
  <si>
    <t>5=them, then activate the main computer. The security systems have been</t>
  </si>
  <si>
    <t>6=armed so beware. Kill any Allies you find.</t>
  </si>
  <si>
    <t>[SCU08EA.INI]</t>
  </si>
  <si>
    <t>1=We have detected Allied activity on Elba island. The Allies plan to use</t>
  </si>
  <si>
    <t>盟 军 占领 了厄尔巴岛并准备发动进攻 .</t>
  </si>
  <si>
    <t>15 84 bd d8 2e 00 00 00 00 00 00 00</t>
  </si>
  <si>
    <t>我们在厄尔巴岛发现了盟军的活动。盟军计划使用这个岛发动对苏联帝国的攻击。您必须确保这座岛不再由盟军控制。@@毁灭岛上及周边的所有的盟军单位。当地居民已经不出意料地帮助了盟友。帮助敌人只有一种惩罚——死亡。</t>
  </si>
  <si>
    <t>2=this island to stage an attack on the Soviet Empire. You must ensure</t>
  </si>
  <si>
    <t>当地居民也协助 盟军 , 全歼敌军 .</t>
  </si>
  <si>
    <t>d7 15 84 2c ea 84 2e 00 00 00 00 00</t>
  </si>
  <si>
    <t>3=that the island ceases to be under Allied control.@@Destroy all Allied</t>
  </si>
  <si>
    <t>4=units on and around the island. The local population has been aiding the</t>
  </si>
  <si>
    <t>5=Allies as well. There is only one punishment for helping the enemy - Death.</t>
  </si>
  <si>
    <t>[SCU08EB.INI]</t>
  </si>
  <si>
    <t>[SCU09EA.INI]</t>
  </si>
  <si>
    <t>1=The Allied forces have intercepted and destroyed a convoy that carried</t>
  </si>
  <si>
    <t>盟 军 劫持了携带我们秘密武器的 卡 车 .</t>
  </si>
  <si>
    <t>15 84 d6 d5 2e 00 00 00 00 00 00 00</t>
  </si>
  <si>
    <t>盟军部队已经拦截并摧毁了一个携带着我们的秘密武器的车队。虽然还剩下一个卡车，但他们还是占领了最后的卡车和货物。这是绝对不能容忍的！在盟军离开该地区前摧毁卡车！</t>
  </si>
  <si>
    <t>2=parts for our secret weapon. One truck remains, but they have captured</t>
  </si>
  <si>
    <t>破坏 卡车 以免它落入盟军之手 .</t>
  </si>
  <si>
    <t>f7 d5 2c d4 2e 00 00 00 00 00 00 00</t>
  </si>
  <si>
    <t>3=that last truck and its cargo. This is not acceptable! You are to destroy</t>
  </si>
  <si>
    <t>4=that truck before the Allies leave the area with it.</t>
  </si>
  <si>
    <t>[SCU10EA.INI]</t>
  </si>
  <si>
    <t>1=You must defend a Soviet convoy that is moving through Allied occupied</t>
  </si>
  <si>
    <t>护送卡车穿越盟军占领区,战机可提供支援.</t>
  </si>
  <si>
    <t>ed d5 d2 d0 2c cf 2e 00 00 00 00 00</t>
  </si>
  <si>
    <t>你必须护送一队苏联车队通过盟军的占领区。使用我们新的米格喷气式飞机和雅克攻击机的支援，来让车队完好无损。@@当心这个任务——你的资源将非常有限。如果至少有一个卡车到了另一边，任务就会成功。</t>
  </si>
  <si>
    <t>2=territory. Using the new MIG jet and a complement of Yaks, get the convoy</t>
  </si>
  <si>
    <t>3=through the area intact.@@Be careful -- your resources for this mission</t>
  </si>
  <si>
    <t>4=are very limited. If at least one truck makes it through to the other</t>
  </si>
  <si>
    <t>5=side, the mission will be a success.</t>
  </si>
  <si>
    <t>[SCU11EA.INI]</t>
  </si>
  <si>
    <t>1=Intelligence indicates that a large portion of the Allied Naval Fleet</t>
  </si>
  <si>
    <t>情报显示 , 盟 军 舰队会在此海军基地停泊加油.</t>
  </si>
  <si>
    <t>cc 2c 15 84 cb 2e 00 00 00 00 00 00</t>
  </si>
  <si>
    <t>情报表明，大部分盟军海军舰队都将会在这个地区的一个海军基地停泊并加油。摧毁舰队和基地。小心他们的巡洋舰。</t>
  </si>
  <si>
    <t>2=will stop for refueling at a base in this area. Destroy the fleet and the</t>
  </si>
  <si>
    <t>ea 84 2e 00 00 00 00 00 00 00 00 00</t>
  </si>
  <si>
    <t>3=base. Beware the long range of their cruisers.</t>
  </si>
  <si>
    <t>[SCU11EB.INI]</t>
  </si>
  <si>
    <t>[SCU12EA.INI]</t>
  </si>
  <si>
    <t>1=We have learned the location of the Chronosphere weapon, and we want to</t>
  </si>
  <si>
    <t>占领时空传送仪,一旦接近,盟军将会启动自毁.</t>
  </si>
  <si>
    <t>bd ca 2c c9 2c 15 84 c8 c7 2e 00 00</t>
  </si>
  <si>
    <t>我们已经了解了超时空传送仪的位置，并且我们想要占领它。@但一旦我们接近，盟军就会引爆他们准备的诱饵。占领超时空传送仪之前先占领科技中心应该可以让你去除任何陷阱。切记小心谨慎。</t>
  </si>
  <si>
    <t>2=capture it. @The Allies have boobytrapped the Chronosphere to explode</t>
  </si>
  <si>
    <t>先占领科技中心就可以破坏自毁.小心.</t>
  </si>
  <si>
    <t>c6 bd c5 c4 f7 c7 2c c3 2e 00 00 00</t>
  </si>
  <si>
    <t>3=if approached. Capturing the tech centers BEFORE taking the Chronosphere</t>
  </si>
  <si>
    <t>4=may allow you to defuse any traps. Use extreme caution.</t>
  </si>
  <si>
    <t>[SCU13EA.INI]</t>
  </si>
  <si>
    <t>1=We have another chance to capture the Chronosphere. Take out the Radar</t>
  </si>
  <si>
    <t>还有一个机会 占领 时空传送仪 , 先 占领</t>
  </si>
  <si>
    <t>c2 bd ca 2e 00 00 00 00 00 00 00 00</t>
  </si>
  <si>
    <t>我们现在有另一个机会去占领超时空传送仪。占领所有雷达球以切断它们与超时空传送仪之间的连接。然后占领超时空传送仪!</t>
  </si>
  <si>
    <t>2=Domes to cut the link between them and the Chronosphere. Then capture it!</t>
  </si>
  <si>
    <t>c6 bd dc c1 f6 2c c4 e4 bd ca 2e 00</t>
  </si>
  <si>
    <t>[SCU13EB.INI]</t>
  </si>
  <si>
    <t>[SCU14EA.INI]</t>
  </si>
  <si>
    <t>1=Your final test is at hand. The destiny of the Soviet union rests on the</t>
  </si>
  <si>
    <t>这是你最终的检验.苏联的命运取决于这片英国</t>
  </si>
  <si>
    <t>你的最终测试近在眼前。苏联的命运现在取决于英国的海岸。这是盟军抵抗力量的最后安息地。粉碎他们，取代成为斯大林的左右手。</t>
  </si>
  <si>
    <t>2=shores of England. Here lies the final resting place of the Allies pitiful</t>
  </si>
  <si>
    <t>海滩,这是盟军最后的安息之地,碾碎他们,成为</t>
  </si>
  <si>
    <t>bf</t>
  </si>
  <si>
    <t>3=resistance. Crush them and attain your place at the right hand of Stalin.</t>
  </si>
  <si>
    <t>斯大林的左膀右臂</t>
  </si>
  <si>
    <t>我们与我们的一个前哨站失去了联络。</t>
  </si>
  <si>
    <t>在通讯中断前，我们收到了一条关于“巨大蚂蚁”短报。</t>
  </si>
  <si>
    <t>尚且不能确定这份“短报”具体要报告什么，所以我们要你前去调查一下。</t>
  </si>
  <si>
    <t>侦查这个地区，恢复前哨站的通讯，并报告你的侦查结果。</t>
  </si>
  <si>
    <t>如果在那里遭到威胁，我们将会派援军前往。</t>
  </si>
  <si>
    <t>保证基地和无线电通信正常运行——我们不想再次失去这个前哨站。</t>
  </si>
  <si>
    <t>谁会相信这种生物的存在——“巨蚁”。</t>
  </si>
  <si>
    <t>你的基地车现已就位，我们必须疏散该地区的平民——面对这些“巨蚁”，他们毫无还手之力。</t>
  </si>
  <si>
    <t>在你的附近地区有两个村庄。</t>
  </si>
  <si>
    <t>找到村子里的平民，并把他们疏散到西北方的岛屿上。</t>
  </si>
  <si>
    <t>同时你须要摧毁这个地区的所有桥梁，用以阻止“巨蚁”通过并将你团团围住。</t>
  </si>
  <si>
    <t>为了成功完成任务，你必须摧毁所有的桥梁，并从每个村子里至少疏散一名平民。</t>
  </si>
  <si>
    <t>“巨蚁”来源已被确定，就在这个地区。</t>
  </si>
  <si>
    <t>我们怀疑在这个地区有它们的巢穴—— 必须予以摧毁。</t>
  </si>
  <si>
    <t>一支由平民所组成的专家团队正赶前往你处。</t>
  </si>
  <si>
    <t>他们将用“专用瓦斯”来灭杀这个地区的所有“巨蚁巢”。</t>
  </si>
  <si>
    <t>另外，消灭这个区域你所遇到的所有“巨蚁”。</t>
  </si>
  <si>
    <t>留神——这些“巨蚁可以咬穿一切”。</t>
  </si>
  <si>
    <t>祝你好运。</t>
  </si>
  <si>
    <t>*这里的Gas，用“毒气”感觉不是太妥。但用“杀虫剂”又觉得有点Low…</t>
  </si>
  <si>
    <t>在废墟底部我们发现了一系列通道。</t>
  </si>
  <si>
    <t>现在我们已经切断了“巨蚁”的逃生路线，它们已无处可逃。</t>
  </si>
  <si>
    <t>进行一次围剿，清除所有的通道，找出这些令人厌恶的**。</t>
  </si>
  <si>
    <t>消灭任何不是人的东西 !</t>
  </si>
  <si>
    <t>通道照明设施的电源已被关闭，你的视野将会因此受限。</t>
  </si>
  <si>
    <t>找到发电机控制装置，你就可以重新激活照明设施。</t>
  </si>
  <si>
    <t>地图名称</t>
  </si>
  <si>
    <t>简要翻译</t>
  </si>
  <si>
    <t>scg20ea.ini</t>
  </si>
  <si>
    <t>(CS) Allies: Sarin Gas 1: Crackdown</t>
  </si>
  <si>
    <t>1=A Soviet convoy of Sarin nerve gas has stopped at a riverside outpost for</t>
  </si>
  <si>
    <t>苏军的沙林神经毒气车队在河边的前哨停下来加油。</t>
  </si>
  <si>
    <t>苏军沙林毒气车队将在此地加油</t>
  </si>
  <si>
    <t>16 84 fe d0 db e8 2e</t>
  </si>
  <si>
    <t>(反击)盟军: 沙林毒气 1: 镇压行动</t>
  </si>
  <si>
    <t>2=refuelling. This is a perfect opportunity to destroy the Sarin shipment,</t>
  </si>
  <si>
    <t>这是摧毁这批沙林毒气和该地区苏军威胁的绝佳机会。</t>
  </si>
  <si>
    <t>摧毁全部卡车,决不能有漏网之鱼</t>
  </si>
  <si>
    <t>bb c1 d0 2c e7 2e</t>
  </si>
  <si>
    <t>28 ff 29 15 84 3a 20 fe 20 31 3a 20 fd</t>
  </si>
  <si>
    <t>3=and remove the Soviet threat in the area.@@Use your forces to destroy the</t>
  </si>
  <si>
    <t>用你的部队全歼运输卡车和前哨基地。运输卡车决不能有漏网之鱼。</t>
  </si>
  <si>
    <t>如果间谍渗透苏军雷达站,将获得车队路线</t>
  </si>
  <si>
    <t>df e6 de 16 84 dc 2c db e5 d0 e4 2e</t>
  </si>
  <si>
    <t>模拟效果</t>
  </si>
  <si>
    <t>4=convoy trucks and the base. It is imperative that none of the convoy</t>
  </si>
  <si>
    <t>苏军将的运输车队情报保存着他们的雷达站里。</t>
  </si>
  <si>
    <t>5=trucks escape.@@The Soviets keep their convoy information in their radar</t>
  </si>
  <si>
    <t>如果让特工渗透到该设施，就可以帮助我们掌握车队的行进路线。</t>
  </si>
  <si>
    <t>6=center. If a spy was to infiltrate the facility, it may help us locate</t>
  </si>
  <si>
    <t>7=the convoy escape routes.</t>
  </si>
  <si>
    <t>scg21ea.ini</t>
  </si>
  <si>
    <t>(CS) Allies: Sarin Gas 2: Down Under</t>
  </si>
  <si>
    <t>1=We've traced the convoy's route to this underground facility. We suspect</t>
  </si>
  <si>
    <t>我们通过追踪运输车队的路线找到了这个地下设施。</t>
  </si>
  <si>
    <t>追踪苏军车队,找到了通往沙林毒气工厂的秘密通道.</t>
  </si>
  <si>
    <t>e2 16 84 d0 2c e1 fe dd c7 e0 2e</t>
  </si>
  <si>
    <t>(反击)盟军: 沙林毒气 2: 地下深处</t>
  </si>
  <si>
    <t>2=that this is a hidden access to the Soviet's main Sarin plant. @@Lead</t>
  </si>
  <si>
    <t>我们怀疑这通往苏军沙林毒气工厂的隐秘通道。</t>
  </si>
  <si>
    <t>e3 2e 00 00 00 00 00 00 00</t>
  </si>
  <si>
    <t>28 ff 29 15 84 3a 20 fe 20 32 3a 20 fc c5</t>
  </si>
  <si>
    <t>3=your troops through the tunnels and remove any opposition you may find.</t>
  </si>
  <si>
    <t>指挥你的部队通过通道，清除任何你看到的抵抗。</t>
  </si>
  <si>
    <t>间谍渗透军工厂,控制载具.</t>
  </si>
  <si>
    <t>e6 de 84 dd 2c db c8 da 2e</t>
  </si>
  <si>
    <t>4=Be careful -- the Soviets are conducting all kinds of research in this</t>
  </si>
  <si>
    <t>小心，苏军在这个设施里进行着各类研究，我们不知道他们会用什么对付你。</t>
  </si>
  <si>
    <t>5=facility, and we don't know what they may throw at you.@@Use spies to</t>
  </si>
  <si>
    <t>指挥特工侦察并渗透进军工厂，便可俘获载具。</t>
  </si>
  <si>
    <t>6=scout and infiltrate factories where they can steal vehicles.@@The</t>
  </si>
  <si>
    <t>当你的部队到达设施另一头的出口时，任务完成。</t>
  </si>
  <si>
    <t>7=mission is complete when your forces reach the far exit of the facility.</t>
  </si>
  <si>
    <t>scg22ea.ini</t>
  </si>
  <si>
    <t>(CS) Allies: Sarin Gas 3: Controlled Burn</t>
  </si>
  <si>
    <t>1=We have infiltrated the Soviet's Sarin facility. However, the main</t>
  </si>
  <si>
    <t>我们潜入了苏军的沙林毒气设施。</t>
  </si>
  <si>
    <t>渗透,摧毁发电厂,特斯拉线圈离线后,增援部队将抵达</t>
  </si>
  <si>
    <t>de 2c bb d9 2c d8 2e 00 00</t>
  </si>
  <si>
    <t>(反击)盟军: 沙林毒气 3：焚烧净化</t>
  </si>
  <si>
    <t>2=entrance is guarded by a wall of Tesla coils. We can't move a large force</t>
  </si>
  <si>
    <t>然而，设施正门有“磁爆线圈”把守。</t>
  </si>
  <si>
    <t>占领沙林毒气工厂,决不能发生泄漏.</t>
  </si>
  <si>
    <t>bd c1 fe dd 2c d7 2e 00 00</t>
  </si>
  <si>
    <t>28 ff 29 15 84 3a 20 fe 20 33 3a 20 fb</t>
  </si>
  <si>
    <t>3=in until they are taken down.@@Infiltrate the power grid to the east and</t>
  </si>
  <si>
    <t>在它们被拿下前，我们不能派遣大部队。</t>
  </si>
  <si>
    <t>4=destroy the power plants. Once done, reinforcements will arrive.</t>
  </si>
  <si>
    <t>渗透进东面的电力网，摧毁发电厂。</t>
  </si>
  <si>
    <t>5=@@Destroy the Soviet compound, but capture all of the Sarin processor</t>
  </si>
  <si>
    <t>一旦完成，增援部队将抵达。</t>
  </si>
  <si>
    <t>6=buildings intact -- we can't have a chemical spill.</t>
  </si>
  <si>
    <t>摧毁苏军的沙林毒气生产基地，完好占领所有的毒气工厂</t>
  </si>
  <si>
    <t>——决不能发生毒气泄漏。</t>
  </si>
  <si>
    <t>scg23ea.ini</t>
  </si>
  <si>
    <t>(CS) Allies: Fall of Greece 1: Personal War</t>
  </si>
  <si>
    <t>1=With the fighting fast approaching Athens, Stavros has insisted that he be</t>
  </si>
  <si>
    <t>随着战火迅速逼近至雅典。</t>
  </si>
  <si>
    <t>护送斯塔夫罗斯到达撤离点.</t>
  </si>
  <si>
    <t>eb d6 af ca 2e 00 00 00 00</t>
  </si>
  <si>
    <t>(反击)盟军: 希腊陷落 1: 一个人的抗争</t>
  </si>
  <si>
    <t>2=allowed to survey the damage in his own hometown in Greece. @@You must</t>
  </si>
  <si>
    <t>“斯塔夫罗斯”坚持允许他调查故乡希腊的损失。</t>
  </si>
  <si>
    <t>28 ff 29 15 84 3a 20 fa 20 31 3a 20 f9</t>
  </si>
  <si>
    <t>3=escort Stavros through the town and to a nearby friendly outpost. Once</t>
  </si>
  <si>
    <t>你必须护送“斯塔夫罗斯”通过小镇，前往附近的友军哨基地。</t>
  </si>
  <si>
    <t>4=you reach it, evacuate Stavros to safety.@@If anything should happen, get</t>
  </si>
  <si>
    <t>一旦到达它，安全疏散“斯塔夫罗斯”。</t>
  </si>
  <si>
    <t>5=Stavros to safety any way possible. He must be kept alive.</t>
  </si>
  <si>
    <t>如果事情有变，尽一切可能保证“斯塔夫罗斯”的安全。</t>
  </si>
  <si>
    <t>“斯塔夫罗斯”决不能阵亡。</t>
  </si>
  <si>
    <t>（Stavros = 斯塔夫罗斯 ，即 Nikos Stavros  = 尼克斯 斯塔夫罗斯）</t>
  </si>
  <si>
    <t>scg24ea.ini</t>
  </si>
  <si>
    <t>(CS) Allies: Fall of Greece 2: Evacuation</t>
  </si>
  <si>
    <t>1=Soviet forces are moving into rural Athens, threatening the civilian</t>
  </si>
  <si>
    <t>苏军正向雅典郊区逼近，已威胁到当地平民的人身安全。</t>
  </si>
  <si>
    <t>将村民撤离到岛上.</t>
  </si>
  <si>
    <t>db d5 e9 d4 2e 00 00 00 00</t>
  </si>
  <si>
    <t>(反击)盟军: 希腊陷落 2: 紧急撤离</t>
  </si>
  <si>
    <t>2=population. Evacuate at least one person from each of the four towns to</t>
  </si>
  <si>
    <t>将四个镇子里的每一个人，疏散到位于地图东北部的岛上。</t>
  </si>
  <si>
    <t>靠近教堂,村民才会出来.</t>
  </si>
  <si>
    <t>28 ff 29 15 84 3a 20 fa 20 32 3a 20 f8 e9</t>
  </si>
  <si>
    <t>3=the island in the northeast of the map. @@The civilians are hiding in the</t>
  </si>
  <si>
    <t>平民藏在镇上的教堂里，只有当你进镇时才会出来。</t>
  </si>
  <si>
    <t>4=town churches, and will only come out when you enter the town. Get in,</t>
  </si>
  <si>
    <t>火速前往，把平民转移到岛上。</t>
  </si>
  <si>
    <t>5=get them out of the town, and to the island.@@The civilians are your</t>
  </si>
  <si>
    <t>保证平民安全是你的第一要务——是否阻击苏军由你决定。</t>
  </si>
  <si>
    <t>6=primary objective here -- removing the Soviet threat is optional.</t>
  </si>
  <si>
    <t>scg26ea.ini</t>
  </si>
  <si>
    <t>(CS) Allies: Siberian Conflict 1: Fresh Tracks</t>
  </si>
  <si>
    <t>1=Soviet activity in Siberia is increasing. A large shipment of atomic</t>
  </si>
  <si>
    <t>苏军在西伯利亚的活动越发频繁。</t>
  </si>
  <si>
    <t>摧毁七支核原料车队</t>
  </si>
  <si>
    <t>bb d3 d2 d0 2e 00 00 00 00</t>
  </si>
  <si>
    <t>(反击)盟军: 西伯利亚冲突 1: 轨迹追踪</t>
  </si>
  <si>
    <t>2=material is on its way through this area, and we need it stopped. Destroy</t>
  </si>
  <si>
    <t>大量的核原料正经过这个地区，我们要将其截获。</t>
  </si>
  <si>
    <t>核原料极不稳定,小心</t>
  </si>
  <si>
    <t>d2 d1 2e 00 00 00 00 00 00</t>
  </si>
  <si>
    <t>28 ff 29 15 84 3a 20 f7 20 31 3a 20 f6</t>
  </si>
  <si>
    <t>3=all of the Soviet convoy trucks and prevent the Soviets from furthering</t>
  </si>
  <si>
    <t>消灭所有的原料运输车队，推迟苏军的核子实验。</t>
  </si>
  <si>
    <t>4=their atomic testing.@@Be careful of the convoy truck cargo -- atomic</t>
  </si>
  <si>
    <t>留神运输卡车的货物 -- 核原料极度不稳定。</t>
  </si>
  <si>
    <t>5=material is highly unstable.@@The mission is complete when all the convoy</t>
  </si>
  <si>
    <t>当七支运输车队里所有的运输卡车都被摧毁，任务完成。</t>
  </si>
  <si>
    <t>6=trucks from each of the seven convoys have been destroyed.</t>
  </si>
  <si>
    <t>scg27ea.ini</t>
  </si>
  <si>
    <t>(CS) Allies: Siberian Conflict 2: Trapped</t>
  </si>
  <si>
    <t>1=The convoys have been traced back to a Soviet atomic processing station.</t>
  </si>
  <si>
    <t>运输车队来自苏军的核原料处理厂。</t>
  </si>
  <si>
    <t>ea 84 00 00 00 00 00 00 00</t>
  </si>
  <si>
    <t>(反击)盟军: 西伯利亚冲突 2: 收网围歼</t>
  </si>
  <si>
    <t>2=We need this facility destroyed, and all of the nuclear cargo safely</t>
  </si>
  <si>
    <t>我们需要摧毁这处设施，安全处理掉所有核原料。</t>
  </si>
  <si>
    <t>bb c1 d2 d0 2c e7 2e 00 00</t>
  </si>
  <si>
    <t>28 ff 29 15 84 3a 20 f7 20 32 3a 20 f5</t>
  </si>
  <si>
    <t>3=neutralized.@@Establish your base, and destroy the Soviet processing</t>
  </si>
  <si>
    <t>部署你的基地，摧毁苏军的处理中心。</t>
  </si>
  <si>
    <t>4=center. In addition, no Soviet convoy trucks must be allowed to leave the</t>
  </si>
  <si>
    <t>此外，不放过苏军的任何一辆运输卡车，</t>
  </si>
  <si>
    <t>5=area -- we can't have our operations into Moscow threatened by nuclear</t>
  </si>
  <si>
    <t>—— 我们对莫斯科的攻势决不能受到核打击的威胁。</t>
  </si>
  <si>
    <t>6=attack.</t>
  </si>
  <si>
    <t>scg28ea.ini</t>
  </si>
  <si>
    <t>(CS) Allies: Siberian Conflict 3: Wasteland</t>
  </si>
  <si>
    <t>1=The last of the Soviet's Siberian forces have wandered out onto the ice</t>
  </si>
  <si>
    <t>最后的苏军西伯利亚军团，在冰原上建立了基地。</t>
  </si>
  <si>
    <t>(反击)盟军: 西伯利亚冲突 3: 荒原决战</t>
  </si>
  <si>
    <t>2=wastes, where they've established a base. Finish off their fortifications</t>
  </si>
  <si>
    <t>击溃他们的防线，扫清我们盟友进军莫斯科的最后障碍。</t>
  </si>
  <si>
    <t>28 ff 29 15 84 3a 20 f7 20 33 3a 20 f4</t>
  </si>
  <si>
    <t>3=so our Allied forces will have no trouble moving through this area on</t>
  </si>
  <si>
    <t>扫清所有苏军，任务完成。</t>
  </si>
  <si>
    <t>4=their way to Moscow.@@The mission is complete when all Soviet forces and</t>
  </si>
  <si>
    <t>5=structures are destroyed.</t>
  </si>
  <si>
    <t>scu31ea.ini</t>
  </si>
  <si>
    <t>(CS) Soviet: Proving Grounds</t>
  </si>
  <si>
    <t>1=Information on our new Advanced Tactical Submarine was leaked to the</t>
  </si>
  <si>
    <t>我们的“新型战术潜艇”情报被泄露给了盟军。</t>
  </si>
  <si>
    <t>跟随信标夺回控制权</t>
  </si>
  <si>
    <t>cf 2e 00 00 00 00 00 00 00</t>
  </si>
  <si>
    <t>(反击)苏军: 测试场</t>
  </si>
  <si>
    <t>2=Allies, and they have invaded our territory, determined to stop us.@@You</t>
  </si>
  <si>
    <t>并且他们入侵了我们的领土，决心阻止我们。</t>
  </si>
  <si>
    <t>用核潜艇全歼敌方海军</t>
  </si>
  <si>
    <t>ce ea cd 2e 00 00 00 00 00</t>
  </si>
  <si>
    <t>28 ff 29 16 84 3a 20 f3 89 00 00 00 00</t>
  </si>
  <si>
    <t>3=must stop them. Regain control of our bases as they are revealed by the</t>
  </si>
  <si>
    <t>你必须阻止他们。</t>
  </si>
  <si>
    <t>4=signal flares. Do not let any Allied attacks stop you.@@We have received</t>
  </si>
  <si>
    <t>遵循信号指引，重获我们对基地的控制。</t>
  </si>
  <si>
    <t>5=word that a detachment of cruisers is on its way here. Once you recover</t>
  </si>
  <si>
    <t>不要让盟军的进攻的阻碍你。</t>
  </si>
  <si>
    <t>6=the sub pen, use the new ATS to prevent the cruisers from destroying our</t>
  </si>
  <si>
    <t>我们收到情报，一支巡洋舰特遣队朝这里来了。</t>
  </si>
  <si>
    <t>7=operation.</t>
  </si>
  <si>
    <t>一旦你重新获得潜艇船坞的控制权，</t>
  </si>
  <si>
    <t>使用“新型战术潜艇”来阻止巡洋舰破坏我们的军事行动。</t>
  </si>
  <si>
    <t>(CS) Soviet: Besieged</t>
  </si>
  <si>
    <t>1=One of our key European command centers had been sabotaged. The Saboteur</t>
  </si>
  <si>
    <t>我们欧洲的一处关键指挥中心遭到破坏。</t>
  </si>
  <si>
    <t>苏军基地被渗透并安放了炸弹.</t>
  </si>
  <si>
    <t>16 84 b7 b9 de 2c cc 2e 00</t>
  </si>
  <si>
    <t>(反击)苏军: 围困</t>
  </si>
  <si>
    <t>2=has planted charges in key structures, and can detonate them at will.</t>
  </si>
  <si>
    <t>破坏者在关键建筑中设置了炸药，并可以随意引爆它们。</t>
  </si>
  <si>
    <t>基地被炸毁前消灭间谍</t>
  </si>
  <si>
    <t>b7 b9 c1 cb c4 c9 2e 00 00</t>
  </si>
  <si>
    <t>28 ff 29 16 84 3a 20 f2 00 00 00 00 00</t>
  </si>
  <si>
    <t>3=@@If the charges are detonated, our base will be rendered defenseless to</t>
  </si>
  <si>
    <t>如果这些建筑被炸毁，我们的基地将面对该地区的盟军将会无可奈何，</t>
  </si>
  <si>
    <t>4=the Allied presence in the area, and our command center will fall. You</t>
  </si>
  <si>
    <t>指挥中心将会失守。你必须阻止这一切的发生。</t>
  </si>
  <si>
    <t>5=must prevent this.@@Track down the saboteur and eliminate him. Once done,</t>
  </si>
  <si>
    <t>追踪破坏者并消灭他。</t>
  </si>
  <si>
    <t>6=remove the nearby Allied threat and ensure our command center remains</t>
  </si>
  <si>
    <t>一旦完成，清除周边盟军的威胁，同时确保指挥中心的完好。</t>
  </si>
  <si>
    <t>7=intact.</t>
  </si>
  <si>
    <t>scu33ea.ini</t>
  </si>
  <si>
    <t>(CS) Soviet: Mousetrap</t>
  </si>
  <si>
    <t>1=A longtime thorn in our side, the Greek commander Stavros, has finally</t>
  </si>
  <si>
    <t>希腊司令官“斯塔夫罗斯”长期安插在我们身边的威胁，终于被拔除了。</t>
  </si>
  <si>
    <t>斯塔夫罗斯是我们的眼中钉,他藏进了有超时空传送仪的地下基地</t>
  </si>
  <si>
    <t>d6 c6 a3 a6 00 00 00 00 00</t>
  </si>
  <si>
    <t>(反击)苏军: 捕鼠器</t>
  </si>
  <si>
    <t>2=been cornered. He has taken refuge in an underground bunker full of his</t>
  </si>
  <si>
    <t>“斯塔夫罗斯”藏入了一个充满他的“超时空传送”科技的地下掩体内。</t>
  </si>
  <si>
    <t>消灭斯塔夫罗斯,工程师可以帮你.</t>
  </si>
  <si>
    <t>a2 c7 fc b7 2e 00 00 00 00</t>
  </si>
  <si>
    <t>28 ff 29 16 84 3a 20 f1 00 00 00 00 00</t>
  </si>
  <si>
    <t>3=Chronosphere technology. Prove to him that no Allied tricks can stop the</t>
  </si>
  <si>
    <t>向他证明盟军的诡计花招永远不能阻止苏军的怒火。</t>
  </si>
  <si>
    <t>c4 d6 2c c3 2e 00 00 00 00</t>
  </si>
  <si>
    <t>4=wrath of the Soviet Union. Track him down, and eliminate him.@@Return</t>
  </si>
  <si>
    <t>追踪并终结他。</t>
  </si>
  <si>
    <t>5=with results -- we do not want to hear of his escape... only the creative</t>
  </si>
  <si>
    <t>我们不想听到“斯塔夫罗斯”逃跑的消息...</t>
  </si>
  <si>
    <t>6=manner of his demise.@@We have provided you with engineers that, given</t>
  </si>
  <si>
    <t xml:space="preserve">唯有他具有新意的死亡方式 ，才是我们能够接受的结果。 </t>
  </si>
  <si>
    <t>7=the opportunity, can use Chronosphere technology. Do not squander them.</t>
  </si>
  <si>
    <t>我们已向你派遣了工程师，抓住机会，获取使用“超时空传送”技术。</t>
  </si>
  <si>
    <t>不要浪费他们。</t>
  </si>
  <si>
    <t>PS：Nikos Stavros 本人的军衔是“General / 将军(上将)”，在这里“commander”可以翻为“司令官”。</t>
  </si>
  <si>
    <t>scu34ea.ini</t>
  </si>
  <si>
    <t>(CS) Soviet: Legacy of Tesla</t>
  </si>
  <si>
    <t>1=Command Directive: 543-Prochnov@@Authorization: Moscow Premier@@Directive</t>
  </si>
  <si>
    <t>命令指令：543-普罗诺夫</t>
  </si>
  <si>
    <t>行动指令：543-普罗诺夫</t>
  </si>
  <si>
    <t>c2 c0 3a 35 34 33 2d bf 00</t>
  </si>
  <si>
    <t>(反击)苏军: 特斯拉遗产</t>
  </si>
  <si>
    <t>2=: The Allies have stolen vital data on the design of our MIG aircraft. We</t>
  </si>
  <si>
    <t>授    权：莫斯科总理</t>
  </si>
  <si>
    <t>签署：莫斯科总部</t>
  </si>
  <si>
    <t>be 00 00 00 00 00 00 00 00</t>
  </si>
  <si>
    <t>28 ff 29 16 84 3a 20 f0 ba 00 00 00 00</t>
  </si>
  <si>
    <t>3=have learned that the Allies are constructing a Mig of their own with a</t>
  </si>
  <si>
    <t>指    令：盟军窃取了我们米格飞机的重要设计数据。</t>
  </si>
  <si>
    <t>指令：盟军建造了携带核弹的米格,用特斯拉坦克协助你全歼敌军.</t>
  </si>
  <si>
    <t>c0 3a 15 84 bc f0 b3 b8 00</t>
  </si>
  <si>
    <t>4=nuclear payload. We have established a base in the area, now it is up to</t>
  </si>
  <si>
    <t>我们已得知盟军正在建造他们自己的一款具有核打击能力的米格。</t>
  </si>
  <si>
    <t>5=you to destroy their prototype aircraft and the bases defending it.@@You</t>
  </si>
  <si>
    <t>我们已在这个地区建立了一个基地，现在由你来摧毁他们的原型机</t>
  </si>
  <si>
    <t>6=have been given a group of our new Tesla tanks to facilitate your task.</t>
  </si>
  <si>
    <t>和保卫它基地。</t>
  </si>
  <si>
    <t>7=They are irreplacable, so do not waste them.</t>
  </si>
  <si>
    <t>你已被分配到一队我们的新型“磁能坦克”来协助你的任务。</t>
  </si>
  <si>
    <t>它们是不可替代的，所以不要浪费它们。</t>
  </si>
  <si>
    <t>（Prochnov = 普罗诺夫）</t>
  </si>
  <si>
    <t>scu35ea.ini</t>
  </si>
  <si>
    <t>(CS) Soviet: Soviet Soldier Volkov &amp; Chitzkoi</t>
  </si>
  <si>
    <t>1=The Allies have stolen a new armor plating from us. With it, they can make</t>
  </si>
  <si>
    <t>盟军窃取了一块我们的新型装甲。</t>
  </si>
  <si>
    <t>盟军窃取了铁幕,派遣沃尔科夫和奇佐伊摧毁盟军科技中心</t>
  </si>
  <si>
    <t>15 84 b6 ef bb 15 84 b5 00</t>
  </si>
  <si>
    <t>(反击)苏军: 苏军超级战士“沃尔科夫”&amp;“奇佐伊”</t>
  </si>
  <si>
    <t>2=structures nearly invulnerable. Their processing plant must be destroyed.</t>
  </si>
  <si>
    <t>利用它，盟军可以造出坚不可摧的构造物。</t>
  </si>
  <si>
    <t>然后坦克就可以摧毁盟军加工厂了.</t>
  </si>
  <si>
    <t>b4 b3 b2 bb 15 84 b1 00 00</t>
  </si>
  <si>
    <t>28 ff 29 16 84 3a 20 ef 00 00 00 00 00</t>
  </si>
  <si>
    <t>3=@@For this critical a mission, we are allowing you access to Soldier</t>
  </si>
  <si>
    <t>他们的加工厂必须被摧毁。</t>
  </si>
  <si>
    <t>4=Volkov. Use him and his cybernetic dog to sabotage the Allied control</t>
  </si>
  <si>
    <t>为了这次的关键任务，我们允许你调遣超级士兵“沃尔科夫”。</t>
  </si>
  <si>
    <t>5=center, allowing our units in the southeast access to the alloy</t>
  </si>
  <si>
    <t>使用他和他的赛博生化狗破坏盟军指挥中心，</t>
  </si>
  <si>
    <t>6=facility.@@The mission is a success when Volkov destroys the control</t>
  </si>
  <si>
    <t>让我们在东南方的部队进入合金设施。</t>
  </si>
  <si>
    <t>7=center, and our units destroy the alloy facility.</t>
  </si>
  <si>
    <t>当“沃尔科夫”摧毁盟军指挥中心，然后我们的部队摧毁合金设施时，</t>
  </si>
  <si>
    <t>任务完成。</t>
  </si>
  <si>
    <t>（Volkow = 沃尔科夫 , Chitzkoi = 奇茨科伊）</t>
  </si>
  <si>
    <t>scu36ea.ini</t>
  </si>
  <si>
    <t>(CS) Soviet: Top o' the world</t>
  </si>
  <si>
    <t>1=A critical cargo held in this supply truck must reach the waystation atop</t>
  </si>
  <si>
    <t>装载着关键货物的补给卡车必须到达山顶上的驿站。</t>
  </si>
  <si>
    <t>护送车队到达山顶,严寒让步兵只能坚持20分钟,坦克只能坚持60分钟.</t>
  </si>
  <si>
    <t>eb d0 af b0 2e 00 00 00 00</t>
  </si>
  <si>
    <t>(反击)苏军: 零度世界</t>
  </si>
  <si>
    <t>2=this mountain. The way is blocked by Allied squads, but do not let that</t>
  </si>
  <si>
    <t>行进路线被盟军部队封锁了，但不要因此让它阻碍你</t>
  </si>
  <si>
    <t>ac ae 32 30 ad 2c b3 ae 36 30 ad 2e</t>
  </si>
  <si>
    <t>28 ff 29 16 84 3a 20 ee 00 00 00 00 00</t>
  </si>
  <si>
    <t>3=deter you -- the cargo must reach its destination.@@In addition, the</t>
  </si>
  <si>
    <t>——货物必须到达目的地。</t>
  </si>
  <si>
    <t>4=onset of nightfall has brought sub-zero temperatures with it. The Allies</t>
  </si>
  <si>
    <t>此外，黄昏的到来也带来了零下极寒。</t>
  </si>
  <si>
    <t>5=are prepared for this -- our units are not. The life expectancy of your</t>
  </si>
  <si>
    <t>盟军为此做好了准备，-- 我们的部队却没有。</t>
  </si>
  <si>
    <t>6=troops in these extremes is limited. Infantry may last 20 minutes, while</t>
  </si>
  <si>
    <t>在这极端情况下，你的部队的活动时间极其有限。</t>
  </si>
  <si>
    <t>7=vehicles could survive for up to an hour.@You have little time. Go.</t>
  </si>
  <si>
    <t>步兵单位只能坚持20分钟，而装甲车辆也只能坚持一个小时。</t>
  </si>
  <si>
    <t>你的时间已不多。出发！</t>
  </si>
  <si>
    <t>scu37ea.ini</t>
  </si>
  <si>
    <t>(CS) Soviet: Paradox Equation</t>
  </si>
  <si>
    <t>1=TO: Field Commander S7@FROM:Soviet Command@PRIORITY ONE@@We received this</t>
  </si>
  <si>
    <t>发  给：第七战区指挥官</t>
  </si>
  <si>
    <t>接收:第七战区指挥官</t>
  </si>
  <si>
    <t>ab 00 00 00 00 00 00 00 00</t>
  </si>
  <si>
    <t>(反击)苏军: 悖论方程</t>
  </si>
  <si>
    <t>2=garbled transmission from a scout group sent into a suspected Allied test</t>
  </si>
  <si>
    <t>来  自：苏军总部</t>
  </si>
  <si>
    <t>发送:苏军总部</t>
  </si>
  <si>
    <t>aa 00 00 00 00 00 00 00 00</t>
  </si>
  <si>
    <t>28 ff 29 16 84 3a 20 ed 00 00 00 00 00</t>
  </si>
  <si>
    <t>3=site:@@&lt;TRANSMISSION BEGINS&gt;@All... te.t area di..overed! Chonos... test</t>
  </si>
  <si>
    <t>最高优先权</t>
  </si>
  <si>
    <t>优先权 1</t>
  </si>
  <si>
    <t>a9 20 31 00 00 00 00 00 00</t>
  </si>
  <si>
    <t>4=g... crazy! Weapons... effected by... air units inop... Area unst.ble!</t>
  </si>
  <si>
    <t>我们收到的这条混乱讯息，是派往一个疑似的盟军试验场的侦察部队发来的：</t>
  </si>
  <si>
    <t>侦察队发来一条受到干扰的信息：</t>
  </si>
  <si>
    <t>a8 c7 a7 3a 00 00 00 00 00</t>
  </si>
  <si>
    <t>5=Ch...osphere must be affect...@&lt;TRANSMISSION LOST&gt;@@ You are to</t>
  </si>
  <si>
    <t>&lt;讯息传送开始&gt;</t>
  </si>
  <si>
    <t>信息传送开始：</t>
  </si>
  <si>
    <t>a7 a6 a5 3a 00 00 00 00 00</t>
  </si>
  <si>
    <t>6=investigate this. If the Chronosphere is indeed behind it, this is a</t>
  </si>
  <si>
    <t>所有...测.试区域,发...现！超时空...试验</t>
  </si>
  <si>
    <t>...区域...发现.....时空......武器.....传送....影响...</t>
  </si>
  <si>
    <t>2e b7 2e c8 2e a3 2e 00 00</t>
  </si>
  <si>
    <t>7=perfect opportunity to capture it. See that it happens.</t>
  </si>
  <si>
    <t>...离奇！武器...受到影响...空军无法打击...区域不.稳定！超...空传送器，</t>
  </si>
  <si>
    <t>信息传送断开：</t>
  </si>
  <si>
    <t>a7 a6 a4 3a 00 00 00 00 00</t>
  </si>
  <si>
    <t>造成的影响...</t>
  </si>
  <si>
    <t>前去调查,如果发现时空传送仪,占领他.</t>
  </si>
  <si>
    <t>a1 a3 a6 a2 2c bd a0 2e 00</t>
  </si>
  <si>
    <t>&lt;讯息传送断开&gt;</t>
  </si>
  <si>
    <t>你要去调查这件事。</t>
  </si>
  <si>
    <t>如果超时空传送器确实在那里，</t>
  </si>
  <si>
    <t>这是个极好俘获它的机会。</t>
  </si>
  <si>
    <t>找到并俘获它。</t>
  </si>
  <si>
    <t>scu38ea.ini</t>
  </si>
  <si>
    <t>(CS) Soviet: Nuclear Escalation</t>
  </si>
  <si>
    <t>1=The Allies are testing a new air-fuel bomb in this area. Terminate their</t>
  </si>
  <si>
    <t>盟军正在这个区域测试新型“云爆弹”。</t>
  </si>
  <si>
    <t>盟军正在测试"云爆弹",占领中继站将获得投放坐标.</t>
  </si>
  <si>
    <t>15 84 99 f3 22 88 22 2c bd 87 db 86 2e</t>
  </si>
  <si>
    <t>(反击)苏军: 核武扩张</t>
  </si>
  <si>
    <t>2=tests.@@Destroy the Allied presence in the area, but be wary of their</t>
  </si>
  <si>
    <t>终止他们的测试。</t>
  </si>
  <si>
    <t>ea 84 2e 00 00 00 00 00 00</t>
  </si>
  <si>
    <t>28 ff 29 16 84 3a 20 ec 00 00 00 00 00</t>
  </si>
  <si>
    <t>3=test-runs.@@The target coordinates for the tests are kept in their relay</t>
  </si>
  <si>
    <t>清除盟军在该地区的存在，但要警惕他们的测试。</t>
  </si>
  <si>
    <t>4=station in the western base. If you take control of the station, the</t>
  </si>
  <si>
    <t>测试投掷点坐标，保存在盟军西部基地的雷达站。</t>
  </si>
  <si>
    <t>5=location of the tests will be revealed to you.@@The runs themselves can</t>
  </si>
  <si>
    <t>如果你控制了雷达站，投掷点坐标将向你显示出来。</t>
  </si>
  <si>
    <t>6=be stopped by destroying the tech center in the northeast base.@@Do not</t>
  </si>
  <si>
    <t>通过摧毁盟军位于东北部基地里的科技中心，</t>
  </si>
  <si>
    <t>7=fail us.</t>
  </si>
  <si>
    <t>可以阻止测试的进行。</t>
  </si>
  <si>
    <t>不要辜负我们。</t>
  </si>
  <si>
    <t>（ Air-fuel bomb = 云爆弹 ）</t>
  </si>
  <si>
    <t>(AM) Allies: Caught In the Act</t>
  </si>
  <si>
    <t>1=TO: FIELD COMMANDER A9@RE: TANYA COVERT OP.@@SOVIETS HAVE DISCOVERED OUR</t>
  </si>
  <si>
    <t>发给：A9战区指挥官A9</t>
  </si>
  <si>
    <t>接收:A9战区指挥官</t>
  </si>
  <si>
    <t>e0 00 00 00 00 00 00 00 00</t>
  </si>
  <si>
    <t>被抓现行</t>
  </si>
  <si>
    <t>2=ATTEMPT TO HINDER NEW WEAPON DEVELOPMENT. TANYA IN JEOPARDY. HOWEVER,</t>
  </si>
  <si>
    <t>转发：谭雅隐蔽点</t>
  </si>
  <si>
    <t>转发:谭雅隐蔽点</t>
  </si>
  <si>
    <t>df 00 00 00 00 00 00 00 00</t>
  </si>
  <si>
    <t>28 ff 29 15 84 3a 20 fe</t>
  </si>
  <si>
    <t>3=MISSION MUST BE COMPLETED. ALL SOVIET RESEARCH CENTERS MUST BE</t>
  </si>
  <si>
    <t>苏军已发现我们尝试阻碍其新武器的研发。</t>
  </si>
  <si>
    <t>苏军发现了我们的破坏行动,</t>
  </si>
  <si>
    <t>16 84 de 2c da dd 2e 00 00</t>
  </si>
  <si>
    <t>4=DESTROYED.@@REINFORCEMENTS WILL BE PROVIDED WHEN POSSIBLE. EXPECT SOME</t>
  </si>
  <si>
    <t>谭雅身处险境。然而，任务必须完成。</t>
  </si>
  <si>
    <t>谭雅身处险境,摧毁所有苏军科技中心</t>
  </si>
  <si>
    <t>db 2e 00 00 00 00 00 00 00</t>
  </si>
  <si>
    <t>5=HELP FROM FORCES AMONG THE LOCALS.@@COMPLETE MISSION, AND GET TANYA BACK</t>
  </si>
  <si>
    <t>必须摧毁所有苏军的研发中心。</t>
  </si>
  <si>
    <t>随时会有增援,让谭雅胜利凯旋.</t>
  </si>
  <si>
    <t>bb 16 84 dc 2c d8 da d9 2e</t>
  </si>
  <si>
    <t>6=IN ONE PIECE.</t>
  </si>
  <si>
    <t>可能时将有增援到达。</t>
  </si>
  <si>
    <t>当地部队预计会有援助。</t>
  </si>
  <si>
    <t>完成任务，让谭雅平安归来。</t>
  </si>
  <si>
    <t>(AM) Allies: In the Nick of Time</t>
  </si>
  <si>
    <t>1=The situation is critical! The Soviets have taken over a small research</t>
  </si>
  <si>
    <t>形势危急！苏军占领了北方的一处小型研究基地。</t>
  </si>
  <si>
    <t>形势危急!苏军占领了一处研究基地</t>
  </si>
  <si>
    <t>fd 21 16 84 bd bc e5 b7 2e</t>
  </si>
  <si>
    <t>紧要关头</t>
  </si>
  <si>
    <t>2=base in the north. During the conflict, a chronosphere was badly damaged.</t>
  </si>
  <si>
    <t>交火时，“超时空传送器”受到严重破坏。</t>
  </si>
  <si>
    <t>时空传送仪受到破坏,在它炸毁前</t>
  </si>
  <si>
    <t>b4 e4 e3 2c e2 2c 00 00 00</t>
  </si>
  <si>
    <t>28 ff 29 15 84 3a 20 fd</t>
  </si>
  <si>
    <t>3=We fear it could explode.@@Inside the base is a group of scientists that</t>
  </si>
  <si>
    <t>我们担心它会爆炸。</t>
  </si>
  <si>
    <t>救科研人员出来,保护好桥梁,成功撤退。</t>
  </si>
  <si>
    <t>e1 2e 00 00 00 00 00 00 00</t>
  </si>
  <si>
    <t>4=were captured during the takeover. They must be rescued before the</t>
  </si>
  <si>
    <t>基地内有一群在研究过程中被俘的科学家。</t>
  </si>
  <si>
    <t>5=chronosphere explodes. Fight your way back into the base and retrieve</t>
  </si>
  <si>
    <t>他们必须在“超时空传送器”爆炸前获救。</t>
  </si>
  <si>
    <t>6=them.@@Be careful -- there is only one way in and out of the base, a lone</t>
  </si>
  <si>
    <t>杀回基地解救他们。</t>
  </si>
  <si>
    <t>7=bridge. It must be protected to ensure evacuation.</t>
  </si>
  <si>
    <t>留神 -- 进出基地唯大桥一条路。</t>
  </si>
  <si>
    <t>必须保护大桥完成疏散。</t>
  </si>
  <si>
    <t>(AM) Allies: Production Disruption</t>
  </si>
  <si>
    <t>1=The Soviets are beginning construction of a new class of submarine capable</t>
  </si>
  <si>
    <t>苏军开始制造一种能发射海地导弹的新型潜艇。</t>
  </si>
  <si>
    <t>苏军开始建造海对地导弹潜艇,破坏力不言而喻</t>
  </si>
  <si>
    <t>16 84 a5 d7 2e 00 00 00 00</t>
  </si>
  <si>
    <t>破坏生产</t>
  </si>
  <si>
    <t>2=of launching sea-to-ground missiles. We don't have to tell you the amount</t>
  </si>
  <si>
    <t>我们不必告诉你他们可能造成的破坏。</t>
  </si>
  <si>
    <t>派部队切断电网,援军到达后设法摧毁潜艇坞</t>
  </si>
  <si>
    <t>bf c0 d6 2e 00 00 00 00 00</t>
  </si>
  <si>
    <t>28 ff 29 15 84 3a 20 fc</t>
  </si>
  <si>
    <t>3=of devastation these could cause.@@Take a small squad of troops and</t>
  </si>
  <si>
    <t>带一小队部队，渗透他们的电力网。</t>
  </si>
  <si>
    <t>4=infiltrate their power grid. When it is down, additional reinforcements</t>
  </si>
  <si>
    <t>断电后，将有援军到达。</t>
  </si>
  <si>
    <t>5=will be sent in.@@When ready, head north and destroy their Sub pen,</t>
  </si>
  <si>
    <t>准备好后，摧毁苏军北方的潜艇船坞，阻止新潜艇的建造。</t>
  </si>
  <si>
    <t>6=preventing further construction of these subs. If any are built, they</t>
  </si>
  <si>
    <t>如有建成，必须予以摧毁！</t>
  </si>
  <si>
    <t>7=must not be allowed to escape!</t>
  </si>
  <si>
    <t>scg43ea</t>
  </si>
  <si>
    <t>(AM) Allies: Harbor Reclamation</t>
  </si>
  <si>
    <t>1=General Stavros has elected you to lead an attack on a strategic harbor</t>
  </si>
  <si>
    <t>“斯塔夫罗斯”将军推举你，</t>
  </si>
  <si>
    <t>斯塔夫罗斯命令你去摧毁苏军的一处战略港口。</t>
  </si>
  <si>
    <t>ec eb bb 16 84 b6 2e 00 00</t>
  </si>
  <si>
    <t>开拓港</t>
  </si>
  <si>
    <t>2=the Soviets have overrun and fortified.@@You will have to move quickly,</t>
  </si>
  <si>
    <t>指挥攻击一处苏军戒备森严的战略港口。</t>
  </si>
  <si>
    <t>当地有亲苏分子,在被告发前杀掉他们。</t>
  </si>
  <si>
    <t>e9 16 e8 b5 2c e7 b8 ba 2e</t>
  </si>
  <si>
    <t>28 ff 29 15 84 3a 20 fb</t>
  </si>
  <si>
    <t>3=for the minute that the Soviets realize that you are in the area, all</t>
  </si>
  <si>
    <t>你须速战速决，一旦苏军发现你，</t>
  </si>
  <si>
    <t>避免苏军发现你而疯狂反扑。</t>
  </si>
  <si>
    <t>e6 2e 00 00 00 00 00 00 00</t>
  </si>
  <si>
    <t>4=hell will break loose.@@The nearby town is somewhat sympathetic to the</t>
  </si>
  <si>
    <t>将对你进行疯狂反扑。</t>
  </si>
  <si>
    <t>5=Soviet cause so you may want to keep close watch on them. If any of them</t>
  </si>
  <si>
    <t>附近镇子里有亲敌份子，密切监视他们。</t>
  </si>
  <si>
    <t>6=try to inform the Soviets of your presence, you have permission to</t>
  </si>
  <si>
    <t>如果他们向苏军告发你，你有权干掉告密者。</t>
  </si>
  <si>
    <t>7=terminate the informants.</t>
  </si>
  <si>
    <t>scg44ea</t>
  </si>
  <si>
    <t>(AM) Allies: Time Flies</t>
  </si>
  <si>
    <t>1=The Soviets are planning an A-bomb strike on London. Their silos are</t>
  </si>
  <si>
    <t>苏军正计划对伦敦进行核打击。</t>
  </si>
  <si>
    <t>苏军计划向伦敦发射核弹.发射井在一个只有一</t>
  </si>
  <si>
    <t>16 84 b9 d0 00 00 00 00 00</t>
  </si>
  <si>
    <t>时刻穿越</t>
  </si>
  <si>
    <t>2=located on an island that has only one beach access point, which is</t>
  </si>
  <si>
    <t>核弹井设在一个只有一处登陆滩的岛上，并被把守着。</t>
  </si>
  <si>
    <t>处登录滩的岛上,并严密防守.防空导弹阻止了我</t>
  </si>
  <si>
    <t>d1 00 00 00 00 00 00 00 00</t>
  </si>
  <si>
    <t>28 ff 29 15 84 3a 20 fa</t>
  </si>
  <si>
    <t>3=guarded. We could air lift in units, but SAM sites on nearby islands</t>
  </si>
  <si>
    <t>临岛上的防空导弹阻止我们空投部队。</t>
  </si>
  <si>
    <t>们空投部队.只能借助时空坦克了.</t>
  </si>
  <si>
    <t>ba be c0 2e d2 b4 b3 bc 2e</t>
  </si>
  <si>
    <t>4=prevent this. Our only option is the Chronotank.@@Use the tank's ability</t>
  </si>
  <si>
    <t>我们唯一的选择是超时空坦克。</t>
  </si>
  <si>
    <t>用它摧毁给防空导弹制导的雷达站.谭雅将前来</t>
  </si>
  <si>
    <t>d3 00 00 00 00 00 00 00 00</t>
  </si>
  <si>
    <t>5=to chronoshift itself to destroy the radar domes that control the SAM</t>
  </si>
  <si>
    <t>用坦克的传送能力摧毁控制导弹的雷达站。</t>
  </si>
  <si>
    <t>重创敌方防御.断其供电,自走基地将前来助你</t>
  </si>
  <si>
    <t>d4 00 00 00 00 00 00 00 00</t>
  </si>
  <si>
    <t>6=sites. Once dealt with, Tanya will arrive to soften the large island's</t>
  </si>
  <si>
    <t>一旦拿下，谭雅将前来重创敌人的防御。</t>
  </si>
  <si>
    <t>摧毁发射井.</t>
  </si>
  <si>
    <t>bb d5 2e 00 00 00 00 00 00</t>
  </si>
  <si>
    <t>7=defenses. With power down, an MCV will arrive to help you destroy the</t>
  </si>
  <si>
    <t>断其供电，基地车将前来助你摧毁导弹。</t>
  </si>
  <si>
    <t>8=missile site.</t>
  </si>
  <si>
    <t>scg45ea</t>
  </si>
  <si>
    <t>(AM) Allies: Monster Tank Madness</t>
  </si>
  <si>
    <t>1=Dr. Demitri, creator of a new Soviet Super Tank, wants to defect. We</t>
  </si>
  <si>
    <t>苏军超级坦克发明者迪米特里博士想要投诚。</t>
  </si>
  <si>
    <t>苏军超级坦克发明者德米特里博士想要投诚.原</t>
  </si>
  <si>
    <t>16 84 ca 00 00 00 00 00 00</t>
  </si>
  <si>
    <t>疯狂坦克</t>
  </si>
  <si>
    <t>2=planned to extract him while the Soviets were testing their new weapon,</t>
  </si>
  <si>
    <t>我们计划苏军测试新坦克时解救他，但出了岔子。</t>
  </si>
  <si>
    <t>计划是在苏军测试新坦克时解救他,但出了岔子.</t>
  </si>
  <si>
    <t>b9 cb b5 2e 00 00 00 00 00</t>
  </si>
  <si>
    <t>28 ff 29 15 84 3a 20 f9 b3</t>
  </si>
  <si>
    <t>3=but something has gone wrong.@@The Super Tanks are out of control, and</t>
  </si>
  <si>
    <t>坦克失控，博士失踪 —— 可能藏于南头村庄里。</t>
  </si>
  <si>
    <t>4=Demitri is missing -- likely hiding in the village to the far south. Find</t>
  </si>
  <si>
    <t>找到我军哨所并修复，然后找到并疏散博士。</t>
  </si>
  <si>
    <t>坦克失控,博士失踪.他很可能藏在南面的村子,</t>
  </si>
  <si>
    <t>b3 cc b5 2c 00 00 00 00 00</t>
  </si>
  <si>
    <t>5=our outpost and start repairs on it, then find and evacuate Demitri. @@As</t>
  </si>
  <si>
    <t>至于坦克，我们可将其再编程。</t>
  </si>
  <si>
    <t>找到并重启我军哨站,然后营救博士.</t>
  </si>
  <si>
    <t>cd 2e 00 00 00 00 00 00 00</t>
  </si>
  <si>
    <t>6=for the tanks, we can reprogram them. Send a spy into the Soviet radar</t>
  </si>
  <si>
    <t>派特工潜入北方的苏军雷达站，让坦克对付苏军。</t>
  </si>
  <si>
    <t>7=dome in the NE, turning the tanks on their creators.</t>
  </si>
  <si>
    <t>至于坦克,派间谍潜入东北方的雷达站,修改它的</t>
  </si>
  <si>
    <t>ce 00 00 00 00 00 00 00 00</t>
  </si>
  <si>
    <t>控制系统.让坦克调转炮口...</t>
  </si>
  <si>
    <t>cf 2e 2e 2e 00 00 00 00 00</t>
  </si>
  <si>
    <t>scg46ea</t>
  </si>
  <si>
    <t>(AM) Allies: PAWN</t>
  </si>
  <si>
    <t>1=Acting on misinformation we've provided, the Soviets have sent a division</t>
  </si>
  <si>
    <t>经我们假情报的引诱，苏军派了一个师进入我们的领域，</t>
  </si>
  <si>
    <t>假情报引诱了苏军的一个师前来摧毁我们的</t>
  </si>
  <si>
    <t>c6 00 00 00 00 00 00 00 00</t>
  </si>
  <si>
    <t>棋局</t>
  </si>
  <si>
    <t>2=into our area to deal with what they think is a heavy weapons facility.</t>
  </si>
  <si>
    <t>摧毁他们以为的重武器设施。它不是 —— 但我们希望敌人相信。</t>
  </si>
  <si>
    <t>重型武器设施</t>
  </si>
  <si>
    <t>22 c7 22 00 00 00 00 00 00</t>
  </si>
  <si>
    <t>28 ff 29 15 84 3a 20 f8</t>
  </si>
  <si>
    <t>3=It's not -- it's a fake, but we want them to believe it's real.@@Defend</t>
  </si>
  <si>
    <t>防守假基地，直到援军到达。援军到后，摧毁苏军雷达站防止其求援，</t>
  </si>
  <si>
    <t>4=our fake base until reinforcements can arrive to assist you. When they</t>
  </si>
  <si>
    <t>然后围歼敌人。</t>
  </si>
  <si>
    <t>防守假基地,援军到达后,摧毁苏军雷达站,防止</t>
  </si>
  <si>
    <t>c8 00 00 00 00 00 00 00 00</t>
  </si>
  <si>
    <t>5=arrive, destroy their radar dome to prevent reinforcements, then finish</t>
  </si>
  <si>
    <t>求援,然后全歼敌军.</t>
  </si>
  <si>
    <t>16 84 c9 ea 84 2e 00 00 00</t>
  </si>
  <si>
    <t>6=them off.</t>
  </si>
  <si>
    <t>(AM) Allies: Negotiations</t>
  </si>
  <si>
    <t>1=A Soviet force has holed up in a small town, threatening to kill a hostage</t>
  </si>
  <si>
    <t>一支苏军部队藏在一处小镇，</t>
  </si>
  <si>
    <t>苏军部队躲在一处小镇,威胁每5分钟处死一名人</t>
  </si>
  <si>
    <t>16 84 c0 c1 00 00 00 00 00</t>
  </si>
  <si>
    <t>谈判行动</t>
  </si>
  <si>
    <t>2=every 5 minutes until their demands are met. We do not negotiate with</t>
  </si>
  <si>
    <t>威胁每5分钟处死一名人质，</t>
  </si>
  <si>
    <t>质,直到满足要求.我们不和恐怖分子谈判,让他</t>
  </si>
  <si>
    <t>c2 b8 00 00 00 00 00 00 00</t>
  </si>
  <si>
    <t>28 ff 29 15 84 3a 20 f7</t>
  </si>
  <si>
    <t>3=terrorists -- explain this to them.@@Locate the hostages, free as many of</t>
  </si>
  <si>
    <t>直到他们的要求被满足。</t>
  </si>
  <si>
    <t>们知道这一点.</t>
  </si>
  <si>
    <t>ba c3 2e 00 00 00 00 00 00</t>
  </si>
  <si>
    <t>4=them as you can, and get them safely to a nearby abandoned church. Once</t>
  </si>
  <si>
    <t>我们不与恐怖分子谈判</t>
  </si>
  <si>
    <t>5=done, return to your drop-off point, signal for reinforcements, and</t>
  </si>
  <si>
    <t>—— 向他们表明这点。</t>
  </si>
  <si>
    <t>尽可能解救人质,并送回附近的废教堂.完成后返</t>
  </si>
  <si>
    <t>c4 00 00 00 00 00 00 00 00</t>
  </si>
  <si>
    <t>6=finish off the Soviet forces.</t>
  </si>
  <si>
    <t>找到人质，尽可能解救他们，</t>
  </si>
  <si>
    <t>回降落点,给援军发信号,然后全歼敌军.</t>
  </si>
  <si>
    <t>c5 ea 84 2e 00 00 00 00 00</t>
  </si>
  <si>
    <t>并安全送到附近的废教堂。</t>
  </si>
  <si>
    <t>一旦完成，返回降落点，</t>
  </si>
  <si>
    <t>给援军发信号，围歼敌人。</t>
  </si>
  <si>
    <t>scg48ea</t>
  </si>
  <si>
    <t>(AM) Allies: Absolute M.A.D.ness</t>
  </si>
  <si>
    <t>1=Covert Order 24-H:@@The Soviets are developing a new tank that sends</t>
  </si>
  <si>
    <t>机密命令 24-H：</t>
  </si>
  <si>
    <t>机密指令 24-H:</t>
  </si>
  <si>
    <t>ad 20 32 34 2d 48 3a 00 00</t>
  </si>
  <si>
    <t>同归于尽</t>
  </si>
  <si>
    <t>2=shockwaves throughout the area, damaging everything around it. We must</t>
  </si>
  <si>
    <t>苏军正在研发新型坦克，它发射冲的击波遍及这个区域，破坏四周的一切。</t>
  </si>
  <si>
    <t>苏军正在研发新型坦克,它能向大片区域发射冲</t>
  </si>
  <si>
    <t>16 84 ae 00 00 00 00 00 00</t>
  </si>
  <si>
    <t>28 ff 29 15 84 3a 20 f6</t>
  </si>
  <si>
    <t>3=halt development of this weapon.@@Direct your spy into all 3 Soviet Intel</t>
  </si>
  <si>
    <t>我们必须阻止坦克的研发。</t>
  </si>
  <si>
    <t>击波,摧毁一切.我们必须阻止研发.</t>
  </si>
  <si>
    <t>af 2e 00 00 00 00 00 00 00</t>
  </si>
  <si>
    <t>4=centers, which will reveal the location of the tank's remote control</t>
  </si>
  <si>
    <t>指挥特工入潜入全部3处苏军网络中心，找到坦克控制站所在。</t>
  </si>
  <si>
    <t>5=station. Once found, destroy it. This will stop production of the tanks,</t>
  </si>
  <si>
    <t>一旦找到，加以消灭。摧毁所有设施，这将终止坦克的建造。</t>
  </si>
  <si>
    <t>指挥间谍潜入3处情报中心,得到遥控站位置,</t>
  </si>
  <si>
    <t>b0 2c 00 00 00 00 00 00 00</t>
  </si>
  <si>
    <t>6=allowing you to destroy the facility.@@The Soviet tank's are protected by</t>
  </si>
  <si>
    <t>坦克被</t>
  </si>
  <si>
    <t>摧毁它.</t>
  </si>
  <si>
    <t>bb b1 2e 00 00 00 00 00 00</t>
  </si>
  <si>
    <t>7=the Iron Curtain -- be sure to destroy it.</t>
  </si>
  <si>
    <t>苏军铁幕装甲保护 —— 务必摧毁。</t>
  </si>
  <si>
    <t>铁幕装甲保护着坦克,一并摧毁.</t>
  </si>
  <si>
    <t>b2 b3 2c ac bb b1 2e 00 00</t>
  </si>
  <si>
    <t>scu40ea</t>
  </si>
  <si>
    <t>(AM) Soviet: Shock Therapy</t>
  </si>
  <si>
    <t>1=A small border town has been voicing support for the Allied cause. These</t>
  </si>
  <si>
    <t>一个边陲小镇一直在支持盟军。</t>
  </si>
  <si>
    <t>一个边陲小镇一直在支持盟军.他们不再是苏联</t>
  </si>
  <si>
    <t>f3 86 f5 15 84 2e 80 c0 00</t>
  </si>
  <si>
    <t>电击治疗</t>
  </si>
  <si>
    <t>2=people are no longer soviets, but enemies to our great empire. As</t>
  </si>
  <si>
    <t>他们不再是苏联人，是我们伟大帝国的敌人。</t>
  </si>
  <si>
    <t>人,而是我们伟大帝国的敌人.作为敌人,必须摧毁</t>
  </si>
  <si>
    <t>f4 bb 2e 00 00 00 00 00 00</t>
  </si>
  <si>
    <t>28 ff 29 16 84 3a 20 fe</t>
  </si>
  <si>
    <t>3=enemies, they must be destroyed.@@Take Stalin's elite shock troopers and</t>
  </si>
  <si>
    <t>作为敌人，必须消灭。</t>
  </si>
  <si>
    <t>4=show them the iron might of the Soviet army. No doubt, the rabble will</t>
  </si>
  <si>
    <t>带着斯大林的精英电击兵，向他们展示苏军的铁腕。</t>
  </si>
  <si>
    <t>让斯大林的精英闪电兵,向他们展示苏军的铁腕.</t>
  </si>
  <si>
    <t>c5 be b6 bf 80 ad 16 84 bd 2e</t>
  </si>
  <si>
    <t>5=seek help from the minute allied influence in the area.@@Whatever</t>
  </si>
  <si>
    <t>毫无疑问，叛徒将向该地贫弱的盟军寻求援助。</t>
  </si>
  <si>
    <t>毫无疑问,叛徒将向该地贫弱的盟军寻求援助,</t>
  </si>
  <si>
    <t>f2 b6 15 84 bc 2c 00 00 00</t>
  </si>
  <si>
    <t>6=pathetic support they can muster, it will not be enough. Crush them all</t>
  </si>
  <si>
    <t>无论盟军能给以何种微弱援助，这都是不够的。</t>
  </si>
  <si>
    <t>无论盟军能给以何种微弱援助,这都是不够的.</t>
  </si>
  <si>
    <t>ba 15 84 f1 b6 2e 00 00 00</t>
  </si>
  <si>
    <t>7=-- let nothing stop you.</t>
  </si>
  <si>
    <t>碾碎他们，不被任何事物所阻挡。</t>
  </si>
  <si>
    <t>碾碎他们,势不可挡!</t>
  </si>
  <si>
    <t>f0 80 2c ac 21 00 00 00 00</t>
  </si>
  <si>
    <t>scu41ea</t>
  </si>
  <si>
    <t>(AM) Soviet: Test Drive</t>
  </si>
  <si>
    <t>1=Stalin wishes to field-test a newly acquired vehicle against the Allied</t>
  </si>
  <si>
    <t>斯大林希望现场测试新俘获的原型车对抗盟军狗。</t>
  </si>
  <si>
    <t>斯大林希望实地测试新研制的原型车,以对抗盟</t>
  </si>
  <si>
    <t>be ef 15 00 00 00 00 00 00</t>
  </si>
  <si>
    <t>试驾</t>
  </si>
  <si>
    <t>2=dogs. This vehicle is capable of bending light around it's hull,</t>
  </si>
  <si>
    <t>这辆车能够扭曲周身光线，“反射”可见光。</t>
  </si>
  <si>
    <t>军狗,它能扭曲周围光线,"消失"在可见光中</t>
  </si>
  <si>
    <t>84 ee 2e 00 00 00 00 00 00</t>
  </si>
  <si>
    <t>28 ff 29 16 84 3a 20 fd</t>
  </si>
  <si>
    <t>3="phasing" out of the visible spectrum.@@Take this vehicle, and infiltrate</t>
  </si>
  <si>
    <t>用原型车，渗透到盟军基地。</t>
  </si>
  <si>
    <t>4=the Allied base. For this test, destroy their radar dome and tech center,</t>
  </si>
  <si>
    <t>为了测试成功，摧毁盟军的雷达站和技术中心，</t>
  </si>
  <si>
    <t>用原型车,渗透盟军基地.测试项目为摧毁盟军</t>
  </si>
  <si>
    <t>ed 15 84 b7 2e a8 bb 15 84</t>
  </si>
  <si>
    <t>5=bringing their communications down. Once you have done this,</t>
  </si>
  <si>
    <t>切断他们的通讯。一旦完成，将派援军摧毁基地。</t>
  </si>
  <si>
    <t>雷达站和科技中心,切断通讯后,援军将抵达</t>
  </si>
  <si>
    <t>af ec 2e 00 00 00 00 00 00</t>
  </si>
  <si>
    <t>6=reinforcements will be sent in to wipe out the base.@@If you do not</t>
  </si>
  <si>
    <t>如不能带回原型车，就不用回来了。</t>
  </si>
  <si>
    <t>7=return with the vehicle intact, do not return at all.</t>
  </si>
  <si>
    <t>带回原型车,否则就不用回来了.</t>
  </si>
  <si>
    <t>eb 2e 00 00 00 00 00 00 00</t>
  </si>
  <si>
    <t>scu42ea</t>
  </si>
  <si>
    <t>(AM) Soviet: Let's Make a Steal</t>
  </si>
  <si>
    <t>1=Our spy has informed us of a new technology the Allied forces are</t>
  </si>
  <si>
    <t>我们的特工报告盟军研发的新技术。</t>
  </si>
  <si>
    <t>间谍报告了盟军的一项新技术,斯大林想得到它.</t>
  </si>
  <si>
    <t>e9 15 84 b6 f3 a7 a0 2c be b8 c1 c8 2e</t>
  </si>
  <si>
    <t>渗透行动</t>
  </si>
  <si>
    <t>2=developing. Stalin wishes to acquire it.@@Use Volkov to steal this</t>
  </si>
  <si>
    <t>斯大林希望得到它。</t>
  </si>
  <si>
    <t>28 ff 29 16 84 3a 20 fc</t>
  </si>
  <si>
    <t>3=prototype vehicle, and make sure they will not be able to reproduce it.</t>
  </si>
  <si>
    <t>让沃尔科夫俘获原型车，并确保他们不能再造。</t>
  </si>
  <si>
    <t>让沃尔科夫俘获原型车,并确保盟军不能再造.摧毁</t>
  </si>
  <si>
    <t>c5 c4 e8 15 84 a6 2e bb 00</t>
  </si>
  <si>
    <t>4=Destroy the production facility after stealing the plans for the vehicle,</t>
  </si>
  <si>
    <t>获取武器计划后摧毁研发设施，并把原型车带回给斯大林。</t>
  </si>
  <si>
    <t>研发设施,并把新玩具给斯大林带回来.</t>
  </si>
  <si>
    <t>db e7 be b9 2e 00 00 00 00</t>
  </si>
  <si>
    <t>5=and then bring Stalin his new toy.@@Do not fail us.</t>
  </si>
  <si>
    <t>不要辜负我们</t>
  </si>
  <si>
    <t>scu43ea</t>
  </si>
  <si>
    <t>(AM) Soviet: Testing Grounds</t>
  </si>
  <si>
    <t>1=The allied pigs have developed a new weapon called the Chronotank. This</t>
  </si>
  <si>
    <t>盟军畜生研制出种新武器，叫“超时空坦克”。</t>
  </si>
  <si>
    <t>盟军猪研制除了一种叫"超时空坦克"的新武器.</t>
  </si>
  <si>
    <t>15 84 e5 22 b5 b4 22 b6 08 c7 2e</t>
  </si>
  <si>
    <t>测试场</t>
  </si>
  <si>
    <t>2=weapon appears to share tehnology with their despised Chronosphere,</t>
  </si>
  <si>
    <t>这种武器似乎使用他们卑劣的超时空传送技术，可以自行传送。</t>
  </si>
  <si>
    <t>它使用了盟军卑劣的时空传送技术,可自行传送.</t>
  </si>
  <si>
    <t>c8 e4 15 84 a4 b6 b5 b3 a0 2c b2 b3 2e</t>
  </si>
  <si>
    <t>28 ff 29 16 84 3a 20 fb</t>
  </si>
  <si>
    <t>3=allowing it to chronoshift by itself.@@They are testing this new weapon</t>
  </si>
  <si>
    <t>他们正在一个应属于苏联帝国的岛上测试新武器。</t>
  </si>
  <si>
    <t>4=on an island that rightfully belongs to the Soviet Empire. New weapon or</t>
  </si>
  <si>
    <t>确实与否，这岛都将是我们的。</t>
  </si>
  <si>
    <t>盟军正在一个属于苏联帝国的岛上测试新武器.</t>
  </si>
  <si>
    <t>15 84 99 f3 86 e3 c7 2e 00</t>
  </si>
  <si>
    <t>5=not, this island will be ours.@@Establish a base and deploy your troops</t>
  </si>
  <si>
    <t>建立基地并部署你的部队。盟军的优势是山地屏障，不要被它阻挡。</t>
  </si>
  <si>
    <t>无论如何,岛都是我们的.</t>
  </si>
  <si>
    <t>e2 2e 00 00 00 00 00 00 00</t>
  </si>
  <si>
    <t>6=accordingly. The allies have the advantage of a natural ridge barrier,</t>
  </si>
  <si>
    <t>清除岛上所有的盟军痕迹。</t>
  </si>
  <si>
    <t>7=but do not let it stop you. Let no trace of the allies remain on our</t>
  </si>
  <si>
    <t>建立基地。盟军有山脉屏障,别让它阻碍你,清除</t>
  </si>
  <si>
    <t>c6 b7 2c 15 84 e1 00 00 00</t>
  </si>
  <si>
    <t>8=island.</t>
  </si>
  <si>
    <t>岛上所有盟军痕迹.</t>
  </si>
  <si>
    <t>e0 15 84 2e 00 00 00 00 00 00</t>
  </si>
  <si>
    <t>scu44ea</t>
  </si>
  <si>
    <t>(AM) Soviet: Situation Critical</t>
  </si>
  <si>
    <t>1=A radical faction of our forces has stolen a biological weapon,</t>
  </si>
  <si>
    <t>我们军的激进派别偷走了一种生物武器，</t>
  </si>
  <si>
    <t>激进派打算用生物武器,对付盟军,但它极不稳定,</t>
  </si>
  <si>
    <t>df 15 84 2c 89 c8 a2 2c 00</t>
  </si>
  <si>
    <t>十万火急</t>
  </si>
  <si>
    <t>2=threatening to use it on Allied emplacements. Since the weapon is highly</t>
  </si>
  <si>
    <t>威胁要在盟军炮台上使用。武器极度不稳定，</t>
  </si>
  <si>
    <t>一旦泄露,全军覆灭.</t>
  </si>
  <si>
    <t>f3 de 2e 00 00 00 00 00 00</t>
  </si>
  <si>
    <t>28 ff 29 16 84 3a 20 fa</t>
  </si>
  <si>
    <t>3=unstable, it could destroy us all if released.@@The facility must be</t>
  </si>
  <si>
    <t>如泄漏它可把我们和敌人一起摧毁。</t>
  </si>
  <si>
    <t>4=destroyed, but the weapon must be neutralized first. Destroy the island's</t>
  </si>
  <si>
    <t>该设施必须销毁，但必须先中和生武。</t>
  </si>
  <si>
    <t>摧毁海岛防御,让科学家去研究所中和生物武器,</t>
  </si>
  <si>
    <t>bb 88 87 2c c5 dd c7 2c 00</t>
  </si>
  <si>
    <t>5=defenses, then use Volkov to assist our scientist in reaching the bio-</t>
  </si>
  <si>
    <t>摧毁海岛防御，让沃尔科夫送我军科学家到生物研究中心。</t>
  </si>
  <si>
    <t>6=research center. If either are killed before the weapon is neutralized,</t>
  </si>
  <si>
    <t>生武中和前科学家必须存活。</t>
  </si>
  <si>
    <t>中和完毕后摧毁盟军基地.</t>
  </si>
  <si>
    <t>dc bb 15 84 b7 2e 00 00 00</t>
  </si>
  <si>
    <t>7=the mission is a failure.@@Once the scientist completes his mission,</t>
  </si>
  <si>
    <t>一旦科学家中和完毕，摧毁基地。</t>
  </si>
  <si>
    <t>8=destroy the base.</t>
  </si>
  <si>
    <t>scu45ea</t>
  </si>
  <si>
    <t>(AM) Soviet: Don't Drink The Water</t>
  </si>
  <si>
    <t>1=The Allies are developing a new Chrono-based weapon at a nearby facility.</t>
  </si>
  <si>
    <t>盟军正在附近设施研发新的超时空武器。</t>
  </si>
  <si>
    <t>盟军正在研发超时空武器,防御完备,进攻受挫.</t>
  </si>
  <si>
    <t>15 84 99 db b5 c7 2c 87 b1 2e</t>
  </si>
  <si>
    <t>别喝水</t>
  </si>
  <si>
    <t>2=Crushing them would be a simple matter, but they are well defended, and</t>
  </si>
  <si>
    <t>粉碎他们将是一件简单的事情，但他们防御完备，我们的进攻受挫。</t>
  </si>
  <si>
    <t>28 ff 29 16 84 3a 20 f9</t>
  </si>
  <si>
    <t>3=all our attempts at assault have met with defeat. Time for a new</t>
  </si>
  <si>
    <t>是时候用新方法了。</t>
  </si>
  <si>
    <t>俘获超时空传送仪,传送自走基地到对面岛屿.</t>
  </si>
  <si>
    <t>da b5 b3 b0 2e 00 00 00 00 00 00 00</t>
  </si>
  <si>
    <t>4=approach.@@Capture the chronosphere, and use it to send an MCV to the</t>
  </si>
  <si>
    <t>俘获超时空传送器，并用它把基地车传送到对面大岛。</t>
  </si>
  <si>
    <t>占领研究设施,摧毁盟军基地.</t>
  </si>
  <si>
    <t>d9 2c bb 15 84 b7 2e 00 00</t>
  </si>
  <si>
    <t>5=large island. Once there, capture the research facility, and destroy the</t>
  </si>
  <si>
    <t>一旦到达，占领研究设施，并摧毁基地。</t>
  </si>
  <si>
    <t>6=base.@@Use the supply truck to poison the water supply via the waterfalls</t>
  </si>
  <si>
    <t>用补给车给自村庄旁流过的瀑布水下毒。</t>
  </si>
  <si>
    <t>用补给车给水源下毒,可以让任务更加简单.</t>
  </si>
  <si>
    <t>d8 12 2e 00 00 00 00 00 00 00</t>
  </si>
  <si>
    <t>7=above the town. With the base dead, it will be easy to capture the</t>
  </si>
  <si>
    <t>随着基地驻军被毒死，将会轻易占领超时空传送器。</t>
  </si>
  <si>
    <t>8=chronosphere.</t>
  </si>
  <si>
    <t>scu46ea</t>
  </si>
  <si>
    <t>(AM) Soviet: Brothers in Arms</t>
  </si>
  <si>
    <t>1=The Molotov brothers, prominent arms dealers for our comrades in foreign</t>
  </si>
  <si>
    <t>莫洛托夫兄弟是我们外国战友的重要军火商，</t>
  </si>
  <si>
    <t>莫洛托夫兄弟是我们的重要军火商,但情报显示</t>
  </si>
  <si>
    <t>d7 00 00 00 00 00 00 00 00</t>
  </si>
  <si>
    <t xml:space="preserve">兄弟连 </t>
  </si>
  <si>
    <t>2=lands, are suspected of having dealings with the Allies. Such an idea is</t>
  </si>
  <si>
    <t>他们涉嫌与盟军交易。这想法是荒谬的，</t>
  </si>
  <si>
    <t>他们涉嫌与盟军交易.</t>
  </si>
  <si>
    <t xml:space="preserve">80 d6 15 84 a1 2e 00 00 00 </t>
  </si>
  <si>
    <t>28 ff 29 16 84 3a 20 f8</t>
  </si>
  <si>
    <t>3=preposterous, but the Molotov brothers have access to sensitive</t>
  </si>
  <si>
    <t>但莫洛托夫兄弟有权获得敏感情报，</t>
  </si>
  <si>
    <t>4=information, and we must know the truth of the matter.@@Use your spy to</t>
  </si>
  <si>
    <t>我们必须知道真相。</t>
  </si>
  <si>
    <t>让特工潜入基地,监视他们的活动,如他们真的</t>
  </si>
  <si>
    <t>c5 d5 80 b6 ab 2c c2 80 aa</t>
  </si>
  <si>
    <t>5=infiltrate the compound and observe the brothers activities.@@If they are</t>
  </si>
  <si>
    <t>让你的特工潜入基地，监视兄弟俩的活动。</t>
  </si>
  <si>
    <t>通敌,去撤离点,发送增援信号,和对所有叛徒一样</t>
  </si>
  <si>
    <t>d4 2c 00 00 00 00 00 00 00</t>
  </si>
  <si>
    <t>6=indeed involved with the Allies, return to your drop-off point, signal</t>
  </si>
  <si>
    <t>如他们真的通敌，返回你的撤离点，给增援发信号，</t>
  </si>
  <si>
    <t>干掉他们.</t>
  </si>
  <si>
    <t>d3 80 2e 00 00 00 00 00 00</t>
  </si>
  <si>
    <t>7=for reinforcements, and deal with them as all traitors are. Kill them.</t>
  </si>
  <si>
    <t>像对所有叛徒一样，干掉他们。</t>
  </si>
  <si>
    <t>scu47ea</t>
  </si>
  <si>
    <t>(AM) Soviet: Deus Ex Machina</t>
  </si>
  <si>
    <t>1=The Allies have captured Volkov in an attempt to learn the secrets of his</t>
  </si>
  <si>
    <t>盟军逮捕了沃尔科夫，试图获知他的建造秘密。</t>
  </si>
  <si>
    <t>盟军逮捕了沃尔科夫,肯定会严加拷打,不能这样.</t>
  </si>
  <si>
    <t>15 84 c3 c4 2c d2 2e 00 00</t>
  </si>
  <si>
    <t>解救人质</t>
  </si>
  <si>
    <t>2=construction. This is not allowed.@@Destroy the four Allied radar sites</t>
  </si>
  <si>
    <t>这是不允许的。</t>
  </si>
  <si>
    <t>28 ff 29 16 84 3a 20 f7</t>
  </si>
  <si>
    <t>3=in the area, allowing us to reactivate our tracking devices and locate</t>
  </si>
  <si>
    <t>摧毁该地区的四个盟军雷达站，</t>
  </si>
  <si>
    <t>摧毁该地区四个雷达站,重新定位追踪沃尔科夫.</t>
  </si>
  <si>
    <t>bb d1 86 af 2c 7f ae c4 2e</t>
  </si>
  <si>
    <t>4=Volkov. Once located, send a scientist into the structure to reactivate</t>
  </si>
  <si>
    <t>让我们重新追踪并定位沃尔科夫。</t>
  </si>
  <si>
    <t>然后派科学家进入设施重新激活他,并让他搭乘</t>
  </si>
  <si>
    <t>d0 00 00 00 00 00 00 00 00</t>
  </si>
  <si>
    <t>5=him. Guide him to our chinook, where he will be airlifted out of the</t>
  </si>
  <si>
    <t>一旦定位，派科学家进入设施重新激活他。</t>
  </si>
  <si>
    <t>支奴干撤离,并全歼敌军.</t>
  </si>
  <si>
    <t>cf ea 84 2e 00 00 00 00 00</t>
  </si>
  <si>
    <t>6=area. Once safe, destroy all Allied forces in the area.@@Hurry. If the</t>
  </si>
  <si>
    <t>引导他到登上奇努克直升机安全撤离。</t>
  </si>
  <si>
    <t>7=Allies discover Volkov's control codes, he will have to be destroyed as</t>
  </si>
  <si>
    <t>之后摧毁该地区所有盟军。</t>
  </si>
  <si>
    <t>如果盟军得到沃尔科夫的控制码,摧毁它.</t>
  </si>
  <si>
    <t>c2 15 84 c1 c4 b6 ce 2c bb c8 2e</t>
  </si>
  <si>
    <t>8=well.</t>
  </si>
  <si>
    <t>赶快。若盟军发现沃尔科夫的控制码，他也必须被摧毁。</t>
  </si>
  <si>
    <t>scu48ea</t>
  </si>
  <si>
    <t>(AM) Soviet: Grunyev Revolution</t>
  </si>
  <si>
    <t>1=Citizens within the Grunyev province have been speaking out against Soviet</t>
  </si>
  <si>
    <t>格伦耶夫省的居民一直反对苏军进入西欧。</t>
  </si>
  <si>
    <t>格伦耶夫省的居民反对苏军进入西欧,让他们闭嘴</t>
  </si>
  <si>
    <t>f6 cd 2c c5 80 a9 2c 00 00</t>
  </si>
  <si>
    <t>格伦耶夫(省)革命</t>
  </si>
  <si>
    <t>2=involvement in Western Europe. Silence them.@@Take a force into the area</t>
  </si>
  <si>
    <t>肃清他们。</t>
  </si>
  <si>
    <t>28 ff 29 16 84 3a 20 f6 c9</t>
  </si>
  <si>
    <t>3=and eliminate any dissidents. We have recieved reports that the civilians</t>
  </si>
  <si>
    <t>向该地区派遣一支部队，消灭任何反对者。</t>
  </si>
  <si>
    <t>派遣武装,消灭反对者.据说当地平民拥有武器,</t>
  </si>
  <si>
    <t>cc c7 2c 00 00 00 00 00 00</t>
  </si>
  <si>
    <t>4=may be armed, but against the might of the Soviet Empire, no force they</t>
  </si>
  <si>
    <t>我们接到报告说，平民可能有武装，</t>
  </si>
  <si>
    <t>螳臂挡车而已.</t>
  </si>
  <si>
    <t>cb 2e 00 00 00 00 00 00 00</t>
  </si>
  <si>
    <t>5=can muster will protect them.@@See to it that they serve as an example to</t>
  </si>
  <si>
    <t>但和苏联帝国对抗，没有力量可以保护他们。</t>
  </si>
  <si>
    <t>6=others. Eliminate them all -- men, women, and children.</t>
  </si>
  <si>
    <t>把他们杀鸡儆猴。</t>
  </si>
  <si>
    <t>杀鸡儆猴,全部肃清--男人,女人,孩子.</t>
  </si>
  <si>
    <t>ca 2e 00 00 00 00 00 00 00</t>
  </si>
  <si>
    <t>全部肃清 -- 男人、女人、孩子。</t>
  </si>
  <si>
    <t>原始字符</t>
  </si>
  <si>
    <t>grad6fnt.fnt主界面 盟军</t>
  </si>
  <si>
    <t>grad6fnt.fnt主界面 苏军</t>
  </si>
  <si>
    <t>help.fnt悬停文字</t>
  </si>
  <si>
    <t>scorefnt.fnt得分面板</t>
  </si>
  <si>
    <t>vcr.fnt胜利失败界面</t>
  </si>
  <si>
    <t>grad6fnt.fnt主界面 遭遇战</t>
  </si>
  <si>
    <t>grad6fnt.fnt 反击 资料片</t>
  </si>
  <si>
    <t>grad6fnt.fnt 余生 资料片</t>
  </si>
  <si>
    <t>grad6fnt.fnt 余生苏军 资料片</t>
  </si>
  <si>
    <t>12metfnt.fnt游戏内上部文字</t>
  </si>
  <si>
    <t>editfnt.fnt右下角版权字符</t>
  </si>
  <si>
    <t>01</t>
  </si>
  <si>
    <t>时</t>
  </si>
  <si>
    <t>02</t>
  </si>
  <si>
    <t>间</t>
  </si>
  <si>
    <t>03</t>
  </si>
  <si>
    <t>不能使用(对钩字符）</t>
  </si>
  <si>
    <t>领</t>
  </si>
  <si>
    <t>04</t>
  </si>
  <si>
    <t>多人</t>
  </si>
  <si>
    <t>导</t>
  </si>
  <si>
    <t>05</t>
  </si>
  <si>
    <t>能</t>
  </si>
  <si>
    <t>06</t>
  </si>
  <si>
    <t>头及预告</t>
  </si>
  <si>
    <t>力</t>
  </si>
  <si>
    <t>07</t>
  </si>
  <si>
    <t>经</t>
  </si>
  <si>
    <t>08</t>
  </si>
  <si>
    <t>济</t>
  </si>
  <si>
    <t>09</t>
  </si>
  <si>
    <t>不能使用(换行）</t>
  </si>
  <si>
    <t>0a</t>
  </si>
  <si>
    <t>不能使用</t>
  </si>
  <si>
    <t>0B</t>
  </si>
  <si>
    <t>不能使用(）</t>
  </si>
  <si>
    <t>军</t>
  </si>
  <si>
    <t>0c</t>
  </si>
  <si>
    <t>得</t>
  </si>
  <si>
    <t>攻击</t>
  </si>
  <si>
    <t>0d</t>
  </si>
  <si>
    <t>不能使用(回车）</t>
  </si>
  <si>
    <t>0e</t>
  </si>
  <si>
    <t>资料</t>
  </si>
  <si>
    <t>分</t>
  </si>
  <si>
    <t>0f</t>
  </si>
  <si>
    <t>片</t>
  </si>
  <si>
    <t>单</t>
  </si>
  <si>
    <t>定制</t>
  </si>
  <si>
    <t>位</t>
  </si>
  <si>
    <t>难度</t>
  </si>
  <si>
    <t>阵</t>
  </si>
  <si>
    <t>亡</t>
  </si>
  <si>
    <t>建</t>
  </si>
  <si>
    <t>筑</t>
  </si>
  <si>
    <t>盟</t>
  </si>
  <si>
    <t>16</t>
  </si>
  <si>
    <t>苏</t>
  </si>
  <si>
    <t>阵营</t>
  </si>
  <si>
    <t>损</t>
  </si>
  <si>
    <t>选择</t>
  </si>
  <si>
    <t>毁</t>
  </si>
  <si>
    <t>榜</t>
  </si>
  <si>
    <t>累</t>
  </si>
  <si>
    <t>计</t>
  </si>
  <si>
    <t>时间</t>
  </si>
  <si>
    <t>本</t>
  </si>
  <si>
    <t>进度</t>
  </si>
  <si>
    <t>指</t>
  </si>
  <si>
    <t>挥</t>
  </si>
  <si>
    <t>返回</t>
  </si>
  <si>
    <t>官</t>
  </si>
  <si>
    <t>不能使用（空格）</t>
  </si>
  <si>
    <t xml:space="preserve"> </t>
  </si>
  <si>
    <t>!</t>
  </si>
  <si>
    <t>"</t>
  </si>
  <si>
    <t>#</t>
  </si>
  <si>
    <t>$</t>
  </si>
  <si>
    <t>%</t>
  </si>
  <si>
    <t>&amp;</t>
  </si>
  <si>
    <t/>
  </si>
  <si>
    <t>(</t>
  </si>
  <si>
    <t>)</t>
  </si>
  <si>
    <t>*</t>
  </si>
  <si>
    <t>+</t>
  </si>
  <si>
    <t>,</t>
  </si>
  <si>
    <t>-</t>
  </si>
  <si>
    <t>.</t>
  </si>
  <si>
    <t>/</t>
  </si>
  <si>
    <t>0</t>
  </si>
  <si>
    <t>1</t>
  </si>
  <si>
    <t>2</t>
  </si>
  <si>
    <t>3</t>
  </si>
  <si>
    <t>4</t>
  </si>
  <si>
    <t>5</t>
  </si>
  <si>
    <t>6</t>
  </si>
  <si>
    <t>7</t>
  </si>
  <si>
    <t>8</t>
  </si>
  <si>
    <t>9</t>
  </si>
  <si>
    <t>:</t>
  </si>
  <si>
    <t>;</t>
  </si>
  <si>
    <t>&lt;</t>
  </si>
  <si>
    <t>=</t>
  </si>
  <si>
    <t>&gt;</t>
  </si>
  <si>
    <t>?</t>
  </si>
  <si>
    <t>@</t>
  </si>
  <si>
    <t>A</t>
  </si>
  <si>
    <t>B</t>
  </si>
  <si>
    <t>C</t>
  </si>
  <si>
    <t>D</t>
  </si>
  <si>
    <t>E</t>
  </si>
  <si>
    <t>F</t>
  </si>
  <si>
    <t>G</t>
  </si>
  <si>
    <t>H</t>
  </si>
  <si>
    <t>I</t>
  </si>
  <si>
    <t>J</t>
  </si>
  <si>
    <t>K</t>
  </si>
  <si>
    <t>L</t>
  </si>
  <si>
    <t>M</t>
  </si>
  <si>
    <t>N</t>
  </si>
  <si>
    <t>O</t>
  </si>
  <si>
    <t>P</t>
  </si>
  <si>
    <t>Q</t>
  </si>
  <si>
    <t>R</t>
  </si>
  <si>
    <t>S</t>
  </si>
  <si>
    <t>T</t>
  </si>
  <si>
    <t>U</t>
  </si>
  <si>
    <t>V</t>
  </si>
  <si>
    <t>W</t>
  </si>
  <si>
    <t>X</t>
  </si>
  <si>
    <t>Y</t>
  </si>
  <si>
    <t>Z</t>
  </si>
  <si>
    <t>[</t>
  </si>
  <si>
    <t>\</t>
  </si>
  <si>
    <t>]</t>
  </si>
  <si>
    <t>^</t>
  </si>
  <si>
    <t>_</t>
  </si>
  <si>
    <t>`</t>
  </si>
  <si>
    <t>a</t>
  </si>
  <si>
    <t>b</t>
  </si>
  <si>
    <t>c</t>
  </si>
  <si>
    <t>d</t>
  </si>
  <si>
    <t>e</t>
  </si>
  <si>
    <t>f</t>
  </si>
  <si>
    <t>g</t>
  </si>
  <si>
    <t>h</t>
  </si>
  <si>
    <t>i</t>
  </si>
  <si>
    <t>j</t>
  </si>
  <si>
    <t>k</t>
  </si>
  <si>
    <t>l</t>
  </si>
  <si>
    <t>m</t>
  </si>
  <si>
    <t>n</t>
  </si>
  <si>
    <t>o</t>
  </si>
  <si>
    <t>p</t>
  </si>
  <si>
    <t>q</t>
  </si>
  <si>
    <t>r</t>
  </si>
  <si>
    <t>s</t>
  </si>
  <si>
    <t>t</t>
  </si>
  <si>
    <t>u</t>
  </si>
  <si>
    <t>v</t>
  </si>
  <si>
    <t>w</t>
  </si>
  <si>
    <t>x</t>
  </si>
  <si>
    <t>y</t>
  </si>
  <si>
    <t>z</t>
  </si>
  <si>
    <t>{</t>
  </si>
  <si>
    <t>|</t>
  </si>
  <si>
    <t>}</t>
  </si>
  <si>
    <t>~</t>
  </si>
  <si>
    <t>重新</t>
  </si>
  <si>
    <t>影像</t>
  </si>
  <si>
    <t>胜</t>
  </si>
  <si>
    <t>防御塔</t>
  </si>
  <si>
    <t>他们</t>
  </si>
  <si>
    <t>场</t>
  </si>
  <si>
    <t>任</t>
  </si>
  <si>
    <t>务</t>
  </si>
  <si>
    <t>完</t>
  </si>
  <si>
    <t>成</t>
  </si>
  <si>
    <t>目标</t>
  </si>
  <si>
    <t>意</t>
  </si>
  <si>
    <t>失</t>
  </si>
  <si>
    <t>键</t>
  </si>
  <si>
    <t>败</t>
  </si>
  <si>
    <t>被击败</t>
  </si>
  <si>
    <t>获得投放坐标</t>
  </si>
  <si>
    <t>个</t>
  </si>
  <si>
    <t>继</t>
  </si>
  <si>
    <t>中继站</t>
  </si>
  <si>
    <t>防御</t>
  </si>
  <si>
    <t>续</t>
  </si>
  <si>
    <t>云爆弹</t>
  </si>
  <si>
    <t>海岛</t>
  </si>
  <si>
    <t>防空导弹</t>
  </si>
  <si>
    <t>但</t>
  </si>
  <si>
    <t>声音</t>
  </si>
  <si>
    <t>速度</t>
  </si>
  <si>
    <t>滚屏</t>
  </si>
  <si>
    <t>支奴干运输机</t>
  </si>
  <si>
    <t>画面</t>
  </si>
  <si>
    <t>亮度</t>
  </si>
  <si>
    <t>饱和度</t>
  </si>
  <si>
    <t>对比度</t>
  </si>
  <si>
    <t>手雷兵</t>
  </si>
  <si>
    <t>火焰兵</t>
  </si>
  <si>
    <t>正在</t>
  </si>
  <si>
    <t>中,请稍后</t>
  </si>
  <si>
    <t>请输入文件名</t>
  </si>
  <si>
    <t>新文件</t>
  </si>
  <si>
    <t>这个文件</t>
  </si>
  <si>
    <t>警戒塔</t>
  </si>
  <si>
    <t>直升机坪</t>
  </si>
  <si>
    <t>杀</t>
  </si>
  <si>
    <t>他</t>
  </si>
  <si>
    <t>技术</t>
  </si>
  <si>
    <t>敌</t>
  </si>
  <si>
    <t>前去调查,如果发现</t>
  </si>
  <si>
    <t>交易</t>
  </si>
  <si>
    <t>矿石储存仓</t>
  </si>
  <si>
    <t>仪</t>
  </si>
  <si>
    <t>极不稳定</t>
  </si>
  <si>
    <t>断开</t>
  </si>
  <si>
    <t>卑劣</t>
  </si>
  <si>
    <t>苏军科技中心</t>
  </si>
  <si>
    <t>开始</t>
  </si>
  <si>
    <t>传送</t>
  </si>
  <si>
    <t>不能再造</t>
  </si>
  <si>
    <t>信息</t>
  </si>
  <si>
    <t>项新</t>
  </si>
  <si>
    <t>侦察队发来一条受到干扰</t>
  </si>
  <si>
    <t>测试项目为</t>
  </si>
  <si>
    <t>优先权</t>
  </si>
  <si>
    <t>真的通</t>
  </si>
  <si>
    <t>活动</t>
  </si>
  <si>
    <t>严寒让步兵</t>
  </si>
  <si>
    <t>一并</t>
  </si>
  <si>
    <t>势不可挡</t>
  </si>
  <si>
    <t>分钟</t>
  </si>
  <si>
    <t>机密指令</t>
  </si>
  <si>
    <t>展示</t>
  </si>
  <si>
    <t>只能坚持</t>
  </si>
  <si>
    <t>正在研发新型坦克,它能向大片区域发射冲</t>
  </si>
  <si>
    <t>定位追踪</t>
  </si>
  <si>
    <t>到达</t>
  </si>
  <si>
    <t>击波,摧毁一切.我们必须阻止研发</t>
  </si>
  <si>
    <t>带刺铁丝网</t>
  </si>
  <si>
    <t>山顶</t>
  </si>
  <si>
    <t>指挥间谍潜入3处情报中心,得到遥控站位置</t>
  </si>
  <si>
    <t>仪,传送自走基地到对面岛屿</t>
  </si>
  <si>
    <t>加工厂了</t>
  </si>
  <si>
    <t>它</t>
  </si>
  <si>
    <t>完备,进攻受挫</t>
  </si>
  <si>
    <t>投降</t>
  </si>
  <si>
    <t>就可以</t>
  </si>
  <si>
    <t>铁幕装甲防护着</t>
  </si>
  <si>
    <t>可自行</t>
  </si>
  <si>
    <t>过载</t>
  </si>
  <si>
    <t>高级警戒塔</t>
  </si>
  <si>
    <t>求和</t>
  </si>
  <si>
    <t>坦克</t>
  </si>
  <si>
    <t>你</t>
  </si>
  <si>
    <t>然后</t>
  </si>
  <si>
    <t>时空</t>
  </si>
  <si>
    <t>已</t>
  </si>
  <si>
    <t>生物研究所</t>
  </si>
  <si>
    <t>科技中心</t>
  </si>
  <si>
    <t>子</t>
  </si>
  <si>
    <t>在毒气溢出之前离开</t>
  </si>
  <si>
    <t>提议</t>
  </si>
  <si>
    <t>窃取了铁幕,派遣</t>
  </si>
  <si>
    <t>的一处战略港口</t>
  </si>
  <si>
    <t>的</t>
  </si>
  <si>
    <t>平局</t>
  </si>
  <si>
    <t>确保没人接替斯大林的位置</t>
  </si>
  <si>
    <t>连接</t>
  </si>
  <si>
    <t>协助你全歼敌军</t>
  </si>
  <si>
    <t>想</t>
  </si>
  <si>
    <t>无处可逃,推翻苏维埃政权</t>
  </si>
  <si>
    <t>被</t>
  </si>
  <si>
    <t>秒后,超时</t>
  </si>
  <si>
    <t>计划</t>
  </si>
  <si>
    <t>带回来</t>
  </si>
  <si>
    <t>最后一战</t>
  </si>
  <si>
    <t>按</t>
  </si>
  <si>
    <t>遗产</t>
  </si>
  <si>
    <t>们</t>
  </si>
  <si>
    <t>无论</t>
  </si>
  <si>
    <t>摧毁</t>
  </si>
  <si>
    <t>电力</t>
  </si>
  <si>
    <t>建造了携带核弹的米格,用</t>
  </si>
  <si>
    <t>了</t>
  </si>
  <si>
    <t>寻求援助</t>
  </si>
  <si>
    <t>占领</t>
  </si>
  <si>
    <t>铁腕</t>
  </si>
  <si>
    <t>发电机</t>
  </si>
  <si>
    <t>签署:莫斯科总部</t>
  </si>
  <si>
    <t>空投</t>
  </si>
  <si>
    <t>斯大林</t>
  </si>
  <si>
    <t>后显示了一组地下武器设施</t>
  </si>
  <si>
    <t>普罗诺夫</t>
  </si>
  <si>
    <t>派</t>
  </si>
  <si>
    <t>精英闪电兵,向</t>
  </si>
  <si>
    <t>爱因斯坦博士</t>
  </si>
  <si>
    <t>指令</t>
  </si>
  <si>
    <t>部队</t>
  </si>
  <si>
    <t>不再是苏联</t>
  </si>
  <si>
    <t>全部</t>
  </si>
  <si>
    <t>切断</t>
  </si>
  <si>
    <t>奇佐伊</t>
  </si>
  <si>
    <t>躲在一处小镇,威胁每5分钟处死一名人</t>
  </si>
  <si>
    <t>得到</t>
  </si>
  <si>
    <t>新开发的长弓直升机应该能够协助你</t>
  </si>
  <si>
    <t>还有一个机会</t>
  </si>
  <si>
    <t>沃尔科夫</t>
  </si>
  <si>
    <t>行动</t>
  </si>
  <si>
    <t>质,直到满足要求.我们不和恐怖分子谈判,让</t>
  </si>
  <si>
    <t>如果</t>
  </si>
  <si>
    <t>找到那个主要的</t>
  </si>
  <si>
    <t>千万小心</t>
  </si>
  <si>
    <t>工程师可以帮你</t>
  </si>
  <si>
    <t>知道这一点</t>
  </si>
  <si>
    <t>逮捕了</t>
  </si>
  <si>
    <t>铁幕即将完,并且计划升级.</t>
  </si>
  <si>
    <t>未探索区域</t>
  </si>
  <si>
    <t>杀掉</t>
  </si>
  <si>
    <t>尔加格勒有一个要塞,解决它,让军舰前进,好运</t>
  </si>
  <si>
    <t>伪装</t>
  </si>
  <si>
    <t>深处</t>
  </si>
  <si>
    <t>回降落点,给援军发信号,然后</t>
  </si>
  <si>
    <t>让</t>
  </si>
  <si>
    <t>装甲部队阻碍了我们,我们需要海上增援.伏</t>
  </si>
  <si>
    <t>先</t>
  </si>
  <si>
    <t>是我们的眼中钉,他藏进了有</t>
  </si>
  <si>
    <t>建立</t>
  </si>
  <si>
    <t>自毁</t>
  </si>
  <si>
    <t>武器</t>
  </si>
  <si>
    <t>控制</t>
  </si>
  <si>
    <t>会启动</t>
  </si>
  <si>
    <t>将其关闭.跟着敌军的技术人员就可以找到</t>
  </si>
  <si>
    <t>一旦接近</t>
  </si>
  <si>
    <t>求援,然后</t>
  </si>
  <si>
    <t>革命</t>
  </si>
  <si>
    <t>渗透入苏军基地.在导弹发射前</t>
  </si>
  <si>
    <t>时空传送仪</t>
  </si>
  <si>
    <t>暗堡</t>
  </si>
  <si>
    <t>撤离点</t>
  </si>
  <si>
    <t>超级坦克发明者德米特里博士想要投诚.原</t>
  </si>
  <si>
    <t>杀鸡儆猴,全部肃清--男人,女人,孩子</t>
  </si>
  <si>
    <t>核设施,然后摧毁所有现存的核武器</t>
  </si>
  <si>
    <t>舰队会在此海军基地停泊加油</t>
  </si>
  <si>
    <t>炸毁前</t>
  </si>
  <si>
    <t>是在苏军测试新坦克时解救他,但出了岔</t>
  </si>
  <si>
    <t>螳臂挡车而已</t>
  </si>
  <si>
    <t>情报显示</t>
  </si>
  <si>
    <t>并安放了炸弹</t>
  </si>
  <si>
    <t>失控,博士失踪.他很可能藏在南面的村</t>
  </si>
  <si>
    <t>派遣武装,消灭反对者.据说当地平民拥有</t>
  </si>
  <si>
    <t>柯西金</t>
  </si>
  <si>
    <t>海军</t>
  </si>
  <si>
    <t>方海军</t>
  </si>
  <si>
    <t>找到并重启我军哨站,然后营救博士</t>
  </si>
  <si>
    <t>居民反对苏军进入西欧</t>
  </si>
  <si>
    <t>不足</t>
  </si>
  <si>
    <t>用核潜艇</t>
  </si>
  <si>
    <t>控制码</t>
  </si>
  <si>
    <t>时千万要小心,我们不知道是否有核武器</t>
  </si>
  <si>
    <t>战机可提供支援</t>
  </si>
  <si>
    <t>控制系统.让坦克调转炮口</t>
  </si>
  <si>
    <t>支奴干撤离,并</t>
  </si>
  <si>
    <t>表示,这里是核武器工厂所在地.在接近</t>
  </si>
  <si>
    <t>占领区</t>
  </si>
  <si>
    <t>车队</t>
  </si>
  <si>
    <t>向伦敦发射核弹.发射井在一个只有一</t>
  </si>
  <si>
    <t>他"挖"过来</t>
  </si>
  <si>
    <t>到对岸</t>
  </si>
  <si>
    <t>极不稳定,小心</t>
  </si>
  <si>
    <t>处登陆滩的岛上,并严密防守.防空导弹阻止了我</t>
  </si>
  <si>
    <t>该地区四</t>
  </si>
  <si>
    <t>西金想叛变.他了解的对我们来说是无价之宝.把</t>
  </si>
  <si>
    <t>穿过</t>
  </si>
  <si>
    <t>核原料</t>
  </si>
  <si>
    <t>只能借助</t>
  </si>
  <si>
    <t>肯定会严加拷打,不能这样</t>
  </si>
  <si>
    <t>特斯拉线圈离线</t>
  </si>
  <si>
    <t>七支</t>
  </si>
  <si>
    <t>干掉</t>
  </si>
  <si>
    <t>将科西金带回</t>
  </si>
  <si>
    <t>以免它落入盟军之手</t>
  </si>
  <si>
    <t>到岛上,靠近教堂,平民才会出来</t>
  </si>
  <si>
    <t>敌,去撤离点,发送增援信号,和对所有叛徒一样</t>
  </si>
  <si>
    <t>指挥</t>
  </si>
  <si>
    <t>卡车</t>
  </si>
  <si>
    <t>发射井</t>
  </si>
  <si>
    <t>特工潜入基地,监视</t>
  </si>
  <si>
    <t>保护科技中心和时空传送器,并保证他们的供电</t>
  </si>
  <si>
    <t>劫持了我们运送秘密武器的</t>
  </si>
  <si>
    <t>斯塔夫罗斯</t>
  </si>
  <si>
    <t>切断电网,援军到达后设法摧毁潜艇坞</t>
  </si>
  <si>
    <t>涉嫌与</t>
  </si>
  <si>
    <t>时空传送器进入研发倒计时,苏军准备大举进攻</t>
  </si>
  <si>
    <t>当地居民也协助</t>
  </si>
  <si>
    <t>决不能发生泄漏</t>
  </si>
  <si>
    <t>建造海对地导弹潜艇,破坏力不言而喻</t>
  </si>
  <si>
    <t>防空炮离线</t>
  </si>
  <si>
    <t>了厄尔巴岛并准备发动进攻</t>
  </si>
  <si>
    <t>雅克战机</t>
  </si>
  <si>
    <t>特斯拉线圈离线后,援军将抵达</t>
  </si>
  <si>
    <t>用补给车给水源下毒,可以让任务更加</t>
  </si>
  <si>
    <t>恢复</t>
  </si>
  <si>
    <t>火箭发射车</t>
  </si>
  <si>
    <t>胜利凯旋</t>
  </si>
  <si>
    <t>占领研究设施</t>
  </si>
  <si>
    <t>将爆炸</t>
  </si>
  <si>
    <t>载具</t>
  </si>
  <si>
    <t>俘获</t>
  </si>
  <si>
    <t>分钟后</t>
  </si>
  <si>
    <t>将</t>
  </si>
  <si>
    <t>增援随时抵达,当地也会协助</t>
  </si>
  <si>
    <t>研发</t>
  </si>
  <si>
    <t>中和完毕后</t>
  </si>
  <si>
    <t>可能也在研究铁幕</t>
  </si>
  <si>
    <t>激活防御系统</t>
  </si>
  <si>
    <t>工厂</t>
  </si>
  <si>
    <t>身处险境</t>
  </si>
  <si>
    <t>科学家去研究所中和生物</t>
  </si>
  <si>
    <t>减缓了苏军铁幕的研究,干得好.情报显示另一座</t>
  </si>
  <si>
    <t>找到并营救</t>
  </si>
  <si>
    <t>渗透</t>
  </si>
  <si>
    <t>发现了我们的破坏行动</t>
  </si>
  <si>
    <t>旦泄露,全军覆灭</t>
  </si>
  <si>
    <t>激进派打算用生物武器对付</t>
  </si>
  <si>
    <t>科技</t>
  </si>
  <si>
    <t>反应堆核心</t>
  </si>
  <si>
    <t>步兵地雷</t>
  </si>
  <si>
    <t>科技等级</t>
  </si>
  <si>
    <t>秘密通道</t>
  </si>
  <si>
    <t>岛上所有</t>
  </si>
  <si>
    <t>汉化: 疯掉的兔子（00224df8)</t>
  </si>
  <si>
    <t>中心</t>
  </si>
  <si>
    <t>用主控终端</t>
  </si>
  <si>
    <t>时空传送器</t>
  </si>
  <si>
    <t>找到了通往</t>
  </si>
  <si>
    <t>救科研人员出来,保护好桥梁,成功撤退</t>
  </si>
  <si>
    <t>有山脉屏障,别让它阻碍你,清除</t>
  </si>
  <si>
    <t>窃取铁幕数据</t>
  </si>
  <si>
    <t>入侵了</t>
  </si>
  <si>
    <t>追踪</t>
  </si>
  <si>
    <t>在它炸毁前</t>
  </si>
  <si>
    <t>无论如何,岛都是我们</t>
  </si>
  <si>
    <t>潜入</t>
  </si>
  <si>
    <t>冷却站</t>
  </si>
  <si>
    <t>受到破坏</t>
  </si>
  <si>
    <t>属于苏联帝国的岛上测试新</t>
  </si>
  <si>
    <t>去</t>
  </si>
  <si>
    <t>裂隙产生车</t>
  </si>
  <si>
    <t>路线</t>
  </si>
  <si>
    <t>传送仪</t>
  </si>
  <si>
    <t>使用了</t>
  </si>
  <si>
    <t>兵工厂</t>
  </si>
  <si>
    <t>獾式轰炸机</t>
  </si>
  <si>
    <t>获得</t>
  </si>
  <si>
    <t>一处研究</t>
  </si>
  <si>
    <t>猪研制了一种叫</t>
  </si>
  <si>
    <t>米格战机</t>
  </si>
  <si>
    <t>避免苏军发现你而疯狂反扑</t>
  </si>
  <si>
    <t>劫持卡车</t>
  </si>
  <si>
    <t>轰炸</t>
  </si>
  <si>
    <t>决不能有漏网之鱼</t>
  </si>
  <si>
    <t>在被告发前杀掉</t>
  </si>
  <si>
    <t>设施,并把新玩具给</t>
  </si>
  <si>
    <t>不会被除了狗以外的敌军发现</t>
  </si>
  <si>
    <t>船只</t>
  </si>
  <si>
    <t>空降兵</t>
  </si>
  <si>
    <t>在此地加油</t>
  </si>
  <si>
    <t>俘获原型车,并确保</t>
  </si>
  <si>
    <t>正试图夺回清理出的道路.守住道路</t>
  </si>
  <si>
    <t>潜艇消灭</t>
  </si>
  <si>
    <t>铁幕发生器</t>
  </si>
  <si>
    <t>撤离</t>
  </si>
  <si>
    <t>当地有亲</t>
  </si>
  <si>
    <t>间谍报告了</t>
  </si>
  <si>
    <t>全歼敌</t>
  </si>
  <si>
    <t>核弹发射井</t>
  </si>
  <si>
    <t>传输结束</t>
  </si>
  <si>
    <t>桥梁</t>
  </si>
  <si>
    <t>侦察机</t>
  </si>
  <si>
    <t>劫后余生</t>
  </si>
  <si>
    <t>护送</t>
  </si>
  <si>
    <t>命令你去</t>
  </si>
  <si>
    <t>带回原型车,否则就不用回来了</t>
  </si>
  <si>
    <t>批准代号</t>
  </si>
  <si>
    <t>可能会</t>
  </si>
  <si>
    <t>闪电兵</t>
  </si>
  <si>
    <t>核武扩张</t>
  </si>
  <si>
    <t>和科技中心,切断通讯后,援军将抵达</t>
  </si>
  <si>
    <t>会协助你</t>
  </si>
  <si>
    <t>再生</t>
  </si>
  <si>
    <t>悖论方程</t>
  </si>
  <si>
    <t>用原型车,渗透</t>
  </si>
  <si>
    <t>当前区域苏军活动频繁</t>
  </si>
  <si>
    <t>以便追踪</t>
  </si>
  <si>
    <t>迷雾</t>
  </si>
  <si>
    <t>零度世界</t>
  </si>
  <si>
    <t>狗,它能扭曲周围光线,"消失"在可见光中</t>
  </si>
  <si>
    <t>送至:战地指挥官</t>
  </si>
  <si>
    <t>得逞</t>
  </si>
  <si>
    <t>技术人员</t>
  </si>
  <si>
    <t>沃尔科夫和奇佐伊</t>
  </si>
  <si>
    <t>希望实地测试新研制的原型车,以对抗</t>
  </si>
  <si>
    <t>绝密</t>
  </si>
  <si>
    <t>别</t>
  </si>
  <si>
    <t>毁灭者坦克</t>
  </si>
  <si>
    <t>矿石</t>
  </si>
  <si>
    <t>特斯拉</t>
  </si>
  <si>
    <t>来自蓝港16总部</t>
  </si>
  <si>
    <t>也打算在那里</t>
  </si>
  <si>
    <t>捕鼠器</t>
  </si>
  <si>
    <t>能给以何种微弱援助,这都是不够</t>
  </si>
  <si>
    <t>242</t>
  </si>
  <si>
    <t>破坏所有桥梁,以阻止他们</t>
  </si>
  <si>
    <t>矿藏丰富</t>
  </si>
  <si>
    <t>无敌装甲</t>
  </si>
  <si>
    <t>初始资金</t>
  </si>
  <si>
    <t>围困</t>
  </si>
  <si>
    <t>毫无疑问,叛徒将向该地贫弱</t>
  </si>
  <si>
    <t>哈尔基斯岛</t>
  </si>
  <si>
    <t>反坦克地雷</t>
  </si>
  <si>
    <t>数量</t>
  </si>
  <si>
    <t>测试</t>
  </si>
  <si>
    <t>一</t>
  </si>
  <si>
    <t>时间不多了</t>
  </si>
  <si>
    <t>会更加</t>
  </si>
  <si>
    <t>窃贼</t>
  </si>
  <si>
    <t>荒原决战</t>
  </si>
  <si>
    <t>人,而是我们伟大帝国的敌人.作为敌人,必须</t>
  </si>
  <si>
    <t>车队将从西北方来</t>
  </si>
  <si>
    <t>就没有增援了</t>
  </si>
  <si>
    <t>雷达干扰车</t>
  </si>
  <si>
    <t>收网围歼</t>
  </si>
  <si>
    <t>边陲小镇一直在支持</t>
  </si>
  <si>
    <t>分钟后补给车队将通过此地,但苏军封锁了道路</t>
  </si>
  <si>
    <t>通讯</t>
  </si>
  <si>
    <t>轨迹追踪</t>
  </si>
  <si>
    <t>格伦耶夫省</t>
  </si>
  <si>
    <t>破坏</t>
  </si>
  <si>
    <t>盟军科技中心</t>
  </si>
  <si>
    <t>西伯利亚冲突</t>
  </si>
  <si>
    <t>爱因斯坦</t>
  </si>
  <si>
    <t>平民会帮助他,小心陷阱</t>
  </si>
  <si>
    <t>间谍卫星</t>
  </si>
  <si>
    <t>紧急</t>
  </si>
  <si>
    <t>死亡</t>
  </si>
  <si>
    <t>关闭</t>
  </si>
  <si>
    <t>超时空传送</t>
  </si>
  <si>
    <t>一个人的抗争</t>
  </si>
  <si>
    <t>疯狂</t>
  </si>
  <si>
    <t>维修工</t>
  </si>
  <si>
    <t>希腊陷落</t>
  </si>
  <si>
    <t>必须存活</t>
  </si>
  <si>
    <t>保护</t>
  </si>
  <si>
    <t>焚烧净化</t>
  </si>
  <si>
    <t>FC</t>
  </si>
  <si>
    <t>小心特斯拉线圈,摧毁电厂它们会离线</t>
  </si>
  <si>
    <t>明天对德国的进攻正式开始</t>
  </si>
  <si>
    <t>地下</t>
  </si>
  <si>
    <t>搭乘直升机撤离</t>
  </si>
  <si>
    <t>用雅克战机教训他们</t>
  </si>
  <si>
    <t>科西金将军</t>
  </si>
  <si>
    <t>颜色</t>
  </si>
  <si>
    <t>镇压行动</t>
  </si>
  <si>
    <t>形势危急</t>
  </si>
  <si>
    <t>fe</t>
  </si>
  <si>
    <t>名称</t>
  </si>
  <si>
    <t>沙林毒气</t>
  </si>
  <si>
    <t>ff</t>
  </si>
  <si>
    <t>营救</t>
  </si>
  <si>
    <t>这个镇子的村民抗命不遵,必须杀一儆百</t>
  </si>
  <si>
    <t>你的</t>
  </si>
  <si>
    <t>反击</t>
  </si>
  <si>
    <t>余生</t>
  </si>
</sst>
</file>

<file path=xl/styles.xml><?xml version="1.0" encoding="utf-8"?>
<styleSheet xmlns="http://schemas.openxmlformats.org/spreadsheetml/2006/main">
  <numFmts count="4">
    <numFmt numFmtId="41" formatCode="_ * #,##0_ ;_ * \-#,##0_ ;_ * &quot;-&quot;_ ;_ @_ "/>
    <numFmt numFmtId="42" formatCode="_ &quot;￥&quot;* #,##0_ ;_ &quot;￥&quot;* \-#,##0_ ;_ &quot;￥&quot;* &quot;-&quot;_ ;_ @_ "/>
    <numFmt numFmtId="44" formatCode="_ &quot;￥&quot;* #,##0.00_ ;_ &quot;￥&quot;* \-#,##0.00_ ;_ &quot;￥&quot;* &quot;-&quot;??_ ;_ @_ "/>
    <numFmt numFmtId="43" formatCode="_ * #,##0.00_ ;_ * \-#,##0.00_ ;_ * &quot;-&quot;??_ ;_ @_ "/>
  </numFmts>
  <fonts count="25">
    <font>
      <sz val="11"/>
      <color theme="1"/>
      <name val="宋体"/>
      <charset val="134"/>
      <scheme val="minor"/>
    </font>
    <font>
      <sz val="11"/>
      <color rgb="FFFF0000"/>
      <name val="宋体"/>
      <charset val="134"/>
      <scheme val="minor"/>
    </font>
    <font>
      <sz val="11"/>
      <name val="宋体"/>
      <charset val="134"/>
      <scheme val="minor"/>
    </font>
    <font>
      <sz val="11"/>
      <color theme="0"/>
      <name val="宋体"/>
      <charset val="134"/>
      <scheme val="minor"/>
    </font>
    <font>
      <sz val="11"/>
      <color rgb="FFC00000"/>
      <name val="宋体"/>
      <charset val="134"/>
      <scheme val="minor"/>
    </font>
    <font>
      <sz val="11"/>
      <color theme="9" tint="-0.499984740745262"/>
      <name val="宋体"/>
      <charset val="134"/>
      <scheme val="minor"/>
    </font>
    <font>
      <sz val="11"/>
      <color theme="1"/>
      <name val="宋体"/>
      <charset val="0"/>
      <scheme val="minor"/>
    </font>
    <font>
      <b/>
      <sz val="13"/>
      <color theme="3"/>
      <name val="宋体"/>
      <charset val="134"/>
      <scheme val="minor"/>
    </font>
    <font>
      <sz val="11"/>
      <color rgb="FFFF0000"/>
      <name val="宋体"/>
      <charset val="0"/>
      <scheme val="minor"/>
    </font>
    <font>
      <sz val="11"/>
      <color theme="0"/>
      <name val="宋体"/>
      <charset val="0"/>
      <scheme val="minor"/>
    </font>
    <font>
      <sz val="11"/>
      <color rgb="FF9C0006"/>
      <name val="宋体"/>
      <charset val="0"/>
      <scheme val="minor"/>
    </font>
    <font>
      <sz val="11"/>
      <color rgb="FFFA7D00"/>
      <name val="宋体"/>
      <charset val="0"/>
      <scheme val="minor"/>
    </font>
    <font>
      <sz val="11"/>
      <color rgb="FF9C6500"/>
      <name val="宋体"/>
      <charset val="0"/>
      <scheme val="minor"/>
    </font>
    <font>
      <b/>
      <sz val="11"/>
      <color rgb="FFFFFFFF"/>
      <name val="宋体"/>
      <charset val="0"/>
      <scheme val="minor"/>
    </font>
    <font>
      <b/>
      <sz val="15"/>
      <color theme="3"/>
      <name val="宋体"/>
      <charset val="134"/>
      <scheme val="minor"/>
    </font>
    <font>
      <sz val="11"/>
      <color rgb="FF006100"/>
      <name val="宋体"/>
      <charset val="0"/>
      <scheme val="minor"/>
    </font>
    <font>
      <b/>
      <sz val="11"/>
      <color theme="3"/>
      <name val="宋体"/>
      <charset val="134"/>
      <scheme val="minor"/>
    </font>
    <font>
      <b/>
      <sz val="18"/>
      <color theme="3"/>
      <name val="宋体"/>
      <charset val="134"/>
      <scheme val="minor"/>
    </font>
    <font>
      <u/>
      <sz val="11"/>
      <color rgb="FF0000FF"/>
      <name val="宋体"/>
      <charset val="0"/>
      <scheme val="minor"/>
    </font>
    <font>
      <sz val="11"/>
      <color rgb="FF3F3F76"/>
      <name val="宋体"/>
      <charset val="0"/>
      <scheme val="minor"/>
    </font>
    <font>
      <b/>
      <sz val="11"/>
      <color rgb="FFFA7D00"/>
      <name val="宋体"/>
      <charset val="0"/>
      <scheme val="minor"/>
    </font>
    <font>
      <i/>
      <sz val="11"/>
      <color rgb="FF7F7F7F"/>
      <name val="宋体"/>
      <charset val="0"/>
      <scheme val="minor"/>
    </font>
    <font>
      <u/>
      <sz val="11"/>
      <color rgb="FF800080"/>
      <name val="宋体"/>
      <charset val="0"/>
      <scheme val="minor"/>
    </font>
    <font>
      <b/>
      <sz val="11"/>
      <color theme="1"/>
      <name val="宋体"/>
      <charset val="0"/>
      <scheme val="minor"/>
    </font>
    <font>
      <b/>
      <sz val="11"/>
      <color rgb="FF3F3F3F"/>
      <name val="宋体"/>
      <charset val="0"/>
      <scheme val="minor"/>
    </font>
  </fonts>
  <fills count="35">
    <fill>
      <patternFill patternType="none"/>
    </fill>
    <fill>
      <patternFill patternType="gray125"/>
    </fill>
    <fill>
      <patternFill patternType="solid">
        <fgColor rgb="FFFFFF00"/>
        <bgColor indexed="64"/>
      </patternFill>
    </fill>
    <fill>
      <patternFill patternType="solid">
        <fgColor theme="4" tint="0.599993896298105"/>
        <bgColor indexed="64"/>
      </patternFill>
    </fill>
    <fill>
      <patternFill patternType="solid">
        <fgColor rgb="FFA50021"/>
        <bgColor indexed="64"/>
      </patternFill>
    </fill>
    <fill>
      <patternFill patternType="solid">
        <fgColor theme="9" tint="0.399975585192419"/>
        <bgColor indexed="64"/>
      </patternFill>
    </fill>
    <fill>
      <patternFill patternType="solid">
        <fgColor theme="4" tint="0.399975585192419"/>
        <bgColor indexed="64"/>
      </patternFill>
    </fill>
    <fill>
      <patternFill patternType="solid">
        <fgColor theme="7" tint="0.799981688894314"/>
        <bgColor indexed="64"/>
      </patternFill>
    </fill>
    <fill>
      <patternFill patternType="solid">
        <fgColor theme="4" tint="0.799981688894314"/>
        <bgColor indexed="64"/>
      </patternFill>
    </fill>
    <fill>
      <patternFill patternType="solid">
        <fgColor theme="5" tint="0.399975585192419"/>
        <bgColor indexed="64"/>
      </patternFill>
    </fill>
    <fill>
      <patternFill patternType="solid">
        <fgColor rgb="FFFFC7CE"/>
        <bgColor indexed="64"/>
      </patternFill>
    </fill>
    <fill>
      <patternFill patternType="solid">
        <fgColor theme="5" tint="0.799981688894314"/>
        <bgColor indexed="64"/>
      </patternFill>
    </fill>
    <fill>
      <patternFill patternType="solid">
        <fgColor theme="7" tint="0.399975585192419"/>
        <bgColor indexed="64"/>
      </patternFill>
    </fill>
    <fill>
      <patternFill patternType="solid">
        <fgColor theme="6" tint="0.599993896298105"/>
        <bgColor indexed="64"/>
      </patternFill>
    </fill>
    <fill>
      <patternFill patternType="solid">
        <fgColor theme="8" tint="0.599993896298105"/>
        <bgColor indexed="64"/>
      </patternFill>
    </fill>
    <fill>
      <patternFill patternType="solid">
        <fgColor theme="8"/>
        <bgColor indexed="64"/>
      </patternFill>
    </fill>
    <fill>
      <patternFill patternType="solid">
        <fgColor rgb="FFFFEB9C"/>
        <bgColor indexed="64"/>
      </patternFill>
    </fill>
    <fill>
      <patternFill patternType="solid">
        <fgColor rgb="FFA5A5A5"/>
        <bgColor indexed="64"/>
      </patternFill>
    </fill>
    <fill>
      <patternFill patternType="solid">
        <fgColor rgb="FFFFFFCC"/>
        <bgColor indexed="64"/>
      </patternFill>
    </fill>
    <fill>
      <patternFill patternType="solid">
        <fgColor rgb="FFC6EFCE"/>
        <bgColor indexed="64"/>
      </patternFill>
    </fill>
    <fill>
      <patternFill patternType="solid">
        <fgColor theme="5"/>
        <bgColor indexed="64"/>
      </patternFill>
    </fill>
    <fill>
      <patternFill patternType="solid">
        <fgColor theme="9" tint="0.799981688894314"/>
        <bgColor indexed="64"/>
      </patternFill>
    </fill>
    <fill>
      <patternFill patternType="solid">
        <fgColor theme="6" tint="0.399975585192419"/>
        <bgColor indexed="64"/>
      </patternFill>
    </fill>
    <fill>
      <patternFill patternType="solid">
        <fgColor theme="7" tint="0.599993896298105"/>
        <bgColor indexed="64"/>
      </patternFill>
    </fill>
    <fill>
      <patternFill patternType="solid">
        <fgColor rgb="FFFFCC99"/>
        <bgColor indexed="64"/>
      </patternFill>
    </fill>
    <fill>
      <patternFill patternType="solid">
        <fgColor theme="9" tint="0.599993896298105"/>
        <bgColor indexed="64"/>
      </patternFill>
    </fill>
    <fill>
      <patternFill patternType="solid">
        <fgColor theme="4"/>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5" tint="0.599993896298105"/>
        <bgColor indexed="64"/>
      </patternFill>
    </fill>
    <fill>
      <patternFill patternType="solid">
        <fgColor theme="8" tint="0.799981688894314"/>
        <bgColor indexed="64"/>
      </patternFill>
    </fill>
    <fill>
      <patternFill patternType="solid">
        <fgColor rgb="FFF2F2F2"/>
        <bgColor indexed="64"/>
      </patternFill>
    </fill>
    <fill>
      <patternFill patternType="solid">
        <fgColor theme="9"/>
        <bgColor indexed="64"/>
      </patternFill>
    </fill>
    <fill>
      <patternFill patternType="solid">
        <fgColor theme="7"/>
        <bgColor indexed="64"/>
      </patternFill>
    </fill>
    <fill>
      <patternFill patternType="solid">
        <fgColor theme="6"/>
        <bgColor indexed="64"/>
      </patternFill>
    </fill>
  </fills>
  <borders count="10">
    <border>
      <left/>
      <right/>
      <top/>
      <bottom/>
      <diagonal/>
    </border>
    <border>
      <left style="thin">
        <color auto="1"/>
      </left>
      <right style="thin">
        <color auto="1"/>
      </right>
      <top style="thin">
        <color auto="1"/>
      </top>
      <bottom style="thin">
        <color auto="1"/>
      </bottom>
      <diagonal/>
    </border>
    <border>
      <left/>
      <right/>
      <top/>
      <bottom style="medium">
        <color theme="4"/>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s>
  <cellStyleXfs count="49">
    <xf numFmtId="0" fontId="0" fillId="0" borderId="0">
      <alignment vertical="center"/>
    </xf>
    <xf numFmtId="42" fontId="0" fillId="0" borderId="0" applyFont="0" applyFill="0" applyBorder="0" applyAlignment="0" applyProtection="0">
      <alignment vertical="center"/>
    </xf>
    <xf numFmtId="0" fontId="6" fillId="27" borderId="0" applyNumberFormat="0" applyBorder="0" applyAlignment="0" applyProtection="0">
      <alignment vertical="center"/>
    </xf>
    <xf numFmtId="0" fontId="19" fillId="24" borderId="7"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6" fillId="13" borderId="0" applyNumberFormat="0" applyBorder="0" applyAlignment="0" applyProtection="0">
      <alignment vertical="center"/>
    </xf>
    <xf numFmtId="0" fontId="10" fillId="10" borderId="0" applyNumberFormat="0" applyBorder="0" applyAlignment="0" applyProtection="0">
      <alignment vertical="center"/>
    </xf>
    <xf numFmtId="43" fontId="0" fillId="0" borderId="0" applyFont="0" applyFill="0" applyBorder="0" applyAlignment="0" applyProtection="0">
      <alignment vertical="center"/>
    </xf>
    <xf numFmtId="0" fontId="9" fillId="22" borderId="0" applyNumberFormat="0" applyBorder="0" applyAlignment="0" applyProtection="0">
      <alignment vertical="center"/>
    </xf>
    <xf numFmtId="0" fontId="18" fillId="0" borderId="0" applyNumberFormat="0" applyFill="0" applyBorder="0" applyAlignment="0" applyProtection="0">
      <alignment vertical="center"/>
    </xf>
    <xf numFmtId="9" fontId="0" fillId="0" borderId="0" applyFont="0" applyFill="0" applyBorder="0" applyAlignment="0" applyProtection="0">
      <alignment vertical="center"/>
    </xf>
    <xf numFmtId="0" fontId="22" fillId="0" borderId="0" applyNumberFormat="0" applyFill="0" applyBorder="0" applyAlignment="0" applyProtection="0">
      <alignment vertical="center"/>
    </xf>
    <xf numFmtId="0" fontId="0" fillId="18" borderId="5" applyNumberFormat="0" applyFont="0" applyAlignment="0" applyProtection="0">
      <alignment vertical="center"/>
    </xf>
    <xf numFmtId="0" fontId="9" fillId="9" borderId="0" applyNumberFormat="0" applyBorder="0" applyAlignment="0" applyProtection="0">
      <alignment vertical="center"/>
    </xf>
    <xf numFmtId="0" fontId="16"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14" fillId="0" borderId="2" applyNumberFormat="0" applyFill="0" applyAlignment="0" applyProtection="0">
      <alignment vertical="center"/>
    </xf>
    <xf numFmtId="0" fontId="7" fillId="0" borderId="2" applyNumberFormat="0" applyFill="0" applyAlignment="0" applyProtection="0">
      <alignment vertical="center"/>
    </xf>
    <xf numFmtId="0" fontId="9" fillId="6" borderId="0" applyNumberFormat="0" applyBorder="0" applyAlignment="0" applyProtection="0">
      <alignment vertical="center"/>
    </xf>
    <xf numFmtId="0" fontId="16" fillId="0" borderId="6" applyNumberFormat="0" applyFill="0" applyAlignment="0" applyProtection="0">
      <alignment vertical="center"/>
    </xf>
    <xf numFmtId="0" fontId="9" fillId="12" borderId="0" applyNumberFormat="0" applyBorder="0" applyAlignment="0" applyProtection="0">
      <alignment vertical="center"/>
    </xf>
    <xf numFmtId="0" fontId="24" fillId="31" borderId="9" applyNumberFormat="0" applyAlignment="0" applyProtection="0">
      <alignment vertical="center"/>
    </xf>
    <xf numFmtId="0" fontId="20" fillId="31" borderId="7" applyNumberFormat="0" applyAlignment="0" applyProtection="0">
      <alignment vertical="center"/>
    </xf>
    <xf numFmtId="0" fontId="13" fillId="17" borderId="4" applyNumberFormat="0" applyAlignment="0" applyProtection="0">
      <alignment vertical="center"/>
    </xf>
    <xf numFmtId="0" fontId="6" fillId="21" borderId="0" applyNumberFormat="0" applyBorder="0" applyAlignment="0" applyProtection="0">
      <alignment vertical="center"/>
    </xf>
    <xf numFmtId="0" fontId="9" fillId="20" borderId="0" applyNumberFormat="0" applyBorder="0" applyAlignment="0" applyProtection="0">
      <alignment vertical="center"/>
    </xf>
    <xf numFmtId="0" fontId="11" fillId="0" borderId="3" applyNumberFormat="0" applyFill="0" applyAlignment="0" applyProtection="0">
      <alignment vertical="center"/>
    </xf>
    <xf numFmtId="0" fontId="23" fillId="0" borderId="8" applyNumberFormat="0" applyFill="0" applyAlignment="0" applyProtection="0">
      <alignment vertical="center"/>
    </xf>
    <xf numFmtId="0" fontId="15" fillId="19" borderId="0" applyNumberFormat="0" applyBorder="0" applyAlignment="0" applyProtection="0">
      <alignment vertical="center"/>
    </xf>
    <xf numFmtId="0" fontId="12" fillId="16" borderId="0" applyNumberFormat="0" applyBorder="0" applyAlignment="0" applyProtection="0">
      <alignment vertical="center"/>
    </xf>
    <xf numFmtId="0" fontId="6" fillId="30" borderId="0" applyNumberFormat="0" applyBorder="0" applyAlignment="0" applyProtection="0">
      <alignment vertical="center"/>
    </xf>
    <xf numFmtId="0" fontId="9" fillId="26" borderId="0" applyNumberFormat="0" applyBorder="0" applyAlignment="0" applyProtection="0">
      <alignment vertical="center"/>
    </xf>
    <xf numFmtId="0" fontId="6" fillId="8" borderId="0" applyNumberFormat="0" applyBorder="0" applyAlignment="0" applyProtection="0">
      <alignment vertical="center"/>
    </xf>
    <xf numFmtId="0" fontId="6" fillId="3" borderId="0" applyNumberFormat="0" applyBorder="0" applyAlignment="0" applyProtection="0">
      <alignment vertical="center"/>
    </xf>
    <xf numFmtId="0" fontId="6" fillId="11" borderId="0" applyNumberFormat="0" applyBorder="0" applyAlignment="0" applyProtection="0">
      <alignment vertical="center"/>
    </xf>
    <xf numFmtId="0" fontId="6" fillId="29" borderId="0" applyNumberFormat="0" applyBorder="0" applyAlignment="0" applyProtection="0">
      <alignment vertical="center"/>
    </xf>
    <xf numFmtId="0" fontId="9" fillId="34" borderId="0" applyNumberFormat="0" applyBorder="0" applyAlignment="0" applyProtection="0">
      <alignment vertical="center"/>
    </xf>
    <xf numFmtId="0" fontId="9" fillId="33" borderId="0" applyNumberFormat="0" applyBorder="0" applyAlignment="0" applyProtection="0">
      <alignment vertical="center"/>
    </xf>
    <xf numFmtId="0" fontId="6" fillId="7" borderId="0" applyNumberFormat="0" applyBorder="0" applyAlignment="0" applyProtection="0">
      <alignment vertical="center"/>
    </xf>
    <xf numFmtId="0" fontId="6" fillId="23" borderId="0" applyNumberFormat="0" applyBorder="0" applyAlignment="0" applyProtection="0">
      <alignment vertical="center"/>
    </xf>
    <xf numFmtId="0" fontId="9" fillId="15" borderId="0" applyNumberFormat="0" applyBorder="0" applyAlignment="0" applyProtection="0">
      <alignment vertical="center"/>
    </xf>
    <xf numFmtId="0" fontId="6" fillId="14" borderId="0" applyNumberFormat="0" applyBorder="0" applyAlignment="0" applyProtection="0">
      <alignment vertical="center"/>
    </xf>
    <xf numFmtId="0" fontId="9" fillId="28" borderId="0" applyNumberFormat="0" applyBorder="0" applyAlignment="0" applyProtection="0">
      <alignment vertical="center"/>
    </xf>
    <xf numFmtId="0" fontId="9" fillId="32" borderId="0" applyNumberFormat="0" applyBorder="0" applyAlignment="0" applyProtection="0">
      <alignment vertical="center"/>
    </xf>
    <xf numFmtId="0" fontId="6" fillId="25" borderId="0" applyNumberFormat="0" applyBorder="0" applyAlignment="0" applyProtection="0">
      <alignment vertical="center"/>
    </xf>
    <xf numFmtId="0" fontId="9" fillId="5" borderId="0" applyNumberFormat="0" applyBorder="0" applyAlignment="0" applyProtection="0">
      <alignment vertical="center"/>
    </xf>
  </cellStyleXfs>
  <cellXfs count="57">
    <xf numFmtId="0" fontId="0" fillId="0" borderId="0" xfId="0">
      <alignment vertical="center"/>
    </xf>
    <xf numFmtId="49" fontId="1" fillId="0" borderId="0" xfId="0" applyNumberFormat="1" applyFont="1">
      <alignment vertical="center"/>
    </xf>
    <xf numFmtId="49" fontId="0" fillId="0" borderId="0" xfId="0" applyNumberFormat="1">
      <alignment vertical="center"/>
    </xf>
    <xf numFmtId="49" fontId="2" fillId="0" borderId="0" xfId="0" applyNumberFormat="1" applyFont="1">
      <alignment vertical="center"/>
    </xf>
    <xf numFmtId="49" fontId="0" fillId="2" borderId="0" xfId="0" applyNumberFormat="1" applyFont="1" applyFill="1">
      <alignment vertical="center"/>
    </xf>
    <xf numFmtId="49" fontId="0" fillId="2" borderId="0" xfId="0" applyNumberFormat="1" applyFill="1">
      <alignment vertical="center"/>
    </xf>
    <xf numFmtId="49" fontId="0" fillId="0" borderId="0" xfId="0" applyNumberFormat="1" applyFont="1">
      <alignment vertical="center"/>
    </xf>
    <xf numFmtId="49" fontId="2" fillId="0" borderId="0" xfId="0" applyNumberFormat="1" applyFont="1" applyFill="1">
      <alignment vertical="center"/>
    </xf>
    <xf numFmtId="49" fontId="2" fillId="0" borderId="0" xfId="0" applyNumberFormat="1" applyFont="1" applyBorder="1">
      <alignment vertical="center"/>
    </xf>
    <xf numFmtId="49" fontId="2" fillId="0" borderId="1" xfId="0" applyNumberFormat="1" applyFont="1" applyBorder="1">
      <alignment vertical="center"/>
    </xf>
    <xf numFmtId="0" fontId="0" fillId="0" borderId="0" xfId="0" applyAlignment="1">
      <alignment vertical="center"/>
    </xf>
    <xf numFmtId="0" fontId="0" fillId="0" borderId="0" xfId="0" applyFont="1">
      <alignment vertical="center"/>
    </xf>
    <xf numFmtId="0" fontId="0" fillId="0" borderId="0" xfId="0" applyFill="1">
      <alignment vertical="center"/>
    </xf>
    <xf numFmtId="0" fontId="0" fillId="0" borderId="0" xfId="0" applyFont="1" applyFill="1">
      <alignment vertical="center"/>
    </xf>
    <xf numFmtId="0" fontId="0" fillId="0" borderId="0" xfId="0" applyFont="1" applyAlignment="1">
      <alignment vertical="center"/>
    </xf>
    <xf numFmtId="49" fontId="0" fillId="0" borderId="0" xfId="0" applyNumberFormat="1" applyFill="1">
      <alignment vertical="center"/>
    </xf>
    <xf numFmtId="49" fontId="2" fillId="0" borderId="0" xfId="0" applyNumberFormat="1" applyFont="1" applyFill="1" applyAlignment="1">
      <alignment vertical="center" wrapText="1"/>
    </xf>
    <xf numFmtId="49" fontId="0" fillId="0" borderId="0" xfId="0" applyNumberFormat="1" applyAlignment="1">
      <alignment vertical="center" wrapText="1"/>
    </xf>
    <xf numFmtId="49" fontId="0" fillId="0" borderId="0" xfId="0" applyNumberFormat="1" applyFill="1" applyAlignment="1">
      <alignment vertical="center" wrapText="1"/>
    </xf>
    <xf numFmtId="49" fontId="2" fillId="0" borderId="0" xfId="0" applyNumberFormat="1" applyFont="1" applyAlignment="1">
      <alignment vertical="center" wrapText="1"/>
    </xf>
    <xf numFmtId="49" fontId="0" fillId="0" borderId="0" xfId="0" applyNumberFormat="1" applyFill="1" applyAlignment="1">
      <alignment vertical="center"/>
    </xf>
    <xf numFmtId="0" fontId="0" fillId="3" borderId="0" xfId="0" applyFont="1" applyFill="1">
      <alignment vertical="center"/>
    </xf>
    <xf numFmtId="0" fontId="3" fillId="4" borderId="0" xfId="0" applyFont="1" applyFill="1">
      <alignment vertical="center"/>
    </xf>
    <xf numFmtId="0" fontId="3" fillId="0" borderId="0" xfId="0" applyFont="1" applyFill="1">
      <alignment vertical="center"/>
    </xf>
    <xf numFmtId="49" fontId="0" fillId="0" borderId="0" xfId="0" applyNumberFormat="1" applyProtection="1">
      <alignment vertical="center"/>
      <protection locked="0"/>
    </xf>
    <xf numFmtId="0" fontId="0" fillId="0" borderId="0" xfId="0" applyProtection="1">
      <alignment vertical="center"/>
      <protection locked="0"/>
    </xf>
    <xf numFmtId="0" fontId="0" fillId="3" borderId="0" xfId="0" applyFill="1">
      <alignment vertical="center"/>
    </xf>
    <xf numFmtId="0" fontId="1" fillId="0" borderId="0" xfId="0" applyFont="1">
      <alignment vertical="center"/>
    </xf>
    <xf numFmtId="0" fontId="1" fillId="0" borderId="0" xfId="0" applyFont="1" applyAlignment="1">
      <alignment vertical="center"/>
    </xf>
    <xf numFmtId="0" fontId="0" fillId="0" borderId="0" xfId="0" applyAlignment="1">
      <alignment vertical="center" wrapText="1"/>
    </xf>
    <xf numFmtId="0" fontId="0" fillId="2" borderId="0" xfId="0" applyFill="1">
      <alignment vertical="center"/>
    </xf>
    <xf numFmtId="0" fontId="4" fillId="0" borderId="0" xfId="0" applyFont="1">
      <alignment vertical="center"/>
    </xf>
    <xf numFmtId="0" fontId="1" fillId="2" borderId="0" xfId="0" applyFont="1" applyFill="1">
      <alignment vertical="center"/>
    </xf>
    <xf numFmtId="0" fontId="0" fillId="5" borderId="0" xfId="0" applyFill="1">
      <alignment vertical="center"/>
    </xf>
    <xf numFmtId="0" fontId="0" fillId="6" borderId="0" xfId="0" applyFill="1">
      <alignment vertical="center"/>
    </xf>
    <xf numFmtId="0" fontId="2" fillId="2" borderId="0" xfId="0" applyFont="1" applyFill="1">
      <alignment vertical="center"/>
    </xf>
    <xf numFmtId="0" fontId="5" fillId="2" borderId="0" xfId="0" applyFont="1" applyFill="1">
      <alignment vertical="center"/>
    </xf>
    <xf numFmtId="49" fontId="0" fillId="0" borderId="1" xfId="0" applyNumberFormat="1" applyBorder="1">
      <alignment vertical="center"/>
    </xf>
    <xf numFmtId="49" fontId="0" fillId="5" borderId="1" xfId="0" applyNumberFormat="1" applyFill="1" applyBorder="1">
      <alignment vertical="center"/>
    </xf>
    <xf numFmtId="49" fontId="0" fillId="5" borderId="0" xfId="0" applyNumberFormat="1" applyFill="1">
      <alignment vertical="center"/>
    </xf>
    <xf numFmtId="0" fontId="0" fillId="5" borderId="1" xfId="0" applyFill="1" applyBorder="1">
      <alignment vertical="center"/>
    </xf>
    <xf numFmtId="0" fontId="0" fillId="6" borderId="0" xfId="0" applyFont="1" applyFill="1">
      <alignment vertical="center"/>
    </xf>
    <xf numFmtId="49" fontId="0" fillId="6" borderId="0" xfId="0" applyNumberFormat="1" applyFill="1">
      <alignment vertical="center"/>
    </xf>
    <xf numFmtId="0" fontId="5" fillId="5" borderId="0" xfId="0" applyFont="1" applyFill="1">
      <alignment vertical="center"/>
    </xf>
    <xf numFmtId="49" fontId="5" fillId="5" borderId="0" xfId="0" applyNumberFormat="1" applyFont="1" applyFill="1">
      <alignment vertical="center"/>
    </xf>
    <xf numFmtId="49" fontId="0" fillId="2" borderId="0" xfId="0" applyNumberFormat="1" applyFill="1" applyBorder="1">
      <alignment vertical="center"/>
    </xf>
    <xf numFmtId="49" fontId="0" fillId="2" borderId="1" xfId="0" applyNumberFormat="1" applyFill="1" applyBorder="1">
      <alignment vertical="center"/>
    </xf>
    <xf numFmtId="0" fontId="0" fillId="2" borderId="1" xfId="0" applyFill="1" applyBorder="1">
      <alignment vertical="center"/>
    </xf>
    <xf numFmtId="0" fontId="0" fillId="6" borderId="1" xfId="0" applyFill="1" applyBorder="1">
      <alignment vertical="center"/>
    </xf>
    <xf numFmtId="49" fontId="0" fillId="6" borderId="1" xfId="0" applyNumberFormat="1" applyFill="1" applyBorder="1">
      <alignment vertical="center"/>
    </xf>
    <xf numFmtId="49" fontId="0" fillId="6" borderId="0" xfId="0" applyNumberFormat="1" applyFill="1" applyBorder="1">
      <alignment vertical="center"/>
    </xf>
    <xf numFmtId="0" fontId="0" fillId="0" borderId="1" xfId="0" applyBorder="1">
      <alignment vertical="center"/>
    </xf>
    <xf numFmtId="0" fontId="0" fillId="2" borderId="0" xfId="0" applyFont="1" applyFill="1">
      <alignment vertical="center"/>
    </xf>
    <xf numFmtId="0" fontId="0" fillId="5" borderId="0" xfId="0" applyFont="1" applyFill="1">
      <alignment vertical="center"/>
    </xf>
    <xf numFmtId="49" fontId="1" fillId="2" borderId="0" xfId="0" applyNumberFormat="1" applyFont="1" applyFill="1">
      <alignment vertical="center"/>
    </xf>
    <xf numFmtId="49" fontId="2" fillId="2" borderId="0" xfId="0" applyNumberFormat="1" applyFont="1" applyFill="1">
      <alignment vertical="center"/>
    </xf>
    <xf numFmtId="0" fontId="2" fillId="0" borderId="0" xfId="0" applyFont="1" applyFill="1">
      <alignment vertical="center"/>
    </xf>
    <xf numFmtId="49" fontId="0" fillId="0" borderId="0" xfId="0" applyNumberFormat="1" quotePrefix="1">
      <alignment vertical="center"/>
    </xf>
    <xf numFmtId="49" fontId="2" fillId="0" borderId="0" xfId="0" applyNumberFormat="1" applyFont="1" quotePrefix="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colors>
    <mruColors>
      <color rgb="00A50021"/>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vmlDrawing1.vml.rels><?xml version="1.0" encoding="UTF-8" standalone="yes"?>
<Relationships xmlns="http://schemas.openxmlformats.org/package/2006/relationships"><Relationship Id="rId9" Type="http://schemas.openxmlformats.org/officeDocument/2006/relationships/image" Target="../media/image9.emf"/><Relationship Id="rId8" Type="http://schemas.openxmlformats.org/officeDocument/2006/relationships/image" Target="../media/image8.emf"/><Relationship Id="rId7" Type="http://schemas.openxmlformats.org/officeDocument/2006/relationships/image" Target="../media/image7.emf"/><Relationship Id="rId6" Type="http://schemas.openxmlformats.org/officeDocument/2006/relationships/image" Target="../media/image6.emf"/><Relationship Id="rId5" Type="http://schemas.openxmlformats.org/officeDocument/2006/relationships/image" Target="../media/image5.emf"/><Relationship Id="rId4" Type="http://schemas.openxmlformats.org/officeDocument/2006/relationships/image" Target="../media/image4.emf"/><Relationship Id="rId3" Type="http://schemas.openxmlformats.org/officeDocument/2006/relationships/image" Target="../media/image3.emf"/><Relationship Id="rId2" Type="http://schemas.openxmlformats.org/officeDocument/2006/relationships/image" Target="../media/image2.emf"/><Relationship Id="rId12" Type="http://schemas.openxmlformats.org/officeDocument/2006/relationships/image" Target="../media/image12.emf"/><Relationship Id="rId11" Type="http://schemas.openxmlformats.org/officeDocument/2006/relationships/image" Target="../media/image11.emf"/><Relationship Id="rId10" Type="http://schemas.openxmlformats.org/officeDocument/2006/relationships/image" Target="../media/image10.emf"/><Relationship Id="rId1" Type="http://schemas.openxmlformats.org/officeDocument/2006/relationships/image" Target="../media/image1.emf"/></Relationships>
</file>

<file path=xl/drawings/drawing1.xml><?xml version="1.0" encoding="utf-8"?>
<xdr:wsDr xmlns:xdr="http://schemas.openxmlformats.org/drawingml/2006/spreadsheetDrawing" xmlns:r="http://schemas.openxmlformats.org/officeDocument/2006/relationships" xmlns:a="http://schemas.openxmlformats.org/drawingml/2006/main">
  <mc:AlternateContent xmlns:mc="http://schemas.openxmlformats.org/markup-compatibility/2006">
    <mc:Choice xmlns:a14="http://schemas.microsoft.com/office/drawing/2010/main" Requires="a14">
      <xdr:twoCellAnchor>
        <xdr:from>
          <xdr:col>3</xdr:col>
          <xdr:colOff>0</xdr:colOff>
          <xdr:row>157</xdr:row>
          <xdr:rowOff>0</xdr:rowOff>
        </xdr:from>
        <xdr:to>
          <xdr:col>3</xdr:col>
          <xdr:colOff>38100</xdr:colOff>
          <xdr:row>157</xdr:row>
          <xdr:rowOff>0</xdr:rowOff>
        </xdr:to>
        <xdr:sp>
          <xdr:nvSpPr>
            <xdr:cNvPr id="1025" name="Object 1" hidden="1">
              <a:extLst>
                <a:ext uri="{63B3BB69-23CF-44E3-9099-C40C66FF867C}">
                  <a14:compatExt spid="_x0000_s1025"/>
                </a:ext>
              </a:extLst>
            </xdr:cNvPr>
            <xdr:cNvSpPr/>
          </xdr:nvSpPr>
          <xdr:spPr>
            <a:xfrm>
              <a:off x="1619250" y="26917650"/>
              <a:ext cx="3810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179</xdr:row>
          <xdr:rowOff>0</xdr:rowOff>
        </xdr:from>
        <xdr:to>
          <xdr:col>3</xdr:col>
          <xdr:colOff>9525</xdr:colOff>
          <xdr:row>179</xdr:row>
          <xdr:rowOff>0</xdr:rowOff>
        </xdr:to>
        <xdr:sp>
          <xdr:nvSpPr>
            <xdr:cNvPr id="1035" name="Object 1" hidden="1">
              <a:extLst>
                <a:ext uri="{63B3BB69-23CF-44E3-9099-C40C66FF867C}">
                  <a14:compatExt spid="_x0000_s1035"/>
                </a:ext>
              </a:extLst>
            </xdr:cNvPr>
            <xdr:cNvSpPr/>
          </xdr:nvSpPr>
          <xdr:spPr>
            <a:xfrm>
              <a:off x="1619250" y="30689550"/>
              <a:ext cx="9525"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179</xdr:row>
          <xdr:rowOff>0</xdr:rowOff>
        </xdr:from>
        <xdr:to>
          <xdr:col>3</xdr:col>
          <xdr:colOff>9525</xdr:colOff>
          <xdr:row>179</xdr:row>
          <xdr:rowOff>0</xdr:rowOff>
        </xdr:to>
        <xdr:sp>
          <xdr:nvSpPr>
            <xdr:cNvPr id="1036" name="Object 2" hidden="1">
              <a:extLst>
                <a:ext uri="{63B3BB69-23CF-44E3-9099-C40C66FF867C}">
                  <a14:compatExt spid="_x0000_s1036"/>
                </a:ext>
              </a:extLst>
            </xdr:cNvPr>
            <xdr:cNvSpPr/>
          </xdr:nvSpPr>
          <xdr:spPr>
            <a:xfrm>
              <a:off x="1619250" y="30689550"/>
              <a:ext cx="9525"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13</xdr:row>
          <xdr:rowOff>0</xdr:rowOff>
        </xdr:from>
        <xdr:to>
          <xdr:col>3</xdr:col>
          <xdr:colOff>9525</xdr:colOff>
          <xdr:row>13</xdr:row>
          <xdr:rowOff>0</xdr:rowOff>
        </xdr:to>
        <xdr:sp>
          <xdr:nvSpPr>
            <xdr:cNvPr id="1060" name="Object 1" hidden="1">
              <a:extLst>
                <a:ext uri="{63B3BB69-23CF-44E3-9099-C40C66FF867C}">
                  <a14:compatExt spid="_x0000_s1060"/>
                </a:ext>
              </a:extLst>
            </xdr:cNvPr>
            <xdr:cNvSpPr/>
          </xdr:nvSpPr>
          <xdr:spPr>
            <a:xfrm>
              <a:off x="1619250" y="2228850"/>
              <a:ext cx="9525"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5</xdr:col>
          <xdr:colOff>0</xdr:colOff>
          <xdr:row>213</xdr:row>
          <xdr:rowOff>0</xdr:rowOff>
        </xdr:from>
        <xdr:to>
          <xdr:col>5</xdr:col>
          <xdr:colOff>9525</xdr:colOff>
          <xdr:row>213</xdr:row>
          <xdr:rowOff>0</xdr:rowOff>
        </xdr:to>
        <xdr:sp>
          <xdr:nvSpPr>
            <xdr:cNvPr id="1061" name="Object 1" hidden="1">
              <a:extLst>
                <a:ext uri="{63B3BB69-23CF-44E3-9099-C40C66FF867C}">
                  <a14:compatExt spid="_x0000_s1061"/>
                </a:ext>
              </a:extLst>
            </xdr:cNvPr>
            <xdr:cNvSpPr/>
          </xdr:nvSpPr>
          <xdr:spPr>
            <a:xfrm>
              <a:off x="8362950" y="36518850"/>
              <a:ext cx="9525"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5</xdr:col>
          <xdr:colOff>0</xdr:colOff>
          <xdr:row>224</xdr:row>
          <xdr:rowOff>0</xdr:rowOff>
        </xdr:from>
        <xdr:to>
          <xdr:col>5</xdr:col>
          <xdr:colOff>9525</xdr:colOff>
          <xdr:row>224</xdr:row>
          <xdr:rowOff>0</xdr:rowOff>
        </xdr:to>
        <xdr:sp>
          <xdr:nvSpPr>
            <xdr:cNvPr id="1063" name="Object 1" hidden="1">
              <a:extLst>
                <a:ext uri="{63B3BB69-23CF-44E3-9099-C40C66FF867C}">
                  <a14:compatExt spid="_x0000_s1063"/>
                </a:ext>
              </a:extLst>
            </xdr:cNvPr>
            <xdr:cNvSpPr/>
          </xdr:nvSpPr>
          <xdr:spPr>
            <a:xfrm>
              <a:off x="8362950" y="38404800"/>
              <a:ext cx="9525"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5</xdr:col>
          <xdr:colOff>0</xdr:colOff>
          <xdr:row>230</xdr:row>
          <xdr:rowOff>161925</xdr:rowOff>
        </xdr:from>
        <xdr:to>
          <xdr:col>5</xdr:col>
          <xdr:colOff>19050</xdr:colOff>
          <xdr:row>230</xdr:row>
          <xdr:rowOff>171450</xdr:rowOff>
        </xdr:to>
        <xdr:sp>
          <xdr:nvSpPr>
            <xdr:cNvPr id="1065" name="Object 1" hidden="1">
              <a:extLst>
                <a:ext uri="{63B3BB69-23CF-44E3-9099-C40C66FF867C}">
                  <a14:compatExt spid="_x0000_s1065"/>
                </a:ext>
              </a:extLst>
            </xdr:cNvPr>
            <xdr:cNvSpPr/>
          </xdr:nvSpPr>
          <xdr:spPr>
            <a:xfrm>
              <a:off x="8362950" y="39641145"/>
              <a:ext cx="19050" cy="952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5</xdr:col>
          <xdr:colOff>0</xdr:colOff>
          <xdr:row>226</xdr:row>
          <xdr:rowOff>0</xdr:rowOff>
        </xdr:from>
        <xdr:to>
          <xdr:col>5</xdr:col>
          <xdr:colOff>28575</xdr:colOff>
          <xdr:row>226</xdr:row>
          <xdr:rowOff>0</xdr:rowOff>
        </xdr:to>
        <xdr:sp>
          <xdr:nvSpPr>
            <xdr:cNvPr id="1066" name="Object 2" hidden="1">
              <a:extLst>
                <a:ext uri="{63B3BB69-23CF-44E3-9099-C40C66FF867C}">
                  <a14:compatExt spid="_x0000_s1066"/>
                </a:ext>
              </a:extLst>
            </xdr:cNvPr>
            <xdr:cNvSpPr/>
          </xdr:nvSpPr>
          <xdr:spPr>
            <a:xfrm>
              <a:off x="8362950" y="38747700"/>
              <a:ext cx="28575"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250</xdr:row>
          <xdr:rowOff>0</xdr:rowOff>
        </xdr:from>
        <xdr:to>
          <xdr:col>3</xdr:col>
          <xdr:colOff>95250</xdr:colOff>
          <xdr:row>250</xdr:row>
          <xdr:rowOff>0</xdr:rowOff>
        </xdr:to>
        <xdr:sp>
          <xdr:nvSpPr>
            <xdr:cNvPr id="1067" name="Object 1" hidden="1">
              <a:extLst>
                <a:ext uri="{63B3BB69-23CF-44E3-9099-C40C66FF867C}">
                  <a14:compatExt spid="_x0000_s1067"/>
                </a:ext>
              </a:extLst>
            </xdr:cNvPr>
            <xdr:cNvSpPr/>
          </xdr:nvSpPr>
          <xdr:spPr>
            <a:xfrm>
              <a:off x="1619250" y="42908220"/>
              <a:ext cx="9525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241</xdr:row>
          <xdr:rowOff>0</xdr:rowOff>
        </xdr:from>
        <xdr:to>
          <xdr:col>3</xdr:col>
          <xdr:colOff>76200</xdr:colOff>
          <xdr:row>241</xdr:row>
          <xdr:rowOff>0</xdr:rowOff>
        </xdr:to>
        <xdr:sp>
          <xdr:nvSpPr>
            <xdr:cNvPr id="1068" name="Object 1" hidden="1">
              <a:extLst>
                <a:ext uri="{63B3BB69-23CF-44E3-9099-C40C66FF867C}">
                  <a14:compatExt spid="_x0000_s1068"/>
                </a:ext>
              </a:extLst>
            </xdr:cNvPr>
            <xdr:cNvSpPr/>
          </xdr:nvSpPr>
          <xdr:spPr>
            <a:xfrm>
              <a:off x="1619250" y="41365170"/>
              <a:ext cx="7620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217</xdr:row>
          <xdr:rowOff>0</xdr:rowOff>
        </xdr:from>
        <xdr:to>
          <xdr:col>3</xdr:col>
          <xdr:colOff>19050</xdr:colOff>
          <xdr:row>217</xdr:row>
          <xdr:rowOff>0</xdr:rowOff>
        </xdr:to>
        <xdr:sp>
          <xdr:nvSpPr>
            <xdr:cNvPr id="1069" name="Object 3" hidden="1">
              <a:extLst>
                <a:ext uri="{63B3BB69-23CF-44E3-9099-C40C66FF867C}">
                  <a14:compatExt spid="_x0000_s1069"/>
                </a:ext>
              </a:extLst>
            </xdr:cNvPr>
            <xdr:cNvSpPr/>
          </xdr:nvSpPr>
          <xdr:spPr>
            <a:xfrm>
              <a:off x="1619250" y="37204650"/>
              <a:ext cx="1905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225</xdr:row>
          <xdr:rowOff>0</xdr:rowOff>
        </xdr:from>
        <xdr:to>
          <xdr:col>3</xdr:col>
          <xdr:colOff>38100</xdr:colOff>
          <xdr:row>225</xdr:row>
          <xdr:rowOff>9525</xdr:rowOff>
        </xdr:to>
        <xdr:sp>
          <xdr:nvSpPr>
            <xdr:cNvPr id="1070" name="Object 1" hidden="1">
              <a:extLst>
                <a:ext uri="{63B3BB69-23CF-44E3-9099-C40C66FF867C}">
                  <a14:compatExt spid="_x0000_s1070"/>
                </a:ext>
              </a:extLst>
            </xdr:cNvPr>
            <xdr:cNvSpPr/>
          </xdr:nvSpPr>
          <xdr:spPr>
            <a:xfrm>
              <a:off x="1619250" y="38576250"/>
              <a:ext cx="38100" cy="952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214</xdr:row>
          <xdr:rowOff>0</xdr:rowOff>
        </xdr:from>
        <xdr:to>
          <xdr:col>3</xdr:col>
          <xdr:colOff>38100</xdr:colOff>
          <xdr:row>214</xdr:row>
          <xdr:rowOff>9525</xdr:rowOff>
        </xdr:to>
        <xdr:sp>
          <xdr:nvSpPr>
            <xdr:cNvPr id="1071" name="Object 1" hidden="1">
              <a:extLst>
                <a:ext uri="{63B3BB69-23CF-44E3-9099-C40C66FF867C}">
                  <a14:compatExt spid="_x0000_s1071"/>
                </a:ext>
              </a:extLst>
            </xdr:cNvPr>
            <xdr:cNvSpPr/>
          </xdr:nvSpPr>
          <xdr:spPr>
            <a:xfrm>
              <a:off x="1619250" y="36690300"/>
              <a:ext cx="38100" cy="952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157</xdr:row>
          <xdr:rowOff>0</xdr:rowOff>
        </xdr:from>
        <xdr:to>
          <xdr:col>4</xdr:col>
          <xdr:colOff>38100</xdr:colOff>
          <xdr:row>157</xdr:row>
          <xdr:rowOff>0</xdr:rowOff>
        </xdr:to>
        <xdr:sp>
          <xdr:nvSpPr>
            <xdr:cNvPr id="1072" name="Object 48" hidden="1">
              <a:extLst>
                <a:ext uri="{63B3BB69-23CF-44E3-9099-C40C66FF867C}">
                  <a14:compatExt spid="_x0000_s1072"/>
                </a:ext>
              </a:extLst>
            </xdr:cNvPr>
            <xdr:cNvSpPr/>
          </xdr:nvSpPr>
          <xdr:spPr>
            <a:xfrm>
              <a:off x="5000625" y="26917650"/>
              <a:ext cx="3810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179</xdr:row>
          <xdr:rowOff>0</xdr:rowOff>
        </xdr:from>
        <xdr:to>
          <xdr:col>4</xdr:col>
          <xdr:colOff>9525</xdr:colOff>
          <xdr:row>179</xdr:row>
          <xdr:rowOff>0</xdr:rowOff>
        </xdr:to>
        <xdr:sp>
          <xdr:nvSpPr>
            <xdr:cNvPr id="1073" name="Object 1" hidden="1">
              <a:extLst>
                <a:ext uri="{63B3BB69-23CF-44E3-9099-C40C66FF867C}">
                  <a14:compatExt spid="_x0000_s1073"/>
                </a:ext>
              </a:extLst>
            </xdr:cNvPr>
            <xdr:cNvSpPr/>
          </xdr:nvSpPr>
          <xdr:spPr>
            <a:xfrm>
              <a:off x="5000625" y="30689550"/>
              <a:ext cx="9525"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179</xdr:row>
          <xdr:rowOff>0</xdr:rowOff>
        </xdr:from>
        <xdr:to>
          <xdr:col>4</xdr:col>
          <xdr:colOff>9525</xdr:colOff>
          <xdr:row>179</xdr:row>
          <xdr:rowOff>0</xdr:rowOff>
        </xdr:to>
        <xdr:sp>
          <xdr:nvSpPr>
            <xdr:cNvPr id="1074" name="Object 2" hidden="1">
              <a:extLst>
                <a:ext uri="{63B3BB69-23CF-44E3-9099-C40C66FF867C}">
                  <a14:compatExt spid="_x0000_s1074"/>
                </a:ext>
              </a:extLst>
            </xdr:cNvPr>
            <xdr:cNvSpPr/>
          </xdr:nvSpPr>
          <xdr:spPr>
            <a:xfrm>
              <a:off x="5000625" y="30689550"/>
              <a:ext cx="9525"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13</xdr:row>
          <xdr:rowOff>0</xdr:rowOff>
        </xdr:from>
        <xdr:to>
          <xdr:col>4</xdr:col>
          <xdr:colOff>9525</xdr:colOff>
          <xdr:row>13</xdr:row>
          <xdr:rowOff>0</xdr:rowOff>
        </xdr:to>
        <xdr:sp>
          <xdr:nvSpPr>
            <xdr:cNvPr id="1075" name="Object 1" hidden="1">
              <a:extLst>
                <a:ext uri="{63B3BB69-23CF-44E3-9099-C40C66FF867C}">
                  <a14:compatExt spid="_x0000_s1075"/>
                </a:ext>
              </a:extLst>
            </xdr:cNvPr>
            <xdr:cNvSpPr/>
          </xdr:nvSpPr>
          <xdr:spPr>
            <a:xfrm>
              <a:off x="5000625" y="2228850"/>
              <a:ext cx="9525"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231</xdr:row>
          <xdr:rowOff>0</xdr:rowOff>
        </xdr:from>
        <xdr:to>
          <xdr:col>4</xdr:col>
          <xdr:colOff>95250</xdr:colOff>
          <xdr:row>231</xdr:row>
          <xdr:rowOff>0</xdr:rowOff>
        </xdr:to>
        <xdr:sp>
          <xdr:nvSpPr>
            <xdr:cNvPr id="1076" name="Object 1" hidden="1">
              <a:extLst>
                <a:ext uri="{63B3BB69-23CF-44E3-9099-C40C66FF867C}">
                  <a14:compatExt spid="_x0000_s1076"/>
                </a:ext>
              </a:extLst>
            </xdr:cNvPr>
            <xdr:cNvSpPr/>
          </xdr:nvSpPr>
          <xdr:spPr>
            <a:xfrm>
              <a:off x="5000625" y="39650670"/>
              <a:ext cx="9525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241</xdr:row>
          <xdr:rowOff>0</xdr:rowOff>
        </xdr:from>
        <xdr:to>
          <xdr:col>4</xdr:col>
          <xdr:colOff>76200</xdr:colOff>
          <xdr:row>241</xdr:row>
          <xdr:rowOff>0</xdr:rowOff>
        </xdr:to>
        <xdr:sp>
          <xdr:nvSpPr>
            <xdr:cNvPr id="1077" name="Object 1" hidden="1">
              <a:extLst>
                <a:ext uri="{63B3BB69-23CF-44E3-9099-C40C66FF867C}">
                  <a14:compatExt spid="_x0000_s1077"/>
                </a:ext>
              </a:extLst>
            </xdr:cNvPr>
            <xdr:cNvSpPr/>
          </xdr:nvSpPr>
          <xdr:spPr>
            <a:xfrm>
              <a:off x="5000625" y="41365170"/>
              <a:ext cx="7620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217</xdr:row>
          <xdr:rowOff>0</xdr:rowOff>
        </xdr:from>
        <xdr:to>
          <xdr:col>4</xdr:col>
          <xdr:colOff>19050</xdr:colOff>
          <xdr:row>217</xdr:row>
          <xdr:rowOff>0</xdr:rowOff>
        </xdr:to>
        <xdr:sp>
          <xdr:nvSpPr>
            <xdr:cNvPr id="1078" name="Object 3" hidden="1">
              <a:extLst>
                <a:ext uri="{63B3BB69-23CF-44E3-9099-C40C66FF867C}">
                  <a14:compatExt spid="_x0000_s1078"/>
                </a:ext>
              </a:extLst>
            </xdr:cNvPr>
            <xdr:cNvSpPr/>
          </xdr:nvSpPr>
          <xdr:spPr>
            <a:xfrm>
              <a:off x="5000625" y="37204650"/>
              <a:ext cx="1905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225</xdr:row>
          <xdr:rowOff>0</xdr:rowOff>
        </xdr:from>
        <xdr:to>
          <xdr:col>4</xdr:col>
          <xdr:colOff>38100</xdr:colOff>
          <xdr:row>225</xdr:row>
          <xdr:rowOff>9525</xdr:rowOff>
        </xdr:to>
        <xdr:sp>
          <xdr:nvSpPr>
            <xdr:cNvPr id="1079" name="Object 1" hidden="1">
              <a:extLst>
                <a:ext uri="{63B3BB69-23CF-44E3-9099-C40C66FF867C}">
                  <a14:compatExt spid="_x0000_s1079"/>
                </a:ext>
              </a:extLst>
            </xdr:cNvPr>
            <xdr:cNvSpPr/>
          </xdr:nvSpPr>
          <xdr:spPr>
            <a:xfrm>
              <a:off x="5000625" y="38576250"/>
              <a:ext cx="38100" cy="952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214</xdr:row>
          <xdr:rowOff>0</xdr:rowOff>
        </xdr:from>
        <xdr:to>
          <xdr:col>4</xdr:col>
          <xdr:colOff>38100</xdr:colOff>
          <xdr:row>214</xdr:row>
          <xdr:rowOff>9525</xdr:rowOff>
        </xdr:to>
        <xdr:sp>
          <xdr:nvSpPr>
            <xdr:cNvPr id="1080" name="Object 1" hidden="1">
              <a:extLst>
                <a:ext uri="{63B3BB69-23CF-44E3-9099-C40C66FF867C}">
                  <a14:compatExt spid="_x0000_s1080"/>
                </a:ext>
              </a:extLst>
            </xdr:cNvPr>
            <xdr:cNvSpPr/>
          </xdr:nvSpPr>
          <xdr:spPr>
            <a:xfrm>
              <a:off x="5000625" y="36690300"/>
              <a:ext cx="38100" cy="952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157</xdr:row>
          <xdr:rowOff>0</xdr:rowOff>
        </xdr:from>
        <xdr:to>
          <xdr:col>8</xdr:col>
          <xdr:colOff>38100</xdr:colOff>
          <xdr:row>157</xdr:row>
          <xdr:rowOff>0</xdr:rowOff>
        </xdr:to>
        <xdr:sp>
          <xdr:nvSpPr>
            <xdr:cNvPr id="1081" name="Object 57" hidden="1">
              <a:extLst>
                <a:ext uri="{63B3BB69-23CF-44E3-9099-C40C66FF867C}">
                  <a14:compatExt spid="_x0000_s1081"/>
                </a:ext>
              </a:extLst>
            </xdr:cNvPr>
            <xdr:cNvSpPr/>
          </xdr:nvSpPr>
          <xdr:spPr>
            <a:xfrm>
              <a:off x="14773275" y="26917650"/>
              <a:ext cx="3810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179</xdr:row>
          <xdr:rowOff>0</xdr:rowOff>
        </xdr:from>
        <xdr:to>
          <xdr:col>8</xdr:col>
          <xdr:colOff>9525</xdr:colOff>
          <xdr:row>179</xdr:row>
          <xdr:rowOff>0</xdr:rowOff>
        </xdr:to>
        <xdr:sp>
          <xdr:nvSpPr>
            <xdr:cNvPr id="1082" name="Object 1" hidden="1">
              <a:extLst>
                <a:ext uri="{63B3BB69-23CF-44E3-9099-C40C66FF867C}">
                  <a14:compatExt spid="_x0000_s1082"/>
                </a:ext>
              </a:extLst>
            </xdr:cNvPr>
            <xdr:cNvSpPr/>
          </xdr:nvSpPr>
          <xdr:spPr>
            <a:xfrm>
              <a:off x="14773275" y="30689550"/>
              <a:ext cx="9525"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179</xdr:row>
          <xdr:rowOff>0</xdr:rowOff>
        </xdr:from>
        <xdr:to>
          <xdr:col>8</xdr:col>
          <xdr:colOff>9525</xdr:colOff>
          <xdr:row>179</xdr:row>
          <xdr:rowOff>0</xdr:rowOff>
        </xdr:to>
        <xdr:sp>
          <xdr:nvSpPr>
            <xdr:cNvPr id="1083" name="Object 2" hidden="1">
              <a:extLst>
                <a:ext uri="{63B3BB69-23CF-44E3-9099-C40C66FF867C}">
                  <a14:compatExt spid="_x0000_s1083"/>
                </a:ext>
              </a:extLst>
            </xdr:cNvPr>
            <xdr:cNvSpPr/>
          </xdr:nvSpPr>
          <xdr:spPr>
            <a:xfrm>
              <a:off x="14773275" y="30689550"/>
              <a:ext cx="9525"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13</xdr:row>
          <xdr:rowOff>0</xdr:rowOff>
        </xdr:from>
        <xdr:to>
          <xdr:col>8</xdr:col>
          <xdr:colOff>9525</xdr:colOff>
          <xdr:row>13</xdr:row>
          <xdr:rowOff>0</xdr:rowOff>
        </xdr:to>
        <xdr:sp>
          <xdr:nvSpPr>
            <xdr:cNvPr id="1084" name="Object 1" hidden="1">
              <a:extLst>
                <a:ext uri="{63B3BB69-23CF-44E3-9099-C40C66FF867C}">
                  <a14:compatExt spid="_x0000_s1084"/>
                </a:ext>
              </a:extLst>
            </xdr:cNvPr>
            <xdr:cNvSpPr/>
          </xdr:nvSpPr>
          <xdr:spPr>
            <a:xfrm>
              <a:off x="14773275" y="2228850"/>
              <a:ext cx="9525"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231</xdr:row>
          <xdr:rowOff>0</xdr:rowOff>
        </xdr:from>
        <xdr:to>
          <xdr:col>8</xdr:col>
          <xdr:colOff>95250</xdr:colOff>
          <xdr:row>231</xdr:row>
          <xdr:rowOff>0</xdr:rowOff>
        </xdr:to>
        <xdr:sp>
          <xdr:nvSpPr>
            <xdr:cNvPr id="1085" name="Object 1" hidden="1">
              <a:extLst>
                <a:ext uri="{63B3BB69-23CF-44E3-9099-C40C66FF867C}">
                  <a14:compatExt spid="_x0000_s1085"/>
                </a:ext>
              </a:extLst>
            </xdr:cNvPr>
            <xdr:cNvSpPr/>
          </xdr:nvSpPr>
          <xdr:spPr>
            <a:xfrm>
              <a:off x="14773275" y="39650670"/>
              <a:ext cx="9525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241</xdr:row>
          <xdr:rowOff>0</xdr:rowOff>
        </xdr:from>
        <xdr:to>
          <xdr:col>8</xdr:col>
          <xdr:colOff>76200</xdr:colOff>
          <xdr:row>241</xdr:row>
          <xdr:rowOff>0</xdr:rowOff>
        </xdr:to>
        <xdr:sp>
          <xdr:nvSpPr>
            <xdr:cNvPr id="1086" name="Object 1" hidden="1">
              <a:extLst>
                <a:ext uri="{63B3BB69-23CF-44E3-9099-C40C66FF867C}">
                  <a14:compatExt spid="_x0000_s1086"/>
                </a:ext>
              </a:extLst>
            </xdr:cNvPr>
            <xdr:cNvSpPr/>
          </xdr:nvSpPr>
          <xdr:spPr>
            <a:xfrm>
              <a:off x="14773275" y="41365170"/>
              <a:ext cx="7620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217</xdr:row>
          <xdr:rowOff>0</xdr:rowOff>
        </xdr:from>
        <xdr:to>
          <xdr:col>8</xdr:col>
          <xdr:colOff>19050</xdr:colOff>
          <xdr:row>217</xdr:row>
          <xdr:rowOff>0</xdr:rowOff>
        </xdr:to>
        <xdr:sp>
          <xdr:nvSpPr>
            <xdr:cNvPr id="1087" name="Object 3" hidden="1">
              <a:extLst>
                <a:ext uri="{63B3BB69-23CF-44E3-9099-C40C66FF867C}">
                  <a14:compatExt spid="_x0000_s1087"/>
                </a:ext>
              </a:extLst>
            </xdr:cNvPr>
            <xdr:cNvSpPr/>
          </xdr:nvSpPr>
          <xdr:spPr>
            <a:xfrm>
              <a:off x="14773275" y="37204650"/>
              <a:ext cx="1905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225</xdr:row>
          <xdr:rowOff>0</xdr:rowOff>
        </xdr:from>
        <xdr:to>
          <xdr:col>8</xdr:col>
          <xdr:colOff>38100</xdr:colOff>
          <xdr:row>225</xdr:row>
          <xdr:rowOff>9525</xdr:rowOff>
        </xdr:to>
        <xdr:sp>
          <xdr:nvSpPr>
            <xdr:cNvPr id="1088" name="Object 1" hidden="1">
              <a:extLst>
                <a:ext uri="{63B3BB69-23CF-44E3-9099-C40C66FF867C}">
                  <a14:compatExt spid="_x0000_s1088"/>
                </a:ext>
              </a:extLst>
            </xdr:cNvPr>
            <xdr:cNvSpPr/>
          </xdr:nvSpPr>
          <xdr:spPr>
            <a:xfrm>
              <a:off x="14773275" y="38576250"/>
              <a:ext cx="38100" cy="952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214</xdr:row>
          <xdr:rowOff>0</xdr:rowOff>
        </xdr:from>
        <xdr:to>
          <xdr:col>8</xdr:col>
          <xdr:colOff>38100</xdr:colOff>
          <xdr:row>214</xdr:row>
          <xdr:rowOff>9525</xdr:rowOff>
        </xdr:to>
        <xdr:sp>
          <xdr:nvSpPr>
            <xdr:cNvPr id="1089" name="Object 1" hidden="1">
              <a:extLst>
                <a:ext uri="{63B3BB69-23CF-44E3-9099-C40C66FF867C}">
                  <a14:compatExt spid="_x0000_s1089"/>
                </a:ext>
              </a:extLst>
            </xdr:cNvPr>
            <xdr:cNvSpPr/>
          </xdr:nvSpPr>
          <xdr:spPr>
            <a:xfrm>
              <a:off x="14773275" y="36690300"/>
              <a:ext cx="38100" cy="952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225</xdr:row>
          <xdr:rowOff>0</xdr:rowOff>
        </xdr:from>
        <xdr:to>
          <xdr:col>8</xdr:col>
          <xdr:colOff>38100</xdr:colOff>
          <xdr:row>225</xdr:row>
          <xdr:rowOff>9525</xdr:rowOff>
        </xdr:to>
        <xdr:sp>
          <xdr:nvSpPr>
            <xdr:cNvPr id="1090" name="Object 1" hidden="1">
              <a:extLst>
                <a:ext uri="{63B3BB69-23CF-44E3-9099-C40C66FF867C}">
                  <a14:compatExt spid="_x0000_s1090"/>
                </a:ext>
              </a:extLst>
            </xdr:cNvPr>
            <xdr:cNvSpPr/>
          </xdr:nvSpPr>
          <xdr:spPr>
            <a:xfrm>
              <a:off x="14773275" y="38576250"/>
              <a:ext cx="38100" cy="952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157</xdr:row>
          <xdr:rowOff>0</xdr:rowOff>
        </xdr:from>
        <xdr:to>
          <xdr:col>9</xdr:col>
          <xdr:colOff>38100</xdr:colOff>
          <xdr:row>157</xdr:row>
          <xdr:rowOff>0</xdr:rowOff>
        </xdr:to>
        <xdr:sp>
          <xdr:nvSpPr>
            <xdr:cNvPr id="1091" name="Object 67" hidden="1">
              <a:extLst>
                <a:ext uri="{63B3BB69-23CF-44E3-9099-C40C66FF867C}">
                  <a14:compatExt spid="_x0000_s1091"/>
                </a:ext>
              </a:extLst>
            </xdr:cNvPr>
            <xdr:cNvSpPr/>
          </xdr:nvSpPr>
          <xdr:spPr>
            <a:xfrm>
              <a:off x="17592675" y="26917650"/>
              <a:ext cx="3810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179</xdr:row>
          <xdr:rowOff>0</xdr:rowOff>
        </xdr:from>
        <xdr:to>
          <xdr:col>9</xdr:col>
          <xdr:colOff>9525</xdr:colOff>
          <xdr:row>179</xdr:row>
          <xdr:rowOff>0</xdr:rowOff>
        </xdr:to>
        <xdr:sp>
          <xdr:nvSpPr>
            <xdr:cNvPr id="1092" name="Object 1" hidden="1">
              <a:extLst>
                <a:ext uri="{63B3BB69-23CF-44E3-9099-C40C66FF867C}">
                  <a14:compatExt spid="_x0000_s1092"/>
                </a:ext>
              </a:extLst>
            </xdr:cNvPr>
            <xdr:cNvSpPr/>
          </xdr:nvSpPr>
          <xdr:spPr>
            <a:xfrm>
              <a:off x="17592675" y="30689550"/>
              <a:ext cx="9525"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179</xdr:row>
          <xdr:rowOff>0</xdr:rowOff>
        </xdr:from>
        <xdr:to>
          <xdr:col>9</xdr:col>
          <xdr:colOff>9525</xdr:colOff>
          <xdr:row>179</xdr:row>
          <xdr:rowOff>0</xdr:rowOff>
        </xdr:to>
        <xdr:sp>
          <xdr:nvSpPr>
            <xdr:cNvPr id="1093" name="Object 2" hidden="1">
              <a:extLst>
                <a:ext uri="{63B3BB69-23CF-44E3-9099-C40C66FF867C}">
                  <a14:compatExt spid="_x0000_s1093"/>
                </a:ext>
              </a:extLst>
            </xdr:cNvPr>
            <xdr:cNvSpPr/>
          </xdr:nvSpPr>
          <xdr:spPr>
            <a:xfrm>
              <a:off x="17592675" y="30689550"/>
              <a:ext cx="9525"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13</xdr:row>
          <xdr:rowOff>0</xdr:rowOff>
        </xdr:from>
        <xdr:to>
          <xdr:col>9</xdr:col>
          <xdr:colOff>9525</xdr:colOff>
          <xdr:row>13</xdr:row>
          <xdr:rowOff>0</xdr:rowOff>
        </xdr:to>
        <xdr:sp>
          <xdr:nvSpPr>
            <xdr:cNvPr id="1094" name="Object 1" hidden="1">
              <a:extLst>
                <a:ext uri="{63B3BB69-23CF-44E3-9099-C40C66FF867C}">
                  <a14:compatExt spid="_x0000_s1094"/>
                </a:ext>
              </a:extLst>
            </xdr:cNvPr>
            <xdr:cNvSpPr/>
          </xdr:nvSpPr>
          <xdr:spPr>
            <a:xfrm>
              <a:off x="17592675" y="2228850"/>
              <a:ext cx="9525"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250</xdr:row>
          <xdr:rowOff>0</xdr:rowOff>
        </xdr:from>
        <xdr:to>
          <xdr:col>9</xdr:col>
          <xdr:colOff>95250</xdr:colOff>
          <xdr:row>250</xdr:row>
          <xdr:rowOff>0</xdr:rowOff>
        </xdr:to>
        <xdr:sp>
          <xdr:nvSpPr>
            <xdr:cNvPr id="1095" name="Object 1" hidden="1">
              <a:extLst>
                <a:ext uri="{63B3BB69-23CF-44E3-9099-C40C66FF867C}">
                  <a14:compatExt spid="_x0000_s1095"/>
                </a:ext>
              </a:extLst>
            </xdr:cNvPr>
            <xdr:cNvSpPr/>
          </xdr:nvSpPr>
          <xdr:spPr>
            <a:xfrm>
              <a:off x="17592675" y="42908220"/>
              <a:ext cx="9525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241</xdr:row>
          <xdr:rowOff>0</xdr:rowOff>
        </xdr:from>
        <xdr:to>
          <xdr:col>9</xdr:col>
          <xdr:colOff>76200</xdr:colOff>
          <xdr:row>241</xdr:row>
          <xdr:rowOff>0</xdr:rowOff>
        </xdr:to>
        <xdr:sp>
          <xdr:nvSpPr>
            <xdr:cNvPr id="1096" name="Object 1" hidden="1">
              <a:extLst>
                <a:ext uri="{63B3BB69-23CF-44E3-9099-C40C66FF867C}">
                  <a14:compatExt spid="_x0000_s1096"/>
                </a:ext>
              </a:extLst>
            </xdr:cNvPr>
            <xdr:cNvSpPr/>
          </xdr:nvSpPr>
          <xdr:spPr>
            <a:xfrm>
              <a:off x="17592675" y="41365170"/>
              <a:ext cx="7620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217</xdr:row>
          <xdr:rowOff>0</xdr:rowOff>
        </xdr:from>
        <xdr:to>
          <xdr:col>9</xdr:col>
          <xdr:colOff>19050</xdr:colOff>
          <xdr:row>217</xdr:row>
          <xdr:rowOff>0</xdr:rowOff>
        </xdr:to>
        <xdr:sp>
          <xdr:nvSpPr>
            <xdr:cNvPr id="1097" name="Object 3" hidden="1">
              <a:extLst>
                <a:ext uri="{63B3BB69-23CF-44E3-9099-C40C66FF867C}">
                  <a14:compatExt spid="_x0000_s1097"/>
                </a:ext>
              </a:extLst>
            </xdr:cNvPr>
            <xdr:cNvSpPr/>
          </xdr:nvSpPr>
          <xdr:spPr>
            <a:xfrm>
              <a:off x="17592675" y="37204650"/>
              <a:ext cx="1905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225</xdr:row>
          <xdr:rowOff>0</xdr:rowOff>
        </xdr:from>
        <xdr:to>
          <xdr:col>9</xdr:col>
          <xdr:colOff>38100</xdr:colOff>
          <xdr:row>225</xdr:row>
          <xdr:rowOff>9525</xdr:rowOff>
        </xdr:to>
        <xdr:sp>
          <xdr:nvSpPr>
            <xdr:cNvPr id="1098" name="Object 1" hidden="1">
              <a:extLst>
                <a:ext uri="{63B3BB69-23CF-44E3-9099-C40C66FF867C}">
                  <a14:compatExt spid="_x0000_s1098"/>
                </a:ext>
              </a:extLst>
            </xdr:cNvPr>
            <xdr:cNvSpPr/>
          </xdr:nvSpPr>
          <xdr:spPr>
            <a:xfrm>
              <a:off x="17592675" y="38576250"/>
              <a:ext cx="38100" cy="952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214</xdr:row>
          <xdr:rowOff>0</xdr:rowOff>
        </xdr:from>
        <xdr:to>
          <xdr:col>9</xdr:col>
          <xdr:colOff>38100</xdr:colOff>
          <xdr:row>214</xdr:row>
          <xdr:rowOff>9525</xdr:rowOff>
        </xdr:to>
        <xdr:sp>
          <xdr:nvSpPr>
            <xdr:cNvPr id="1099" name="Object 1" hidden="1">
              <a:extLst>
                <a:ext uri="{63B3BB69-23CF-44E3-9099-C40C66FF867C}">
                  <a14:compatExt spid="_x0000_s1099"/>
                </a:ext>
              </a:extLst>
            </xdr:cNvPr>
            <xdr:cNvSpPr/>
          </xdr:nvSpPr>
          <xdr:spPr>
            <a:xfrm>
              <a:off x="17592675" y="36690300"/>
              <a:ext cx="38100" cy="952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11</xdr:col>
          <xdr:colOff>0</xdr:colOff>
          <xdr:row>157</xdr:row>
          <xdr:rowOff>0</xdr:rowOff>
        </xdr:from>
        <xdr:to>
          <xdr:col>11</xdr:col>
          <xdr:colOff>38100</xdr:colOff>
          <xdr:row>157</xdr:row>
          <xdr:rowOff>0</xdr:rowOff>
        </xdr:to>
        <xdr:sp>
          <xdr:nvSpPr>
            <xdr:cNvPr id="1100" name="Object 76" hidden="1">
              <a:extLst>
                <a:ext uri="{63B3BB69-23CF-44E3-9099-C40C66FF867C}">
                  <a14:compatExt spid="_x0000_s1100"/>
                </a:ext>
              </a:extLst>
            </xdr:cNvPr>
            <xdr:cNvSpPr/>
          </xdr:nvSpPr>
          <xdr:spPr>
            <a:xfrm>
              <a:off x="24241125" y="26917650"/>
              <a:ext cx="3810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11</xdr:col>
          <xdr:colOff>0</xdr:colOff>
          <xdr:row>178</xdr:row>
          <xdr:rowOff>0</xdr:rowOff>
        </xdr:from>
        <xdr:to>
          <xdr:col>11</xdr:col>
          <xdr:colOff>9525</xdr:colOff>
          <xdr:row>178</xdr:row>
          <xdr:rowOff>0</xdr:rowOff>
        </xdr:to>
        <xdr:sp>
          <xdr:nvSpPr>
            <xdr:cNvPr id="1101" name="Object 1" hidden="1">
              <a:extLst>
                <a:ext uri="{63B3BB69-23CF-44E3-9099-C40C66FF867C}">
                  <a14:compatExt spid="_x0000_s1101"/>
                </a:ext>
              </a:extLst>
            </xdr:cNvPr>
            <xdr:cNvSpPr/>
          </xdr:nvSpPr>
          <xdr:spPr>
            <a:xfrm>
              <a:off x="24241125" y="30518100"/>
              <a:ext cx="9525"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11</xdr:col>
          <xdr:colOff>0</xdr:colOff>
          <xdr:row>178</xdr:row>
          <xdr:rowOff>0</xdr:rowOff>
        </xdr:from>
        <xdr:to>
          <xdr:col>11</xdr:col>
          <xdr:colOff>9525</xdr:colOff>
          <xdr:row>178</xdr:row>
          <xdr:rowOff>0</xdr:rowOff>
        </xdr:to>
        <xdr:sp>
          <xdr:nvSpPr>
            <xdr:cNvPr id="1102" name="Object 2" hidden="1">
              <a:extLst>
                <a:ext uri="{63B3BB69-23CF-44E3-9099-C40C66FF867C}">
                  <a14:compatExt spid="_x0000_s1102"/>
                </a:ext>
              </a:extLst>
            </xdr:cNvPr>
            <xdr:cNvSpPr/>
          </xdr:nvSpPr>
          <xdr:spPr>
            <a:xfrm>
              <a:off x="24241125" y="30518100"/>
              <a:ext cx="9525"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11</xdr:col>
          <xdr:colOff>0</xdr:colOff>
          <xdr:row>13</xdr:row>
          <xdr:rowOff>0</xdr:rowOff>
        </xdr:from>
        <xdr:to>
          <xdr:col>11</xdr:col>
          <xdr:colOff>9525</xdr:colOff>
          <xdr:row>13</xdr:row>
          <xdr:rowOff>0</xdr:rowOff>
        </xdr:to>
        <xdr:sp>
          <xdr:nvSpPr>
            <xdr:cNvPr id="1103" name="Object 1" hidden="1">
              <a:extLst>
                <a:ext uri="{63B3BB69-23CF-44E3-9099-C40C66FF867C}">
                  <a14:compatExt spid="_x0000_s1103"/>
                </a:ext>
              </a:extLst>
            </xdr:cNvPr>
            <xdr:cNvSpPr/>
          </xdr:nvSpPr>
          <xdr:spPr>
            <a:xfrm>
              <a:off x="24241125" y="2228850"/>
              <a:ext cx="9525"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11</xdr:col>
          <xdr:colOff>0</xdr:colOff>
          <xdr:row>250</xdr:row>
          <xdr:rowOff>0</xdr:rowOff>
        </xdr:from>
        <xdr:to>
          <xdr:col>11</xdr:col>
          <xdr:colOff>95250</xdr:colOff>
          <xdr:row>250</xdr:row>
          <xdr:rowOff>0</xdr:rowOff>
        </xdr:to>
        <xdr:sp>
          <xdr:nvSpPr>
            <xdr:cNvPr id="1104" name="Object 1" hidden="1">
              <a:extLst>
                <a:ext uri="{63B3BB69-23CF-44E3-9099-C40C66FF867C}">
                  <a14:compatExt spid="_x0000_s1104"/>
                </a:ext>
              </a:extLst>
            </xdr:cNvPr>
            <xdr:cNvSpPr/>
          </xdr:nvSpPr>
          <xdr:spPr>
            <a:xfrm>
              <a:off x="24241125" y="42908220"/>
              <a:ext cx="9525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13</xdr:col>
          <xdr:colOff>0</xdr:colOff>
          <xdr:row>237</xdr:row>
          <xdr:rowOff>0</xdr:rowOff>
        </xdr:from>
        <xdr:to>
          <xdr:col>13</xdr:col>
          <xdr:colOff>76200</xdr:colOff>
          <xdr:row>237</xdr:row>
          <xdr:rowOff>0</xdr:rowOff>
        </xdr:to>
        <xdr:sp>
          <xdr:nvSpPr>
            <xdr:cNvPr id="1105" name="Object 1" hidden="1">
              <a:extLst>
                <a:ext uri="{63B3BB69-23CF-44E3-9099-C40C66FF867C}">
                  <a14:compatExt spid="_x0000_s1105"/>
                </a:ext>
              </a:extLst>
            </xdr:cNvPr>
            <xdr:cNvSpPr/>
          </xdr:nvSpPr>
          <xdr:spPr>
            <a:xfrm>
              <a:off x="30851475" y="40679370"/>
              <a:ext cx="7620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11</xdr:col>
          <xdr:colOff>0</xdr:colOff>
          <xdr:row>217</xdr:row>
          <xdr:rowOff>0</xdr:rowOff>
        </xdr:from>
        <xdr:to>
          <xdr:col>11</xdr:col>
          <xdr:colOff>19050</xdr:colOff>
          <xdr:row>217</xdr:row>
          <xdr:rowOff>0</xdr:rowOff>
        </xdr:to>
        <xdr:sp>
          <xdr:nvSpPr>
            <xdr:cNvPr id="1106" name="Object 3" hidden="1">
              <a:extLst>
                <a:ext uri="{63B3BB69-23CF-44E3-9099-C40C66FF867C}">
                  <a14:compatExt spid="_x0000_s1106"/>
                </a:ext>
              </a:extLst>
            </xdr:cNvPr>
            <xdr:cNvSpPr/>
          </xdr:nvSpPr>
          <xdr:spPr>
            <a:xfrm>
              <a:off x="24241125" y="37204650"/>
              <a:ext cx="1905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11</xdr:col>
          <xdr:colOff>0</xdr:colOff>
          <xdr:row>225</xdr:row>
          <xdr:rowOff>0</xdr:rowOff>
        </xdr:from>
        <xdr:to>
          <xdr:col>11</xdr:col>
          <xdr:colOff>38100</xdr:colOff>
          <xdr:row>225</xdr:row>
          <xdr:rowOff>9525</xdr:rowOff>
        </xdr:to>
        <xdr:sp>
          <xdr:nvSpPr>
            <xdr:cNvPr id="1107" name="Object 1" hidden="1">
              <a:extLst>
                <a:ext uri="{63B3BB69-23CF-44E3-9099-C40C66FF867C}">
                  <a14:compatExt spid="_x0000_s1107"/>
                </a:ext>
              </a:extLst>
            </xdr:cNvPr>
            <xdr:cNvSpPr/>
          </xdr:nvSpPr>
          <xdr:spPr>
            <a:xfrm>
              <a:off x="24241125" y="38576250"/>
              <a:ext cx="38100" cy="952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0</xdr:colOff>
          <xdr:row>157</xdr:row>
          <xdr:rowOff>0</xdr:rowOff>
        </xdr:from>
        <xdr:to>
          <xdr:col>10</xdr:col>
          <xdr:colOff>38100</xdr:colOff>
          <xdr:row>157</xdr:row>
          <xdr:rowOff>0</xdr:rowOff>
        </xdr:to>
        <xdr:sp>
          <xdr:nvSpPr>
            <xdr:cNvPr id="1108" name="Object 84" hidden="1">
              <a:extLst>
                <a:ext uri="{63B3BB69-23CF-44E3-9099-C40C66FF867C}">
                  <a14:compatExt spid="_x0000_s1108"/>
                </a:ext>
              </a:extLst>
            </xdr:cNvPr>
            <xdr:cNvSpPr/>
          </xdr:nvSpPr>
          <xdr:spPr>
            <a:xfrm>
              <a:off x="20859750" y="26917650"/>
              <a:ext cx="3810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0</xdr:colOff>
          <xdr:row>178</xdr:row>
          <xdr:rowOff>0</xdr:rowOff>
        </xdr:from>
        <xdr:to>
          <xdr:col>10</xdr:col>
          <xdr:colOff>9525</xdr:colOff>
          <xdr:row>178</xdr:row>
          <xdr:rowOff>0</xdr:rowOff>
        </xdr:to>
        <xdr:sp>
          <xdr:nvSpPr>
            <xdr:cNvPr id="1109" name="Object 1" hidden="1">
              <a:extLst>
                <a:ext uri="{63B3BB69-23CF-44E3-9099-C40C66FF867C}">
                  <a14:compatExt spid="_x0000_s1109"/>
                </a:ext>
              </a:extLst>
            </xdr:cNvPr>
            <xdr:cNvSpPr/>
          </xdr:nvSpPr>
          <xdr:spPr>
            <a:xfrm>
              <a:off x="20859750" y="30518100"/>
              <a:ext cx="9525"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0</xdr:colOff>
          <xdr:row>178</xdr:row>
          <xdr:rowOff>0</xdr:rowOff>
        </xdr:from>
        <xdr:to>
          <xdr:col>10</xdr:col>
          <xdr:colOff>9525</xdr:colOff>
          <xdr:row>178</xdr:row>
          <xdr:rowOff>0</xdr:rowOff>
        </xdr:to>
        <xdr:sp>
          <xdr:nvSpPr>
            <xdr:cNvPr id="1110" name="Object 2" hidden="1">
              <a:extLst>
                <a:ext uri="{63B3BB69-23CF-44E3-9099-C40C66FF867C}">
                  <a14:compatExt spid="_x0000_s1110"/>
                </a:ext>
              </a:extLst>
            </xdr:cNvPr>
            <xdr:cNvSpPr/>
          </xdr:nvSpPr>
          <xdr:spPr>
            <a:xfrm>
              <a:off x="20859750" y="30518100"/>
              <a:ext cx="9525"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0</xdr:colOff>
          <xdr:row>13</xdr:row>
          <xdr:rowOff>0</xdr:rowOff>
        </xdr:from>
        <xdr:to>
          <xdr:col>10</xdr:col>
          <xdr:colOff>9525</xdr:colOff>
          <xdr:row>13</xdr:row>
          <xdr:rowOff>0</xdr:rowOff>
        </xdr:to>
        <xdr:sp>
          <xdr:nvSpPr>
            <xdr:cNvPr id="1111" name="Object 1" hidden="1">
              <a:extLst>
                <a:ext uri="{63B3BB69-23CF-44E3-9099-C40C66FF867C}">
                  <a14:compatExt spid="_x0000_s1111"/>
                </a:ext>
              </a:extLst>
            </xdr:cNvPr>
            <xdr:cNvSpPr/>
          </xdr:nvSpPr>
          <xdr:spPr>
            <a:xfrm>
              <a:off x="20859750" y="2228850"/>
              <a:ext cx="9525"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0</xdr:colOff>
          <xdr:row>250</xdr:row>
          <xdr:rowOff>0</xdr:rowOff>
        </xdr:from>
        <xdr:to>
          <xdr:col>10</xdr:col>
          <xdr:colOff>95250</xdr:colOff>
          <xdr:row>250</xdr:row>
          <xdr:rowOff>0</xdr:rowOff>
        </xdr:to>
        <xdr:sp>
          <xdr:nvSpPr>
            <xdr:cNvPr id="1112" name="Object 1" hidden="1">
              <a:extLst>
                <a:ext uri="{63B3BB69-23CF-44E3-9099-C40C66FF867C}">
                  <a14:compatExt spid="_x0000_s1112"/>
                </a:ext>
              </a:extLst>
            </xdr:cNvPr>
            <xdr:cNvSpPr/>
          </xdr:nvSpPr>
          <xdr:spPr>
            <a:xfrm>
              <a:off x="20859750" y="42908220"/>
              <a:ext cx="9525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0</xdr:colOff>
          <xdr:row>217</xdr:row>
          <xdr:rowOff>0</xdr:rowOff>
        </xdr:from>
        <xdr:to>
          <xdr:col>10</xdr:col>
          <xdr:colOff>19050</xdr:colOff>
          <xdr:row>217</xdr:row>
          <xdr:rowOff>0</xdr:rowOff>
        </xdr:to>
        <xdr:sp>
          <xdr:nvSpPr>
            <xdr:cNvPr id="1113" name="Object 3" hidden="1">
              <a:extLst>
                <a:ext uri="{63B3BB69-23CF-44E3-9099-C40C66FF867C}">
                  <a14:compatExt spid="_x0000_s1113"/>
                </a:ext>
              </a:extLst>
            </xdr:cNvPr>
            <xdr:cNvSpPr/>
          </xdr:nvSpPr>
          <xdr:spPr>
            <a:xfrm>
              <a:off x="20859750" y="37204650"/>
              <a:ext cx="1905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0</xdr:colOff>
          <xdr:row>225</xdr:row>
          <xdr:rowOff>0</xdr:rowOff>
        </xdr:from>
        <xdr:to>
          <xdr:col>10</xdr:col>
          <xdr:colOff>38100</xdr:colOff>
          <xdr:row>225</xdr:row>
          <xdr:rowOff>9525</xdr:rowOff>
        </xdr:to>
        <xdr:sp>
          <xdr:nvSpPr>
            <xdr:cNvPr id="1114" name="Object 1" hidden="1">
              <a:extLst>
                <a:ext uri="{63B3BB69-23CF-44E3-9099-C40C66FF867C}">
                  <a14:compatExt spid="_x0000_s1114"/>
                </a:ext>
              </a:extLst>
            </xdr:cNvPr>
            <xdr:cNvSpPr/>
          </xdr:nvSpPr>
          <xdr:spPr>
            <a:xfrm>
              <a:off x="20859750" y="38576250"/>
              <a:ext cx="38100" cy="9525"/>
            </a:xfrm>
            <a:prstGeom prst="rect">
              <a:avLst/>
            </a:prstGeom>
          </xdr:spPr>
        </xdr:sp>
        <xdr:clientData/>
      </xdr:twoCellAnchor>
    </mc:Choice>
    <mc:Fallback/>
  </mc:AlternateContent>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5.xml.rels><?xml version="1.0" encoding="UTF-8" standalone="yes"?>
<Relationships xmlns="http://schemas.openxmlformats.org/package/2006/relationships"><Relationship Id="rId9" Type="http://schemas.openxmlformats.org/officeDocument/2006/relationships/image" Target="../media/image3.emf"/><Relationship Id="rId8" Type="http://schemas.openxmlformats.org/officeDocument/2006/relationships/oleObject" Target="../embeddings/oleObject4.bin"/><Relationship Id="rId72" Type="http://schemas.openxmlformats.org/officeDocument/2006/relationships/hyperlink" Target="http://jump2.bdimg.com/safecheck/index?url=rN3wPs8te/pL4AOY0zAwhz3wi8AXlR5gsMEbyYdIw60LIbkeqzb3nB19KwlOyvpxt6XyibVFgk4fbLMgytUg5Z4Q4OO30Ri8SAtVjSx1NjJY8K44RtEayOpUMod9q7ryZRQfTzElvQNrHN8aoIvfO4hYfKVOs0tRenbDjX6TCQjM5Jz2LlYa3RVW4f4K3s3KyqvBGCnETvQwPGbuJnYGNA==" TargetMode="External"/><Relationship Id="rId71" Type="http://schemas.openxmlformats.org/officeDocument/2006/relationships/hyperlink" Target="http://jump2.bdimg.com/safecheck/index?url=rN3wPs8te/pL4AOY0zAwhz3wi8AXlR5gsMEbyYdIw60ZXXreRZ24cgbKDy1pWkKK9Bf/w51mkM8iY65SX2hsh16xSq+FxHP6FdK7DP1v3oStqBaZnWN6vVdC7Gg5eFCxTqR7wNSKxAXwtZ2Osrfrc8wdB9i6IJmC/1VT2nHJFGFJSFv/NWJcoLE5c+inlMfFB6YMi4j8yEI7yxuZoiNlPnY9qHh6BM0y" TargetMode="External"/><Relationship Id="rId70" Type="http://schemas.openxmlformats.org/officeDocument/2006/relationships/oleObject" Target="../embeddings/oleObject56.bin"/><Relationship Id="rId7" Type="http://schemas.openxmlformats.org/officeDocument/2006/relationships/oleObject" Target="../embeddings/oleObject3.bin"/><Relationship Id="rId69" Type="http://schemas.openxmlformats.org/officeDocument/2006/relationships/oleObject" Target="../embeddings/oleObject55.bin"/><Relationship Id="rId68" Type="http://schemas.openxmlformats.org/officeDocument/2006/relationships/oleObject" Target="../embeddings/oleObject54.bin"/><Relationship Id="rId67" Type="http://schemas.openxmlformats.org/officeDocument/2006/relationships/oleObject" Target="../embeddings/oleObject53.bin"/><Relationship Id="rId66" Type="http://schemas.openxmlformats.org/officeDocument/2006/relationships/oleObject" Target="../embeddings/oleObject52.bin"/><Relationship Id="rId65" Type="http://schemas.openxmlformats.org/officeDocument/2006/relationships/oleObject" Target="../embeddings/oleObject51.bin"/><Relationship Id="rId64" Type="http://schemas.openxmlformats.org/officeDocument/2006/relationships/oleObject" Target="../embeddings/oleObject50.bin"/><Relationship Id="rId63" Type="http://schemas.openxmlformats.org/officeDocument/2006/relationships/oleObject" Target="../embeddings/oleObject49.bin"/><Relationship Id="rId62" Type="http://schemas.openxmlformats.org/officeDocument/2006/relationships/oleObject" Target="../embeddings/oleObject48.bin"/><Relationship Id="rId61" Type="http://schemas.openxmlformats.org/officeDocument/2006/relationships/oleObject" Target="../embeddings/oleObject47.bin"/><Relationship Id="rId60" Type="http://schemas.openxmlformats.org/officeDocument/2006/relationships/oleObject" Target="../embeddings/oleObject46.bin"/><Relationship Id="rId6" Type="http://schemas.openxmlformats.org/officeDocument/2006/relationships/image" Target="../media/image2.emf"/><Relationship Id="rId59" Type="http://schemas.openxmlformats.org/officeDocument/2006/relationships/oleObject" Target="../embeddings/oleObject45.bin"/><Relationship Id="rId58" Type="http://schemas.openxmlformats.org/officeDocument/2006/relationships/oleObject" Target="../embeddings/oleObject44.bin"/><Relationship Id="rId57" Type="http://schemas.openxmlformats.org/officeDocument/2006/relationships/oleObject" Target="../embeddings/oleObject43.bin"/><Relationship Id="rId56" Type="http://schemas.openxmlformats.org/officeDocument/2006/relationships/oleObject" Target="../embeddings/oleObject42.bin"/><Relationship Id="rId55" Type="http://schemas.openxmlformats.org/officeDocument/2006/relationships/oleObject" Target="../embeddings/oleObject41.bin"/><Relationship Id="rId54" Type="http://schemas.openxmlformats.org/officeDocument/2006/relationships/oleObject" Target="../embeddings/oleObject40.bin"/><Relationship Id="rId53" Type="http://schemas.openxmlformats.org/officeDocument/2006/relationships/oleObject" Target="../embeddings/oleObject39.bin"/><Relationship Id="rId52" Type="http://schemas.openxmlformats.org/officeDocument/2006/relationships/oleObject" Target="../embeddings/oleObject38.bin"/><Relationship Id="rId51" Type="http://schemas.openxmlformats.org/officeDocument/2006/relationships/oleObject" Target="../embeddings/oleObject37.bin"/><Relationship Id="rId50" Type="http://schemas.openxmlformats.org/officeDocument/2006/relationships/oleObject" Target="../embeddings/oleObject36.bin"/><Relationship Id="rId5" Type="http://schemas.openxmlformats.org/officeDocument/2006/relationships/oleObject" Target="../embeddings/oleObject2.bin"/><Relationship Id="rId49" Type="http://schemas.openxmlformats.org/officeDocument/2006/relationships/oleObject" Target="../embeddings/oleObject35.bin"/><Relationship Id="rId48" Type="http://schemas.openxmlformats.org/officeDocument/2006/relationships/oleObject" Target="../embeddings/oleObject34.bin"/><Relationship Id="rId47" Type="http://schemas.openxmlformats.org/officeDocument/2006/relationships/oleObject" Target="../embeddings/oleObject33.bin"/><Relationship Id="rId46" Type="http://schemas.openxmlformats.org/officeDocument/2006/relationships/oleObject" Target="../embeddings/oleObject32.bin"/><Relationship Id="rId45" Type="http://schemas.openxmlformats.org/officeDocument/2006/relationships/oleObject" Target="../embeddings/oleObject31.bin"/><Relationship Id="rId44" Type="http://schemas.openxmlformats.org/officeDocument/2006/relationships/oleObject" Target="../embeddings/oleObject30.bin"/><Relationship Id="rId43" Type="http://schemas.openxmlformats.org/officeDocument/2006/relationships/oleObject" Target="../embeddings/oleObject29.bin"/><Relationship Id="rId42" Type="http://schemas.openxmlformats.org/officeDocument/2006/relationships/oleObject" Target="../embeddings/oleObject28.bin"/><Relationship Id="rId41" Type="http://schemas.openxmlformats.org/officeDocument/2006/relationships/oleObject" Target="../embeddings/oleObject27.bin"/><Relationship Id="rId40" Type="http://schemas.openxmlformats.org/officeDocument/2006/relationships/oleObject" Target="../embeddings/oleObject26.bin"/><Relationship Id="rId4" Type="http://schemas.openxmlformats.org/officeDocument/2006/relationships/image" Target="../media/image1.emf"/><Relationship Id="rId39" Type="http://schemas.openxmlformats.org/officeDocument/2006/relationships/oleObject" Target="../embeddings/oleObject25.bin"/><Relationship Id="rId38" Type="http://schemas.openxmlformats.org/officeDocument/2006/relationships/oleObject" Target="../embeddings/oleObject24.bin"/><Relationship Id="rId37" Type="http://schemas.openxmlformats.org/officeDocument/2006/relationships/oleObject" Target="../embeddings/oleObject23.bin"/><Relationship Id="rId36" Type="http://schemas.openxmlformats.org/officeDocument/2006/relationships/oleObject" Target="../embeddings/oleObject22.bin"/><Relationship Id="rId35" Type="http://schemas.openxmlformats.org/officeDocument/2006/relationships/oleObject" Target="../embeddings/oleObject21.bin"/><Relationship Id="rId34" Type="http://schemas.openxmlformats.org/officeDocument/2006/relationships/oleObject" Target="../embeddings/oleObject20.bin"/><Relationship Id="rId33" Type="http://schemas.openxmlformats.org/officeDocument/2006/relationships/oleObject" Target="../embeddings/oleObject19.bin"/><Relationship Id="rId32" Type="http://schemas.openxmlformats.org/officeDocument/2006/relationships/oleObject" Target="../embeddings/oleObject18.bin"/><Relationship Id="rId31" Type="http://schemas.openxmlformats.org/officeDocument/2006/relationships/oleObject" Target="../embeddings/oleObject17.bin"/><Relationship Id="rId30" Type="http://schemas.openxmlformats.org/officeDocument/2006/relationships/oleObject" Target="../embeddings/oleObject16.bin"/><Relationship Id="rId3" Type="http://schemas.openxmlformats.org/officeDocument/2006/relationships/oleObject" Target="../embeddings/oleObject1.bin"/><Relationship Id="rId29" Type="http://schemas.openxmlformats.org/officeDocument/2006/relationships/oleObject" Target="../embeddings/oleObject15.bin"/><Relationship Id="rId28" Type="http://schemas.openxmlformats.org/officeDocument/2006/relationships/oleObject" Target="../embeddings/oleObject14.bin"/><Relationship Id="rId27" Type="http://schemas.openxmlformats.org/officeDocument/2006/relationships/image" Target="../media/image12.emf"/><Relationship Id="rId26" Type="http://schemas.openxmlformats.org/officeDocument/2006/relationships/oleObject" Target="../embeddings/oleObject13.bin"/><Relationship Id="rId25" Type="http://schemas.openxmlformats.org/officeDocument/2006/relationships/image" Target="../media/image11.emf"/><Relationship Id="rId24" Type="http://schemas.openxmlformats.org/officeDocument/2006/relationships/oleObject" Target="../embeddings/oleObject12.bin"/><Relationship Id="rId23" Type="http://schemas.openxmlformats.org/officeDocument/2006/relationships/image" Target="../media/image10.emf"/><Relationship Id="rId22" Type="http://schemas.openxmlformats.org/officeDocument/2006/relationships/oleObject" Target="../embeddings/oleObject11.bin"/><Relationship Id="rId21" Type="http://schemas.openxmlformats.org/officeDocument/2006/relationships/image" Target="../media/image9.emf"/><Relationship Id="rId20" Type="http://schemas.openxmlformats.org/officeDocument/2006/relationships/oleObject" Target="../embeddings/oleObject10.bin"/><Relationship Id="rId2" Type="http://schemas.openxmlformats.org/officeDocument/2006/relationships/vmlDrawing" Target="../drawings/vmlDrawing1.vml"/><Relationship Id="rId19" Type="http://schemas.openxmlformats.org/officeDocument/2006/relationships/image" Target="../media/image8.emf"/><Relationship Id="rId18" Type="http://schemas.openxmlformats.org/officeDocument/2006/relationships/oleObject" Target="../embeddings/oleObject9.bin"/><Relationship Id="rId17" Type="http://schemas.openxmlformats.org/officeDocument/2006/relationships/image" Target="../media/image7.emf"/><Relationship Id="rId16" Type="http://schemas.openxmlformats.org/officeDocument/2006/relationships/oleObject" Target="../embeddings/oleObject8.bin"/><Relationship Id="rId15" Type="http://schemas.openxmlformats.org/officeDocument/2006/relationships/image" Target="../media/image6.emf"/><Relationship Id="rId14" Type="http://schemas.openxmlformats.org/officeDocument/2006/relationships/oleObject" Target="../embeddings/oleObject7.bin"/><Relationship Id="rId13" Type="http://schemas.openxmlformats.org/officeDocument/2006/relationships/image" Target="../media/image5.emf"/><Relationship Id="rId12" Type="http://schemas.openxmlformats.org/officeDocument/2006/relationships/oleObject" Target="../embeddings/oleObject6.bin"/><Relationship Id="rId11" Type="http://schemas.openxmlformats.org/officeDocument/2006/relationships/image" Target="../media/image4.emf"/><Relationship Id="rId10" Type="http://schemas.openxmlformats.org/officeDocument/2006/relationships/oleObject" Target="../embeddings/oleObject5.bin"/><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Q555"/>
  <sheetViews>
    <sheetView tabSelected="1" workbookViewId="0">
      <pane xSplit="2" ySplit="1" topLeftCell="C245" activePane="bottomRight" state="frozen"/>
      <selection/>
      <selection pane="topRight"/>
      <selection pane="bottomLeft"/>
      <selection pane="bottomRight" activeCell="E275" sqref="E275"/>
    </sheetView>
  </sheetViews>
  <sheetFormatPr defaultColWidth="9" defaultRowHeight="13.5"/>
  <cols>
    <col min="2" max="2" width="40.375" customWidth="1"/>
    <col min="3" max="3" width="34.125" customWidth="1"/>
    <col min="4" max="4" width="21" style="2" customWidth="1"/>
    <col min="5" max="5" width="32.75" style="2" customWidth="1"/>
    <col min="6" max="6" width="14.125" customWidth="1"/>
    <col min="7" max="7" width="15.75" customWidth="1"/>
    <col min="8" max="8" width="17.875" customWidth="1"/>
    <col min="10" max="10" width="12.75" customWidth="1"/>
  </cols>
  <sheetData>
    <row r="1" spans="1:17">
      <c r="A1" s="37" t="s">
        <v>0</v>
      </c>
      <c r="B1" s="37" t="s">
        <v>1</v>
      </c>
      <c r="C1" s="37" t="s">
        <v>2</v>
      </c>
      <c r="D1" s="37" t="s">
        <v>3</v>
      </c>
      <c r="E1" s="37" t="s">
        <v>4</v>
      </c>
      <c r="F1" s="37" t="s">
        <v>5</v>
      </c>
      <c r="G1" s="37" t="s">
        <v>6</v>
      </c>
      <c r="H1" s="37"/>
      <c r="I1" s="51" t="s">
        <v>7</v>
      </c>
      <c r="J1" s="51" t="s">
        <v>8</v>
      </c>
      <c r="K1" s="51" t="s">
        <v>7</v>
      </c>
      <c r="L1" s="51" t="s">
        <v>9</v>
      </c>
      <c r="M1" s="51" t="s">
        <v>7</v>
      </c>
      <c r="N1" s="51" t="s">
        <v>10</v>
      </c>
      <c r="O1" s="51" t="s">
        <v>7</v>
      </c>
      <c r="P1" s="51" t="s">
        <v>11</v>
      </c>
      <c r="Q1" s="51" t="s">
        <v>6</v>
      </c>
    </row>
    <row r="2" spans="1:17">
      <c r="A2" s="30">
        <v>3</v>
      </c>
      <c r="B2" s="30" t="s">
        <v>12</v>
      </c>
      <c r="C2" s="30" t="s">
        <v>13</v>
      </c>
      <c r="D2" s="5" t="s">
        <v>14</v>
      </c>
      <c r="E2" s="30">
        <f>VLOOKUP(MID(D2,1,2),字库代码!B:M,7,TRUE)</f>
        <v>0</v>
      </c>
      <c r="F2" s="30" t="s">
        <v>15</v>
      </c>
      <c r="G2" s="30"/>
      <c r="H2" s="30"/>
      <c r="I2" s="52" t="s">
        <v>16</v>
      </c>
      <c r="J2" s="30"/>
      <c r="K2" s="30"/>
      <c r="L2" s="30"/>
      <c r="M2" s="30"/>
      <c r="N2" s="30"/>
      <c r="O2" s="52"/>
      <c r="P2" s="30"/>
      <c r="Q2" s="30"/>
    </row>
    <row r="3" spans="1:17">
      <c r="A3" s="30">
        <v>142</v>
      </c>
      <c r="B3" s="30" t="s">
        <v>17</v>
      </c>
      <c r="C3" s="30" t="s">
        <v>18</v>
      </c>
      <c r="D3" s="5" t="s">
        <v>19</v>
      </c>
      <c r="E3" s="30">
        <f>VLOOKUP(MID(D3,1,2),字库代码!B:M,7,TRUE)</f>
        <v>0</v>
      </c>
      <c r="F3" s="30" t="s">
        <v>15</v>
      </c>
      <c r="G3" s="30" t="s">
        <v>20</v>
      </c>
      <c r="H3" s="30"/>
      <c r="I3" s="30" t="s">
        <v>16</v>
      </c>
      <c r="L3" s="30"/>
      <c r="M3" s="30"/>
      <c r="N3" s="30"/>
      <c r="O3" s="30"/>
      <c r="P3" s="30"/>
      <c r="Q3" s="30"/>
    </row>
    <row r="4" s="33" customFormat="1" spans="1:15">
      <c r="A4" s="33">
        <v>13</v>
      </c>
      <c r="B4" s="33" t="s">
        <v>21</v>
      </c>
      <c r="C4" s="38" t="s">
        <v>22</v>
      </c>
      <c r="D4" s="38" t="s">
        <v>23</v>
      </c>
      <c r="E4" s="33" t="str">
        <f>VLOOKUP(MID(D4,1,2),字库代码!B:D,3,TRUE)&amp;VLOOKUP(MID(D4,4,2),字库代码!B:D,3,TRUE)</f>
        <v>是</v>
      </c>
      <c r="F4" s="33" t="s">
        <v>24</v>
      </c>
      <c r="I4" s="53" t="s">
        <v>16</v>
      </c>
      <c r="O4" s="53"/>
    </row>
    <row r="5" s="33" customFormat="1" spans="1:9">
      <c r="A5" s="33">
        <v>14</v>
      </c>
      <c r="B5" s="33" t="s">
        <v>25</v>
      </c>
      <c r="C5" s="38" t="s">
        <v>26</v>
      </c>
      <c r="D5" s="38" t="s">
        <v>27</v>
      </c>
      <c r="E5" s="33" t="str">
        <f>VLOOKUP(MID(D5,1,2),字库代码!B:D,3,TRUE)&amp;VLOOKUP(MID(D5,4,2),字库代码!B:D,3,TRUE)</f>
        <v>否</v>
      </c>
      <c r="F5" s="33" t="s">
        <v>24</v>
      </c>
      <c r="I5" s="33" t="s">
        <v>16</v>
      </c>
    </row>
    <row r="6" s="33" customFormat="1" spans="1:15">
      <c r="A6" s="33">
        <v>17</v>
      </c>
      <c r="B6" s="33" t="s">
        <v>28</v>
      </c>
      <c r="C6" s="33" t="s">
        <v>29</v>
      </c>
      <c r="D6" s="39" t="s">
        <v>30</v>
      </c>
      <c r="E6" s="33" t="str">
        <f>VLOOKUP(MID(D6,1,2),字库代码!B:D,3,TRUE)&amp;VLOOKUP(MID(D6,4,2),字库代码!B:D,3,TRUE)</f>
        <v>新游戏</v>
      </c>
      <c r="F6" s="33" t="s">
        <v>24</v>
      </c>
      <c r="I6" s="53"/>
      <c r="J6" s="33" t="s">
        <v>31</v>
      </c>
      <c r="O6" s="53"/>
    </row>
    <row r="7" s="33" customFormat="1" spans="1:10">
      <c r="A7" s="33">
        <v>18</v>
      </c>
      <c r="B7" s="33" t="s">
        <v>32</v>
      </c>
      <c r="C7" s="40" t="s">
        <v>33</v>
      </c>
      <c r="D7" s="39" t="s">
        <v>34</v>
      </c>
      <c r="E7" s="33" t="str">
        <f>VLOOKUP(MID(D7,1,2),字库代码!B:D,3,TRUE)&amp;VLOOKUP(MID(D7,4,2),字库代码!B:D,3,TRUE)</f>
        <v>片头及预告</v>
      </c>
      <c r="F7" s="33" t="s">
        <v>24</v>
      </c>
      <c r="J7" s="53" t="s">
        <v>35</v>
      </c>
    </row>
    <row r="8" s="33" customFormat="1" spans="1:15">
      <c r="A8" s="33">
        <v>19</v>
      </c>
      <c r="B8" s="33" t="s">
        <v>36</v>
      </c>
      <c r="C8" s="33" t="s">
        <v>37</v>
      </c>
      <c r="D8" s="39" t="s">
        <v>38</v>
      </c>
      <c r="E8" s="33" t="str">
        <f>VLOOKUP(MID(D8,1,2),字库代码!B:D,3,TRUE)&amp;VLOOKUP(MID(D8,4,2),字库代码!B:D,3,TRUE)</f>
        <v>取消</v>
      </c>
      <c r="F8" s="33" t="s">
        <v>24</v>
      </c>
      <c r="I8" s="53" t="s">
        <v>16</v>
      </c>
      <c r="O8" s="53"/>
    </row>
    <row r="9" s="33" customFormat="1" spans="1:15">
      <c r="A9" s="33">
        <v>23</v>
      </c>
      <c r="B9" s="33" t="s">
        <v>39</v>
      </c>
      <c r="C9" s="33" t="s">
        <v>40</v>
      </c>
      <c r="D9" s="39" t="s">
        <v>41</v>
      </c>
      <c r="E9" s="33" t="str">
        <f>VLOOKUP(MID(D9,1,2),字库代码!B:D,3,TRUE)&amp;VLOOKUP(MID(D9,4,2),字库代码!B:D,3,TRUE)</f>
        <v>确定</v>
      </c>
      <c r="F9" s="33" t="s">
        <v>24</v>
      </c>
      <c r="I9" s="53"/>
      <c r="O9" s="53"/>
    </row>
    <row r="10" s="33" customFormat="1" spans="1:15">
      <c r="A10" s="33">
        <v>35</v>
      </c>
      <c r="B10" s="33" t="s">
        <v>42</v>
      </c>
      <c r="C10" s="33" t="s">
        <v>43</v>
      </c>
      <c r="D10" s="39" t="s">
        <v>44</v>
      </c>
      <c r="E10" s="33" t="str">
        <f>VLOOKUP(MID(D10,1,2),字库代码!B:D,3,TRUE)&amp;VLOOKUP(MID(D10,4,2),字库代码!B:D,3,TRUE)</f>
        <v>载入进度</v>
      </c>
      <c r="F10" s="33" t="s">
        <v>24</v>
      </c>
      <c r="I10" s="53"/>
      <c r="J10" s="33" t="s">
        <v>45</v>
      </c>
      <c r="O10" s="53"/>
    </row>
    <row r="11" s="33" customFormat="1" spans="1:6">
      <c r="A11" s="33">
        <v>36</v>
      </c>
      <c r="B11" s="33" t="s">
        <v>46</v>
      </c>
      <c r="C11" s="33" t="s">
        <v>47</v>
      </c>
      <c r="D11" s="39" t="s">
        <v>48</v>
      </c>
      <c r="E11" s="33" t="str">
        <f>VLOOKUP(MID(D11,1,2),字库代码!B:D,3,TRUE)&amp;VLOOKUP(MID(D11,4,2),字库代码!B:D,3,TRUE)</f>
        <v>保存进度</v>
      </c>
      <c r="F11" s="33" t="s">
        <v>24</v>
      </c>
    </row>
    <row r="12" s="33" customFormat="1" spans="1:15">
      <c r="A12" s="33">
        <v>37</v>
      </c>
      <c r="B12" s="33" t="s">
        <v>49</v>
      </c>
      <c r="C12" s="33" t="s">
        <v>50</v>
      </c>
      <c r="D12" s="39" t="s">
        <v>51</v>
      </c>
      <c r="E12" s="33" t="str">
        <f>VLOOKUP(MID(D12,1,2),字库代码!B:D,3,TRUE)&amp;VLOOKUP(MID(D12,4,2),字库代码!B:D,3,TRUE)</f>
        <v>删除进度</v>
      </c>
      <c r="F12" s="33" t="s">
        <v>24</v>
      </c>
      <c r="I12" s="53"/>
      <c r="O12" s="53"/>
    </row>
    <row r="13" s="33" customFormat="1" spans="1:6">
      <c r="A13" s="33">
        <v>38</v>
      </c>
      <c r="B13" s="33" t="s">
        <v>52</v>
      </c>
      <c r="C13" s="33" t="s">
        <v>53</v>
      </c>
      <c r="D13" s="39" t="s">
        <v>54</v>
      </c>
      <c r="E13" s="33" t="str">
        <f>VLOOKUP(MID(D13,1,2),字库代码!B:D,3,TRUE)&amp;VLOOKUP(MID(D13,4,2),字库代码!B:D,3,TRUE)</f>
        <v>载入</v>
      </c>
      <c r="F13" s="33" t="s">
        <v>24</v>
      </c>
    </row>
    <row r="14" s="33" customFormat="1" spans="1:15">
      <c r="A14" s="33">
        <v>39</v>
      </c>
      <c r="B14" s="33" t="s">
        <v>55</v>
      </c>
      <c r="C14" s="33" t="s">
        <v>56</v>
      </c>
      <c r="D14" s="39" t="s">
        <v>57</v>
      </c>
      <c r="E14" s="33" t="str">
        <f>VLOOKUP(MID(D14,1,2),字库代码!B:D,3,TRUE)&amp;VLOOKUP(MID(D14,4,2),字库代码!B:D,3,TRUE)</f>
        <v>保存</v>
      </c>
      <c r="F14" s="33" t="s">
        <v>24</v>
      </c>
      <c r="I14" s="53"/>
      <c r="O14" s="53"/>
    </row>
    <row r="15" s="33" customFormat="1" spans="1:6">
      <c r="A15" s="33">
        <v>40</v>
      </c>
      <c r="B15" s="33" t="s">
        <v>58</v>
      </c>
      <c r="C15" s="33" t="s">
        <v>59</v>
      </c>
      <c r="D15" s="39" t="s">
        <v>60</v>
      </c>
      <c r="E15" s="33" t="str">
        <f>VLOOKUP(MID(D15,1,2),字库代码!B:D,3,TRUE)&amp;VLOOKUP(MID(D15,4,2),字库代码!B:D,3,TRUE)</f>
        <v>删除</v>
      </c>
      <c r="F15" s="33" t="s">
        <v>24</v>
      </c>
    </row>
    <row r="16" s="33" customFormat="1" spans="1:15">
      <c r="A16" s="33">
        <v>41</v>
      </c>
      <c r="B16" s="33" t="s">
        <v>61</v>
      </c>
      <c r="C16" s="33" t="s">
        <v>62</v>
      </c>
      <c r="D16" s="39" t="s">
        <v>63</v>
      </c>
      <c r="E16" s="33" t="str">
        <f>VLOOKUP(MID(D16,1,2),字库代码!B:D,3,TRUE)&amp;VLOOKUP(MID(D16,4,2),字库代码!B:D,3,TRUE)</f>
        <v>游戏选项</v>
      </c>
      <c r="F16" s="33" t="s">
        <v>24</v>
      </c>
      <c r="I16" s="53"/>
      <c r="O16" s="53"/>
    </row>
    <row r="17" s="33" customFormat="1" spans="1:6">
      <c r="A17" s="33">
        <v>42</v>
      </c>
      <c r="B17" s="33" t="s">
        <v>64</v>
      </c>
      <c r="C17" s="38" t="s">
        <v>65</v>
      </c>
      <c r="D17" s="38" t="s">
        <v>66</v>
      </c>
      <c r="E17" s="33" t="str">
        <f>VLOOKUP(MID(D17,1,2),字库代码!B:D,3,TRUE)&amp;VLOOKUP(MID(D17,4,2),字库代码!B:D,3,TRUE)</f>
        <v>声音选项</v>
      </c>
      <c r="F17" s="33" t="s">
        <v>24</v>
      </c>
    </row>
    <row r="18" s="33" customFormat="1" spans="1:15">
      <c r="A18" s="33">
        <v>43</v>
      </c>
      <c r="B18" s="33" t="s">
        <v>67</v>
      </c>
      <c r="C18" s="33" t="s">
        <v>68</v>
      </c>
      <c r="D18" s="39" t="s">
        <v>69</v>
      </c>
      <c r="E18" s="33" t="str">
        <f>VLOOKUP(MID(D18,1,2),字库代码!B:D,3,TRUE)&amp;VLOOKUP(MID(D18,4,2),字库代码!B:D,3,TRUE)</f>
        <v>返回游戏</v>
      </c>
      <c r="F18" s="33" t="s">
        <v>24</v>
      </c>
      <c r="I18" s="53" t="s">
        <v>16</v>
      </c>
      <c r="O18" s="53"/>
    </row>
    <row r="19" s="33" customFormat="1" spans="1:6">
      <c r="A19" s="33">
        <v>44</v>
      </c>
      <c r="B19" s="33" t="s">
        <v>70</v>
      </c>
      <c r="C19" s="38" t="s">
        <v>71</v>
      </c>
      <c r="D19" s="38" t="s">
        <v>72</v>
      </c>
      <c r="E19" s="33" t="str">
        <f>VLOOKUP(MID(D19,1,2),字库代码!B:D,3,TRUE)&amp;VLOOKUP(MID(D19,4,2),字库代码!B:D,3,TRUE)</f>
        <v>画面选项</v>
      </c>
      <c r="F19" s="33" t="s">
        <v>24</v>
      </c>
    </row>
    <row r="20" s="33" customFormat="1" spans="1:15">
      <c r="A20" s="33">
        <v>45</v>
      </c>
      <c r="B20" s="33" t="s">
        <v>73</v>
      </c>
      <c r="C20" s="33" t="s">
        <v>74</v>
      </c>
      <c r="D20" s="39" t="s">
        <v>75</v>
      </c>
      <c r="E20" s="33" t="str">
        <f>VLOOKUP(MID(D20,1,2),字库代码!B:D,3,TRUE)&amp;VLOOKUP(MID(D20,4,2),字库代码!B:D,3,TRUE)</f>
        <v>退出游戏</v>
      </c>
      <c r="F20" s="33" t="s">
        <v>24</v>
      </c>
      <c r="I20" s="53" t="s">
        <v>16</v>
      </c>
      <c r="O20" s="53"/>
    </row>
    <row r="21" s="33" customFormat="1" spans="1:10">
      <c r="A21" s="33">
        <v>46</v>
      </c>
      <c r="B21" s="33" t="s">
        <v>76</v>
      </c>
      <c r="C21" s="33" t="s">
        <v>74</v>
      </c>
      <c r="D21" s="39" t="s">
        <v>75</v>
      </c>
      <c r="E21" s="33" t="str">
        <f>VLOOKUP(MID(D21,1,2),字库代码!B:D,3,TRUE)&amp;VLOOKUP(MID(D21,4,2),字库代码!B:D,3,TRUE)</f>
        <v>退出游戏</v>
      </c>
      <c r="F21" s="33" t="s">
        <v>24</v>
      </c>
      <c r="J21" s="33" t="s">
        <v>74</v>
      </c>
    </row>
    <row r="22" s="33" customFormat="1" spans="1:15">
      <c r="A22" s="33">
        <v>47</v>
      </c>
      <c r="B22" s="33" t="s">
        <v>17</v>
      </c>
      <c r="C22" s="33" t="s">
        <v>18</v>
      </c>
      <c r="D22" s="39" t="s">
        <v>77</v>
      </c>
      <c r="E22" s="33" t="str">
        <f>VLOOKUP(MID(D22,1,2),字库代码!B:D,3,TRUE)&amp;VLOOKUP(MID(D22,4,2),字库代码!B:D,3,TRUE)</f>
        <v>选项</v>
      </c>
      <c r="F22" s="33" t="s">
        <v>24</v>
      </c>
      <c r="G22" s="33" t="s">
        <v>78</v>
      </c>
      <c r="I22" s="53" t="s">
        <v>16</v>
      </c>
      <c r="O22" s="53"/>
    </row>
    <row r="23" s="33" customFormat="1" spans="1:15">
      <c r="A23" s="33">
        <v>51</v>
      </c>
      <c r="B23" s="33" t="s">
        <v>79</v>
      </c>
      <c r="C23" s="38" t="s">
        <v>80</v>
      </c>
      <c r="D23" s="38" t="s">
        <v>81</v>
      </c>
      <c r="E23" s="33" t="str">
        <f>VLOOKUP(MID(D23,1,2),字库代码!B:D,3,TRUE)&amp;VLOOKUP(MID(D23,4,2),字库代码!B:D,3,TRUE)</f>
        <v>亮度</v>
      </c>
      <c r="F23" s="33" t="s">
        <v>24</v>
      </c>
      <c r="I23" s="53" t="s">
        <v>16</v>
      </c>
      <c r="O23" s="53"/>
    </row>
    <row r="24" s="33" customFormat="1" spans="1:9">
      <c r="A24" s="33">
        <v>54</v>
      </c>
      <c r="B24" s="33" t="s">
        <v>82</v>
      </c>
      <c r="C24" s="38" t="s">
        <v>83</v>
      </c>
      <c r="D24" s="38" t="s">
        <v>84</v>
      </c>
      <c r="E24" s="33" t="str">
        <f>VLOOKUP(MID(D24,1,2),字库代码!B:D,3,TRUE)&amp;VLOOKUP(MID(D24,4,2),字库代码!B:D,3,TRUE)</f>
        <v>色调</v>
      </c>
      <c r="F24" s="33" t="s">
        <v>24</v>
      </c>
      <c r="I24" s="33" t="s">
        <v>16</v>
      </c>
    </row>
    <row r="25" s="33" customFormat="1" spans="1:15">
      <c r="A25" s="33">
        <v>55</v>
      </c>
      <c r="B25" s="33" t="s">
        <v>85</v>
      </c>
      <c r="C25" s="38" t="s">
        <v>86</v>
      </c>
      <c r="D25" s="38" t="s">
        <v>87</v>
      </c>
      <c r="E25" s="33" t="str">
        <f>VLOOKUP(MID(D25,1,2),字库代码!B:D,3,TRUE)&amp;VLOOKUP(MID(D25,4,2),字库代码!B:D,3,TRUE)</f>
        <v>对比度</v>
      </c>
      <c r="F25" s="33" t="s">
        <v>24</v>
      </c>
      <c r="I25" s="53" t="s">
        <v>16</v>
      </c>
      <c r="O25" s="53"/>
    </row>
    <row r="26" s="33" customFormat="1" spans="1:9">
      <c r="A26" s="33">
        <v>56</v>
      </c>
      <c r="B26" s="33" t="s">
        <v>88</v>
      </c>
      <c r="C26" s="33" t="s">
        <v>89</v>
      </c>
      <c r="D26" s="39" t="s">
        <v>90</v>
      </c>
      <c r="E26" s="33" t="str">
        <f>VLOOKUP(MID(D26,1,2),字库代码!B:D,3,TRUE)&amp;VLOOKUP(MID(D26,4,2),字库代码!B:D,3,TRUE)&amp;VLOOKUP(MID(D26,7,2),字库代码!B:D,3,TRUE)</f>
        <v>游戏速度:</v>
      </c>
      <c r="F26" s="33" t="s">
        <v>24</v>
      </c>
      <c r="I26" s="33" t="s">
        <v>16</v>
      </c>
    </row>
    <row r="27" s="33" customFormat="1" spans="1:15">
      <c r="A27" s="33">
        <v>57</v>
      </c>
      <c r="B27" s="33" t="s">
        <v>91</v>
      </c>
      <c r="C27" s="38" t="s">
        <v>92</v>
      </c>
      <c r="D27" s="38" t="s">
        <v>93</v>
      </c>
      <c r="E27" s="33" t="str">
        <f>VLOOKUP(MID(D27,1,2),字库代码!B:D,3,TRUE)&amp;VLOOKUP(MID(D27,4,2),字库代码!B:D,3,TRUE)&amp;VLOOKUP(MID(D27,7,2),字库代码!B:D,3,TRUE)</f>
        <v>滚屏速度:</v>
      </c>
      <c r="F27" s="33" t="s">
        <v>24</v>
      </c>
      <c r="I27" s="53" t="s">
        <v>16</v>
      </c>
      <c r="O27" s="53"/>
    </row>
    <row r="28" s="33" customFormat="1" spans="1:9">
      <c r="A28" s="33">
        <v>58</v>
      </c>
      <c r="B28" s="33" t="s">
        <v>94</v>
      </c>
      <c r="C28" s="38" t="s">
        <v>95</v>
      </c>
      <c r="D28" s="38" t="s">
        <v>96</v>
      </c>
      <c r="E28" s="33" t="str">
        <f>VLOOKUP(MID(D28,1,2),字库代码!B:D,3,TRUE)&amp;VLOOKUP(MID(D28,4,2),字库代码!B:D,3,TRUE)</f>
        <v>饱和度:</v>
      </c>
      <c r="F28" s="33" t="s">
        <v>24</v>
      </c>
      <c r="I28" s="33" t="s">
        <v>16</v>
      </c>
    </row>
    <row r="29" s="33" customFormat="1" spans="1:15">
      <c r="A29" s="33">
        <v>59</v>
      </c>
      <c r="B29" s="33" t="s">
        <v>97</v>
      </c>
      <c r="C29" s="33" t="s">
        <v>68</v>
      </c>
      <c r="D29" s="39" t="s">
        <v>69</v>
      </c>
      <c r="E29" s="33" t="str">
        <f>VLOOKUP(MID(D29,1,2),字库代码!B:D,3,TRUE)&amp;VLOOKUP(MID(D29,4,2),字库代码!B:D,3,TRUE)</f>
        <v>返回游戏</v>
      </c>
      <c r="F29" s="33" t="s">
        <v>24</v>
      </c>
      <c r="I29" s="53" t="s">
        <v>16</v>
      </c>
      <c r="O29" s="53"/>
    </row>
    <row r="30" s="34" customFormat="1" spans="1:6">
      <c r="A30" s="34">
        <v>116</v>
      </c>
      <c r="B30" s="34" t="s">
        <v>98</v>
      </c>
      <c r="C30" s="41" t="s">
        <v>99</v>
      </c>
      <c r="D30" s="42" t="s">
        <v>100</v>
      </c>
      <c r="E30" s="34" t="str">
        <f>VLOOKUP(MID(D30,1,2),字库代码!B:I,8,TRUE)&amp;VLOOKUP(MID(D30,4,2),字库代码!B:I,8,TRUE)&amp;VLOOKUP(MID(D30,7,2),字库代码!B:I,8,TRUE)</f>
        <v>劫后余生资料片</v>
      </c>
      <c r="F30" s="34" t="s">
        <v>24</v>
      </c>
    </row>
    <row r="31" s="33" customFormat="1" spans="1:17">
      <c r="A31" s="43">
        <v>119</v>
      </c>
      <c r="B31" s="43" t="s">
        <v>101</v>
      </c>
      <c r="C31" s="43" t="s">
        <v>102</v>
      </c>
      <c r="D31" s="44" t="s">
        <v>103</v>
      </c>
      <c r="E31" s="33" t="str">
        <f>VLOOKUP(MID(D31,1,2),字库代码!B:D,3,TRUE)&amp;VLOOKUP(MID(D31,4,2),字库代码!B:D,3,TRUE)&amp;VLOOKUP(MID(D31,7,2),字库代码!B:D,3,TRUE)</f>
        <v>资料片任务</v>
      </c>
      <c r="F31" s="43" t="s">
        <v>24</v>
      </c>
      <c r="G31" s="43"/>
      <c r="H31" s="43"/>
      <c r="I31" s="53"/>
      <c r="J31" s="33" t="s">
        <v>104</v>
      </c>
      <c r="K31" s="33" t="s">
        <v>105</v>
      </c>
      <c r="O31" s="53"/>
      <c r="P31" s="43"/>
      <c r="Q31" s="43"/>
    </row>
    <row r="32" s="33" customFormat="1" spans="1:11">
      <c r="A32" s="33">
        <v>120</v>
      </c>
      <c r="B32" s="33" t="s">
        <v>106</v>
      </c>
      <c r="C32" s="33" t="s">
        <v>107</v>
      </c>
      <c r="D32" s="39" t="s">
        <v>108</v>
      </c>
      <c r="E32" s="33" t="str">
        <f>VLOOKUP(MID(D32,1,2),字库代码!B:D,3,TRUE)&amp;VLOOKUP(MID(D32,4,2),字库代码!B:D,3,TRUE)&amp;VLOOKUP(MID(D32,7,2),字库代码!B:D,3,TRUE)</f>
        <v>定制任务</v>
      </c>
      <c r="F32" s="33" t="s">
        <v>24</v>
      </c>
      <c r="J32" s="33" t="s">
        <v>109</v>
      </c>
      <c r="K32" s="33" t="s">
        <v>105</v>
      </c>
    </row>
    <row r="33" s="33" customFormat="1" spans="1:15">
      <c r="A33" s="33">
        <v>145</v>
      </c>
      <c r="B33" s="33" t="s">
        <v>110</v>
      </c>
      <c r="C33" s="38" t="s">
        <v>111</v>
      </c>
      <c r="D33" s="38" t="s">
        <v>112</v>
      </c>
      <c r="E33" s="33" t="str">
        <f>VLOOKUP(MID(D33,1,2),字库代码!B:D,3,TRUE)&amp;VLOOKUP(MID(D33,4,2),字库代码!B:D,3,TRUE)&amp;VLOOKUP(MID(D33,7,2),字库代码!B:D,3,TRUE)</f>
        <v>返回选项</v>
      </c>
      <c r="F33" s="33" t="s">
        <v>24</v>
      </c>
      <c r="I33" s="53"/>
      <c r="O33" s="53"/>
    </row>
    <row r="34" s="33" customFormat="1" spans="1:9">
      <c r="A34" s="33">
        <v>148</v>
      </c>
      <c r="B34" s="33" t="s">
        <v>113</v>
      </c>
      <c r="C34" s="38" t="s">
        <v>114</v>
      </c>
      <c r="D34" s="38" t="s">
        <v>115</v>
      </c>
      <c r="E34" s="33" t="str">
        <f>VLOOKUP(MID(D34,1,2),字库代码!B:D,3,TRUE)&amp;VLOOKUP(MID(D34,4,2),字库代码!B:D,3,TRUE)&amp;VLOOKUP(MID(D34,7,2),字库代码!B:D,3,TRUE)</f>
        <v>随机播放</v>
      </c>
      <c r="F34" s="33" t="s">
        <v>24</v>
      </c>
      <c r="I34" s="33" t="s">
        <v>105</v>
      </c>
    </row>
    <row r="35" s="33" customFormat="1" spans="1:15">
      <c r="A35" s="33">
        <v>149</v>
      </c>
      <c r="B35" s="33" t="s">
        <v>116</v>
      </c>
      <c r="C35" s="38" t="s">
        <v>117</v>
      </c>
      <c r="D35" s="38" t="s">
        <v>118</v>
      </c>
      <c r="E35" s="33" t="str">
        <f>VLOOKUP(MID(D35,1,2),字库代码!B:D,3,TRUE)&amp;VLOOKUP(MID(D35,4,2),字库代码!B:D,3,TRUE)&amp;VLOOKUP(MID(D35,7,2),字库代码!B:D,3,TRUE)</f>
        <v>单曲循环</v>
      </c>
      <c r="F35" s="33" t="s">
        <v>24</v>
      </c>
      <c r="I35" s="33" t="s">
        <v>105</v>
      </c>
      <c r="O35" s="53"/>
    </row>
    <row r="36" s="33" customFormat="1" spans="1:9">
      <c r="A36" s="33">
        <v>150</v>
      </c>
      <c r="B36" s="33" t="s">
        <v>119</v>
      </c>
      <c r="C36" s="38" t="s">
        <v>120</v>
      </c>
      <c r="D36" s="38" t="s">
        <v>121</v>
      </c>
      <c r="E36" s="33" t="str">
        <f>VLOOKUP(MID(D36,1,2),字库代码!B:D,3,TRUE)&amp;VLOOKUP(MID(D36,4,2),字库代码!B:D,3,TRUE)&amp;VLOOKUP(MID(D36,7,2),字库代码!B:D,3,TRUE)</f>
        <v>音乐:</v>
      </c>
      <c r="F36" s="33" t="s">
        <v>24</v>
      </c>
      <c r="I36" s="33" t="s">
        <v>16</v>
      </c>
    </row>
    <row r="37" s="33" customFormat="1" spans="1:15">
      <c r="A37" s="33">
        <v>151</v>
      </c>
      <c r="B37" s="33" t="s">
        <v>122</v>
      </c>
      <c r="C37" s="38" t="s">
        <v>123</v>
      </c>
      <c r="D37" s="38" t="s">
        <v>124</v>
      </c>
      <c r="E37" s="33" t="str">
        <f>VLOOKUP(MID(D37,1,2),字库代码!B:D,3,TRUE)&amp;VLOOKUP(MID(D37,4,2),字库代码!B:D,3,TRUE)&amp;VLOOKUP(MID(D37,7,2),字库代码!B:D,3,TRUE)</f>
        <v>音效:</v>
      </c>
      <c r="F37" s="33" t="s">
        <v>24</v>
      </c>
      <c r="I37" s="53"/>
      <c r="J37" s="33" t="s">
        <v>125</v>
      </c>
      <c r="K37" s="33" t="s">
        <v>105</v>
      </c>
      <c r="O37" s="53"/>
    </row>
    <row r="38" s="33" customFormat="1" spans="1:9">
      <c r="A38" s="33">
        <v>152</v>
      </c>
      <c r="B38" s="33" t="s">
        <v>126</v>
      </c>
      <c r="C38" s="38" t="s">
        <v>22</v>
      </c>
      <c r="D38" s="38" t="s">
        <v>127</v>
      </c>
      <c r="E38" s="33" t="str">
        <f>VLOOKUP(MID(D38,1,2),字库代码!B:D,3,TRUE)&amp;VLOOKUP(MID(D38,4,2),字库代码!B:D,3,TRUE)&amp;VLOOKUP(MID(D38,7,2),字库代码!B:D,3,TRUE)</f>
        <v>是</v>
      </c>
      <c r="F38" s="33" t="s">
        <v>24</v>
      </c>
      <c r="I38" s="33" t="s">
        <v>16</v>
      </c>
    </row>
    <row r="39" s="33" customFormat="1" spans="1:15">
      <c r="A39" s="33">
        <v>153</v>
      </c>
      <c r="B39" s="33" t="s">
        <v>128</v>
      </c>
      <c r="C39" s="38" t="s">
        <v>26</v>
      </c>
      <c r="D39" s="38" t="s">
        <v>129</v>
      </c>
      <c r="E39" s="33" t="str">
        <f>VLOOKUP(MID(D39,1,2),字库代码!B:D,3,TRUE)&amp;VLOOKUP(MID(D39,4,2),字库代码!B:D,3,TRUE)&amp;VLOOKUP(MID(D39,7,2),字库代码!B:D,3,TRUE)</f>
        <v>否</v>
      </c>
      <c r="F39" s="33" t="s">
        <v>24</v>
      </c>
      <c r="I39" s="53" t="s">
        <v>16</v>
      </c>
      <c r="O39" s="53"/>
    </row>
    <row r="40" s="33" customFormat="1" spans="1:6">
      <c r="A40" s="33">
        <v>154</v>
      </c>
      <c r="B40" s="33" t="s">
        <v>130</v>
      </c>
      <c r="C40" s="33" t="s">
        <v>131</v>
      </c>
      <c r="D40" s="39" t="s">
        <v>132</v>
      </c>
      <c r="E40" s="33" t="str">
        <f>VLOOKUP(MID(D40,1,2),字库代码!B:D,3,TRUE)&amp;VLOOKUP(MID(D40,4,2),字库代码!B:D,3,TRUE)&amp;VLOOKUP(MID(D40,7,2),字库代码!B:D,3,TRUE)</f>
        <v>多人游戏</v>
      </c>
      <c r="F40" s="33" t="s">
        <v>24</v>
      </c>
    </row>
    <row r="41" s="33" customFormat="1" spans="1:9">
      <c r="A41" s="33">
        <v>158</v>
      </c>
      <c r="B41" s="33" t="s">
        <v>133</v>
      </c>
      <c r="C41" s="38" t="s">
        <v>134</v>
      </c>
      <c r="D41" s="38" t="s">
        <v>135</v>
      </c>
      <c r="E41" s="33" t="str">
        <f>VLOOKUP(MID(D41,1,2),字库代码!B:D,3,TRUE)&amp;VLOOKUP(MID(D41,4,2),字库代码!B:D,3,TRUE)&amp;VLOOKUP(MID(D41,7,2),字库代码!B:D,3,TRUE)</f>
        <v>重置</v>
      </c>
      <c r="F41" s="33" t="s">
        <v>24</v>
      </c>
      <c r="I41" s="33" t="s">
        <v>16</v>
      </c>
    </row>
    <row r="42" s="33" customFormat="1" spans="1:15">
      <c r="A42" s="33">
        <v>159</v>
      </c>
      <c r="B42" s="33" t="s">
        <v>136</v>
      </c>
      <c r="C42" s="38" t="s">
        <v>137</v>
      </c>
      <c r="D42" s="38" t="s">
        <v>138</v>
      </c>
      <c r="E42" s="33" t="str">
        <f>VLOOKUP(MID(D42,1,2),字库代码!B:D,3,TRUE)&amp;VLOOKUP(MID(D42,4,2),字库代码!B:D,3,TRUE)&amp;VLOOKUP(MID(D42,7,2),字库代码!B:D,3,TRUE)&amp;VLOOKUP(MID(D42,10,2),字库代码!B:D,3,TRUE)</f>
        <v>确定退出游戏?</v>
      </c>
      <c r="F42" s="33" t="s">
        <v>24</v>
      </c>
      <c r="I42" s="53" t="s">
        <v>16</v>
      </c>
      <c r="O42" s="53"/>
    </row>
    <row r="43" s="33" customFormat="1" spans="1:6">
      <c r="A43" s="33">
        <v>172</v>
      </c>
      <c r="B43" s="33" t="s">
        <v>139</v>
      </c>
      <c r="C43" s="38" t="s">
        <v>140</v>
      </c>
      <c r="D43" s="38" t="s">
        <v>141</v>
      </c>
      <c r="E43" s="33" t="str">
        <f>VLOOKUP(MID(D43,1,2),字库代码!B:D,3,TRUE)&amp;VLOOKUP(MID(D43,4,2),字库代码!B:D,3,TRUE)&amp;VLOOKUP(MID(D43,7,2),字库代码!B:D,3,TRUE)</f>
        <v>快</v>
      </c>
      <c r="F43" s="33" t="s">
        <v>24</v>
      </c>
    </row>
    <row r="44" s="33" customFormat="1" spans="1:15">
      <c r="A44" s="33">
        <v>173</v>
      </c>
      <c r="B44" s="33" t="s">
        <v>142</v>
      </c>
      <c r="C44" s="38" t="s">
        <v>143</v>
      </c>
      <c r="D44" s="38" t="s">
        <v>144</v>
      </c>
      <c r="E44" s="33" t="str">
        <f>VLOOKUP(MID(D44,1,2),字库代码!B:D,3,TRUE)&amp;VLOOKUP(MID(D44,4,2),字库代码!B:D,3,TRUE)&amp;VLOOKUP(MID(D44,7,2),字库代码!B:D,3,TRUE)</f>
        <v>慢</v>
      </c>
      <c r="F44" s="33" t="s">
        <v>24</v>
      </c>
      <c r="I44" s="53"/>
      <c r="J44" s="33" t="s">
        <v>145</v>
      </c>
      <c r="K44" s="33" t="s">
        <v>105</v>
      </c>
      <c r="O44" s="53"/>
    </row>
    <row r="45" s="33" customFormat="1" spans="1:9">
      <c r="A45" s="33">
        <v>182</v>
      </c>
      <c r="B45" s="33" t="s">
        <v>146</v>
      </c>
      <c r="C45" s="33" t="s">
        <v>147</v>
      </c>
      <c r="D45" s="39" t="s">
        <v>148</v>
      </c>
      <c r="E45" s="33" t="str">
        <f>VLOOKUP(MID(D45,1,2),字库代码!B:D,3,TRUE)&amp;VLOOKUP(MID(D45,4,2),字库代码!B:D,3,TRUE)&amp;VLOOKUP(MID(D45,7,2),字库代码!B:D,3,TRUE)</f>
        <v>请输入文件名!</v>
      </c>
      <c r="F45" s="33" t="s">
        <v>24</v>
      </c>
      <c r="I45" s="33" t="s">
        <v>16</v>
      </c>
    </row>
    <row r="46" s="33" customFormat="1" spans="1:9">
      <c r="A46" s="33">
        <v>184</v>
      </c>
      <c r="B46" s="33" t="s">
        <v>149</v>
      </c>
      <c r="C46" s="38" t="s">
        <v>150</v>
      </c>
      <c r="D46" s="38" t="s">
        <v>151</v>
      </c>
      <c r="E46" s="33" t="str">
        <f>VLOOKUP(MID(D46,1,2),字库代码!B:D,3,TRUE)&amp;VLOOKUP(MID(D46,4,2),字库代码!B:D,3,TRUE)&amp;VLOOKUP(MID(D46,7,2),字库代码!B:D,3,TRUE)&amp;VLOOKUP(MID(D46,10,2),字库代码!B:D,3,TRUE)</f>
        <v>确定删除这个文件?</v>
      </c>
      <c r="F46" s="33" t="s">
        <v>24</v>
      </c>
      <c r="I46" s="33" t="s">
        <v>16</v>
      </c>
    </row>
    <row r="47" s="33" customFormat="1" spans="1:15">
      <c r="A47" s="33">
        <v>185</v>
      </c>
      <c r="B47" s="33" t="s">
        <v>152</v>
      </c>
      <c r="C47" s="38" t="s">
        <v>153</v>
      </c>
      <c r="D47" s="38" t="s">
        <v>154</v>
      </c>
      <c r="E47" s="33" t="str">
        <f>VLOOKUP(MID(D47,1,2),字库代码!B:D,3,TRUE)&amp;VLOOKUP(MID(D47,4,2),字库代码!B:D,3,TRUE)&amp;VLOOKUP(MID(D47,7,2),字库代码!B:D,3,TRUE)</f>
        <v>[新文件]</v>
      </c>
      <c r="F47" s="33" t="s">
        <v>24</v>
      </c>
      <c r="I47" s="53" t="s">
        <v>16</v>
      </c>
      <c r="O47" s="53"/>
    </row>
    <row r="48" s="30" customFormat="1" spans="1:11">
      <c r="A48" s="30">
        <v>194</v>
      </c>
      <c r="B48" s="30" t="s">
        <v>155</v>
      </c>
      <c r="C48" s="45" t="s">
        <v>156</v>
      </c>
      <c r="D48" s="46" t="s">
        <v>157</v>
      </c>
      <c r="E48" t="str">
        <f>VLOOKUP(MID(D48,1,2),字库代码!B:I,8,TRUE)&amp;VLOOKUP(MID(D48,4,2),字库代码!B:I,8,TRUE)&amp;VLOOKUP(MID(D48,7,2),字库代码!B:I,8,TRUE)</f>
        <v>你的名称:</v>
      </c>
      <c r="F48" s="30" t="s">
        <v>24</v>
      </c>
      <c r="J48"/>
      <c r="K48"/>
    </row>
    <row r="49" spans="1:17">
      <c r="A49" s="30">
        <v>195</v>
      </c>
      <c r="B49" s="30" t="s">
        <v>158</v>
      </c>
      <c r="C49" s="47" t="s">
        <v>159</v>
      </c>
      <c r="D49" s="46" t="s">
        <v>160</v>
      </c>
      <c r="E49" t="str">
        <f>VLOOKUP(MID(D49,1,2),字库代码!B:I,8,TRUE)&amp;VLOOKUP(MID(D49,4,2),字库代码!B:I,8,TRUE)&amp;VLOOKUP(MID(D49,7,2),字库代码!B:I,8,TRUE)</f>
        <v>你的阵营:</v>
      </c>
      <c r="F49" s="30" t="s">
        <v>24</v>
      </c>
      <c r="G49" s="30"/>
      <c r="H49" s="30"/>
      <c r="I49" s="52"/>
      <c r="L49" s="30"/>
      <c r="M49" s="30"/>
      <c r="N49" s="30"/>
      <c r="O49" s="52"/>
      <c r="P49" s="30"/>
      <c r="Q49" s="30"/>
    </row>
    <row r="50" spans="1:17">
      <c r="A50" s="30">
        <v>196</v>
      </c>
      <c r="B50" s="30" t="s">
        <v>161</v>
      </c>
      <c r="C50" s="47" t="s">
        <v>162</v>
      </c>
      <c r="D50" s="46" t="s">
        <v>163</v>
      </c>
      <c r="E50" t="str">
        <f>VLOOKUP(MID(D50,1,2),字库代码!B:I,8,TRUE)&amp;VLOOKUP(MID(D50,4,2),字库代码!B:I,8,TRUE)&amp;VLOOKUP(MID(D50,7,2),字库代码!B:I,8,TRUE)</f>
        <v>你的颜色:</v>
      </c>
      <c r="F50" s="30" t="s">
        <v>24</v>
      </c>
      <c r="G50" s="30"/>
      <c r="H50" s="30"/>
      <c r="I50" s="30"/>
      <c r="L50" s="30"/>
      <c r="M50" s="30"/>
      <c r="N50" s="30"/>
      <c r="O50" s="30"/>
      <c r="P50" s="30"/>
      <c r="Q50" s="30"/>
    </row>
    <row r="51" spans="1:17">
      <c r="A51" s="30">
        <v>199</v>
      </c>
      <c r="B51" s="30" t="s">
        <v>164</v>
      </c>
      <c r="C51" s="30" t="s">
        <v>165</v>
      </c>
      <c r="D51" s="5"/>
      <c r="E51" t="e">
        <f>VLOOKUP(MID(D51,1,2),字库代码!B:D,3,TRUE)&amp;VLOOKUP(MID(D51,4,2),字库代码!B:D,3,TRUE)&amp;VLOOKUP(MID(D51,7,2),字库代码!B:D,3,TRUE)</f>
        <v>#N/A</v>
      </c>
      <c r="F51" s="30" t="s">
        <v>24</v>
      </c>
      <c r="G51" s="30"/>
      <c r="H51" s="30"/>
      <c r="I51" s="52"/>
      <c r="L51" s="30"/>
      <c r="M51" s="30"/>
      <c r="N51" s="30"/>
      <c r="O51" s="52"/>
      <c r="P51" s="30"/>
      <c r="Q51" s="30"/>
    </row>
    <row r="52" s="34" customFormat="1" spans="1:15">
      <c r="A52" s="34">
        <v>205</v>
      </c>
      <c r="B52" s="34" t="s">
        <v>166</v>
      </c>
      <c r="C52" s="34" t="s">
        <v>167</v>
      </c>
      <c r="D52" s="42" t="s">
        <v>168</v>
      </c>
      <c r="E52" s="34" t="str">
        <f>VLOOKUP(MID(D52,1,2),字库代码!B:I,8,TRUE)&amp;VLOOKUP(MID(D52,4,2),字库代码!B:I,8,TRUE)&amp;VLOOKUP(MID(D52,7,2),字库代码!B:I,8,TRUE)</f>
        <v>电脑数量:</v>
      </c>
      <c r="F52" s="34" t="s">
        <v>24</v>
      </c>
      <c r="I52" s="41" t="s">
        <v>16</v>
      </c>
      <c r="O52" s="41"/>
    </row>
    <row r="53" s="34" customFormat="1" spans="1:15">
      <c r="A53" s="34">
        <v>219</v>
      </c>
      <c r="B53" s="34" t="s">
        <v>169</v>
      </c>
      <c r="C53" s="34" t="s">
        <v>170</v>
      </c>
      <c r="D53" s="42" t="s">
        <v>171</v>
      </c>
      <c r="E53" s="34" t="str">
        <f>VLOOKUP(MID(D53,1,2),字库代码!B:I,8,TRUE)&amp;VLOOKUP(MID(D53,4,2),字库代码!B:I,8,TRUE)&amp;VLOOKUP(MID(D53,7,2),字库代码!B:I,8,TRUE)</f>
        <v>基地</v>
      </c>
      <c r="F53" s="34" t="s">
        <v>24</v>
      </c>
      <c r="I53" s="41" t="s">
        <v>16</v>
      </c>
      <c r="O53" s="41"/>
    </row>
    <row r="54" s="34" customFormat="1" spans="1:9">
      <c r="A54" s="34">
        <v>220</v>
      </c>
      <c r="B54" s="34" t="s">
        <v>172</v>
      </c>
      <c r="C54" s="34" t="s">
        <v>173</v>
      </c>
      <c r="D54" s="42" t="s">
        <v>174</v>
      </c>
      <c r="E54" s="34" t="str">
        <f>VLOOKUP(MID(D54,1,2),字库代码!B:I,8,TRUE)&amp;VLOOKUP(MID(D54,4,2),字库代码!B:I,8,TRUE)&amp;VLOOKUP(MID(D54,7,2),字库代码!B:I,8,TRUE)</f>
        <v>箱子</v>
      </c>
      <c r="F54" s="34" t="s">
        <v>24</v>
      </c>
      <c r="I54" s="34" t="s">
        <v>16</v>
      </c>
    </row>
    <row r="55" s="34" customFormat="1" spans="1:15">
      <c r="A55" s="34">
        <v>223</v>
      </c>
      <c r="B55" s="34" t="s">
        <v>175</v>
      </c>
      <c r="C55" s="48" t="s">
        <v>176</v>
      </c>
      <c r="D55" s="49" t="s">
        <v>177</v>
      </c>
      <c r="E55" s="34" t="str">
        <f>VLOOKUP(MID(D55,1,2),字库代码!B:I,8,TRUE)&amp;VLOOKUP(MID(D55,4,2),字库代码!B:I,8,TRUE)&amp;VLOOKUP(MID(D55,7,2),字库代码!B:I,8,TRUE)</f>
        <v>初始资金:</v>
      </c>
      <c r="F55" s="34" t="s">
        <v>24</v>
      </c>
      <c r="I55" s="41"/>
      <c r="O55" s="41"/>
    </row>
    <row r="56" s="30" customFormat="1" spans="1:15">
      <c r="A56" s="30">
        <v>293</v>
      </c>
      <c r="B56" s="30" t="s">
        <v>178</v>
      </c>
      <c r="C56" s="30" t="s">
        <v>179</v>
      </c>
      <c r="D56" s="5"/>
      <c r="E56" t="e">
        <f>VLOOKUP(MID(D56,1,2),字库代码!B:D,3,TRUE)&amp;VLOOKUP(MID(D56,4,2),字库代码!B:D,3,TRUE)&amp;VLOOKUP(MID(D56,7,2),字库代码!B:D,3,TRUE)</f>
        <v>#N/A</v>
      </c>
      <c r="F56" s="30" t="s">
        <v>24</v>
      </c>
      <c r="I56" s="52" t="s">
        <v>16</v>
      </c>
      <c r="J56"/>
      <c r="K56"/>
      <c r="O56" s="52"/>
    </row>
    <row r="57" s="34" customFormat="1" spans="1:15">
      <c r="A57" s="34">
        <v>295</v>
      </c>
      <c r="B57" s="34" t="s">
        <v>180</v>
      </c>
      <c r="C57" s="50" t="s">
        <v>181</v>
      </c>
      <c r="D57" s="34" t="s">
        <v>182</v>
      </c>
      <c r="E57" s="34" t="str">
        <f>VLOOKUP(MID(D57,1,2),字库代码!B:I,8,TRUE)&amp;VLOOKUP(MID(D57,4,2),字库代码!B:I,8,TRUE)&amp;VLOOKUP(MID(D57,7,2),字库代码!B:I,8,TRUE)</f>
        <v>部队数量:</v>
      </c>
      <c r="F57" s="34" t="s">
        <v>24</v>
      </c>
      <c r="I57" s="41"/>
      <c r="O57" s="41"/>
    </row>
    <row r="58" s="34" customFormat="1" spans="1:6">
      <c r="A58" s="34">
        <v>296</v>
      </c>
      <c r="B58" s="34" t="s">
        <v>183</v>
      </c>
      <c r="C58" s="50" t="s">
        <v>184</v>
      </c>
      <c r="D58" s="49" t="s">
        <v>185</v>
      </c>
      <c r="E58" s="34" t="str">
        <f>VLOOKUP(MID(D58,1,2),字库代码!B:I,8,TRUE)&amp;VLOOKUP(MID(D58,4,2),字库代码!B:I,8,TRUE)&amp;VLOOKUP(MID(D58,7,2),字库代码!B:I,8,TRUE)</f>
        <v>科技等级:</v>
      </c>
      <c r="F58" s="34" t="s">
        <v>24</v>
      </c>
    </row>
    <row r="59" s="33" customFormat="1" spans="1:15">
      <c r="A59" s="33">
        <v>299</v>
      </c>
      <c r="B59" s="33" t="s">
        <v>186</v>
      </c>
      <c r="C59" s="33" t="s">
        <v>187</v>
      </c>
      <c r="D59" s="39" t="s">
        <v>188</v>
      </c>
      <c r="E59" s="33" t="str">
        <f>VLOOKUP(MID(D59,1,2),字库代码!B:D,3,TRUE)&amp;VLOOKUP(MID(D59,4,2),字库代码!B:D,3,TRUE)&amp;VLOOKUP(MID(D59,7,2),字库代码!B:D,3,TRUE)</f>
        <v>影像资料</v>
      </c>
      <c r="F59" s="33" t="s">
        <v>24</v>
      </c>
      <c r="I59" s="53" t="s">
        <v>16</v>
      </c>
      <c r="O59" s="53"/>
    </row>
    <row r="60" s="34" customFormat="1" spans="1:15">
      <c r="A60" s="34">
        <v>301</v>
      </c>
      <c r="B60" s="34" t="s">
        <v>189</v>
      </c>
      <c r="C60" s="34" t="s">
        <v>190</v>
      </c>
      <c r="D60" s="42" t="s">
        <v>191</v>
      </c>
      <c r="E60" s="34" t="str">
        <f>VLOOKUP(MID(D60,1,2),字库代码!B:I,8,TRUE)&amp;VLOOKUP(MID(D60,4,2),字库代码!B:I,8,TRUE)&amp;VLOOKUP(MID(D60,7,2),字库代码!B:I,8,TRUE)</f>
        <v>夺旗模式</v>
      </c>
      <c r="F60" s="34" t="s">
        <v>24</v>
      </c>
      <c r="I60" s="41" t="s">
        <v>16</v>
      </c>
      <c r="O60" s="41"/>
    </row>
    <row r="61" s="33" customFormat="1" spans="1:15">
      <c r="A61" s="33">
        <v>309</v>
      </c>
      <c r="B61" s="33" t="s">
        <v>192</v>
      </c>
      <c r="C61" s="33" t="s">
        <v>193</v>
      </c>
      <c r="D61" s="39" t="s">
        <v>194</v>
      </c>
      <c r="E61" s="33" t="str">
        <f>VLOOKUP(MID(D61,1,2),字库代码!B:D,3,TRUE)&amp;VLOOKUP(MID(D61,4,2),字库代码!B:D,3,TRUE)&amp;VLOOKUP(MID(D61,7,2),字库代码!B:D,3,TRUE)</f>
        <v>重新开始任务?</v>
      </c>
      <c r="F61" s="33" t="s">
        <v>24</v>
      </c>
      <c r="I61" s="53" t="s">
        <v>16</v>
      </c>
      <c r="O61" s="53"/>
    </row>
    <row r="62" s="33" customFormat="1" spans="1:15">
      <c r="A62" s="33">
        <v>349</v>
      </c>
      <c r="B62" s="33" t="s">
        <v>195</v>
      </c>
      <c r="C62" s="38" t="s">
        <v>196</v>
      </c>
      <c r="D62" s="38" t="s">
        <v>197</v>
      </c>
      <c r="E62" s="33" t="str">
        <f>VLOOKUP(MID(D62,1,2),字库代码!B:D,3,TRUE)&amp;VLOOKUP(MID(D62,4,2),字库代码!B:D,3,TRUE)&amp;VLOOKUP(MID(D62,7,2),字库代码!B:D,3,TRUE)</f>
        <v>保存完成</v>
      </c>
      <c r="F62" s="33" t="s">
        <v>24</v>
      </c>
      <c r="I62" s="53" t="s">
        <v>16</v>
      </c>
      <c r="O62" s="53"/>
    </row>
    <row r="63" s="33" customFormat="1" spans="1:9">
      <c r="A63" s="33">
        <v>354</v>
      </c>
      <c r="B63" s="33" t="s">
        <v>198</v>
      </c>
      <c r="C63" s="33" t="s">
        <v>199</v>
      </c>
      <c r="D63" s="39" t="s">
        <v>200</v>
      </c>
      <c r="E63" s="33" t="str">
        <f>VLOOKUP(MID(D63,1,2),字库代码!B:D,3,TRUE)&amp;VLOOKUP(MID(D63,4,2),字库代码!B:D,3,TRUE)&amp;VLOOKUP(MID(D63,7,2),字库代码!B:D,3,TRUE)</f>
        <v>退出</v>
      </c>
      <c r="F63" s="33" t="s">
        <v>24</v>
      </c>
      <c r="I63" s="33" t="s">
        <v>16</v>
      </c>
    </row>
    <row r="64" s="33" customFormat="1" spans="1:15">
      <c r="A64" s="33">
        <v>355</v>
      </c>
      <c r="B64" s="33" t="s">
        <v>201</v>
      </c>
      <c r="C64" s="33" t="s">
        <v>202</v>
      </c>
      <c r="D64" s="39" t="s">
        <v>203</v>
      </c>
      <c r="E64" s="33" t="str">
        <f>VLOOKUP(MID(D64,1,2),字库代码!B:D,3,TRUE)&amp;VLOOKUP(MID(D64,4,2),字库代码!B:D,3,TRUE)&amp;VLOOKUP(MID(D64,7,2),字库代码!B:D,3,TRUE)</f>
        <v>重新开始</v>
      </c>
      <c r="F64" s="33" t="s">
        <v>24</v>
      </c>
      <c r="I64" s="53" t="s">
        <v>16</v>
      </c>
      <c r="O64" s="53"/>
    </row>
    <row r="65" s="33" customFormat="1" spans="1:6">
      <c r="A65" s="33">
        <v>356</v>
      </c>
      <c r="B65" s="33" t="s">
        <v>204</v>
      </c>
      <c r="C65" s="38" t="s">
        <v>205</v>
      </c>
      <c r="D65" s="38" t="s">
        <v>206</v>
      </c>
      <c r="E65" s="33" t="str">
        <f>VLOOKUP(MID(D65,1,2),字库代码!B:D,3,TRUE)&amp;VLOOKUP(MID(D65,4,2),字库代码!B:D,3,TRUE)&amp;VLOOKUP(MID(D65,7,2),字库代码!B:D,3,TRUE)</f>
        <v>重新开始中,请稍后.</v>
      </c>
      <c r="F65" s="33" t="s">
        <v>24</v>
      </c>
    </row>
    <row r="66" s="33" customFormat="1" spans="1:15">
      <c r="A66" s="33">
        <v>357</v>
      </c>
      <c r="B66" s="33" t="s">
        <v>207</v>
      </c>
      <c r="C66" s="38" t="s">
        <v>208</v>
      </c>
      <c r="D66" s="38" t="s">
        <v>209</v>
      </c>
      <c r="E66" s="33" t="str">
        <f>VLOOKUP(MID(D66,1,2),字库代码!B:D,3,TRUE)&amp;VLOOKUP(MID(D66,4,2),字库代码!B:D,3,TRUE)&amp;VLOOKUP(MID(D66,7,2),字库代码!B:D,3,TRUE)</f>
        <v>载入中,请稍后</v>
      </c>
      <c r="F66" s="33" t="s">
        <v>24</v>
      </c>
      <c r="I66" s="53"/>
      <c r="O66" s="53"/>
    </row>
    <row r="67" s="33" customFormat="1" spans="1:15">
      <c r="A67" s="33">
        <v>469</v>
      </c>
      <c r="B67" s="33" t="s">
        <v>210</v>
      </c>
      <c r="C67" s="33" t="s">
        <v>211</v>
      </c>
      <c r="D67" s="39" t="s">
        <v>212</v>
      </c>
      <c r="E67" s="33" t="str">
        <f>VLOOKUP(MID(D67,1,2),字库代码!B:G,3,TRUE)&amp;VLOOKUP(MID(D67,4,2),字库代码!B:D,3,TRUE)&amp;VLOOKUP(MID(D67,7,2),字库代码!B:D,3,TRUE)</f>
        <v>简单</v>
      </c>
      <c r="F67" s="33" t="s">
        <v>24</v>
      </c>
      <c r="I67" s="53" t="s">
        <v>16</v>
      </c>
      <c r="O67" s="53"/>
    </row>
    <row r="68" s="33" customFormat="1" spans="1:11">
      <c r="A68" s="33">
        <v>470</v>
      </c>
      <c r="B68" s="33" t="s">
        <v>213</v>
      </c>
      <c r="C68" s="53" t="s">
        <v>214</v>
      </c>
      <c r="D68" s="39" t="s">
        <v>215</v>
      </c>
      <c r="E68" s="33" t="str">
        <f>VLOOKUP(MID(D68,1,2),字库代码!B:D,3,TRUE)&amp;VLOOKUP(MID(D68,4,2),字库代码!B:D,3,TRUE)&amp;VLOOKUP(MID(D68,7,2),字库代码!B:D,3,TRUE)</f>
        <v>困难</v>
      </c>
      <c r="F68" s="33" t="s">
        <v>24</v>
      </c>
      <c r="J68" s="33" t="s">
        <v>214</v>
      </c>
      <c r="K68" s="33" t="s">
        <v>105</v>
      </c>
    </row>
    <row r="69" s="33" customFormat="1" spans="1:15">
      <c r="A69" s="33">
        <v>471</v>
      </c>
      <c r="B69" s="33" t="s">
        <v>216</v>
      </c>
      <c r="C69" s="33" t="s">
        <v>217</v>
      </c>
      <c r="D69" s="39" t="s">
        <v>218</v>
      </c>
      <c r="E69" s="33" t="str">
        <f>VLOOKUP(MID(D69,1,2),字库代码!B:D,3,TRUE)&amp;VLOOKUP(MID(D69,4,2),字库代码!B:D,3,TRUE)&amp;VLOOKUP(MID(D69,7,2),字库代码!B:D,3,TRUE)</f>
        <v>中等</v>
      </c>
      <c r="F69" s="33" t="s">
        <v>24</v>
      </c>
      <c r="I69" s="53"/>
      <c r="O69" s="53"/>
    </row>
    <row r="70" s="33" customFormat="1" spans="1:6">
      <c r="A70" s="33">
        <v>472</v>
      </c>
      <c r="B70" s="33" t="s">
        <v>219</v>
      </c>
      <c r="C70" s="53" t="s">
        <v>220</v>
      </c>
      <c r="D70" s="39" t="s">
        <v>221</v>
      </c>
      <c r="E70" s="33" t="str">
        <f>VLOOKUP(MID(D70,1,2),字库代码!B:D,3,TRUE)&amp;VLOOKUP(MID(D70,4,2),字库代码!B:D,3,TRUE)&amp;VLOOKUP(MID(D70,7,2),字库代码!B:D,3,TRUE)</f>
        <v>选择难度</v>
      </c>
      <c r="F70" s="33" t="s">
        <v>24</v>
      </c>
    </row>
    <row r="71" s="33" customFormat="1" spans="1:15">
      <c r="A71" s="33">
        <v>473</v>
      </c>
      <c r="B71" s="33" t="s">
        <v>222</v>
      </c>
      <c r="C71" s="53" t="s">
        <v>223</v>
      </c>
      <c r="D71" s="39" t="s">
        <v>224</v>
      </c>
      <c r="E71" s="33" t="str">
        <f>VLOOKUP(MID(D71,1,2),字库代码!B:D,3,TRUE)&amp;VLOOKUP(MID(D71,4,2),字库代码!B:D,3,TRUE)&amp;VLOOKUP(MID(D71,7,2),字库代码!B:D,3,TRUE)</f>
        <v>盟军</v>
      </c>
      <c r="F71" s="33" t="s">
        <v>24</v>
      </c>
      <c r="I71" s="53" t="s">
        <v>16</v>
      </c>
      <c r="O71" s="53"/>
    </row>
    <row r="72" s="33" customFormat="1" spans="1:6">
      <c r="A72" s="33">
        <v>474</v>
      </c>
      <c r="B72" s="33" t="s">
        <v>225</v>
      </c>
      <c r="C72" s="33" t="s">
        <v>226</v>
      </c>
      <c r="D72" s="39" t="s">
        <v>227</v>
      </c>
      <c r="E72" s="33" t="str">
        <f>VLOOKUP(MID(D72,1,2),字库代码!B:D,3,TRUE)&amp;VLOOKUP(MID(D72,4,2),字库代码!B:D,3,TRUE)&amp;VLOOKUP(MID(D72,7,2),字库代码!B:D,3,TRUE)</f>
        <v>苏军</v>
      </c>
      <c r="F72" s="33" t="s">
        <v>24</v>
      </c>
    </row>
    <row r="73" s="34" customFormat="1" spans="1:11">
      <c r="A73" s="34">
        <v>476</v>
      </c>
      <c r="B73" s="34" t="s">
        <v>228</v>
      </c>
      <c r="C73" s="34" t="s">
        <v>229</v>
      </c>
      <c r="D73" s="42" t="s">
        <v>230</v>
      </c>
      <c r="E73" s="34" t="str">
        <f>VLOOKUP(MID(D73,1,2),字库代码!B:I,8,TRUE)&amp;VLOOKUP(MID(D73,4,2),字库代码!B:I,8,TRUE)&amp;VLOOKUP(MID(D73,7,2),字库代码!B:I,8,TRUE)</f>
        <v>迷雾再生</v>
      </c>
      <c r="F73" s="34" t="s">
        <v>24</v>
      </c>
      <c r="J73" s="34" t="s">
        <v>229</v>
      </c>
      <c r="K73" s="34" t="s">
        <v>105</v>
      </c>
    </row>
    <row r="74" s="33" customFormat="1" spans="1:15">
      <c r="A74" s="33">
        <v>483</v>
      </c>
      <c r="B74" s="33" t="s">
        <v>231</v>
      </c>
      <c r="C74" s="53" t="s">
        <v>232</v>
      </c>
      <c r="D74" s="39" t="s">
        <v>233</v>
      </c>
      <c r="E74" s="33" t="str">
        <f>VLOOKUP(MID(D74,1,2),字库代码!B:D,3,TRUE)&amp;VLOOKUP(MID(D74,4,2),字库代码!B:D,3,TRUE)&amp;VLOOKUP(MID(D74,7,2),字库代码!B:D,3,TRUE)</f>
        <v>选择阵营</v>
      </c>
      <c r="F74" s="33" t="s">
        <v>24</v>
      </c>
      <c r="I74" s="53" t="s">
        <v>16</v>
      </c>
      <c r="O74" s="53"/>
    </row>
    <row r="75" s="33" customFormat="1" spans="1:15">
      <c r="A75" s="33">
        <v>511</v>
      </c>
      <c r="B75" s="33" t="s">
        <v>234</v>
      </c>
      <c r="C75" s="39" t="s">
        <v>235</v>
      </c>
      <c r="D75" s="39" t="s">
        <v>209</v>
      </c>
      <c r="E75" s="33" t="str">
        <f>VLOOKUP(MID(D75,1,2),字库代码!B:D,3,TRUE)&amp;VLOOKUP(MID(D75,4,2),字库代码!B:D,3,TRUE)&amp;VLOOKUP(MID(D75,7,2),字库代码!B:D,3,TRUE)</f>
        <v>载入中,请稍后</v>
      </c>
      <c r="F75" s="33" t="s">
        <v>24</v>
      </c>
      <c r="I75" s="53" t="s">
        <v>16</v>
      </c>
      <c r="O75" s="53"/>
    </row>
    <row r="76" s="30" customFormat="1" spans="1:15">
      <c r="A76" s="30">
        <v>513</v>
      </c>
      <c r="B76" s="30" t="s">
        <v>236</v>
      </c>
      <c r="C76" s="52" t="s">
        <v>237</v>
      </c>
      <c r="D76" s="5" t="s">
        <v>238</v>
      </c>
      <c r="E76" s="30" t="str">
        <f>VLOOKUP(MID(D76,1,2),字库代码!B:D,3,TRUE)&amp;VLOOKUP(MID(D76,4,2),字库代码!B:D,3,TRUE)&amp;VLOOKUP(MID(D76,7,2),字库代码!B:D,3,TRUE)&amp;VLOOKUP(MID(D76,10,2),字库代码!B:D,3,TRUE)</f>
        <v>电力不足:防空炮离线</v>
      </c>
      <c r="F76" s="30" t="s">
        <v>24</v>
      </c>
      <c r="I76" s="52"/>
      <c r="O76" s="52"/>
    </row>
    <row r="77" s="32" customFormat="1" spans="1:9">
      <c r="A77" s="32">
        <v>514</v>
      </c>
      <c r="B77" s="32" t="s">
        <v>239</v>
      </c>
      <c r="C77" s="32" t="s">
        <v>240</v>
      </c>
      <c r="D77" s="54" t="s">
        <v>241</v>
      </c>
      <c r="E77" s="32" t="str">
        <f>VLOOKUP(MID(D77,1,2),字库代码!B:E,4,TRUE)&amp;VLOOKUP(MID(D77,4,2),字库代码!B:E,4,TRUE)&amp;VLOOKUP(MID(D77,7,2),字库代码!B:E,4,TRUE)&amp;VLOOKUP(MID(D77,10,2),字库代码!B:E,4,TRUE)</f>
        <v>电力不足:特斯拉线圈离线</v>
      </c>
      <c r="F77" s="32" t="s">
        <v>24</v>
      </c>
      <c r="I77" s="32" t="s">
        <v>16</v>
      </c>
    </row>
    <row r="78" s="30" customFormat="1" spans="1:15">
      <c r="A78" s="30">
        <v>515</v>
      </c>
      <c r="B78" s="30" t="s">
        <v>242</v>
      </c>
      <c r="C78" s="30" t="s">
        <v>243</v>
      </c>
      <c r="D78" s="5" t="s">
        <v>244</v>
      </c>
      <c r="E78" s="30" t="str">
        <f>VLOOKUP(MID(D78,1,2),字库代码!B:D,3,TRUE)&amp;VLOOKUP(MID(D78,4,2),字库代码!B:D,3,TRUE)&amp;VLOOKUP(MID(D78,7,2),字库代码!B:D,3,TRUE)</f>
        <v>电力不足</v>
      </c>
      <c r="F78" s="30" t="s">
        <v>24</v>
      </c>
      <c r="I78" s="52"/>
      <c r="O78" s="52"/>
    </row>
    <row r="79" s="35" customFormat="1" spans="1:17">
      <c r="A79" s="30">
        <v>21</v>
      </c>
      <c r="B79" s="30" t="s">
        <v>245</v>
      </c>
      <c r="C79" s="30" t="s">
        <v>246</v>
      </c>
      <c r="D79" s="5" t="s">
        <v>247</v>
      </c>
      <c r="E79" s="30" t="str">
        <f>VLOOKUP(MID(D79,1,2),字库代码!B:F,5,TRUE)</f>
        <v>平民</v>
      </c>
      <c r="F79" s="30" t="s">
        <v>248</v>
      </c>
      <c r="G79" s="30"/>
      <c r="H79" s="30"/>
      <c r="I79" s="52" t="s">
        <v>16</v>
      </c>
      <c r="J79" s="30"/>
      <c r="K79" s="30"/>
      <c r="L79" s="30"/>
      <c r="M79" s="30"/>
      <c r="N79" s="30"/>
      <c r="O79" s="52"/>
      <c r="P79" s="30"/>
      <c r="Q79" s="30"/>
    </row>
    <row r="80" s="30" customFormat="1" spans="1:9">
      <c r="A80" s="30">
        <v>60</v>
      </c>
      <c r="B80" s="30" t="s">
        <v>249</v>
      </c>
      <c r="C80" s="30" t="s">
        <v>250</v>
      </c>
      <c r="D80" s="5" t="s">
        <v>251</v>
      </c>
      <c r="E80" s="30" t="str">
        <f>VLOOKUP(MID(D80,1,2),字库代码!B:F,5,TRUE)</f>
        <v>敌军士兵</v>
      </c>
      <c r="F80" s="30" t="s">
        <v>248</v>
      </c>
      <c r="I80" s="30" t="s">
        <v>16</v>
      </c>
    </row>
    <row r="81" s="30" customFormat="1" spans="1:15">
      <c r="A81" s="30">
        <v>61</v>
      </c>
      <c r="B81" s="30" t="s">
        <v>252</v>
      </c>
      <c r="C81" s="30" t="s">
        <v>253</v>
      </c>
      <c r="D81" s="5" t="s">
        <v>254</v>
      </c>
      <c r="E81" s="30" t="str">
        <f>VLOOKUP(MID(D81,1,2),字库代码!B:F,5,TRUE)</f>
        <v>敌军车辆</v>
      </c>
      <c r="F81" s="30" t="s">
        <v>248</v>
      </c>
      <c r="I81" s="52" t="s">
        <v>16</v>
      </c>
      <c r="O81" s="52"/>
    </row>
    <row r="82" s="30" customFormat="1" spans="1:9">
      <c r="A82" s="30">
        <v>62</v>
      </c>
      <c r="B82" s="30" t="s">
        <v>255</v>
      </c>
      <c r="C82" s="52" t="s">
        <v>256</v>
      </c>
      <c r="D82" s="5" t="s">
        <v>257</v>
      </c>
      <c r="E82" s="30" t="str">
        <f>VLOOKUP(MID(D82,1,2),字库代码!B:F,5,TRUE)</f>
        <v>敌军建筑</v>
      </c>
      <c r="F82" s="30" t="s">
        <v>248</v>
      </c>
      <c r="I82" s="30" t="s">
        <v>16</v>
      </c>
    </row>
    <row r="83" s="30" customFormat="1" spans="1:15">
      <c r="A83" s="30">
        <v>63</v>
      </c>
      <c r="B83" s="30" t="s">
        <v>258</v>
      </c>
      <c r="C83" s="30" t="s">
        <v>259</v>
      </c>
      <c r="D83" s="5" t="s">
        <v>260</v>
      </c>
      <c r="E83" s="30" t="str">
        <f>VLOOKUP(MID(D83,1,2),字库代码!B:F,5,TRUE)</f>
        <v>轻型坦克</v>
      </c>
      <c r="F83" s="30" t="s">
        <v>248</v>
      </c>
      <c r="I83" s="52" t="s">
        <v>16</v>
      </c>
      <c r="O83" s="52"/>
    </row>
    <row r="84" s="30" customFormat="1" spans="1:9">
      <c r="A84" s="30">
        <v>64</v>
      </c>
      <c r="B84" s="30" t="s">
        <v>261</v>
      </c>
      <c r="C84" s="30" t="s">
        <v>262</v>
      </c>
      <c r="D84" s="5" t="s">
        <v>263</v>
      </c>
      <c r="E84" s="30" t="str">
        <f>VLOOKUP(MID(D84,1,2),字库代码!B:F,5,TRUE)</f>
        <v>重型坦克</v>
      </c>
      <c r="F84" s="30" t="s">
        <v>248</v>
      </c>
      <c r="I84" s="30" t="s">
        <v>105</v>
      </c>
    </row>
    <row r="85" s="30" customFormat="1" spans="1:15">
      <c r="A85" s="30">
        <v>65</v>
      </c>
      <c r="B85" s="30" t="s">
        <v>264</v>
      </c>
      <c r="C85" s="30" t="s">
        <v>265</v>
      </c>
      <c r="D85" s="5" t="s">
        <v>266</v>
      </c>
      <c r="E85" s="30" t="str">
        <f>VLOOKUP(MID(D85,1,2),字库代码!B:F,5,TRUE)</f>
        <v>中型坦克</v>
      </c>
      <c r="F85" s="30" t="s">
        <v>248</v>
      </c>
      <c r="I85" s="52" t="s">
        <v>16</v>
      </c>
      <c r="O85" s="52"/>
    </row>
    <row r="86" s="30" customFormat="1" spans="1:9">
      <c r="A86" s="30">
        <v>66</v>
      </c>
      <c r="B86" s="30" t="s">
        <v>267</v>
      </c>
      <c r="C86" s="30" t="s">
        <v>268</v>
      </c>
      <c r="D86" s="5" t="s">
        <v>269</v>
      </c>
      <c r="E86" s="30" t="str">
        <f>VLOOKUP(MID(D86,1,2),字库代码!B:F,5,TRUE)</f>
        <v>猛犸坦克</v>
      </c>
      <c r="F86" s="35" t="s">
        <v>248</v>
      </c>
      <c r="I86" s="30" t="s">
        <v>16</v>
      </c>
    </row>
    <row r="87" s="30" customFormat="1" spans="1:15">
      <c r="A87" s="30">
        <v>67</v>
      </c>
      <c r="B87" s="30" t="s">
        <v>270</v>
      </c>
      <c r="C87" s="30" t="s">
        <v>271</v>
      </c>
      <c r="D87" s="5" t="s">
        <v>272</v>
      </c>
      <c r="E87" s="30" t="str">
        <f>VLOOKUP(MID(D87,1,2),字库代码!B:F,5,TRUE)</f>
        <v>防空导弹</v>
      </c>
      <c r="F87" s="35" t="s">
        <v>248</v>
      </c>
      <c r="I87" s="52" t="s">
        <v>16</v>
      </c>
      <c r="J87" s="30" t="s">
        <v>273</v>
      </c>
      <c r="K87" s="30" t="s">
        <v>105</v>
      </c>
      <c r="O87" s="52"/>
    </row>
    <row r="88" s="30" customFormat="1" spans="1:6">
      <c r="A88" s="30">
        <v>68</v>
      </c>
      <c r="B88" s="30" t="s">
        <v>274</v>
      </c>
      <c r="C88" s="30" t="s">
        <v>275</v>
      </c>
      <c r="D88" s="5" t="s">
        <v>276</v>
      </c>
      <c r="E88" s="30" t="str">
        <f>VLOOKUP(MID(D88,1,2),字库代码!B:F,5,TRUE)</f>
        <v>游骑兵</v>
      </c>
      <c r="F88" s="30" t="s">
        <v>248</v>
      </c>
    </row>
    <row r="89" s="30" customFormat="1" spans="1:15">
      <c r="A89" s="30">
        <v>69</v>
      </c>
      <c r="B89" s="30" t="s">
        <v>277</v>
      </c>
      <c r="C89" s="30" t="s">
        <v>278</v>
      </c>
      <c r="D89" s="5" t="s">
        <v>279</v>
      </c>
      <c r="E89" s="30" t="str">
        <f>VLOOKUP(MID(D89,1,2),字库代码!B:F,5,TRUE)</f>
        <v>支奴干运输机</v>
      </c>
      <c r="F89" s="35" t="s">
        <v>248</v>
      </c>
      <c r="I89" s="52" t="s">
        <v>16</v>
      </c>
      <c r="O89" s="52"/>
    </row>
    <row r="90" s="30" customFormat="1" spans="1:9">
      <c r="A90" s="30">
        <v>70</v>
      </c>
      <c r="B90" s="30" t="s">
        <v>280</v>
      </c>
      <c r="C90" s="30" t="s">
        <v>281</v>
      </c>
      <c r="D90" s="5" t="s">
        <v>282</v>
      </c>
      <c r="E90" s="30" t="str">
        <f>VLOOKUP(MID(D90,1,2),字库代码!B:F,5,TRUE)</f>
        <v>矿车</v>
      </c>
      <c r="F90" s="30" t="s">
        <v>248</v>
      </c>
      <c r="I90" s="30" t="s">
        <v>16</v>
      </c>
    </row>
    <row r="91" s="30" customFormat="1" spans="1:15">
      <c r="A91" s="30">
        <v>71</v>
      </c>
      <c r="B91" s="30" t="s">
        <v>283</v>
      </c>
      <c r="C91" s="30" t="s">
        <v>284</v>
      </c>
      <c r="D91" s="5" t="s">
        <v>285</v>
      </c>
      <c r="E91" s="30" t="str">
        <f>VLOOKUP(MID(D91,1,2),字库代码!B:F,5,TRUE)</f>
        <v>自行火炮</v>
      </c>
      <c r="F91" s="30" t="s">
        <v>248</v>
      </c>
      <c r="I91" s="52"/>
      <c r="J91" s="30" t="s">
        <v>286</v>
      </c>
      <c r="K91" s="30" t="s">
        <v>105</v>
      </c>
      <c r="O91" s="52"/>
    </row>
    <row r="92" s="30" customFormat="1" spans="1:11">
      <c r="A92" s="30">
        <v>72</v>
      </c>
      <c r="B92" s="30" t="s">
        <v>287</v>
      </c>
      <c r="C92" s="30" t="s">
        <v>288</v>
      </c>
      <c r="D92" s="5" t="s">
        <v>289</v>
      </c>
      <c r="E92" s="30" t="str">
        <f>VLOOKUP(MID(D92,1,2),字库代码!B:F,5,TRUE)</f>
        <v>步枪兵</v>
      </c>
      <c r="F92" s="30" t="s">
        <v>248</v>
      </c>
      <c r="J92" s="30" t="s">
        <v>290</v>
      </c>
      <c r="K92" s="30" t="s">
        <v>105</v>
      </c>
    </row>
    <row r="93" s="30" customFormat="1" spans="1:15">
      <c r="A93" s="30">
        <v>73</v>
      </c>
      <c r="B93" s="30" t="s">
        <v>291</v>
      </c>
      <c r="C93" s="30" t="s">
        <v>292</v>
      </c>
      <c r="D93" s="5" t="s">
        <v>293</v>
      </c>
      <c r="E93" s="30" t="str">
        <f>VLOOKUP(MID(D93,1,2),字库代码!B:F,5,TRUE)</f>
        <v>手雷兵</v>
      </c>
      <c r="F93" s="35" t="s">
        <v>248</v>
      </c>
      <c r="I93" s="52" t="s">
        <v>16</v>
      </c>
      <c r="O93" s="52"/>
    </row>
    <row r="94" s="30" customFormat="1" spans="1:9">
      <c r="A94" s="30">
        <v>74</v>
      </c>
      <c r="B94" s="30" t="s">
        <v>294</v>
      </c>
      <c r="C94" s="30" t="s">
        <v>295</v>
      </c>
      <c r="D94" s="5" t="s">
        <v>296</v>
      </c>
      <c r="E94" s="30" t="str">
        <f>VLOOKUP(MID(D94,1,2),字库代码!B:F,5,TRUE)</f>
        <v>火箭兵</v>
      </c>
      <c r="F94" s="30" t="s">
        <v>248</v>
      </c>
      <c r="I94" s="30" t="s">
        <v>105</v>
      </c>
    </row>
    <row r="95" s="30" customFormat="1" spans="1:15">
      <c r="A95" s="30">
        <v>75</v>
      </c>
      <c r="B95" s="30" t="s">
        <v>297</v>
      </c>
      <c r="C95" s="30" t="s">
        <v>298</v>
      </c>
      <c r="D95" s="5" t="s">
        <v>299</v>
      </c>
      <c r="E95" s="30" t="str">
        <f>VLOOKUP(MID(D95,1,2),字库代码!B:F,5,TRUE)</f>
        <v>火焰兵</v>
      </c>
      <c r="F95" s="35" t="s">
        <v>248</v>
      </c>
      <c r="I95" s="52" t="s">
        <v>16</v>
      </c>
      <c r="J95" s="30" t="s">
        <v>300</v>
      </c>
      <c r="K95" s="30" t="s">
        <v>105</v>
      </c>
      <c r="O95" s="52"/>
    </row>
    <row r="96" s="30" customFormat="1" spans="1:9">
      <c r="A96" s="30">
        <v>76</v>
      </c>
      <c r="B96" s="30" t="s">
        <v>301</v>
      </c>
      <c r="C96" s="30" t="s">
        <v>302</v>
      </c>
      <c r="D96" s="5" t="s">
        <v>303</v>
      </c>
      <c r="E96" s="30" t="str">
        <f>VLOOKUP(MID(D96,1,2),字库代码!B:F,5,TRUE)</f>
        <v>长弓直升机</v>
      </c>
      <c r="F96" s="35" t="s">
        <v>248</v>
      </c>
      <c r="I96" s="30" t="s">
        <v>16</v>
      </c>
    </row>
    <row r="97" s="30" customFormat="1" spans="1:15">
      <c r="A97" s="30">
        <v>77</v>
      </c>
      <c r="B97" s="30" t="s">
        <v>304</v>
      </c>
      <c r="C97" s="52" t="s">
        <v>305</v>
      </c>
      <c r="D97" s="5" t="s">
        <v>306</v>
      </c>
      <c r="E97" s="30" t="str">
        <f>VLOOKUP(MID(D97,1,2),字库代码!B:F,5,TRUE)</f>
        <v>雌鹿直升机</v>
      </c>
      <c r="F97" s="35" t="s">
        <v>248</v>
      </c>
      <c r="I97" s="52" t="s">
        <v>16</v>
      </c>
      <c r="O97" s="52"/>
    </row>
    <row r="98" s="30" customFormat="1" spans="1:17">
      <c r="A98" s="35">
        <v>78</v>
      </c>
      <c r="B98" s="35" t="s">
        <v>307</v>
      </c>
      <c r="C98" s="35" t="s">
        <v>308</v>
      </c>
      <c r="D98" s="55" t="s">
        <v>309</v>
      </c>
      <c r="E98" s="30" t="str">
        <f>VLOOKUP(MID(D98,1,2),字库代码!B:F,5,TRUE)</f>
        <v>装甲运兵车(APC)</v>
      </c>
      <c r="F98" s="35" t="s">
        <v>248</v>
      </c>
      <c r="G98" s="35"/>
      <c r="H98" s="35"/>
      <c r="I98" s="35" t="s">
        <v>16</v>
      </c>
      <c r="J98" s="35"/>
      <c r="K98" s="35"/>
      <c r="L98" s="35"/>
      <c r="M98" s="35"/>
      <c r="N98" s="35"/>
      <c r="O98" s="35"/>
      <c r="P98" s="35"/>
      <c r="Q98" s="35"/>
    </row>
    <row r="99" s="30" customFormat="1" spans="1:15">
      <c r="A99" s="30">
        <v>79</v>
      </c>
      <c r="B99" s="30" t="s">
        <v>310</v>
      </c>
      <c r="C99" s="30" t="s">
        <v>311</v>
      </c>
      <c r="D99" s="5" t="s">
        <v>312</v>
      </c>
      <c r="E99" s="30" t="str">
        <f>VLOOKUP(MID(D99,1,2),字库代码!B:F,5,TRUE)</f>
        <v>警戒塔</v>
      </c>
      <c r="F99" s="35" t="s">
        <v>248</v>
      </c>
      <c r="I99" s="52" t="s">
        <v>16</v>
      </c>
      <c r="J99" s="30" t="s">
        <v>313</v>
      </c>
      <c r="K99" s="30" t="s">
        <v>105</v>
      </c>
      <c r="O99" s="52"/>
    </row>
    <row r="100" s="30" customFormat="1" spans="1:11">
      <c r="A100" s="30">
        <v>80</v>
      </c>
      <c r="B100" s="30" t="s">
        <v>314</v>
      </c>
      <c r="C100" s="30" t="s">
        <v>315</v>
      </c>
      <c r="D100" s="5" t="s">
        <v>316</v>
      </c>
      <c r="E100" s="30" t="str">
        <f>VLOOKUP(MID(D100,1,2),字库代码!B:F,5,TRUE)</f>
        <v>雷达站</v>
      </c>
      <c r="F100" s="30" t="s">
        <v>248</v>
      </c>
      <c r="J100" s="30" t="s">
        <v>317</v>
      </c>
      <c r="K100" s="30" t="s">
        <v>105</v>
      </c>
    </row>
    <row r="101" s="30" customFormat="1" spans="1:15">
      <c r="A101" s="30">
        <v>81</v>
      </c>
      <c r="B101" s="30" t="s">
        <v>318</v>
      </c>
      <c r="C101" s="30" t="s">
        <v>319</v>
      </c>
      <c r="D101" s="5" t="s">
        <v>320</v>
      </c>
      <c r="E101" s="30" t="str">
        <f>VLOOKUP(MID(D101,1,2),字库代码!B:F,5,TRUE)</f>
        <v>直升机坪</v>
      </c>
      <c r="F101" s="35" t="s">
        <v>248</v>
      </c>
      <c r="I101" s="52" t="s">
        <v>16</v>
      </c>
      <c r="O101" s="52"/>
    </row>
    <row r="102" s="30" customFormat="1" spans="1:9">
      <c r="A102" s="30">
        <v>82</v>
      </c>
      <c r="B102" s="30" t="s">
        <v>321</v>
      </c>
      <c r="C102" s="30" t="s">
        <v>322</v>
      </c>
      <c r="D102" s="5" t="s">
        <v>323</v>
      </c>
      <c r="E102" s="30" t="str">
        <f>VLOOKUP(MID(D102,1,2),字库代码!B:F,5,TRUE)</f>
        <v>机场</v>
      </c>
      <c r="F102" s="30" t="s">
        <v>248</v>
      </c>
      <c r="I102" s="30" t="s">
        <v>16</v>
      </c>
    </row>
    <row r="103" s="30" customFormat="1" spans="1:15">
      <c r="A103" s="30">
        <v>83</v>
      </c>
      <c r="B103" s="30" t="s">
        <v>324</v>
      </c>
      <c r="C103" s="30" t="s">
        <v>325</v>
      </c>
      <c r="D103" s="5" t="s">
        <v>326</v>
      </c>
      <c r="E103" s="30" t="str">
        <f>VLOOKUP(MID(D103,1,2),字库代码!B:F,5,TRUE)</f>
        <v>矿石储存仓</v>
      </c>
      <c r="F103" s="30" t="s">
        <v>248</v>
      </c>
      <c r="I103" s="52"/>
      <c r="O103" s="52"/>
    </row>
    <row r="104" s="30" customFormat="1" spans="1:9">
      <c r="A104" s="30">
        <v>84</v>
      </c>
      <c r="B104" s="30" t="s">
        <v>327</v>
      </c>
      <c r="C104" s="35" t="s">
        <v>328</v>
      </c>
      <c r="D104" s="5" t="s">
        <v>329</v>
      </c>
      <c r="E104" s="30" t="str">
        <f>VLOOKUP(MID(D104,1,2),字库代码!B:F,5,TRUE)</f>
        <v>建筑工程厂</v>
      </c>
      <c r="F104" s="30" t="s">
        <v>248</v>
      </c>
      <c r="I104" s="30" t="s">
        <v>16</v>
      </c>
    </row>
    <row r="105" s="30" customFormat="1" spans="1:15">
      <c r="A105" s="30">
        <v>85</v>
      </c>
      <c r="B105" s="30" t="s">
        <v>330</v>
      </c>
      <c r="C105" s="30" t="s">
        <v>331</v>
      </c>
      <c r="D105" s="5" t="s">
        <v>332</v>
      </c>
      <c r="E105" s="30" t="str">
        <f>VLOOKUP(MID(D105,1,2),字库代码!B:F,5,TRUE)</f>
        <v>矿石精炼厂</v>
      </c>
      <c r="F105" s="30" t="s">
        <v>248</v>
      </c>
      <c r="I105" s="52" t="s">
        <v>16</v>
      </c>
      <c r="O105" s="52"/>
    </row>
    <row r="106" s="12" customFormat="1" spans="1:17">
      <c r="A106" s="30">
        <v>122</v>
      </c>
      <c r="B106" s="30" t="s">
        <v>333</v>
      </c>
      <c r="C106" s="30" t="s">
        <v>334</v>
      </c>
      <c r="D106" s="5" t="s">
        <v>335</v>
      </c>
      <c r="E106" s="30" t="str">
        <f>VLOOKUP(MID(D106,1,2),字库代码!B:F,5,TRUE)</f>
        <v>苏军科技中心</v>
      </c>
      <c r="F106" s="35" t="s">
        <v>248</v>
      </c>
      <c r="G106" s="30"/>
      <c r="H106" s="30"/>
      <c r="I106" s="30" t="s">
        <v>16</v>
      </c>
      <c r="J106" s="30"/>
      <c r="K106" s="30"/>
      <c r="L106" s="30"/>
      <c r="M106" s="30"/>
      <c r="N106" s="30"/>
      <c r="O106" s="30"/>
      <c r="P106" s="30"/>
      <c r="Q106" s="30"/>
    </row>
    <row r="107" s="30" customFormat="1" spans="1:17">
      <c r="A107" s="35">
        <v>123</v>
      </c>
      <c r="B107" s="35" t="s">
        <v>336</v>
      </c>
      <c r="C107" s="35" t="s">
        <v>337</v>
      </c>
      <c r="D107" s="55" t="s">
        <v>338</v>
      </c>
      <c r="E107" s="30" t="str">
        <f>VLOOKUP(MID(D107,1,2),字库代码!B:F,5,TRUE)</f>
        <v>炮台</v>
      </c>
      <c r="F107" s="35" t="s">
        <v>248</v>
      </c>
      <c r="G107" s="35"/>
      <c r="H107" s="35"/>
      <c r="I107" s="35"/>
      <c r="J107" s="35"/>
      <c r="K107" s="35"/>
      <c r="L107" s="35"/>
      <c r="M107" s="35"/>
      <c r="N107" s="35"/>
      <c r="O107" s="35"/>
      <c r="P107" s="35"/>
      <c r="Q107" s="35"/>
    </row>
    <row r="108" s="30" customFormat="1" spans="1:15">
      <c r="A108" s="30">
        <v>125</v>
      </c>
      <c r="B108" s="30" t="s">
        <v>339</v>
      </c>
      <c r="C108" s="30" t="s">
        <v>340</v>
      </c>
      <c r="D108" s="5" t="s">
        <v>341</v>
      </c>
      <c r="E108" s="30" t="str">
        <f>VLOOKUP(MID(D108,1,2),字库代码!B:F,5,TRUE)</f>
        <v>自走基地</v>
      </c>
      <c r="F108" s="30" t="s">
        <v>248</v>
      </c>
      <c r="I108" s="52"/>
      <c r="O108" s="52"/>
    </row>
    <row r="109" s="30" customFormat="1" spans="1:9">
      <c r="A109" s="30">
        <v>126</v>
      </c>
      <c r="B109" s="30" t="s">
        <v>342</v>
      </c>
      <c r="C109" s="30" t="s">
        <v>343</v>
      </c>
      <c r="D109" s="5" t="s">
        <v>344</v>
      </c>
      <c r="E109" s="30" t="str">
        <f>VLOOKUP(MID(D109,1,2),字库代码!B:F,5,TRUE)</f>
        <v>发电厂</v>
      </c>
      <c r="F109" s="30" t="s">
        <v>248</v>
      </c>
      <c r="I109" s="30" t="s">
        <v>16</v>
      </c>
    </row>
    <row r="110" s="30" customFormat="1" spans="1:15">
      <c r="A110" s="30">
        <v>127</v>
      </c>
      <c r="B110" s="30" t="s">
        <v>345</v>
      </c>
      <c r="C110" s="52" t="s">
        <v>346</v>
      </c>
      <c r="D110" s="5" t="s">
        <v>347</v>
      </c>
      <c r="E110" s="30" t="str">
        <f>VLOOKUP(MID(D110,1,2),字库代码!B:F,5,TRUE)</f>
        <v>高级发电厂</v>
      </c>
      <c r="F110" s="30" t="s">
        <v>248</v>
      </c>
      <c r="I110" s="52" t="s">
        <v>16</v>
      </c>
      <c r="O110" s="52"/>
    </row>
    <row r="111" s="30" customFormat="1" spans="1:15">
      <c r="A111" s="30">
        <v>129</v>
      </c>
      <c r="B111" s="30" t="s">
        <v>348</v>
      </c>
      <c r="C111" s="30" t="s">
        <v>349</v>
      </c>
      <c r="D111" s="5" t="s">
        <v>350</v>
      </c>
      <c r="E111" s="30" t="str">
        <f>VLOOKUP(MID(D111,1,2),字库代码!B:F,5,TRUE)</f>
        <v>军营</v>
      </c>
      <c r="F111" s="30" t="s">
        <v>248</v>
      </c>
      <c r="I111" s="52" t="s">
        <v>16</v>
      </c>
      <c r="O111" s="52"/>
    </row>
    <row r="112" s="30" customFormat="1" spans="1:9">
      <c r="A112" s="30">
        <v>132</v>
      </c>
      <c r="B112" s="30" t="s">
        <v>351</v>
      </c>
      <c r="C112" s="30" t="s">
        <v>352</v>
      </c>
      <c r="D112" s="5" t="s">
        <v>353</v>
      </c>
      <c r="E112" s="30" t="str">
        <f>VLOOKUP(MID(D112,1,2),字库代码!B:F,5,TRUE)</f>
        <v>沙袋</v>
      </c>
      <c r="F112" s="30" t="s">
        <v>248</v>
      </c>
      <c r="I112" s="30" t="s">
        <v>16</v>
      </c>
    </row>
    <row r="113" s="30" customFormat="1" spans="1:9">
      <c r="A113" s="30">
        <v>134</v>
      </c>
      <c r="B113" s="30" t="s">
        <v>354</v>
      </c>
      <c r="C113" s="30" t="s">
        <v>355</v>
      </c>
      <c r="D113" s="5" t="s">
        <v>356</v>
      </c>
      <c r="E113" s="30" t="str">
        <f>VLOOKUP(MID(D113,1,2),字库代码!B:F,5,TRUE)</f>
        <v>水泥墙</v>
      </c>
      <c r="F113" s="30" t="s">
        <v>248</v>
      </c>
      <c r="I113" s="30" t="s">
        <v>16</v>
      </c>
    </row>
    <row r="114" s="30" customFormat="1" spans="1:15">
      <c r="A114" s="30">
        <v>137</v>
      </c>
      <c r="B114" s="30" t="s">
        <v>357</v>
      </c>
      <c r="C114" s="30" t="s">
        <v>358</v>
      </c>
      <c r="D114" s="5" t="s">
        <v>359</v>
      </c>
      <c r="E114" s="30" t="str">
        <f>VLOOKUP(MID(D114,1,2),字库代码!B:F,5,TRUE)</f>
        <v>军工厂</v>
      </c>
      <c r="F114" s="30" t="s">
        <v>248</v>
      </c>
      <c r="I114" s="52"/>
      <c r="O114" s="52"/>
    </row>
    <row r="115" s="30" customFormat="1" spans="1:9">
      <c r="A115" s="30">
        <v>138</v>
      </c>
      <c r="B115" s="30" t="s">
        <v>360</v>
      </c>
      <c r="C115" s="30" t="s">
        <v>361</v>
      </c>
      <c r="D115" s="5" t="s">
        <v>362</v>
      </c>
      <c r="E115" s="30" t="str">
        <f>VLOOKUP(MID(D115,1,2),字库代码!B:F,5,TRUE)</f>
        <v>高级警戒塔</v>
      </c>
      <c r="F115" s="35" t="s">
        <v>248</v>
      </c>
      <c r="I115" s="30" t="s">
        <v>16</v>
      </c>
    </row>
    <row r="116" s="30" customFormat="1" spans="1:15">
      <c r="A116" s="30">
        <v>139</v>
      </c>
      <c r="B116" s="30" t="s">
        <v>363</v>
      </c>
      <c r="C116" s="30" t="s">
        <v>364</v>
      </c>
      <c r="D116" s="5" t="s">
        <v>365</v>
      </c>
      <c r="E116" s="30" t="str">
        <f>VLOOKUP(MID(D116,1,2),字库代码!B:F,5,TRUE)</f>
        <v>生物研究所</v>
      </c>
      <c r="F116" s="35" t="s">
        <v>248</v>
      </c>
      <c r="I116" s="52" t="s">
        <v>16</v>
      </c>
      <c r="O116" s="52"/>
    </row>
    <row r="117" s="30" customFormat="1" spans="1:6">
      <c r="A117" s="30">
        <v>140</v>
      </c>
      <c r="B117" s="30" t="s">
        <v>366</v>
      </c>
      <c r="C117" s="30" t="s">
        <v>367</v>
      </c>
      <c r="D117" s="5" t="s">
        <v>368</v>
      </c>
      <c r="E117" s="30" t="str">
        <f>VLOOKUP(MID(D117,1,2),字库代码!B:F,5,TRUE)</f>
        <v>维修站</v>
      </c>
      <c r="F117" s="30" t="s">
        <v>248</v>
      </c>
    </row>
    <row r="118" s="30" customFormat="1" spans="1:9">
      <c r="A118" s="30">
        <v>144</v>
      </c>
      <c r="B118" s="30" t="s">
        <v>369</v>
      </c>
      <c r="C118" s="30" t="s">
        <v>370</v>
      </c>
      <c r="D118" s="5" t="s">
        <v>371</v>
      </c>
      <c r="E118" s="30" t="str">
        <f>VLOOKUP(MID(D118,1,2),字库代码!B:F,5,TRUE)</f>
        <v>未探索区域</v>
      </c>
      <c r="F118" s="30" t="s">
        <v>248</v>
      </c>
      <c r="I118" s="30" t="s">
        <v>16</v>
      </c>
    </row>
    <row r="119" s="30" customFormat="1" spans="1:9">
      <c r="A119" s="30">
        <v>288</v>
      </c>
      <c r="B119" s="30" t="s">
        <v>372</v>
      </c>
      <c r="C119" s="30" t="s">
        <v>373</v>
      </c>
      <c r="D119" s="5" t="s">
        <v>374</v>
      </c>
      <c r="E119" s="30" t="str">
        <f>VLOOKUP(MID(D119,1,2),字库代码!B:F,5,TRUE)</f>
        <v>工程师</v>
      </c>
      <c r="F119" s="30" t="s">
        <v>248</v>
      </c>
      <c r="I119" s="30" t="s">
        <v>16</v>
      </c>
    </row>
    <row r="120" s="36" customFormat="1" spans="1:17">
      <c r="A120" s="30">
        <v>289</v>
      </c>
      <c r="B120" s="30" t="s">
        <v>375</v>
      </c>
      <c r="C120" s="30" t="s">
        <v>376</v>
      </c>
      <c r="D120" s="5" t="s">
        <v>377</v>
      </c>
      <c r="E120" s="30" t="str">
        <f>VLOOKUP(MID(D120,1,2),字库代码!B:F,5,TRUE)</f>
        <v>间谍</v>
      </c>
      <c r="F120" s="30" t="s">
        <v>248</v>
      </c>
      <c r="G120" s="30"/>
      <c r="H120" s="30"/>
      <c r="I120" s="52" t="s">
        <v>16</v>
      </c>
      <c r="J120" s="30"/>
      <c r="K120" s="30"/>
      <c r="L120" s="30"/>
      <c r="M120" s="30"/>
      <c r="N120" s="30"/>
      <c r="O120" s="52"/>
      <c r="P120" s="30"/>
      <c r="Q120" s="30"/>
    </row>
    <row r="121" s="30" customFormat="1" spans="1:15">
      <c r="A121" s="30">
        <v>305</v>
      </c>
      <c r="B121" s="30" t="s">
        <v>378</v>
      </c>
      <c r="C121" s="30" t="s">
        <v>379</v>
      </c>
      <c r="D121" s="5" t="s">
        <v>380</v>
      </c>
      <c r="E121" s="30" t="str">
        <f>VLOOKUP(MID(D121,1,2),字库代码!B:F,5,TRUE)</f>
        <v>平民建筑</v>
      </c>
      <c r="F121" s="30" t="s">
        <v>248</v>
      </c>
      <c r="I121" s="52"/>
      <c r="O121" s="52"/>
    </row>
    <row r="122" s="30" customFormat="1" spans="1:9">
      <c r="A122" s="30">
        <v>306</v>
      </c>
      <c r="B122" s="30" t="s">
        <v>381</v>
      </c>
      <c r="C122" s="30" t="s">
        <v>382</v>
      </c>
      <c r="D122" s="30" t="s">
        <v>383</v>
      </c>
      <c r="E122" s="30" t="str">
        <f>VLOOKUP(MID(D122,1,2),字库代码!B:F,5,TRUE)</f>
        <v>技术人员</v>
      </c>
      <c r="F122" s="30" t="s">
        <v>248</v>
      </c>
      <c r="I122" s="30" t="s">
        <v>16</v>
      </c>
    </row>
    <row r="123" s="30" customFormat="1" spans="1:6">
      <c r="A123" s="30">
        <v>332</v>
      </c>
      <c r="B123" s="30" t="s">
        <v>384</v>
      </c>
      <c r="C123" s="30" t="s">
        <v>385</v>
      </c>
      <c r="D123" s="5" t="s">
        <v>386</v>
      </c>
      <c r="E123" s="30" t="str">
        <f>VLOOKUP(MID(D123,1,2),字库代码!B:F,5,TRUE)</f>
        <v>电力正常</v>
      </c>
      <c r="F123" s="30" t="s">
        <v>248</v>
      </c>
    </row>
    <row r="124" s="35" customFormat="1" spans="1:17">
      <c r="A124" s="30">
        <v>333</v>
      </c>
      <c r="B124" s="30" t="s">
        <v>387</v>
      </c>
      <c r="C124" s="30" t="s">
        <v>243</v>
      </c>
      <c r="D124" s="5" t="s">
        <v>388</v>
      </c>
      <c r="E124" s="30" t="str">
        <f>VLOOKUP(MID(D124,1,2),字库代码!B:F,5,TRUE)</f>
        <v>电力不足</v>
      </c>
      <c r="F124" s="30" t="s">
        <v>248</v>
      </c>
      <c r="G124" s="30"/>
      <c r="H124" s="30"/>
      <c r="I124" s="52"/>
      <c r="J124" s="30"/>
      <c r="K124" s="30"/>
      <c r="L124" s="30"/>
      <c r="M124" s="30"/>
      <c r="N124" s="30"/>
      <c r="O124" s="52"/>
      <c r="P124" s="30"/>
      <c r="Q124" s="30"/>
    </row>
    <row r="125" s="30" customFormat="1" spans="1:9">
      <c r="A125" s="30">
        <v>360</v>
      </c>
      <c r="B125" s="30" t="s">
        <v>389</v>
      </c>
      <c r="C125" s="30" t="s">
        <v>390</v>
      </c>
      <c r="D125" s="5" t="s">
        <v>391</v>
      </c>
      <c r="E125" s="30" t="str">
        <f>VLOOKUP(MID(D125,1,2),字库代码!B:F,5,TRUE)</f>
        <v>反坦克地雷</v>
      </c>
      <c r="F125" s="30" t="s">
        <v>248</v>
      </c>
      <c r="I125" s="30" t="s">
        <v>16</v>
      </c>
    </row>
    <row r="126" s="30" customFormat="1" spans="1:15">
      <c r="A126" s="30">
        <v>361</v>
      </c>
      <c r="B126" s="30" t="s">
        <v>392</v>
      </c>
      <c r="C126" s="30" t="s">
        <v>393</v>
      </c>
      <c r="D126" s="5" t="s">
        <v>394</v>
      </c>
      <c r="E126" s="30" t="str">
        <f>VLOOKUP(MID(D126,1,2),字库代码!B:F,5,TRUE)</f>
        <v>步兵地雷</v>
      </c>
      <c r="F126" s="30" t="s">
        <v>248</v>
      </c>
      <c r="I126" s="52" t="s">
        <v>16</v>
      </c>
      <c r="J126" s="30" t="s">
        <v>395</v>
      </c>
      <c r="K126" s="30" t="s">
        <v>105</v>
      </c>
      <c r="O126" s="52"/>
    </row>
    <row r="127" s="30" customFormat="1" spans="1:15">
      <c r="A127" s="30">
        <v>363</v>
      </c>
      <c r="B127" s="30" t="s">
        <v>396</v>
      </c>
      <c r="C127" s="30" t="s">
        <v>397</v>
      </c>
      <c r="D127" s="30" t="s">
        <v>398</v>
      </c>
      <c r="E127" s="30" t="str">
        <f>VLOOKUP(MID(D127,1,2),字库代码!B:F,5,TRUE)</f>
        <v>窃贼</v>
      </c>
      <c r="F127" s="30" t="s">
        <v>248</v>
      </c>
      <c r="I127" s="52" t="s">
        <v>16</v>
      </c>
      <c r="O127" s="52"/>
    </row>
    <row r="128" s="30" customFormat="1" spans="1:9">
      <c r="A128" s="30">
        <v>364</v>
      </c>
      <c r="B128" s="30" t="s">
        <v>399</v>
      </c>
      <c r="C128" s="30" t="s">
        <v>400</v>
      </c>
      <c r="D128" s="30" t="s">
        <v>401</v>
      </c>
      <c r="E128" s="30" t="str">
        <f>VLOOKUP(MID(D128,1,2),字库代码!B:F,5,TRUE)</f>
        <v>雷达干扰车</v>
      </c>
      <c r="F128" s="30" t="s">
        <v>248</v>
      </c>
      <c r="I128" s="30" t="s">
        <v>16</v>
      </c>
    </row>
    <row r="129" s="30" customFormat="1" spans="1:15">
      <c r="A129" s="30">
        <v>365</v>
      </c>
      <c r="B129" s="30" t="s">
        <v>402</v>
      </c>
      <c r="C129" s="30" t="s">
        <v>403</v>
      </c>
      <c r="D129" s="30" t="s">
        <v>404</v>
      </c>
      <c r="E129" s="30" t="str">
        <f>VLOOKUP(MID(D129,1,2),字库代码!B:F,5,TRUE)</f>
        <v>间隙发生器</v>
      </c>
      <c r="F129" s="30" t="s">
        <v>248</v>
      </c>
      <c r="I129" s="52" t="s">
        <v>16</v>
      </c>
      <c r="O129" s="52"/>
    </row>
    <row r="130" s="30" customFormat="1" spans="1:9">
      <c r="A130" s="30">
        <v>366</v>
      </c>
      <c r="B130" s="30" t="s">
        <v>405</v>
      </c>
      <c r="C130" s="30" t="s">
        <v>406</v>
      </c>
      <c r="D130" s="5" t="s">
        <v>407</v>
      </c>
      <c r="E130" s="30" t="str">
        <f>VLOOKUP(MID(D130,1,2),字库代码!B:F,5,TRUE)</f>
        <v>地堡</v>
      </c>
      <c r="F130" s="30" t="s">
        <v>248</v>
      </c>
      <c r="I130" s="30" t="s">
        <v>16</v>
      </c>
    </row>
    <row r="131" s="30" customFormat="1" spans="1:15">
      <c r="A131" s="30">
        <v>367</v>
      </c>
      <c r="B131" s="30" t="s">
        <v>408</v>
      </c>
      <c r="C131" s="52" t="s">
        <v>409</v>
      </c>
      <c r="D131" s="5" t="s">
        <v>410</v>
      </c>
      <c r="E131" s="30" t="str">
        <f>VLOOKUP(MID(D131,1,2),字库代码!B:F,5,TRUE)</f>
        <v>暗堡</v>
      </c>
      <c r="F131" s="30" t="s">
        <v>248</v>
      </c>
      <c r="I131" s="52" t="s">
        <v>16</v>
      </c>
      <c r="O131" s="52"/>
    </row>
    <row r="132" s="30" customFormat="1" spans="1:11">
      <c r="A132" s="30">
        <v>368</v>
      </c>
      <c r="B132" s="30" t="s">
        <v>411</v>
      </c>
      <c r="C132" s="30" t="s">
        <v>412</v>
      </c>
      <c r="D132" s="5" t="s">
        <v>413</v>
      </c>
      <c r="E132" s="30" t="str">
        <f>VLOOKUP(MID(D132,1,2),字库代码!B:F,5,TRUE)</f>
        <v>时空传送器</v>
      </c>
      <c r="F132" s="30" t="s">
        <v>248</v>
      </c>
      <c r="I132" s="30" t="s">
        <v>16</v>
      </c>
      <c r="J132" s="30" t="s">
        <v>414</v>
      </c>
      <c r="K132" s="30" t="s">
        <v>105</v>
      </c>
    </row>
    <row r="133" s="30" customFormat="1" spans="1:15">
      <c r="A133" s="30">
        <v>379</v>
      </c>
      <c r="B133" s="30" t="s">
        <v>415</v>
      </c>
      <c r="C133" s="30" t="s">
        <v>416</v>
      </c>
      <c r="D133" s="5" t="s">
        <v>417</v>
      </c>
      <c r="E133" s="30" t="str">
        <f>VLOOKUP(MID(D133,1,2),字库代码!B:F,5,TRUE)</f>
        <v>潜艇</v>
      </c>
      <c r="F133" s="30" t="s">
        <v>248</v>
      </c>
      <c r="I133" s="52" t="s">
        <v>16</v>
      </c>
      <c r="O133" s="52"/>
    </row>
    <row r="134" s="30" customFormat="1" spans="1:9">
      <c r="A134" s="30">
        <v>380</v>
      </c>
      <c r="B134" s="30" t="s">
        <v>418</v>
      </c>
      <c r="C134" s="30" t="s">
        <v>419</v>
      </c>
      <c r="D134" s="5" t="s">
        <v>420</v>
      </c>
      <c r="E134" s="30" t="str">
        <f>VLOOKUP(MID(D134,1,2),字库代码!B:F,5,TRUE)</f>
        <v>驱逐舰</v>
      </c>
      <c r="F134" s="30" t="s">
        <v>248</v>
      </c>
      <c r="I134" s="30" t="s">
        <v>16</v>
      </c>
    </row>
    <row r="135" s="30" customFormat="1" spans="1:15">
      <c r="A135" s="30">
        <v>381</v>
      </c>
      <c r="B135" s="30" t="s">
        <v>421</v>
      </c>
      <c r="C135" s="30" t="s">
        <v>422</v>
      </c>
      <c r="D135" s="5" t="s">
        <v>423</v>
      </c>
      <c r="E135" s="30" t="str">
        <f>VLOOKUP(MID(D135,1,2),字库代码!B:F,5,TRUE)</f>
        <v>巡洋舰</v>
      </c>
      <c r="F135" s="30" t="s">
        <v>248</v>
      </c>
      <c r="I135" s="52" t="s">
        <v>16</v>
      </c>
      <c r="O135" s="52"/>
    </row>
    <row r="136" s="30" customFormat="1" spans="1:9">
      <c r="A136" s="30">
        <v>382</v>
      </c>
      <c r="B136" s="30" t="s">
        <v>424</v>
      </c>
      <c r="C136" s="30" t="s">
        <v>425</v>
      </c>
      <c r="D136" s="5" t="s">
        <v>426</v>
      </c>
      <c r="E136" s="30" t="str">
        <f>VLOOKUP(MID(D136,1,2),字库代码!B:F,5,TRUE)</f>
        <v>运输艇</v>
      </c>
      <c r="F136" s="30" t="s">
        <v>248</v>
      </c>
      <c r="I136" s="30" t="s">
        <v>105</v>
      </c>
    </row>
    <row r="137" s="30" customFormat="1" spans="1:15">
      <c r="A137" s="30">
        <v>383</v>
      </c>
      <c r="B137" s="30" t="s">
        <v>427</v>
      </c>
      <c r="C137" s="52" t="s">
        <v>428</v>
      </c>
      <c r="D137" s="5" t="s">
        <v>429</v>
      </c>
      <c r="E137" s="30" t="str">
        <f>VLOOKUP(MID(D137,1,2),字库代码!B:F,5,TRUE)</f>
        <v>炮艇</v>
      </c>
      <c r="F137" s="30" t="s">
        <v>248</v>
      </c>
      <c r="I137" s="52" t="s">
        <v>16</v>
      </c>
      <c r="J137" s="30" t="s">
        <v>430</v>
      </c>
      <c r="K137" s="30" t="s">
        <v>105</v>
      </c>
      <c r="O137" s="52"/>
    </row>
    <row r="138" s="30" customFormat="1" spans="1:9">
      <c r="A138" s="30">
        <v>394</v>
      </c>
      <c r="B138" s="30" t="s">
        <v>431</v>
      </c>
      <c r="C138" s="30" t="s">
        <v>432</v>
      </c>
      <c r="D138" s="5" t="s">
        <v>433</v>
      </c>
      <c r="E138" s="30" t="str">
        <f>VLOOKUP(MID(D138,1,2),字库代码!B:F,5,TRUE)</f>
        <v>特斯拉线圈</v>
      </c>
      <c r="F138" s="30" t="s">
        <v>248</v>
      </c>
      <c r="I138" s="30" t="s">
        <v>16</v>
      </c>
    </row>
    <row r="139" s="30" customFormat="1" spans="1:15">
      <c r="A139" s="30">
        <v>395</v>
      </c>
      <c r="B139" s="30" t="s">
        <v>434</v>
      </c>
      <c r="C139" s="30" t="s">
        <v>435</v>
      </c>
      <c r="D139" s="5" t="s">
        <v>436</v>
      </c>
      <c r="E139" s="30" t="str">
        <f>VLOOKUP(MID(D139,1,2),字库代码!B:F,5,TRUE)</f>
        <v>裂隙产生车</v>
      </c>
      <c r="F139" s="30" t="s">
        <v>248</v>
      </c>
      <c r="I139" s="52" t="s">
        <v>16</v>
      </c>
      <c r="J139" s="30" t="s">
        <v>437</v>
      </c>
      <c r="K139" s="30" t="s">
        <v>105</v>
      </c>
      <c r="O139" s="52"/>
    </row>
    <row r="140" s="30" customFormat="1" spans="1:9">
      <c r="A140" s="30">
        <v>396</v>
      </c>
      <c r="B140" s="30" t="s">
        <v>438</v>
      </c>
      <c r="C140" s="30" t="s">
        <v>439</v>
      </c>
      <c r="D140" s="5" t="s">
        <v>440</v>
      </c>
      <c r="E140" s="30" t="str">
        <f>VLOOKUP(MID(D140,1,2),字库代码!B:F,5,TRUE)</f>
        <v>火焰塔</v>
      </c>
      <c r="F140" s="30" t="s">
        <v>248</v>
      </c>
      <c r="I140" s="30" t="s">
        <v>16</v>
      </c>
    </row>
    <row r="141" s="30" customFormat="1" spans="1:15">
      <c r="A141" s="30">
        <v>397</v>
      </c>
      <c r="B141" s="30" t="s">
        <v>441</v>
      </c>
      <c r="C141" s="52" t="s">
        <v>442</v>
      </c>
      <c r="D141" s="5" t="s">
        <v>443</v>
      </c>
      <c r="E141" s="30" t="str">
        <f>VLOOKUP(MID(D141,1,2),字库代码!B:F,5,TRUE)</f>
        <v>防空炮</v>
      </c>
      <c r="F141" s="30" t="s">
        <v>248</v>
      </c>
      <c r="I141" s="52" t="s">
        <v>16</v>
      </c>
      <c r="O141" s="52"/>
    </row>
    <row r="142" s="30" customFormat="1" spans="1:9">
      <c r="A142" s="30">
        <v>398</v>
      </c>
      <c r="B142" s="30" t="s">
        <v>444</v>
      </c>
      <c r="C142" s="52" t="s">
        <v>445</v>
      </c>
      <c r="D142" s="5" t="s">
        <v>446</v>
      </c>
      <c r="E142" s="30" t="str">
        <f>VLOOKUP(MID(D142,1,2),字库代码!B:F,5,TRUE)</f>
        <v>犬舍</v>
      </c>
      <c r="F142" s="30" t="s">
        <v>248</v>
      </c>
      <c r="I142" s="30" t="s">
        <v>16</v>
      </c>
    </row>
    <row r="143" s="30" customFormat="1" spans="1:15">
      <c r="A143" s="30">
        <v>399</v>
      </c>
      <c r="B143" s="30" t="s">
        <v>447</v>
      </c>
      <c r="C143" s="30" t="s">
        <v>448</v>
      </c>
      <c r="D143" s="5" t="s">
        <v>335</v>
      </c>
      <c r="E143" s="30" t="str">
        <f>VLOOKUP(MID(D143,1,2),字库代码!B:F,5,TRUE)</f>
        <v>苏军科技中心</v>
      </c>
      <c r="F143" s="35" t="s">
        <v>248</v>
      </c>
      <c r="I143" s="52" t="s">
        <v>16</v>
      </c>
      <c r="O143" s="52"/>
    </row>
    <row r="144" s="30" customFormat="1" spans="1:9">
      <c r="A144" s="30">
        <v>400</v>
      </c>
      <c r="B144" s="30" t="s">
        <v>449</v>
      </c>
      <c r="C144" s="30" t="s">
        <v>450</v>
      </c>
      <c r="D144" s="5" t="s">
        <v>451</v>
      </c>
      <c r="E144" s="30" t="str">
        <f>VLOOKUP(MID(D144,1,2),字库代码!B:F,5,TRUE)</f>
        <v>獾式轰炸机</v>
      </c>
      <c r="F144" s="35" t="s">
        <v>248</v>
      </c>
      <c r="I144" s="30" t="s">
        <v>16</v>
      </c>
    </row>
    <row r="145" s="30" customFormat="1" spans="1:15">
      <c r="A145" s="30">
        <v>401</v>
      </c>
      <c r="B145" s="30" t="s">
        <v>452</v>
      </c>
      <c r="C145" s="52" t="s">
        <v>453</v>
      </c>
      <c r="D145" s="5" t="s">
        <v>454</v>
      </c>
      <c r="E145" s="30" t="str">
        <f>VLOOKUP(MID(D145,1,2),字库代码!B:F,5,TRUE)</f>
        <v>米格战机</v>
      </c>
      <c r="F145" s="35" t="s">
        <v>248</v>
      </c>
      <c r="I145" s="52" t="s">
        <v>16</v>
      </c>
      <c r="J145" s="30" t="s">
        <v>455</v>
      </c>
      <c r="K145" s="30" t="s">
        <v>105</v>
      </c>
      <c r="O145" s="52"/>
    </row>
    <row r="146" s="30" customFormat="1" spans="1:11">
      <c r="A146" s="30">
        <v>402</v>
      </c>
      <c r="B146" s="30" t="s">
        <v>456</v>
      </c>
      <c r="C146" s="30" t="s">
        <v>457</v>
      </c>
      <c r="D146" s="5" t="s">
        <v>458</v>
      </c>
      <c r="E146" s="30" t="str">
        <f>VLOOKUP(MID(D146,1,2),字库代码!B:F,5,TRUE)</f>
        <v>雅克战机</v>
      </c>
      <c r="F146" s="30" t="s">
        <v>248</v>
      </c>
      <c r="J146" s="30" t="s">
        <v>459</v>
      </c>
      <c r="K146" s="30" t="s">
        <v>105</v>
      </c>
    </row>
    <row r="147" s="30" customFormat="1" spans="1:15">
      <c r="A147" s="30">
        <v>403</v>
      </c>
      <c r="B147" s="30" t="s">
        <v>460</v>
      </c>
      <c r="C147" s="30" t="s">
        <v>461</v>
      </c>
      <c r="D147" s="5" t="s">
        <v>462</v>
      </c>
      <c r="E147" s="30" t="str">
        <f>VLOOKUP(MID(D147,1,2),字库代码!B:F,5,TRUE)</f>
        <v>带刺铁丝网</v>
      </c>
      <c r="F147" s="35" t="s">
        <v>248</v>
      </c>
      <c r="I147" s="52" t="s">
        <v>16</v>
      </c>
      <c r="O147" s="52"/>
    </row>
    <row r="148" s="30" customFormat="1" spans="1:11">
      <c r="A148" s="30">
        <v>404</v>
      </c>
      <c r="B148" s="30" t="s">
        <v>463</v>
      </c>
      <c r="C148" s="52" t="s">
        <v>464</v>
      </c>
      <c r="D148" s="5" t="s">
        <v>465</v>
      </c>
      <c r="E148" s="30" t="str">
        <f>VLOOKUP(MID(D148,1,2),字库代码!B:F,5,TRUE)</f>
        <v>医疗兵</v>
      </c>
      <c r="F148" s="30" t="s">
        <v>248</v>
      </c>
      <c r="J148" s="30" t="s">
        <v>466</v>
      </c>
      <c r="K148" s="30" t="s">
        <v>105</v>
      </c>
    </row>
    <row r="149" s="30" customFormat="1" spans="1:15">
      <c r="A149" s="30">
        <v>407</v>
      </c>
      <c r="B149" s="30" t="s">
        <v>467</v>
      </c>
      <c r="C149" s="52" t="s">
        <v>468</v>
      </c>
      <c r="D149" s="5" t="s">
        <v>469</v>
      </c>
      <c r="E149" s="30" t="str">
        <f>VLOOKUP(MID(D149,1,2),字库代码!B:F,5,TRUE)</f>
        <v>谭雅</v>
      </c>
      <c r="F149" s="30" t="s">
        <v>248</v>
      </c>
      <c r="I149" s="52" t="s">
        <v>16</v>
      </c>
      <c r="O149" s="52"/>
    </row>
    <row r="150" s="30" customFormat="1" spans="1:9">
      <c r="A150" s="30">
        <v>408</v>
      </c>
      <c r="B150" s="30" t="s">
        <v>470</v>
      </c>
      <c r="C150" s="52" t="s">
        <v>471</v>
      </c>
      <c r="D150" s="5" t="s">
        <v>472</v>
      </c>
      <c r="E150" s="30" t="str">
        <f>VLOOKUP(MID(D150,1,2),字库代码!B:F,5,TRUE)</f>
        <v>空投炸弹</v>
      </c>
      <c r="F150" s="35" t="s">
        <v>248</v>
      </c>
      <c r="I150" s="30" t="s">
        <v>16</v>
      </c>
    </row>
    <row r="151" s="30" customFormat="1" spans="1:15">
      <c r="A151" s="30">
        <v>409</v>
      </c>
      <c r="B151" s="30" t="s">
        <v>473</v>
      </c>
      <c r="C151" s="30" t="s">
        <v>474</v>
      </c>
      <c r="D151" s="5" t="s">
        <v>475</v>
      </c>
      <c r="E151" s="30" t="str">
        <f>VLOOKUP(MID(D151,1,2),字库代码!B:F,5,TRUE)</f>
        <v>空降兵</v>
      </c>
      <c r="F151" s="35" t="s">
        <v>248</v>
      </c>
      <c r="I151" s="52" t="s">
        <v>16</v>
      </c>
      <c r="O151" s="52"/>
    </row>
    <row r="152" s="30" customFormat="1" spans="1:15">
      <c r="A152" s="30">
        <v>411</v>
      </c>
      <c r="B152" s="30" t="s">
        <v>476</v>
      </c>
      <c r="C152" s="30" t="s">
        <v>477</v>
      </c>
      <c r="D152" s="5" t="s">
        <v>478</v>
      </c>
      <c r="E152" s="30" t="str">
        <f>VLOOKUP(MID(D152,1,2),字库代码!B:F,5,TRUE)</f>
        <v>海军码头</v>
      </c>
      <c r="F152" s="30" t="s">
        <v>248</v>
      </c>
      <c r="I152" s="52" t="s">
        <v>16</v>
      </c>
      <c r="O152" s="52"/>
    </row>
    <row r="153" s="30" customFormat="1" spans="1:9">
      <c r="A153" s="30">
        <v>412</v>
      </c>
      <c r="B153" s="30" t="s">
        <v>479</v>
      </c>
      <c r="C153" s="52" t="s">
        <v>480</v>
      </c>
      <c r="D153" s="5" t="s">
        <v>481</v>
      </c>
      <c r="E153" s="30" t="str">
        <f>VLOOKUP(MID(D153,1,2),字库代码!B:F,5,TRUE)</f>
        <v>潜艇坞</v>
      </c>
      <c r="F153" s="30" t="s">
        <v>248</v>
      </c>
      <c r="I153" s="30" t="s">
        <v>16</v>
      </c>
    </row>
    <row r="154" s="30" customFormat="1" spans="1:9">
      <c r="A154" s="30">
        <v>414</v>
      </c>
      <c r="B154" s="30" t="s">
        <v>482</v>
      </c>
      <c r="C154" s="30" t="s">
        <v>483</v>
      </c>
      <c r="D154" s="5" t="s">
        <v>484</v>
      </c>
      <c r="E154" s="30" t="str">
        <f>VLOOKUP(MID(D154,1,2),字库代码!B:F,5,TRUE)</f>
        <v>侦察机</v>
      </c>
      <c r="F154" s="30" t="s">
        <v>248</v>
      </c>
      <c r="I154" s="30" t="s">
        <v>16</v>
      </c>
    </row>
    <row r="155" s="30" customFormat="1" spans="1:9">
      <c r="A155" s="30">
        <v>416</v>
      </c>
      <c r="B155" s="30" t="s">
        <v>485</v>
      </c>
      <c r="C155" s="30" t="s">
        <v>486</v>
      </c>
      <c r="D155" s="5" t="s">
        <v>487</v>
      </c>
      <c r="E155" s="30" t="str">
        <f>VLOOKUP(MID(D155,1,2),字库代码!B:F,5,TRUE)</f>
        <v>军犬</v>
      </c>
      <c r="F155" s="30" t="s">
        <v>248</v>
      </c>
      <c r="I155" s="30" t="s">
        <v>105</v>
      </c>
    </row>
    <row r="156" s="30" customFormat="1" spans="1:15">
      <c r="A156" s="30">
        <v>423</v>
      </c>
      <c r="B156" s="30" t="s">
        <v>488</v>
      </c>
      <c r="C156" s="30" t="s">
        <v>489</v>
      </c>
      <c r="D156" s="5" t="s">
        <v>490</v>
      </c>
      <c r="E156" s="30" t="str">
        <f>VLOOKUP(MID(D156,1,2),字库代码!B:F,5,TRUE)</f>
        <v>无敌装甲</v>
      </c>
      <c r="F156" s="30" t="s">
        <v>248</v>
      </c>
      <c r="I156" s="52" t="s">
        <v>16</v>
      </c>
      <c r="O156" s="52"/>
    </row>
    <row r="157" s="30" customFormat="1" spans="1:9">
      <c r="A157" s="30">
        <v>424</v>
      </c>
      <c r="B157" s="30" t="s">
        <v>491</v>
      </c>
      <c r="C157" s="30" t="s">
        <v>492</v>
      </c>
      <c r="D157" s="5" t="s">
        <v>493</v>
      </c>
      <c r="E157" s="30" t="str">
        <f>VLOOKUP(MID(D157,1,2),字库代码!B:F,5,TRUE)</f>
        <v>铁幕发生器</v>
      </c>
      <c r="F157" s="30" t="s">
        <v>248</v>
      </c>
      <c r="I157" s="30" t="s">
        <v>16</v>
      </c>
    </row>
    <row r="158" s="30" customFormat="1" spans="1:15">
      <c r="A158" s="30">
        <v>425</v>
      </c>
      <c r="B158" s="30" t="s">
        <v>494</v>
      </c>
      <c r="C158" s="52" t="s">
        <v>495</v>
      </c>
      <c r="D158" s="5" t="s">
        <v>496</v>
      </c>
      <c r="E158" s="30" t="str">
        <f>VLOOKUP(MID(D158,1,2),字库代码!B:F,5,TRUE)</f>
        <v>盟军科技中心</v>
      </c>
      <c r="F158" s="30" t="s">
        <v>248</v>
      </c>
      <c r="I158" s="52" t="s">
        <v>16</v>
      </c>
      <c r="O158" s="52"/>
    </row>
    <row r="159" s="30" customFormat="1" spans="1:6">
      <c r="A159" s="30">
        <v>426</v>
      </c>
      <c r="B159" s="30" t="s">
        <v>497</v>
      </c>
      <c r="C159" s="30" t="s">
        <v>498</v>
      </c>
      <c r="D159" s="5" t="s">
        <v>499</v>
      </c>
      <c r="E159" s="30" t="str">
        <f>"V2"&amp;VLOOKUP(MID(D159,4,2),字库代码!B:F,5,TRUE)</f>
        <v>V2火箭发射车</v>
      </c>
      <c r="F159" s="30" t="s">
        <v>248</v>
      </c>
    </row>
    <row r="160" s="30" customFormat="1" spans="1:15">
      <c r="A160" s="30">
        <v>427</v>
      </c>
      <c r="B160" s="30" t="s">
        <v>500</v>
      </c>
      <c r="C160" s="52" t="s">
        <v>501</v>
      </c>
      <c r="D160" s="30" t="s">
        <v>502</v>
      </c>
      <c r="E160" s="30" t="str">
        <f>VLOOKUP(MID(D160,1,2),字库代码!B:F,5,TRUE)</f>
        <v>指挥中心</v>
      </c>
      <c r="F160" s="30" t="s">
        <v>248</v>
      </c>
      <c r="I160" s="52" t="s">
        <v>16</v>
      </c>
      <c r="O160" s="52"/>
    </row>
    <row r="161" s="30" customFormat="1" spans="1:15">
      <c r="A161" s="30">
        <v>429</v>
      </c>
      <c r="B161" s="30" t="s">
        <v>503</v>
      </c>
      <c r="C161" s="52" t="s">
        <v>504</v>
      </c>
      <c r="D161" s="5" t="s">
        <v>505</v>
      </c>
      <c r="E161" s="30" t="str">
        <f>VLOOKUP(MID(D161,1,2),字库代码!B:F,5,TRUE)</f>
        <v>布雷车</v>
      </c>
      <c r="F161" s="30" t="s">
        <v>248</v>
      </c>
      <c r="I161" s="52" t="s">
        <v>16</v>
      </c>
      <c r="O161" s="52"/>
    </row>
    <row r="162" s="30" customFormat="1" spans="1:6">
      <c r="A162" s="30">
        <v>430</v>
      </c>
      <c r="B162" s="30" t="s">
        <v>506</v>
      </c>
      <c r="C162" s="30" t="s">
        <v>507</v>
      </c>
      <c r="D162" s="5" t="s">
        <v>508</v>
      </c>
      <c r="E162" s="30" t="str">
        <f>VLOOKUP(MID(D162,1,2),字库代码!B:F,5,TRUE)&amp;VLOOKUP(MID(D162,4,2),字库代码!B:F,5,TRUE)</f>
        <v>伪装建筑工程厂</v>
      </c>
      <c r="F162" s="30" t="s">
        <v>248</v>
      </c>
    </row>
    <row r="163" s="30" customFormat="1" spans="1:15">
      <c r="A163" s="30">
        <v>431</v>
      </c>
      <c r="B163" s="30" t="s">
        <v>509</v>
      </c>
      <c r="C163" s="30" t="s">
        <v>510</v>
      </c>
      <c r="D163" s="5" t="s">
        <v>511</v>
      </c>
      <c r="E163" s="30" t="str">
        <f>VLOOKUP(MID(D163,1,2),字库代码!B:F,5,TRUE)&amp;VLOOKUP(MID(D163,4,2),字库代码!B:F,5,TRUE)</f>
        <v>伪装军工厂</v>
      </c>
      <c r="F163" s="30" t="s">
        <v>248</v>
      </c>
      <c r="I163" s="52" t="s">
        <v>16</v>
      </c>
      <c r="O163" s="52"/>
    </row>
    <row r="164" s="30" customFormat="1" spans="1:6">
      <c r="A164" s="30">
        <v>432</v>
      </c>
      <c r="B164" s="30" t="s">
        <v>512</v>
      </c>
      <c r="C164" s="30" t="s">
        <v>513</v>
      </c>
      <c r="D164" s="5" t="s">
        <v>514</v>
      </c>
      <c r="E164" s="30" t="str">
        <f>VLOOKUP(MID(D164,1,2),字库代码!B:F,5,TRUE)&amp;VLOOKUP(MID(D164,4,2),字库代码!B:F,5,TRUE)</f>
        <v>伪装海军码头</v>
      </c>
      <c r="F164" s="30" t="s">
        <v>248</v>
      </c>
    </row>
    <row r="165" s="30" customFormat="1" spans="1:15">
      <c r="A165" s="30">
        <v>433</v>
      </c>
      <c r="B165" s="30" t="s">
        <v>515</v>
      </c>
      <c r="C165" s="52" t="s">
        <v>516</v>
      </c>
      <c r="D165" s="5" t="s">
        <v>517</v>
      </c>
      <c r="E165" s="30" t="str">
        <f>VLOOKUP(MID(D165,1,2),字库代码!B:F,5,TRUE)&amp;VLOOKUP(MID(D165,4,2),字库代码!B:F,5,TRUE)</f>
        <v>伪装潜艇坞</v>
      </c>
      <c r="F165" s="30" t="s">
        <v>248</v>
      </c>
      <c r="I165" s="52" t="s">
        <v>16</v>
      </c>
      <c r="O165" s="52"/>
    </row>
    <row r="166" s="30" customFormat="1" spans="1:10">
      <c r="A166" s="30">
        <v>434</v>
      </c>
      <c r="B166" s="30" t="s">
        <v>518</v>
      </c>
      <c r="C166" s="52" t="s">
        <v>519</v>
      </c>
      <c r="D166" s="5" t="s">
        <v>520</v>
      </c>
      <c r="E166" s="30" t="str">
        <f>VLOOKUP(MID(D166,1,2),字库代码!B:F,5,TRUE)&amp;VLOOKUP(MID(D166,4,2),字库代码!B:F,5,TRUE)</f>
        <v>伪装雷达站</v>
      </c>
      <c r="F166" s="30" t="s">
        <v>248</v>
      </c>
      <c r="I166" s="30" t="s">
        <v>16</v>
      </c>
      <c r="J166" s="30" t="s">
        <v>521</v>
      </c>
    </row>
    <row r="167" s="30" customFormat="1" spans="1:15">
      <c r="A167" s="30">
        <v>457</v>
      </c>
      <c r="B167" s="30" t="s">
        <v>522</v>
      </c>
      <c r="C167" s="30" t="s">
        <v>523</v>
      </c>
      <c r="D167" s="5" t="s">
        <v>524</v>
      </c>
      <c r="E167" s="30" t="str">
        <f>VLOOKUP(MID(D167,1,2),字库代码!B:F,5,TRUE)</f>
        <v>油桶</v>
      </c>
      <c r="F167" s="30" t="s">
        <v>248</v>
      </c>
      <c r="I167" s="52"/>
      <c r="O167" s="52"/>
    </row>
    <row r="168" s="30" customFormat="1" spans="1:9">
      <c r="A168" s="30">
        <v>466</v>
      </c>
      <c r="B168" s="30" t="s">
        <v>525</v>
      </c>
      <c r="C168" s="30" t="s">
        <v>526</v>
      </c>
      <c r="D168" s="30" t="s">
        <v>527</v>
      </c>
      <c r="E168" s="30" t="str">
        <f>VLOOKUP(MID(D168,1,2),字库代码!B:F,5,TRUE)</f>
        <v>核弹发射井</v>
      </c>
      <c r="F168" s="30" t="s">
        <v>248</v>
      </c>
      <c r="I168" s="30" t="s">
        <v>16</v>
      </c>
    </row>
    <row r="169" s="30" customFormat="1" spans="1:15">
      <c r="A169" s="30">
        <v>467</v>
      </c>
      <c r="B169" s="30" t="s">
        <v>528</v>
      </c>
      <c r="C169" s="30" t="s">
        <v>529</v>
      </c>
      <c r="D169" s="30" t="s">
        <v>530</v>
      </c>
      <c r="E169" s="30" t="str">
        <f>VLOOKUP(MID(D169,1,2),字库代码!B:F,5,TRUE)</f>
        <v>间谍卫星</v>
      </c>
      <c r="F169" s="30" t="s">
        <v>248</v>
      </c>
      <c r="I169" s="52" t="s">
        <v>16</v>
      </c>
      <c r="O169" s="52"/>
    </row>
    <row r="170" s="30" customFormat="1" spans="1:9">
      <c r="A170" s="30">
        <v>468</v>
      </c>
      <c r="B170" s="30" t="s">
        <v>531</v>
      </c>
      <c r="C170" s="30" t="s">
        <v>532</v>
      </c>
      <c r="D170" s="30" t="s">
        <v>533</v>
      </c>
      <c r="E170" s="30" t="str">
        <f>VLOOKUP(MID(D170,1,2),字库代码!B:F,5,TRUE)</f>
        <v>原子弹</v>
      </c>
      <c r="F170" s="30" t="s">
        <v>248</v>
      </c>
      <c r="I170" s="30" t="s">
        <v>16</v>
      </c>
    </row>
    <row r="171" s="30" customFormat="1" spans="1:9">
      <c r="A171" s="30">
        <v>484</v>
      </c>
      <c r="B171" s="30" t="s">
        <v>534</v>
      </c>
      <c r="C171" s="52" t="s">
        <v>535</v>
      </c>
      <c r="D171" s="5" t="s">
        <v>536</v>
      </c>
      <c r="E171" s="30" t="str">
        <f>VLOOKUP(MID(D171,1,2),字库代码!B:F,5,TRUE)</f>
        <v>贵重矿物</v>
      </c>
      <c r="F171" s="30" t="s">
        <v>248</v>
      </c>
      <c r="I171" s="30" t="s">
        <v>16</v>
      </c>
    </row>
    <row r="172" s="30" customFormat="1" spans="1:15">
      <c r="A172" s="30">
        <v>507</v>
      </c>
      <c r="B172" s="30" t="s">
        <v>537</v>
      </c>
      <c r="C172" s="30" t="s">
        <v>538</v>
      </c>
      <c r="D172" s="30" t="s">
        <v>539</v>
      </c>
      <c r="E172" s="30" t="str">
        <f>VLOOKUP(MID(D172,1,2),字库代码!B:F,5,TRUE)</f>
        <v>超时空传送</v>
      </c>
      <c r="F172" s="30" t="s">
        <v>248</v>
      </c>
      <c r="I172" s="52" t="s">
        <v>105</v>
      </c>
      <c r="O172" s="52"/>
    </row>
    <row r="173" s="30" customFormat="1" spans="1:9">
      <c r="A173" s="30">
        <v>538</v>
      </c>
      <c r="B173" s="30" t="s">
        <v>540</v>
      </c>
      <c r="C173" s="52" t="s">
        <v>541</v>
      </c>
      <c r="D173" s="30" t="s">
        <v>542</v>
      </c>
      <c r="E173" s="30" t="str">
        <f>VLOOKUP(MID(D173,1,2),字库代码!B:F,5,TRUE)</f>
        <v>导弹潜艇</v>
      </c>
      <c r="F173" s="30" t="s">
        <v>248</v>
      </c>
      <c r="I173" s="30" t="s">
        <v>16</v>
      </c>
    </row>
    <row r="174" s="30" customFormat="1" spans="1:15">
      <c r="A174" s="30">
        <v>539</v>
      </c>
      <c r="B174" s="30" t="s">
        <v>543</v>
      </c>
      <c r="C174" s="30" t="s">
        <v>544</v>
      </c>
      <c r="D174" s="5" t="s">
        <v>545</v>
      </c>
      <c r="E174" s="30" t="str">
        <f>VLOOKUP(MID(D174,1,2),字库代码!B:F,5,TRUE)</f>
        <v>闪电兵</v>
      </c>
      <c r="F174" s="30" t="s">
        <v>248</v>
      </c>
      <c r="I174" s="52" t="s">
        <v>16</v>
      </c>
      <c r="O174" s="52"/>
    </row>
    <row r="175" s="30" customFormat="1" spans="1:9">
      <c r="A175" s="30">
        <v>540</v>
      </c>
      <c r="B175" s="30" t="s">
        <v>546</v>
      </c>
      <c r="C175" s="30" t="s">
        <v>547</v>
      </c>
      <c r="D175" s="30" t="s">
        <v>548</v>
      </c>
      <c r="E175" s="30" t="str">
        <f>VLOOKUP(MID(D175,1,2),字库代码!B:F,5,TRUE)</f>
        <v>维修工</v>
      </c>
      <c r="F175" s="30" t="s">
        <v>248</v>
      </c>
      <c r="I175" s="30" t="s">
        <v>16</v>
      </c>
    </row>
    <row r="176" s="30" customFormat="1" spans="1:15">
      <c r="A176" s="30">
        <v>541</v>
      </c>
      <c r="B176" s="30" t="s">
        <v>549</v>
      </c>
      <c r="C176" s="30" t="s">
        <v>550</v>
      </c>
      <c r="D176" s="30" t="s">
        <v>551</v>
      </c>
      <c r="E176" s="30" t="str">
        <f>VLOOKUP(MID(D176,1,2),字库代码!B:F,5,TRUE)</f>
        <v>超时空坦克</v>
      </c>
      <c r="F176" s="30" t="s">
        <v>248</v>
      </c>
      <c r="I176" s="52" t="s">
        <v>16</v>
      </c>
      <c r="J176" s="30" t="s">
        <v>552</v>
      </c>
      <c r="K176" s="30" t="s">
        <v>105</v>
      </c>
      <c r="O176" s="52"/>
    </row>
    <row r="177" s="30" customFormat="1" spans="1:9">
      <c r="A177" s="30">
        <v>542</v>
      </c>
      <c r="B177" s="30" t="s">
        <v>553</v>
      </c>
      <c r="C177" s="30" t="s">
        <v>554</v>
      </c>
      <c r="D177" s="5" t="s">
        <v>555</v>
      </c>
      <c r="E177" s="30" t="str">
        <f>VLOOKUP(MID(D177,1,2),字库代码!B:F,5,TRUE)</f>
        <v>特斯拉坦克</v>
      </c>
      <c r="F177" s="30" t="s">
        <v>248</v>
      </c>
      <c r="I177" s="30" t="s">
        <v>16</v>
      </c>
    </row>
    <row r="178" s="30" customFormat="1" spans="1:15">
      <c r="A178" s="30">
        <v>543</v>
      </c>
      <c r="B178" s="30" t="s">
        <v>556</v>
      </c>
      <c r="C178" s="30" t="s">
        <v>557</v>
      </c>
      <c r="D178" s="5" t="s">
        <v>558</v>
      </c>
      <c r="E178" s="30" t="str">
        <f>VLOOKUP(MID(D178,1,2),字库代码!B:F,5,TRUE)</f>
        <v>毁灭者坦克</v>
      </c>
      <c r="F178" s="30" t="s">
        <v>248</v>
      </c>
      <c r="I178" s="52" t="s">
        <v>16</v>
      </c>
      <c r="J178" s="30" t="s">
        <v>559</v>
      </c>
      <c r="K178" s="30" t="s">
        <v>105</v>
      </c>
      <c r="O178" s="52"/>
    </row>
    <row r="179" spans="1:17">
      <c r="A179" s="30">
        <v>544</v>
      </c>
      <c r="B179" s="30" t="s">
        <v>560</v>
      </c>
      <c r="C179" s="30" t="s">
        <v>561</v>
      </c>
      <c r="D179" s="5" t="s">
        <v>562</v>
      </c>
      <c r="E179" s="30" t="str">
        <f>VLOOKUP(MID(D179,1,2),字库代码!B:F,5,TRUE)</f>
        <v>自爆卡车</v>
      </c>
      <c r="F179" s="30" t="s">
        <v>248</v>
      </c>
      <c r="G179" s="30"/>
      <c r="H179" s="30"/>
      <c r="I179" s="30" t="s">
        <v>16</v>
      </c>
      <c r="J179" s="30" t="s">
        <v>563</v>
      </c>
      <c r="K179" s="30" t="s">
        <v>105</v>
      </c>
      <c r="L179" s="30"/>
      <c r="M179" s="30"/>
      <c r="N179" s="30"/>
      <c r="O179" s="30"/>
      <c r="P179" s="30"/>
      <c r="Q179" s="30"/>
    </row>
    <row r="180" spans="1:17">
      <c r="A180" s="30">
        <v>271</v>
      </c>
      <c r="B180" s="30" t="s">
        <v>564</v>
      </c>
      <c r="C180" s="30" t="s">
        <v>565</v>
      </c>
      <c r="D180" s="5" t="s">
        <v>566</v>
      </c>
      <c r="E180" t="str">
        <f>VLOOKUP(MID(D180,1,2),字库代码!B:G,5,TRUE)&amp;VLOOKUP(MID(D180,4,2),字库代码!B:G,5,TRUE)&amp;VLOOKUP(MID(D180,7,2),字库代码!B:G,5,TRUE)&amp;VLOOKUP(MID(D180,10,2),字库代码!B:G,5,TRUE)&amp;VLOOKUP(MID(D180,13,2),字库代码!B:G,5,TRUE)</f>
        <v/>
      </c>
      <c r="F180" s="30" t="s">
        <v>567</v>
      </c>
      <c r="G180" s="30"/>
      <c r="H180" s="30"/>
      <c r="I180" s="52" t="s">
        <v>16</v>
      </c>
      <c r="L180" s="30"/>
      <c r="M180" s="30"/>
      <c r="N180" s="30"/>
      <c r="O180" s="52"/>
      <c r="P180" s="30"/>
      <c r="Q180" s="30"/>
    </row>
    <row r="181" spans="1:17">
      <c r="A181" s="30">
        <v>272</v>
      </c>
      <c r="B181" s="30" t="s">
        <v>568</v>
      </c>
      <c r="C181" s="52" t="s">
        <v>569</v>
      </c>
      <c r="D181" s="5" t="s">
        <v>570</v>
      </c>
      <c r="E181" t="str">
        <f>VLOOKUP(MID(D181,1,2),字库代码!B:G,5,TRUE)&amp;VLOOKUP(MID(D181,4,2),字库代码!B:G,5,TRUE)&amp;VLOOKUP(MID(D181,7,2),字库代码!B:G,5,TRUE)&amp;VLOOKUP(MID(D181,10,2),字库代码!B:G,5,TRUE)&amp;VLOOKUP(MID(D181,13,2),字库代码!B:G,5,TRUE)</f>
        <v/>
      </c>
      <c r="F181" s="30" t="s">
        <v>567</v>
      </c>
      <c r="G181" s="30"/>
      <c r="H181" s="30"/>
      <c r="I181" s="30" t="s">
        <v>16</v>
      </c>
      <c r="L181" s="30"/>
      <c r="M181" s="30"/>
      <c r="N181" s="30"/>
      <c r="O181" s="30"/>
      <c r="P181" s="30"/>
      <c r="Q181" s="30"/>
    </row>
    <row r="182" spans="1:17">
      <c r="A182" s="30">
        <v>273</v>
      </c>
      <c r="B182" s="30" t="s">
        <v>571</v>
      </c>
      <c r="C182" s="30" t="s">
        <v>572</v>
      </c>
      <c r="D182" s="5" t="s">
        <v>573</v>
      </c>
      <c r="E182" t="str">
        <f>VLOOKUP(MID(D182,1,2),字库代码!B:G,5,TRUE)&amp;VLOOKUP(MID(D182,4,2),字库代码!B:G,5,TRUE)&amp;VLOOKUP(MID(D182,7,2),字库代码!B:G,5,TRUE)&amp;VLOOKUP(MID(D182,10,2),字库代码!B:G,5,TRUE)&amp;VLOOKUP(MID(D182,13,2),字库代码!B:G,5,TRUE)</f>
        <v/>
      </c>
      <c r="F182" s="30" t="s">
        <v>567</v>
      </c>
      <c r="G182" s="30"/>
      <c r="H182" s="30"/>
      <c r="I182" s="52" t="s">
        <v>16</v>
      </c>
      <c r="L182" s="30"/>
      <c r="M182" s="30"/>
      <c r="N182" s="30"/>
      <c r="O182" s="52"/>
      <c r="P182" s="30"/>
      <c r="Q182" s="30"/>
    </row>
    <row r="183" s="30" customFormat="1" spans="1:11">
      <c r="A183" s="30">
        <v>274</v>
      </c>
      <c r="B183" s="30" t="s">
        <v>574</v>
      </c>
      <c r="C183" s="30" t="s">
        <v>575</v>
      </c>
      <c r="D183" s="5" t="s">
        <v>576</v>
      </c>
      <c r="E183" t="str">
        <f>VLOOKUP(MID(D183,1,2),字库代码!B:G,5,TRUE)&amp;VLOOKUP(MID(D183,4,2),字库代码!B:G,5,TRUE)&amp;VLOOKUP(MID(D183,7,2),字库代码!B:G,5,TRUE)&amp;VLOOKUP(MID(D183,10,2),字库代码!B:G,5,TRUE)&amp;VLOOKUP(MID(D183,13,2),字库代码!B:G,5,TRUE)</f>
        <v/>
      </c>
      <c r="F183" s="30" t="s">
        <v>567</v>
      </c>
      <c r="J183"/>
      <c r="K183"/>
    </row>
    <row r="184" spans="1:17">
      <c r="A184" s="30">
        <v>275</v>
      </c>
      <c r="B184" s="30" t="s">
        <v>577</v>
      </c>
      <c r="C184" s="30" t="s">
        <v>578</v>
      </c>
      <c r="D184" s="5" t="s">
        <v>579</v>
      </c>
      <c r="E184" t="str">
        <f>VLOOKUP(MID(D184,1,2),字库代码!B:G,5,TRUE)&amp;VLOOKUP(MID(D184,4,2),字库代码!B:G,5,TRUE)&amp;VLOOKUP(MID(D184,7,2),字库代码!B:G,5,TRUE)&amp;VLOOKUP(MID(D184,10,2),字库代码!B:G,5,TRUE)&amp;VLOOKUP(MID(D184,13,2),字库代码!B:G,5,TRUE)</f>
        <v/>
      </c>
      <c r="F184" s="30" t="s">
        <v>567</v>
      </c>
      <c r="G184" s="30"/>
      <c r="H184" s="30"/>
      <c r="I184" s="52"/>
      <c r="L184" s="30"/>
      <c r="M184" s="30"/>
      <c r="N184" s="30"/>
      <c r="O184" s="52"/>
      <c r="P184" s="30"/>
      <c r="Q184" s="30"/>
    </row>
    <row r="185" s="30" customFormat="1" spans="1:15">
      <c r="A185" s="30">
        <v>277</v>
      </c>
      <c r="B185" s="30" t="s">
        <v>580</v>
      </c>
      <c r="C185" s="52" t="s">
        <v>581</v>
      </c>
      <c r="D185" s="5" t="s">
        <v>582</v>
      </c>
      <c r="E185" t="str">
        <f>VLOOKUP(MID(D185,1,2),字库代码!B:G,5,TRUE)&amp;VLOOKUP(MID(D185,4,2),字库代码!B:G,5,TRUE)&amp;VLOOKUP(MID(D185,7,2),字库代码!B:G,5,TRUE)&amp;VLOOKUP(MID(D185,10,2),字库代码!B:G,5,TRUE)&amp;VLOOKUP(MID(D185,13,2),字库代码!B:G,5,TRUE)</f>
        <v/>
      </c>
      <c r="F185" s="30" t="s">
        <v>567</v>
      </c>
      <c r="I185" s="52"/>
      <c r="J185"/>
      <c r="K185"/>
      <c r="O185" s="52"/>
    </row>
    <row r="186" s="30" customFormat="1" spans="1:11">
      <c r="A186" s="30">
        <v>280</v>
      </c>
      <c r="B186" s="30" t="s">
        <v>583</v>
      </c>
      <c r="C186" s="30" t="s">
        <v>584</v>
      </c>
      <c r="D186" s="5" t="s">
        <v>585</v>
      </c>
      <c r="E186" t="str">
        <f>VLOOKUP(MID(D186,1,2),字库代码!B:G,5,TRUE)&amp;VLOOKUP(MID(D186,4,2),字库代码!B:G,5,TRUE)&amp;VLOOKUP(MID(D186,7,2),字库代码!B:G,5,TRUE)&amp;VLOOKUP(MID(D186,10,2),字库代码!B:G,5,TRUE)&amp;VLOOKUP(MID(D186,13,2),字库代码!B:G,5,TRUE)</f>
        <v/>
      </c>
      <c r="F186" s="30" t="s">
        <v>567</v>
      </c>
      <c r="J186"/>
      <c r="K186"/>
    </row>
    <row r="187" spans="1:17">
      <c r="A187" s="30">
        <v>281</v>
      </c>
      <c r="B187" s="30" t="s">
        <v>586</v>
      </c>
      <c r="C187" s="30" t="s">
        <v>587</v>
      </c>
      <c r="D187" s="5" t="s">
        <v>588</v>
      </c>
      <c r="E187" t="str">
        <f>VLOOKUP(MID(D187,1,2),字库代码!B:G,5,TRUE)&amp;VLOOKUP(MID(D187,4,2),字库代码!B:G,5,TRUE)&amp;VLOOKUP(MID(D187,7,2),字库代码!B:G,5,TRUE)&amp;VLOOKUP(MID(D187,10,2),字库代码!B:G,5,TRUE)&amp;VLOOKUP(MID(D187,13,2),字库代码!B:G,5,TRUE)</f>
        <v/>
      </c>
      <c r="F187" s="30" t="s">
        <v>567</v>
      </c>
      <c r="G187" s="30"/>
      <c r="H187" s="30"/>
      <c r="I187" s="52"/>
      <c r="J187" t="s">
        <v>589</v>
      </c>
      <c r="K187" s="11" t="s">
        <v>105</v>
      </c>
      <c r="O187" s="30"/>
      <c r="P187" s="30"/>
      <c r="Q187" s="30"/>
    </row>
    <row r="188" spans="1:17">
      <c r="A188" s="30">
        <v>15</v>
      </c>
      <c r="B188" s="30" t="s">
        <v>590</v>
      </c>
      <c r="C188" s="30" t="s">
        <v>591</v>
      </c>
      <c r="D188" s="5" t="s">
        <v>592</v>
      </c>
      <c r="E188" s="30" t="str">
        <f>VLOOKUP(MID(D188,1,2),字库代码!B:H,6,TRUE)&amp;VLOOKUP(MID(D188,4,2),字库代码!B:H,6,TRUE)&amp;VLOOKUP(MID(D188,7,2),字库代码!B:H,6,TRUE)&amp;VLOOKUP(MID(D188,10,2),字库代码!B:H,6,TRUE)</f>
        <v>场任</v>
      </c>
      <c r="F188" s="30" t="s">
        <v>593</v>
      </c>
      <c r="G188" s="30"/>
      <c r="H188" s="30"/>
      <c r="I188" s="52" t="s">
        <v>16</v>
      </c>
      <c r="J188" s="30"/>
      <c r="K188" s="30"/>
      <c r="L188" s="30"/>
      <c r="M188" s="30"/>
      <c r="N188" s="30"/>
      <c r="O188" s="52"/>
      <c r="P188" s="30"/>
      <c r="Q188" s="30"/>
    </row>
    <row r="189" spans="1:17">
      <c r="A189" s="30">
        <v>16</v>
      </c>
      <c r="B189" s="30" t="s">
        <v>594</v>
      </c>
      <c r="C189" s="30" t="s">
        <v>595</v>
      </c>
      <c r="D189" s="5" t="s">
        <v>596</v>
      </c>
      <c r="E189" s="30" t="str">
        <f>VLOOKUP(MID(D189,1,2),字库代码!B:H,6,TRUE)&amp;VLOOKUP(MID(D189,4,2),字库代码!B:H,6,TRUE)&amp;VLOOKUP(MID(D189,7,2),字库代码!B:H,6,TRUE)&amp;VLOOKUP(MID(D189,10,2),字库代码!B:H,6,TRUE)</f>
        <v>场意键</v>
      </c>
      <c r="F189" s="30" t="s">
        <v>593</v>
      </c>
      <c r="G189" s="30"/>
      <c r="H189" s="30"/>
      <c r="I189" s="30" t="s">
        <v>16</v>
      </c>
      <c r="J189" s="30"/>
      <c r="K189" s="30"/>
      <c r="L189" s="30"/>
      <c r="M189" s="30"/>
      <c r="N189" s="30"/>
      <c r="O189" s="30"/>
      <c r="P189" s="30"/>
      <c r="Q189" s="30"/>
    </row>
    <row r="190" spans="1:9">
      <c r="A190">
        <v>2</v>
      </c>
      <c r="B190" t="s">
        <v>597</v>
      </c>
      <c r="C190" t="s">
        <v>598</v>
      </c>
      <c r="D190"/>
      <c r="E190"/>
      <c r="I190" t="s">
        <v>16</v>
      </c>
    </row>
    <row r="191" spans="1:9">
      <c r="A191">
        <v>4</v>
      </c>
      <c r="B191" t="s">
        <v>599</v>
      </c>
      <c r="C191" s="11" t="s">
        <v>600</v>
      </c>
      <c r="D191"/>
      <c r="E191"/>
      <c r="I191" t="s">
        <v>16</v>
      </c>
    </row>
    <row r="192" spans="1:15">
      <c r="A192">
        <v>5</v>
      </c>
      <c r="B192" t="s">
        <v>601</v>
      </c>
      <c r="C192" s="11" t="s">
        <v>602</v>
      </c>
      <c r="D192"/>
      <c r="E192"/>
      <c r="I192" s="11" t="s">
        <v>16</v>
      </c>
      <c r="O192" s="11"/>
    </row>
    <row r="193" spans="1:9">
      <c r="A193">
        <v>6</v>
      </c>
      <c r="B193" t="s">
        <v>603</v>
      </c>
      <c r="C193" t="s">
        <v>604</v>
      </c>
      <c r="D193"/>
      <c r="E193"/>
      <c r="I193" t="s">
        <v>16</v>
      </c>
    </row>
    <row r="194" spans="1:15">
      <c r="A194">
        <v>7</v>
      </c>
      <c r="B194" t="s">
        <v>605</v>
      </c>
      <c r="C194" t="s">
        <v>606</v>
      </c>
      <c r="D194"/>
      <c r="E194"/>
      <c r="I194" s="11" t="s">
        <v>16</v>
      </c>
      <c r="O194" s="11"/>
    </row>
    <row r="195" s="30" customFormat="1" spans="1:17">
      <c r="A195">
        <v>8</v>
      </c>
      <c r="B195" t="s">
        <v>607</v>
      </c>
      <c r="C195" t="s">
        <v>608</v>
      </c>
      <c r="D195"/>
      <c r="E195"/>
      <c r="F195"/>
      <c r="G195"/>
      <c r="H195"/>
      <c r="I195" t="s">
        <v>16</v>
      </c>
      <c r="J195"/>
      <c r="K195"/>
      <c r="L195"/>
      <c r="M195"/>
      <c r="N195"/>
      <c r="O195"/>
      <c r="P195"/>
      <c r="Q195"/>
    </row>
    <row r="196" s="30" customFormat="1" spans="1:17">
      <c r="A196">
        <v>9</v>
      </c>
      <c r="B196" t="s">
        <v>609</v>
      </c>
      <c r="C196" s="11" t="s">
        <v>610</v>
      </c>
      <c r="D196"/>
      <c r="E196"/>
      <c r="F196"/>
      <c r="G196"/>
      <c r="H196"/>
      <c r="I196" s="11" t="s">
        <v>16</v>
      </c>
      <c r="J196"/>
      <c r="K196"/>
      <c r="L196"/>
      <c r="M196"/>
      <c r="N196"/>
      <c r="O196" s="11"/>
      <c r="P196"/>
      <c r="Q196"/>
    </row>
    <row r="197" s="30" customFormat="1" spans="1:17">
      <c r="A197">
        <v>10</v>
      </c>
      <c r="B197" t="s">
        <v>611</v>
      </c>
      <c r="C197" s="11" t="s">
        <v>612</v>
      </c>
      <c r="D197"/>
      <c r="E197"/>
      <c r="F197"/>
      <c r="G197"/>
      <c r="H197"/>
      <c r="I197" t="s">
        <v>16</v>
      </c>
      <c r="J197"/>
      <c r="K197"/>
      <c r="L197"/>
      <c r="M197"/>
      <c r="N197"/>
      <c r="O197"/>
      <c r="P197"/>
      <c r="Q197"/>
    </row>
    <row r="198" spans="1:15">
      <c r="A198">
        <v>11</v>
      </c>
      <c r="B198" t="s">
        <v>613</v>
      </c>
      <c r="C198" t="s">
        <v>614</v>
      </c>
      <c r="D198"/>
      <c r="E198"/>
      <c r="I198" s="11" t="s">
        <v>16</v>
      </c>
      <c r="O198" s="11"/>
    </row>
    <row r="199" spans="1:9">
      <c r="A199">
        <v>12</v>
      </c>
      <c r="B199" t="s">
        <v>615</v>
      </c>
      <c r="C199" t="s">
        <v>616</v>
      </c>
      <c r="D199"/>
      <c r="E199"/>
      <c r="I199" t="s">
        <v>16</v>
      </c>
    </row>
    <row r="200" s="30" customFormat="1" spans="1:17">
      <c r="A200">
        <v>20</v>
      </c>
      <c r="B200" t="s">
        <v>617</v>
      </c>
      <c r="C200" s="11" t="s">
        <v>618</v>
      </c>
      <c r="D200"/>
      <c r="E200"/>
      <c r="F200"/>
      <c r="G200"/>
      <c r="H200"/>
      <c r="I200" t="s">
        <v>16</v>
      </c>
      <c r="J200"/>
      <c r="K200"/>
      <c r="L200"/>
      <c r="M200"/>
      <c r="N200"/>
      <c r="O200"/>
      <c r="P200"/>
      <c r="Q200"/>
    </row>
    <row r="201" spans="1:9">
      <c r="A201">
        <v>22</v>
      </c>
      <c r="B201" t="s">
        <v>619</v>
      </c>
      <c r="C201" t="s">
        <v>620</v>
      </c>
      <c r="D201"/>
      <c r="E201"/>
      <c r="I201" t="s">
        <v>105</v>
      </c>
    </row>
    <row r="202" spans="1:9">
      <c r="A202">
        <v>24</v>
      </c>
      <c r="B202" t="s">
        <v>621</v>
      </c>
      <c r="C202" t="s">
        <v>622</v>
      </c>
      <c r="D202"/>
      <c r="E202"/>
      <c r="I202" t="s">
        <v>16</v>
      </c>
    </row>
    <row r="203" spans="1:15">
      <c r="A203">
        <v>25</v>
      </c>
      <c r="D203"/>
      <c r="E203"/>
      <c r="I203" s="11"/>
      <c r="O203" s="11"/>
    </row>
    <row r="204" spans="1:5">
      <c r="A204">
        <v>26</v>
      </c>
      <c r="D204"/>
      <c r="E204"/>
    </row>
    <row r="205" spans="1:15">
      <c r="A205">
        <v>27</v>
      </c>
      <c r="B205" t="s">
        <v>623</v>
      </c>
      <c r="D205"/>
      <c r="E205"/>
      <c r="I205" s="11"/>
      <c r="O205" s="11"/>
    </row>
    <row r="206" s="30" customFormat="1" spans="1:17">
      <c r="A206">
        <v>28</v>
      </c>
      <c r="B206" t="s">
        <v>624</v>
      </c>
      <c r="C206"/>
      <c r="D206"/>
      <c r="E206"/>
      <c r="F206"/>
      <c r="G206"/>
      <c r="H206"/>
      <c r="I206"/>
      <c r="J206"/>
      <c r="K206"/>
      <c r="L206"/>
      <c r="M206"/>
      <c r="N206"/>
      <c r="O206"/>
      <c r="P206"/>
      <c r="Q206"/>
    </row>
    <row r="207" spans="1:15">
      <c r="A207">
        <v>29</v>
      </c>
      <c r="B207" t="s">
        <v>625</v>
      </c>
      <c r="C207" t="s">
        <v>626</v>
      </c>
      <c r="D207"/>
      <c r="E207"/>
      <c r="I207" s="11" t="s">
        <v>16</v>
      </c>
      <c r="O207" s="11"/>
    </row>
    <row r="208" spans="1:9">
      <c r="A208">
        <v>30</v>
      </c>
      <c r="B208" t="s">
        <v>627</v>
      </c>
      <c r="C208" t="s">
        <v>628</v>
      </c>
      <c r="D208"/>
      <c r="E208"/>
      <c r="I208" t="s">
        <v>16</v>
      </c>
    </row>
    <row r="209" spans="1:15">
      <c r="A209">
        <v>31</v>
      </c>
      <c r="B209" t="s">
        <v>629</v>
      </c>
      <c r="C209" t="s">
        <v>630</v>
      </c>
      <c r="D209"/>
      <c r="E209"/>
      <c r="I209" s="11" t="s">
        <v>16</v>
      </c>
      <c r="O209" s="11"/>
    </row>
    <row r="210" spans="1:9">
      <c r="A210">
        <v>32</v>
      </c>
      <c r="B210" t="s">
        <v>631</v>
      </c>
      <c r="C210" t="s">
        <v>632</v>
      </c>
      <c r="D210"/>
      <c r="E210"/>
      <c r="I210" t="s">
        <v>16</v>
      </c>
    </row>
    <row r="211" spans="1:15">
      <c r="A211">
        <v>33</v>
      </c>
      <c r="B211" t="s">
        <v>633</v>
      </c>
      <c r="C211" t="s">
        <v>634</v>
      </c>
      <c r="D211"/>
      <c r="E211"/>
      <c r="I211" s="11" t="s">
        <v>16</v>
      </c>
      <c r="O211" s="11"/>
    </row>
    <row r="212" spans="1:9">
      <c r="A212">
        <v>34</v>
      </c>
      <c r="B212" t="s">
        <v>635</v>
      </c>
      <c r="C212" t="s">
        <v>636</v>
      </c>
      <c r="D212"/>
      <c r="E212"/>
      <c r="I212" t="s">
        <v>16</v>
      </c>
    </row>
    <row r="213" spans="1:9">
      <c r="A213">
        <v>48</v>
      </c>
      <c r="B213" t="s">
        <v>637</v>
      </c>
      <c r="C213" s="11" t="s">
        <v>638</v>
      </c>
      <c r="D213"/>
      <c r="E213"/>
      <c r="I213" t="s">
        <v>16</v>
      </c>
    </row>
    <row r="214" spans="1:15">
      <c r="A214">
        <v>49</v>
      </c>
      <c r="B214" t="s">
        <v>639</v>
      </c>
      <c r="C214" t="s">
        <v>640</v>
      </c>
      <c r="D214"/>
      <c r="E214"/>
      <c r="I214" s="11" t="s">
        <v>16</v>
      </c>
      <c r="O214" s="11"/>
    </row>
    <row r="215" spans="1:9">
      <c r="A215">
        <v>50</v>
      </c>
      <c r="B215" t="s">
        <v>641</v>
      </c>
      <c r="C215" s="11" t="s">
        <v>642</v>
      </c>
      <c r="D215"/>
      <c r="E215"/>
      <c r="I215" t="s">
        <v>16</v>
      </c>
    </row>
    <row r="216" spans="1:17">
      <c r="A216" s="12">
        <v>52</v>
      </c>
      <c r="B216" s="12" t="s">
        <v>643</v>
      </c>
      <c r="C216" s="12" t="s">
        <v>120</v>
      </c>
      <c r="D216" s="15"/>
      <c r="E216" s="12"/>
      <c r="F216" s="12"/>
      <c r="G216" s="12"/>
      <c r="H216" s="12"/>
      <c r="I216" s="12"/>
      <c r="J216" s="12"/>
      <c r="K216" s="12"/>
      <c r="L216" s="12"/>
      <c r="M216" s="12"/>
      <c r="N216" s="12"/>
      <c r="O216" s="12"/>
      <c r="P216" s="12"/>
      <c r="Q216" s="12"/>
    </row>
    <row r="217" spans="1:17">
      <c r="A217" s="12">
        <v>53</v>
      </c>
      <c r="B217" s="12" t="s">
        <v>644</v>
      </c>
      <c r="C217" s="12" t="s">
        <v>123</v>
      </c>
      <c r="D217" s="15"/>
      <c r="E217" s="12"/>
      <c r="F217" s="12"/>
      <c r="G217" s="12"/>
      <c r="H217" s="12"/>
      <c r="I217" s="13"/>
      <c r="J217" s="12"/>
      <c r="K217" s="12"/>
      <c r="L217" s="12"/>
      <c r="M217" s="12"/>
      <c r="N217" s="12"/>
      <c r="O217" s="13"/>
      <c r="P217" s="12"/>
      <c r="Q217" s="12"/>
    </row>
    <row r="218" spans="1:9">
      <c r="A218">
        <v>86</v>
      </c>
      <c r="B218" t="s">
        <v>645</v>
      </c>
      <c r="C218" t="s">
        <v>646</v>
      </c>
      <c r="D218"/>
      <c r="E218" s="30" t="e">
        <f>VLOOKUP(MID(D218,1,2),字库代码!B:F,4,TRUE)</f>
        <v>#N/A</v>
      </c>
      <c r="I218" t="s">
        <v>16</v>
      </c>
    </row>
    <row r="219" spans="1:15">
      <c r="A219">
        <v>87</v>
      </c>
      <c r="B219" t="s">
        <v>647</v>
      </c>
      <c r="C219" t="s">
        <v>648</v>
      </c>
      <c r="D219"/>
      <c r="E219" s="30" t="e">
        <f>VLOOKUP(MID(D219,1,2),字库代码!B:F,4,TRUE)</f>
        <v>#N/A</v>
      </c>
      <c r="I219" s="11" t="s">
        <v>16</v>
      </c>
      <c r="J219" t="s">
        <v>649</v>
      </c>
      <c r="K219" t="s">
        <v>105</v>
      </c>
      <c r="O219" s="11"/>
    </row>
    <row r="220" s="30" customFormat="1" spans="1:17">
      <c r="A220">
        <v>88</v>
      </c>
      <c r="B220" t="s">
        <v>650</v>
      </c>
      <c r="C220" t="s">
        <v>651</v>
      </c>
      <c r="D220"/>
      <c r="E220" s="30" t="e">
        <f>VLOOKUP(MID(D220,1,2),字库代码!B:F,4,TRUE)</f>
        <v>#N/A</v>
      </c>
      <c r="F220"/>
      <c r="G220"/>
      <c r="H220"/>
      <c r="I220" t="s">
        <v>16</v>
      </c>
      <c r="J220"/>
      <c r="K220"/>
      <c r="L220"/>
      <c r="M220"/>
      <c r="N220"/>
      <c r="O220"/>
      <c r="P220"/>
      <c r="Q220"/>
    </row>
    <row r="221" s="30" customFormat="1" spans="1:17">
      <c r="A221">
        <v>89</v>
      </c>
      <c r="B221" t="s">
        <v>652</v>
      </c>
      <c r="C221" s="11" t="s">
        <v>653</v>
      </c>
      <c r="D221"/>
      <c r="E221" s="30" t="e">
        <f>VLOOKUP(MID(D221,1,2),字库代码!B:F,4,TRUE)</f>
        <v>#N/A</v>
      </c>
      <c r="F221"/>
      <c r="G221"/>
      <c r="H221"/>
      <c r="I221" s="11" t="s">
        <v>16</v>
      </c>
      <c r="J221"/>
      <c r="K221"/>
      <c r="L221"/>
      <c r="M221"/>
      <c r="N221"/>
      <c r="O221" s="11"/>
      <c r="P221"/>
      <c r="Q221"/>
    </row>
    <row r="222" spans="1:9">
      <c r="A222">
        <v>90</v>
      </c>
      <c r="B222" t="s">
        <v>654</v>
      </c>
      <c r="C222" s="11" t="s">
        <v>655</v>
      </c>
      <c r="D222"/>
      <c r="E222" s="30" t="e">
        <f>VLOOKUP(MID(D222,1,2),字库代码!B:F,4,TRUE)</f>
        <v>#N/A</v>
      </c>
      <c r="I222" t="s">
        <v>16</v>
      </c>
    </row>
    <row r="223" spans="1:15">
      <c r="A223">
        <v>91</v>
      </c>
      <c r="B223" t="s">
        <v>656</v>
      </c>
      <c r="C223" t="s">
        <v>657</v>
      </c>
      <c r="D223"/>
      <c r="E223" s="30" t="e">
        <f>VLOOKUP(MID(D223,1,2),字库代码!B:F,4,TRUE)</f>
        <v>#N/A</v>
      </c>
      <c r="I223" s="11" t="s">
        <v>16</v>
      </c>
      <c r="O223" s="11"/>
    </row>
    <row r="224" s="30" customFormat="1" spans="1:17">
      <c r="A224">
        <v>92</v>
      </c>
      <c r="B224" t="s">
        <v>658</v>
      </c>
      <c r="C224" t="s">
        <v>659</v>
      </c>
      <c r="D224"/>
      <c r="E224" s="30" t="e">
        <f>VLOOKUP(MID(D224,1,2),字库代码!B:F,4,TRUE)</f>
        <v>#N/A</v>
      </c>
      <c r="F224"/>
      <c r="G224"/>
      <c r="H224"/>
      <c r="I224" t="s">
        <v>16</v>
      </c>
      <c r="J224"/>
      <c r="K224"/>
      <c r="L224"/>
      <c r="M224"/>
      <c r="N224"/>
      <c r="O224"/>
      <c r="P224"/>
      <c r="Q224"/>
    </row>
    <row r="225" spans="1:15">
      <c r="A225">
        <v>93</v>
      </c>
      <c r="B225" t="s">
        <v>658</v>
      </c>
      <c r="C225" t="s">
        <v>660</v>
      </c>
      <c r="D225"/>
      <c r="E225" s="30" t="e">
        <f>VLOOKUP(MID(D225,1,2),字库代码!B:F,4,TRUE)</f>
        <v>#N/A</v>
      </c>
      <c r="I225" s="11" t="s">
        <v>16</v>
      </c>
      <c r="O225" s="11"/>
    </row>
    <row r="226" spans="1:9">
      <c r="A226">
        <v>94</v>
      </c>
      <c r="B226" t="s">
        <v>661</v>
      </c>
      <c r="C226" t="s">
        <v>662</v>
      </c>
      <c r="D226"/>
      <c r="E226" s="30" t="e">
        <f>VLOOKUP(MID(D226,1,2),字库代码!B:F,4,TRUE)</f>
        <v>#N/A</v>
      </c>
      <c r="I226" t="s">
        <v>16</v>
      </c>
    </row>
    <row r="227" spans="1:15">
      <c r="A227">
        <v>95</v>
      </c>
      <c r="B227" t="s">
        <v>663</v>
      </c>
      <c r="C227" t="s">
        <v>664</v>
      </c>
      <c r="D227"/>
      <c r="E227" s="30" t="e">
        <f>VLOOKUP(MID(D227,1,2),字库代码!B:F,4,TRUE)</f>
        <v>#N/A</v>
      </c>
      <c r="I227" s="11" t="s">
        <v>16</v>
      </c>
      <c r="J227" t="s">
        <v>665</v>
      </c>
      <c r="K227" t="s">
        <v>105</v>
      </c>
      <c r="O227" s="11"/>
    </row>
    <row r="228" spans="1:9">
      <c r="A228">
        <v>96</v>
      </c>
      <c r="B228" t="s">
        <v>666</v>
      </c>
      <c r="C228" t="s">
        <v>667</v>
      </c>
      <c r="D228"/>
      <c r="E228" s="30" t="e">
        <f>VLOOKUP(MID(D228,1,2),字库代码!B:F,4,TRUE)</f>
        <v>#N/A</v>
      </c>
      <c r="I228" t="s">
        <v>16</v>
      </c>
    </row>
    <row r="229" spans="1:15">
      <c r="A229">
        <v>97</v>
      </c>
      <c r="B229" t="s">
        <v>668</v>
      </c>
      <c r="C229" t="s">
        <v>669</v>
      </c>
      <c r="D229"/>
      <c r="E229" s="30" t="e">
        <f>VLOOKUP(MID(D229,1,2),字库代码!B:F,4,TRUE)</f>
        <v>#N/A</v>
      </c>
      <c r="I229" s="11" t="s">
        <v>16</v>
      </c>
      <c r="O229" s="11"/>
    </row>
    <row r="230" spans="1:9">
      <c r="A230">
        <v>98</v>
      </c>
      <c r="B230" t="s">
        <v>670</v>
      </c>
      <c r="C230" t="s">
        <v>671</v>
      </c>
      <c r="D230"/>
      <c r="E230" s="30" t="e">
        <f>VLOOKUP(MID(D230,1,2),字库代码!B:F,4,TRUE)</f>
        <v>#N/A</v>
      </c>
      <c r="I230" t="s">
        <v>16</v>
      </c>
    </row>
    <row r="231" spans="1:15">
      <c r="A231">
        <v>99</v>
      </c>
      <c r="B231" t="s">
        <v>672</v>
      </c>
      <c r="C231" t="s">
        <v>673</v>
      </c>
      <c r="D231"/>
      <c r="E231" s="30" t="e">
        <f>VLOOKUP(MID(D231,1,2),字库代码!B:F,4,TRUE)</f>
        <v>#N/A</v>
      </c>
      <c r="I231" s="11" t="s">
        <v>16</v>
      </c>
      <c r="O231" s="11"/>
    </row>
    <row r="232" spans="1:11">
      <c r="A232">
        <v>100</v>
      </c>
      <c r="B232" t="s">
        <v>674</v>
      </c>
      <c r="C232" t="s">
        <v>675</v>
      </c>
      <c r="D232"/>
      <c r="E232" s="30" t="e">
        <f>VLOOKUP(MID(D232,1,2),字库代码!B:F,4,TRUE)</f>
        <v>#N/A</v>
      </c>
      <c r="I232" t="s">
        <v>16</v>
      </c>
      <c r="J232" t="s">
        <v>676</v>
      </c>
      <c r="K232" t="s">
        <v>105</v>
      </c>
    </row>
    <row r="233" spans="1:15">
      <c r="A233">
        <v>101</v>
      </c>
      <c r="B233" t="s">
        <v>677</v>
      </c>
      <c r="C233" t="s">
        <v>678</v>
      </c>
      <c r="D233"/>
      <c r="E233" s="30" t="e">
        <f>VLOOKUP(MID(D233,1,2),字库代码!B:F,4,TRUE)</f>
        <v>#N/A</v>
      </c>
      <c r="I233" s="11" t="s">
        <v>16</v>
      </c>
      <c r="O233" s="11"/>
    </row>
    <row r="234" spans="1:9">
      <c r="A234">
        <v>102</v>
      </c>
      <c r="B234" t="s">
        <v>679</v>
      </c>
      <c r="C234" s="11" t="s">
        <v>680</v>
      </c>
      <c r="D234"/>
      <c r="E234" s="30" t="e">
        <f>VLOOKUP(MID(D234,1,2),字库代码!B:F,4,TRUE)</f>
        <v>#N/A</v>
      </c>
      <c r="I234" t="s">
        <v>16</v>
      </c>
    </row>
    <row r="235" spans="1:15">
      <c r="A235">
        <v>103</v>
      </c>
      <c r="B235" t="s">
        <v>681</v>
      </c>
      <c r="C235" t="s">
        <v>682</v>
      </c>
      <c r="D235"/>
      <c r="E235" s="30" t="e">
        <f>VLOOKUP(MID(D235,1,2),字库代码!B:F,4,TRUE)</f>
        <v>#N/A</v>
      </c>
      <c r="I235" s="11" t="s">
        <v>16</v>
      </c>
      <c r="O235" s="11"/>
    </row>
    <row r="236" s="30" customFormat="1" spans="1:17">
      <c r="A236">
        <v>104</v>
      </c>
      <c r="B236" t="s">
        <v>683</v>
      </c>
      <c r="C236" t="s">
        <v>684</v>
      </c>
      <c r="D236"/>
      <c r="E236" s="30" t="e">
        <f>VLOOKUP(MID(D236,1,2),字库代码!B:F,4,TRUE)</f>
        <v>#N/A</v>
      </c>
      <c r="F236"/>
      <c r="G236"/>
      <c r="H236"/>
      <c r="I236" t="s">
        <v>16</v>
      </c>
      <c r="J236"/>
      <c r="K236"/>
      <c r="L236"/>
      <c r="M236"/>
      <c r="N236"/>
      <c r="O236"/>
      <c r="P236"/>
      <c r="Q236"/>
    </row>
    <row r="237" spans="1:15">
      <c r="A237">
        <v>105</v>
      </c>
      <c r="B237" t="s">
        <v>685</v>
      </c>
      <c r="C237" t="s">
        <v>686</v>
      </c>
      <c r="D237"/>
      <c r="E237" s="30" t="e">
        <f>VLOOKUP(MID(D237,1,2),字库代码!B:F,4,TRUE)</f>
        <v>#N/A</v>
      </c>
      <c r="I237" s="11" t="s">
        <v>16</v>
      </c>
      <c r="J237" t="s">
        <v>687</v>
      </c>
      <c r="K237" t="s">
        <v>105</v>
      </c>
      <c r="O237" s="11"/>
    </row>
    <row r="238" spans="1:9">
      <c r="A238">
        <v>106</v>
      </c>
      <c r="B238" t="s">
        <v>688</v>
      </c>
      <c r="C238" t="s">
        <v>689</v>
      </c>
      <c r="D238"/>
      <c r="E238" s="30" t="e">
        <f>VLOOKUP(MID(D238,1,2),字库代码!B:F,4,TRUE)</f>
        <v>#N/A</v>
      </c>
      <c r="I238" t="s">
        <v>16</v>
      </c>
    </row>
    <row r="239" spans="1:15">
      <c r="A239">
        <v>107</v>
      </c>
      <c r="B239" t="s">
        <v>690</v>
      </c>
      <c r="C239" t="s">
        <v>691</v>
      </c>
      <c r="D239"/>
      <c r="E239" s="30" t="e">
        <f>VLOOKUP(MID(D239,1,2),字库代码!B:F,4,TRUE)</f>
        <v>#N/A</v>
      </c>
      <c r="I239" s="11" t="s">
        <v>105</v>
      </c>
      <c r="O239" s="11"/>
    </row>
    <row r="240" spans="1:9">
      <c r="A240">
        <v>108</v>
      </c>
      <c r="B240" t="s">
        <v>692</v>
      </c>
      <c r="C240" t="s">
        <v>693</v>
      </c>
      <c r="D240" t="s">
        <v>362</v>
      </c>
      <c r="E240" s="34" t="str">
        <f>VLOOKUP(MID(D240,1,2),字库代码!B:I,8,TRUE)</f>
        <v>求和</v>
      </c>
      <c r="G240" t="s">
        <v>694</v>
      </c>
      <c r="I240" t="s">
        <v>16</v>
      </c>
    </row>
    <row r="241" spans="1:15">
      <c r="A241">
        <v>109</v>
      </c>
      <c r="B241" t="s">
        <v>695</v>
      </c>
      <c r="C241" s="11" t="s">
        <v>696</v>
      </c>
      <c r="D241" t="s">
        <v>697</v>
      </c>
      <c r="E241" s="34" t="str">
        <f>VLOOKUP(MID(D241,1,2),字库代码!B:I,8,TRUE)&amp;VLOOKUP(MID(D241,4,2),字库代码!B:I,8,TRUE)</f>
        <v>取消求和</v>
      </c>
      <c r="G241" t="s">
        <v>694</v>
      </c>
      <c r="I241" s="11" t="s">
        <v>16</v>
      </c>
      <c r="O241" s="11"/>
    </row>
    <row r="242" spans="1:9">
      <c r="A242">
        <v>110</v>
      </c>
      <c r="B242" t="s">
        <v>698</v>
      </c>
      <c r="C242" s="11" t="s">
        <v>699</v>
      </c>
      <c r="D242"/>
      <c r="E242"/>
      <c r="I242" t="s">
        <v>16</v>
      </c>
    </row>
    <row r="243" spans="1:15">
      <c r="A243">
        <v>111</v>
      </c>
      <c r="B243" t="s">
        <v>700</v>
      </c>
      <c r="C243" t="s">
        <v>701</v>
      </c>
      <c r="D243" t="s">
        <v>702</v>
      </c>
      <c r="E243" s="34" t="str">
        <f>VLOOKUP(MID(D243,1,2),字库代码!B:I,8,TRUE)&amp;VLOOKUP(MID(D243,4,2),字库代码!B:I,8,TRUE)&amp;VLOOKUP(MID(D243,7,2),字库代码!B:I,8,TRUE)</f>
        <v>确定求和?</v>
      </c>
      <c r="G243" t="s">
        <v>694</v>
      </c>
      <c r="I243" s="11" t="s">
        <v>16</v>
      </c>
      <c r="O243" s="11"/>
    </row>
    <row r="244" spans="1:9">
      <c r="A244">
        <v>112</v>
      </c>
      <c r="B244" t="s">
        <v>703</v>
      </c>
      <c r="C244" t="s">
        <v>704</v>
      </c>
      <c r="D244" t="s">
        <v>702</v>
      </c>
      <c r="E244" s="34" t="str">
        <f>VLOOKUP(MID(D244,1,2),字库代码!B:I,8,TRUE)&amp;VLOOKUP(MID(D244,4,2),字库代码!B:I,8,TRUE)&amp;VLOOKUP(MID(D244,7,2),字库代码!B:I,8,TRUE)</f>
        <v>确定求和?</v>
      </c>
      <c r="G244" t="s">
        <v>694</v>
      </c>
      <c r="I244" t="s">
        <v>16</v>
      </c>
    </row>
    <row r="245" spans="1:15">
      <c r="A245">
        <v>113</v>
      </c>
      <c r="B245" t="s">
        <v>705</v>
      </c>
      <c r="C245" s="11" t="s">
        <v>706</v>
      </c>
      <c r="D245" t="s">
        <v>707</v>
      </c>
      <c r="E245" s="34" t="str">
        <f>VLOOKUP(MID(D245,1,2),字库代码!B:I,8,TRUE)&amp;VLOOKUP(MID(D245,4,2),字库代码!B:I,8,TRUE)&amp;VLOOKUP(MID(D245,7,2),字库代码!B:I,8,TRUE)&amp;VLOOKUP(MID(D245,10,2),字库代码!B:I,8,TRUE)&amp;VLOOKUP(MID(D245,13,2),字库代码!B:I,8,TRUE)</f>
        <v>你已提议平局.</v>
      </c>
      <c r="G245" t="s">
        <v>694</v>
      </c>
      <c r="I245" s="11" t="s">
        <v>16</v>
      </c>
      <c r="O245" s="11"/>
    </row>
    <row r="246" spans="1:9">
      <c r="A246">
        <v>114</v>
      </c>
      <c r="B246" t="s">
        <v>708</v>
      </c>
      <c r="C246" t="s">
        <v>709</v>
      </c>
      <c r="D246" t="s">
        <v>710</v>
      </c>
      <c r="E246" s="34" t="str">
        <f>VLOOKUP(MID(D246,1,2),字库代码!B:I,8,TRUE)&amp;VLOOKUP(MID(D246,4,2),字库代码!B:I,8,TRUE)&amp;VLOOKUP(MID(D246,7,2),字库代码!B:I,8,TRUE)&amp;VLOOKUP(MID(D246,10,2),字库代码!B:I,8,TRUE)&amp;VLOOKUP(MID(D246,13,2),字库代码!B:I,8,TRUE)&amp;VLOOKUP(MID(D246,16,2),字库代码!B:I,8,TRUE)</f>
        <v>%s已提议平局.</v>
      </c>
      <c r="G246" t="s">
        <v>694</v>
      </c>
      <c r="I246" t="s">
        <v>16</v>
      </c>
    </row>
    <row r="247" spans="1:15">
      <c r="A247">
        <v>115</v>
      </c>
      <c r="B247" t="s">
        <v>711</v>
      </c>
      <c r="C247" s="11" t="s">
        <v>712</v>
      </c>
      <c r="D247" t="s">
        <v>713</v>
      </c>
      <c r="E247" s="34" t="str">
        <f>VLOOKUP(MID(D247,1,2),字库代码!B:I,8,TRUE)&amp;VLOOKUP(MID(D247,4,2),字库代码!B:I,8,TRUE)&amp;VLOOKUP(MID(D247,7,2),字库代码!B:I,8,TRUE)&amp;VLOOKUP(MID(D247,10,2),字库代码!B:I,8,TRUE)&amp;VLOOKUP(MID(D247,13,2),字库代码!B:I,8,TRUE)&amp;VLOOKUP(MID(D247,16,2),字库代码!B:I,8,TRUE)</f>
        <v>你已取消平局提议.</v>
      </c>
      <c r="G247" t="s">
        <v>694</v>
      </c>
      <c r="I247" s="11" t="s">
        <v>16</v>
      </c>
      <c r="O247" s="11"/>
    </row>
    <row r="248" spans="1:15">
      <c r="A248">
        <v>117</v>
      </c>
      <c r="B248" t="s">
        <v>714</v>
      </c>
      <c r="C248" s="11" t="s">
        <v>715</v>
      </c>
      <c r="D248" t="s">
        <v>716</v>
      </c>
      <c r="E248" s="34" t="str">
        <f>VLOOKUP(MID(D248,1,2),字库代码!B:I,8,TRUE)&amp;VLOOKUP(MID(D248,4,2),字库代码!B:I,8,TRUE)&amp;VLOOKUP(MID(D248,7,2),字库代码!B:I,8,TRUE)&amp;VLOOKUP(MID(D248,10,2),字库代码!B:I,8,TRUE)&amp;VLOOKUP(MID(D248,13,2),字库代码!B:I,8,TRUE)&amp;VLOOKUP(MID(D248,16,2),字库代码!B:I,8,TRUE)&amp;VLOOKUP(MID(D248,19,2),字库代码!B:I,8,TRUE)</f>
        <v>%s已取消平局提议.</v>
      </c>
      <c r="G248" t="s">
        <v>694</v>
      </c>
      <c r="I248" s="11" t="s">
        <v>16</v>
      </c>
      <c r="O248" s="11"/>
    </row>
    <row r="249" spans="1:9">
      <c r="A249">
        <v>118</v>
      </c>
      <c r="B249" t="s">
        <v>717</v>
      </c>
      <c r="C249" t="s">
        <v>718</v>
      </c>
      <c r="D249"/>
      <c r="E249"/>
      <c r="I249" t="s">
        <v>16</v>
      </c>
    </row>
    <row r="250" spans="1:15">
      <c r="A250">
        <v>121</v>
      </c>
      <c r="B250" t="s">
        <v>719</v>
      </c>
      <c r="C250" t="s">
        <v>720</v>
      </c>
      <c r="D250"/>
      <c r="E250"/>
      <c r="I250" s="11" t="s">
        <v>16</v>
      </c>
      <c r="O250" s="11"/>
    </row>
    <row r="251" spans="1:17">
      <c r="A251" s="12">
        <v>124</v>
      </c>
      <c r="B251" s="12" t="s">
        <v>721</v>
      </c>
      <c r="C251" s="12" t="s">
        <v>722</v>
      </c>
      <c r="D251" s="12"/>
      <c r="E251" s="12"/>
      <c r="F251" s="56"/>
      <c r="G251" s="12"/>
      <c r="H251" s="12"/>
      <c r="I251" s="12" t="s">
        <v>16</v>
      </c>
      <c r="J251" s="12"/>
      <c r="K251" s="12"/>
      <c r="L251" s="12"/>
      <c r="M251" s="12"/>
      <c r="N251" s="12"/>
      <c r="O251" s="12"/>
      <c r="P251" s="12"/>
      <c r="Q251" s="12"/>
    </row>
    <row r="252" spans="1:9">
      <c r="A252">
        <v>128</v>
      </c>
      <c r="B252" t="s">
        <v>723</v>
      </c>
      <c r="C252" t="s">
        <v>724</v>
      </c>
      <c r="D252"/>
      <c r="E252" s="30" t="e">
        <f>VLOOKUP(MID(D252,1,2),字库代码!B:F,4,TRUE)</f>
        <v>#N/A</v>
      </c>
      <c r="I252" t="s">
        <v>16</v>
      </c>
    </row>
    <row r="253" spans="1:9">
      <c r="A253">
        <v>130</v>
      </c>
      <c r="B253" t="s">
        <v>725</v>
      </c>
      <c r="C253" t="s">
        <v>726</v>
      </c>
      <c r="D253"/>
      <c r="E253" s="30" t="e">
        <f>VLOOKUP(MID(D253,1,2),字库代码!B:F,4,TRUE)</f>
        <v>#N/A</v>
      </c>
      <c r="I253" t="s">
        <v>16</v>
      </c>
    </row>
    <row r="254" spans="1:15">
      <c r="A254">
        <v>131</v>
      </c>
      <c r="B254" t="s">
        <v>727</v>
      </c>
      <c r="C254" t="s">
        <v>728</v>
      </c>
      <c r="E254" s="30" t="e">
        <f>VLOOKUP(MID(D254,1,2),字库代码!B:F,4,TRUE)</f>
        <v>#N/A</v>
      </c>
      <c r="I254" s="11" t="s">
        <v>16</v>
      </c>
      <c r="O254" s="11"/>
    </row>
    <row r="255" spans="1:15">
      <c r="A255">
        <v>133</v>
      </c>
      <c r="B255" t="s">
        <v>729</v>
      </c>
      <c r="C255" t="s">
        <v>730</v>
      </c>
      <c r="D255"/>
      <c r="E255" s="30" t="e">
        <f>VLOOKUP(MID(D255,1,2),字库代码!B:F,4,TRUE)</f>
        <v>#N/A</v>
      </c>
      <c r="I255" s="11" t="s">
        <v>16</v>
      </c>
      <c r="O255" s="11"/>
    </row>
    <row r="256" spans="1:15">
      <c r="A256">
        <v>135</v>
      </c>
      <c r="B256" t="s">
        <v>731</v>
      </c>
      <c r="C256" t="s">
        <v>732</v>
      </c>
      <c r="D256"/>
      <c r="E256" s="30" t="e">
        <f>VLOOKUP(MID(D256,1,2),字库代码!B:F,4,TRUE)</f>
        <v>#N/A</v>
      </c>
      <c r="I256" s="11" t="s">
        <v>16</v>
      </c>
      <c r="O256" s="11"/>
    </row>
    <row r="257" spans="1:9">
      <c r="A257">
        <v>136</v>
      </c>
      <c r="B257" t="s">
        <v>733</v>
      </c>
      <c r="C257" t="s">
        <v>734</v>
      </c>
      <c r="D257"/>
      <c r="E257" s="30" t="e">
        <f>VLOOKUP(MID(D257,1,2),字库代码!B:F,4,TRUE)</f>
        <v>#N/A</v>
      </c>
      <c r="I257" t="s">
        <v>16</v>
      </c>
    </row>
    <row r="258" spans="1:15">
      <c r="A258">
        <v>141</v>
      </c>
      <c r="B258" t="s">
        <v>735</v>
      </c>
      <c r="C258" t="s">
        <v>736</v>
      </c>
      <c r="D258"/>
      <c r="E258"/>
      <c r="I258" s="11" t="s">
        <v>16</v>
      </c>
      <c r="O258" s="11"/>
    </row>
    <row r="259" spans="1:15">
      <c r="A259">
        <v>143</v>
      </c>
      <c r="B259" t="s">
        <v>737</v>
      </c>
      <c r="C259" t="s">
        <v>738</v>
      </c>
      <c r="D259"/>
      <c r="E259"/>
      <c r="I259" s="11" t="s">
        <v>16</v>
      </c>
      <c r="O259" s="11"/>
    </row>
    <row r="260" spans="1:9">
      <c r="A260">
        <v>146</v>
      </c>
      <c r="B260" t="s">
        <v>739</v>
      </c>
      <c r="C260" t="s">
        <v>740</v>
      </c>
      <c r="D260"/>
      <c r="E260"/>
      <c r="I260" t="s">
        <v>16</v>
      </c>
    </row>
    <row r="261" spans="1:15">
      <c r="A261">
        <v>147</v>
      </c>
      <c r="B261" t="s">
        <v>741</v>
      </c>
      <c r="C261" t="s">
        <v>742</v>
      </c>
      <c r="I261" s="11" t="s">
        <v>16</v>
      </c>
      <c r="J261" t="s">
        <v>743</v>
      </c>
      <c r="K261" t="s">
        <v>105</v>
      </c>
      <c r="O261" s="11"/>
    </row>
    <row r="262" spans="1:15">
      <c r="A262">
        <v>155</v>
      </c>
      <c r="B262" t="s">
        <v>744</v>
      </c>
      <c r="C262" t="s">
        <v>745</v>
      </c>
      <c r="D262"/>
      <c r="E262"/>
      <c r="I262" s="11" t="s">
        <v>16</v>
      </c>
      <c r="O262" s="11"/>
    </row>
    <row r="263" spans="1:9">
      <c r="A263">
        <v>156</v>
      </c>
      <c r="B263" t="s">
        <v>746</v>
      </c>
      <c r="C263" t="s">
        <v>747</v>
      </c>
      <c r="I263" t="s">
        <v>16</v>
      </c>
    </row>
    <row r="264" spans="1:15">
      <c r="A264">
        <v>157</v>
      </c>
      <c r="B264" t="s">
        <v>748</v>
      </c>
      <c r="C264" s="11" t="s">
        <v>749</v>
      </c>
      <c r="I264" s="11" t="s">
        <v>16</v>
      </c>
      <c r="O264" s="11"/>
    </row>
    <row r="265" spans="1:9">
      <c r="A265">
        <v>160</v>
      </c>
      <c r="B265" t="s">
        <v>750</v>
      </c>
      <c r="C265" t="s">
        <v>751</v>
      </c>
      <c r="D265"/>
      <c r="E265"/>
      <c r="I265" t="s">
        <v>16</v>
      </c>
    </row>
    <row r="266" spans="1:15">
      <c r="A266">
        <v>161</v>
      </c>
      <c r="B266" t="s">
        <v>752</v>
      </c>
      <c r="C266" t="s">
        <v>753</v>
      </c>
      <c r="I266" s="11" t="s">
        <v>16</v>
      </c>
      <c r="O266" s="11"/>
    </row>
    <row r="267" spans="1:9">
      <c r="A267">
        <v>162</v>
      </c>
      <c r="B267" t="s">
        <v>754</v>
      </c>
      <c r="C267" t="s">
        <v>755</v>
      </c>
      <c r="I267" t="s">
        <v>16</v>
      </c>
    </row>
    <row r="268" spans="1:15">
      <c r="A268">
        <v>163</v>
      </c>
      <c r="B268" t="s">
        <v>756</v>
      </c>
      <c r="C268" t="s">
        <v>757</v>
      </c>
      <c r="I268" s="11" t="s">
        <v>16</v>
      </c>
      <c r="O268" s="11"/>
    </row>
    <row r="269" spans="1:9">
      <c r="A269">
        <v>164</v>
      </c>
      <c r="B269" t="s">
        <v>758</v>
      </c>
      <c r="C269" t="s">
        <v>759</v>
      </c>
      <c r="I269" t="s">
        <v>16</v>
      </c>
    </row>
    <row r="270" spans="1:15">
      <c r="A270">
        <v>165</v>
      </c>
      <c r="B270" t="s">
        <v>760</v>
      </c>
      <c r="C270" t="s">
        <v>761</v>
      </c>
      <c r="I270" s="11" t="s">
        <v>16</v>
      </c>
      <c r="O270" s="11"/>
    </row>
    <row r="271" spans="1:9">
      <c r="A271">
        <v>166</v>
      </c>
      <c r="B271" t="s">
        <v>762</v>
      </c>
      <c r="C271" t="s">
        <v>763</v>
      </c>
      <c r="I271" t="s">
        <v>16</v>
      </c>
    </row>
    <row r="272" s="30" customFormat="1" spans="1:17">
      <c r="A272">
        <v>167</v>
      </c>
      <c r="B272" t="s">
        <v>764</v>
      </c>
      <c r="C272" t="s">
        <v>765</v>
      </c>
      <c r="D272"/>
      <c r="E272"/>
      <c r="F272"/>
      <c r="G272"/>
      <c r="H272"/>
      <c r="I272" s="11" t="s">
        <v>16</v>
      </c>
      <c r="J272"/>
      <c r="K272"/>
      <c r="L272"/>
      <c r="M272"/>
      <c r="N272"/>
      <c r="O272" s="11"/>
      <c r="P272"/>
      <c r="Q272"/>
    </row>
    <row r="273" s="30" customFormat="1" spans="1:17">
      <c r="A273">
        <v>168</v>
      </c>
      <c r="B273" t="s">
        <v>766</v>
      </c>
      <c r="C273" t="s">
        <v>767</v>
      </c>
      <c r="D273"/>
      <c r="E273"/>
      <c r="F273"/>
      <c r="G273"/>
      <c r="H273"/>
      <c r="I273" t="s">
        <v>16</v>
      </c>
      <c r="J273"/>
      <c r="K273"/>
      <c r="L273"/>
      <c r="M273"/>
      <c r="N273"/>
      <c r="O273"/>
      <c r="P273"/>
      <c r="Q273"/>
    </row>
    <row r="274" s="30" customFormat="1" spans="1:17">
      <c r="A274">
        <v>169</v>
      </c>
      <c r="B274" t="s">
        <v>768</v>
      </c>
      <c r="C274" t="s">
        <v>769</v>
      </c>
      <c r="D274"/>
      <c r="E274"/>
      <c r="F274"/>
      <c r="G274"/>
      <c r="H274"/>
      <c r="I274" s="11" t="s">
        <v>16</v>
      </c>
      <c r="J274"/>
      <c r="K274"/>
      <c r="L274"/>
      <c r="M274"/>
      <c r="N274"/>
      <c r="O274" s="11"/>
      <c r="P274"/>
      <c r="Q274"/>
    </row>
    <row r="275" s="30" customFormat="1" spans="1:17">
      <c r="A275">
        <v>170</v>
      </c>
      <c r="B275" t="s">
        <v>770</v>
      </c>
      <c r="C275" t="s">
        <v>771</v>
      </c>
      <c r="D275" t="s">
        <v>772</v>
      </c>
      <c r="E275" s="30" t="str">
        <f>VLOOKUP(MID(D275,1,2),字库代码!B:F,5,TRUE)</f>
        <v>爱因斯坦博士</v>
      </c>
      <c r="F275" t="s">
        <v>248</v>
      </c>
      <c r="G275"/>
      <c r="H275"/>
      <c r="I275" t="s">
        <v>16</v>
      </c>
      <c r="J275"/>
      <c r="K275"/>
      <c r="L275"/>
      <c r="M275"/>
      <c r="N275"/>
      <c r="O275"/>
      <c r="P275"/>
      <c r="Q275"/>
    </row>
    <row r="276" s="30" customFormat="1" spans="1:17">
      <c r="A276">
        <v>171</v>
      </c>
      <c r="B276" t="s">
        <v>773</v>
      </c>
      <c r="C276"/>
      <c r="D276"/>
      <c r="E276"/>
      <c r="F276"/>
      <c r="G276"/>
      <c r="H276"/>
      <c r="I276" s="11"/>
      <c r="J276"/>
      <c r="K276"/>
      <c r="L276"/>
      <c r="M276"/>
      <c r="N276"/>
      <c r="O276" s="11"/>
      <c r="P276"/>
      <c r="Q276"/>
    </row>
    <row r="277" spans="1:9">
      <c r="A277">
        <v>174</v>
      </c>
      <c r="B277" t="s">
        <v>774</v>
      </c>
      <c r="C277" t="s">
        <v>775</v>
      </c>
      <c r="D277"/>
      <c r="E277"/>
      <c r="I277" t="s">
        <v>16</v>
      </c>
    </row>
    <row r="278" s="30" customFormat="1" spans="1:17">
      <c r="A278">
        <v>175</v>
      </c>
      <c r="B278" t="s">
        <v>776</v>
      </c>
      <c r="C278" t="s">
        <v>777</v>
      </c>
      <c r="D278"/>
      <c r="E278"/>
      <c r="F278"/>
      <c r="G278"/>
      <c r="H278"/>
      <c r="I278" s="11" t="s">
        <v>16</v>
      </c>
      <c r="J278"/>
      <c r="K278"/>
      <c r="L278"/>
      <c r="M278"/>
      <c r="N278"/>
      <c r="O278" s="11"/>
      <c r="P278"/>
      <c r="Q278"/>
    </row>
    <row r="279" spans="1:9">
      <c r="A279">
        <v>176</v>
      </c>
      <c r="B279" t="s">
        <v>778</v>
      </c>
      <c r="C279" t="s">
        <v>779</v>
      </c>
      <c r="D279"/>
      <c r="E279"/>
      <c r="I279" t="s">
        <v>16</v>
      </c>
    </row>
    <row r="280" spans="1:15">
      <c r="A280">
        <v>177</v>
      </c>
      <c r="B280" t="s">
        <v>780</v>
      </c>
      <c r="C280" t="s">
        <v>781</v>
      </c>
      <c r="D280"/>
      <c r="E280"/>
      <c r="I280" s="11" t="s">
        <v>16</v>
      </c>
      <c r="O280" s="11"/>
    </row>
    <row r="281" s="30" customFormat="1" spans="1:17">
      <c r="A281">
        <v>178</v>
      </c>
      <c r="B281" t="s">
        <v>782</v>
      </c>
      <c r="C281" t="s">
        <v>783</v>
      </c>
      <c r="D281"/>
      <c r="E281"/>
      <c r="F281"/>
      <c r="G281"/>
      <c r="H281"/>
      <c r="I281" t="s">
        <v>16</v>
      </c>
      <c r="J281"/>
      <c r="K281"/>
      <c r="L281"/>
      <c r="M281"/>
      <c r="N281"/>
      <c r="O281"/>
      <c r="P281"/>
      <c r="Q281"/>
    </row>
    <row r="282" s="30" customFormat="1" spans="1:17">
      <c r="A282">
        <v>179</v>
      </c>
      <c r="B282" t="s">
        <v>784</v>
      </c>
      <c r="C282" t="s">
        <v>785</v>
      </c>
      <c r="D282"/>
      <c r="E282"/>
      <c r="F282"/>
      <c r="G282"/>
      <c r="H282"/>
      <c r="I282" s="11" t="s">
        <v>16</v>
      </c>
      <c r="J282"/>
      <c r="K282"/>
      <c r="L282"/>
      <c r="M282"/>
      <c r="N282"/>
      <c r="O282" s="11"/>
      <c r="P282"/>
      <c r="Q282"/>
    </row>
    <row r="283" spans="1:9">
      <c r="A283">
        <v>180</v>
      </c>
      <c r="B283" t="s">
        <v>786</v>
      </c>
      <c r="C283" t="s">
        <v>787</v>
      </c>
      <c r="D283"/>
      <c r="E283"/>
      <c r="I283" t="s">
        <v>16</v>
      </c>
    </row>
    <row r="284" spans="1:15">
      <c r="A284">
        <v>181</v>
      </c>
      <c r="B284" t="s">
        <v>788</v>
      </c>
      <c r="C284" t="s">
        <v>789</v>
      </c>
      <c r="D284"/>
      <c r="E284"/>
      <c r="I284" s="11" t="s">
        <v>16</v>
      </c>
      <c r="O284" s="11"/>
    </row>
    <row r="285" spans="1:15">
      <c r="A285">
        <v>183</v>
      </c>
      <c r="B285" t="s">
        <v>790</v>
      </c>
      <c r="C285" t="s">
        <v>791</v>
      </c>
      <c r="D285"/>
      <c r="E285"/>
      <c r="I285" s="11" t="s">
        <v>16</v>
      </c>
      <c r="O285" s="11"/>
    </row>
    <row r="286" spans="1:9">
      <c r="A286">
        <v>186</v>
      </c>
      <c r="B286" t="s">
        <v>792</v>
      </c>
      <c r="C286" t="s">
        <v>793</v>
      </c>
      <c r="D286"/>
      <c r="E286"/>
      <c r="I286" t="s">
        <v>16</v>
      </c>
    </row>
    <row r="287" spans="1:15">
      <c r="A287">
        <v>187</v>
      </c>
      <c r="B287" t="s">
        <v>794</v>
      </c>
      <c r="C287" t="s">
        <v>795</v>
      </c>
      <c r="D287"/>
      <c r="E287"/>
      <c r="I287" s="11" t="s">
        <v>16</v>
      </c>
      <c r="O287" s="11"/>
    </row>
    <row r="288" spans="1:9">
      <c r="A288">
        <v>188</v>
      </c>
      <c r="B288" t="s">
        <v>796</v>
      </c>
      <c r="C288" t="s">
        <v>797</v>
      </c>
      <c r="D288"/>
      <c r="E288"/>
      <c r="I288" t="s">
        <v>16</v>
      </c>
    </row>
    <row r="289" s="30" customFormat="1" spans="1:17">
      <c r="A289">
        <v>189</v>
      </c>
      <c r="B289" t="s">
        <v>798</v>
      </c>
      <c r="C289" t="s">
        <v>799</v>
      </c>
      <c r="D289"/>
      <c r="E289"/>
      <c r="F289"/>
      <c r="G289"/>
      <c r="H289"/>
      <c r="I289" s="11" t="s">
        <v>16</v>
      </c>
      <c r="J289"/>
      <c r="K289"/>
      <c r="L289"/>
      <c r="M289"/>
      <c r="N289"/>
      <c r="O289" s="11"/>
      <c r="P289"/>
      <c r="Q289"/>
    </row>
    <row r="290" s="30" customFormat="1" spans="1:17">
      <c r="A290">
        <v>190</v>
      </c>
      <c r="B290" t="s">
        <v>800</v>
      </c>
      <c r="C290" t="s">
        <v>801</v>
      </c>
      <c r="D290"/>
      <c r="E290"/>
      <c r="F290"/>
      <c r="G290"/>
      <c r="H290"/>
      <c r="I290" t="s">
        <v>16</v>
      </c>
      <c r="J290"/>
      <c r="K290"/>
      <c r="L290"/>
      <c r="M290"/>
      <c r="N290"/>
      <c r="O290"/>
      <c r="P290"/>
      <c r="Q290"/>
    </row>
    <row r="291" spans="1:15">
      <c r="A291">
        <v>191</v>
      </c>
      <c r="B291" t="s">
        <v>802</v>
      </c>
      <c r="C291" t="s">
        <v>803</v>
      </c>
      <c r="D291"/>
      <c r="E291"/>
      <c r="I291" s="11" t="s">
        <v>16</v>
      </c>
      <c r="O291" s="11"/>
    </row>
    <row r="292" spans="1:9">
      <c r="A292">
        <v>192</v>
      </c>
      <c r="B292" t="s">
        <v>804</v>
      </c>
      <c r="C292" t="s">
        <v>805</v>
      </c>
      <c r="D292"/>
      <c r="E292"/>
      <c r="I292" t="s">
        <v>16</v>
      </c>
    </row>
    <row r="293" spans="1:15">
      <c r="A293">
        <v>193</v>
      </c>
      <c r="B293" t="s">
        <v>806</v>
      </c>
      <c r="C293" t="s">
        <v>807</v>
      </c>
      <c r="D293"/>
      <c r="E293"/>
      <c r="I293" s="11" t="s">
        <v>16</v>
      </c>
      <c r="O293" s="11"/>
    </row>
    <row r="294" s="30" customFormat="1" spans="1:17">
      <c r="A294">
        <v>197</v>
      </c>
      <c r="B294" t="s">
        <v>808</v>
      </c>
      <c r="C294" t="s">
        <v>809</v>
      </c>
      <c r="D294"/>
      <c r="E294"/>
      <c r="F294"/>
      <c r="G294"/>
      <c r="H294"/>
      <c r="I294" s="11" t="s">
        <v>16</v>
      </c>
      <c r="J294"/>
      <c r="K294"/>
      <c r="L294"/>
      <c r="M294"/>
      <c r="N294"/>
      <c r="O294" s="11"/>
      <c r="P294"/>
      <c r="Q294"/>
    </row>
    <row r="295" spans="1:9">
      <c r="A295">
        <v>198</v>
      </c>
      <c r="B295" t="s">
        <v>810</v>
      </c>
      <c r="C295" t="s">
        <v>811</v>
      </c>
      <c r="D295"/>
      <c r="E295"/>
      <c r="I295" t="s">
        <v>16</v>
      </c>
    </row>
    <row r="296" s="30" customFormat="1" spans="1:17">
      <c r="A296">
        <v>200</v>
      </c>
      <c r="B296" t="s">
        <v>812</v>
      </c>
      <c r="C296" s="11" t="s">
        <v>813</v>
      </c>
      <c r="D296"/>
      <c r="E296"/>
      <c r="F296"/>
      <c r="G296"/>
      <c r="H296"/>
      <c r="I296" t="s">
        <v>16</v>
      </c>
      <c r="J296"/>
      <c r="K296"/>
      <c r="L296"/>
      <c r="M296"/>
      <c r="N296"/>
      <c r="O296"/>
      <c r="P296"/>
      <c r="Q296"/>
    </row>
    <row r="297" s="30" customFormat="1" spans="1:17">
      <c r="A297">
        <v>201</v>
      </c>
      <c r="B297" t="s">
        <v>814</v>
      </c>
      <c r="C297" t="s">
        <v>815</v>
      </c>
      <c r="D297"/>
      <c r="E297"/>
      <c r="F297"/>
      <c r="G297"/>
      <c r="H297"/>
      <c r="I297" s="11" t="s">
        <v>16</v>
      </c>
      <c r="J297" t="s">
        <v>816</v>
      </c>
      <c r="K297" t="s">
        <v>105</v>
      </c>
      <c r="L297"/>
      <c r="M297"/>
      <c r="N297"/>
      <c r="O297" s="11"/>
      <c r="P297"/>
      <c r="Q297"/>
    </row>
    <row r="298" spans="1:9">
      <c r="A298">
        <v>202</v>
      </c>
      <c r="B298" t="s">
        <v>817</v>
      </c>
      <c r="C298" t="s">
        <v>818</v>
      </c>
      <c r="D298"/>
      <c r="E298"/>
      <c r="I298" t="s">
        <v>16</v>
      </c>
    </row>
    <row r="299" spans="1:15">
      <c r="A299">
        <v>203</v>
      </c>
      <c r="B299" t="s">
        <v>819</v>
      </c>
      <c r="C299" t="s">
        <v>820</v>
      </c>
      <c r="D299"/>
      <c r="E299"/>
      <c r="I299" s="11" t="s">
        <v>16</v>
      </c>
      <c r="O299" s="11"/>
    </row>
    <row r="300" s="30" customFormat="1" spans="1:17">
      <c r="A300">
        <v>204</v>
      </c>
      <c r="B300" t="s">
        <v>821</v>
      </c>
      <c r="C300" t="s">
        <v>822</v>
      </c>
      <c r="D300"/>
      <c r="E300"/>
      <c r="F300"/>
      <c r="G300"/>
      <c r="H300"/>
      <c r="I300" t="s">
        <v>16</v>
      </c>
      <c r="J300"/>
      <c r="K300"/>
      <c r="L300"/>
      <c r="M300"/>
      <c r="N300"/>
      <c r="O300"/>
      <c r="P300"/>
      <c r="Q300"/>
    </row>
    <row r="301" spans="1:9">
      <c r="A301">
        <v>206</v>
      </c>
      <c r="B301" t="s">
        <v>823</v>
      </c>
      <c r="C301" t="s">
        <v>824</v>
      </c>
      <c r="D301"/>
      <c r="E301"/>
      <c r="I301" t="s">
        <v>16</v>
      </c>
    </row>
    <row r="302" s="30" customFormat="1" spans="1:17">
      <c r="A302">
        <v>207</v>
      </c>
      <c r="B302" t="s">
        <v>825</v>
      </c>
      <c r="C302" t="s">
        <v>826</v>
      </c>
      <c r="D302"/>
      <c r="E302"/>
      <c r="F302"/>
      <c r="G302"/>
      <c r="H302"/>
      <c r="I302" s="11" t="s">
        <v>16</v>
      </c>
      <c r="J302"/>
      <c r="K302"/>
      <c r="L302"/>
      <c r="M302"/>
      <c r="N302"/>
      <c r="O302" s="11"/>
      <c r="P302"/>
      <c r="Q302"/>
    </row>
    <row r="303" spans="1:9">
      <c r="A303">
        <v>208</v>
      </c>
      <c r="B303" t="s">
        <v>827</v>
      </c>
      <c r="C303" t="s">
        <v>828</v>
      </c>
      <c r="D303"/>
      <c r="E303"/>
      <c r="I303" t="s">
        <v>16</v>
      </c>
    </row>
    <row r="304" spans="1:15">
      <c r="A304">
        <v>209</v>
      </c>
      <c r="B304" t="s">
        <v>829</v>
      </c>
      <c r="C304" t="s">
        <v>830</v>
      </c>
      <c r="D304"/>
      <c r="E304"/>
      <c r="I304" s="11" t="s">
        <v>16</v>
      </c>
      <c r="O304" s="11"/>
    </row>
    <row r="305" spans="1:9">
      <c r="A305">
        <v>210</v>
      </c>
      <c r="B305" t="s">
        <v>831</v>
      </c>
      <c r="C305" t="s">
        <v>832</v>
      </c>
      <c r="D305"/>
      <c r="E305"/>
      <c r="I305" t="s">
        <v>16</v>
      </c>
    </row>
    <row r="306" s="30" customFormat="1" spans="1:17">
      <c r="A306">
        <v>211</v>
      </c>
      <c r="B306" t="s">
        <v>833</v>
      </c>
      <c r="C306" t="s">
        <v>834</v>
      </c>
      <c r="D306"/>
      <c r="E306"/>
      <c r="F306"/>
      <c r="G306"/>
      <c r="H306"/>
      <c r="I306" s="11" t="s">
        <v>16</v>
      </c>
      <c r="J306"/>
      <c r="K306"/>
      <c r="L306"/>
      <c r="M306"/>
      <c r="N306"/>
      <c r="O306" s="11"/>
      <c r="P306"/>
      <c r="Q306"/>
    </row>
    <row r="307" spans="1:9">
      <c r="A307">
        <v>212</v>
      </c>
      <c r="B307" t="s">
        <v>835</v>
      </c>
      <c r="C307" t="s">
        <v>836</v>
      </c>
      <c r="D307"/>
      <c r="E307"/>
      <c r="I307" t="s">
        <v>16</v>
      </c>
    </row>
    <row r="308" spans="1:15">
      <c r="A308">
        <v>213</v>
      </c>
      <c r="B308" t="s">
        <v>837</v>
      </c>
      <c r="C308" t="s">
        <v>838</v>
      </c>
      <c r="D308"/>
      <c r="E308"/>
      <c r="I308" s="11" t="s">
        <v>16</v>
      </c>
      <c r="O308" s="11"/>
    </row>
    <row r="309" spans="1:9">
      <c r="A309">
        <v>214</v>
      </c>
      <c r="B309" t="s">
        <v>839</v>
      </c>
      <c r="C309" t="s">
        <v>840</v>
      </c>
      <c r="D309"/>
      <c r="E309"/>
      <c r="I309" t="s">
        <v>16</v>
      </c>
    </row>
    <row r="310" s="30" customFormat="1" spans="1:17">
      <c r="A310">
        <v>215</v>
      </c>
      <c r="B310" t="s">
        <v>841</v>
      </c>
      <c r="C310" t="s">
        <v>842</v>
      </c>
      <c r="D310"/>
      <c r="E310"/>
      <c r="F310"/>
      <c r="G310"/>
      <c r="H310"/>
      <c r="I310" s="11" t="s">
        <v>16</v>
      </c>
      <c r="J310"/>
      <c r="K310"/>
      <c r="L310"/>
      <c r="M310"/>
      <c r="N310"/>
      <c r="O310" s="11"/>
      <c r="P310"/>
      <c r="Q310"/>
    </row>
    <row r="311" spans="1:9">
      <c r="A311">
        <v>216</v>
      </c>
      <c r="B311" t="s">
        <v>843</v>
      </c>
      <c r="C311" t="s">
        <v>844</v>
      </c>
      <c r="D311"/>
      <c r="E311"/>
      <c r="I311" t="s">
        <v>16</v>
      </c>
    </row>
    <row r="312" spans="1:15">
      <c r="A312">
        <v>217</v>
      </c>
      <c r="B312" t="s">
        <v>845</v>
      </c>
      <c r="C312" t="s">
        <v>846</v>
      </c>
      <c r="D312"/>
      <c r="E312"/>
      <c r="I312" s="11" t="s">
        <v>16</v>
      </c>
      <c r="O312" s="11"/>
    </row>
    <row r="313" spans="1:9">
      <c r="A313">
        <v>218</v>
      </c>
      <c r="B313" t="s">
        <v>847</v>
      </c>
      <c r="C313" s="11" t="s">
        <v>848</v>
      </c>
      <c r="D313"/>
      <c r="E313"/>
      <c r="I313" t="s">
        <v>16</v>
      </c>
    </row>
    <row r="314" spans="1:15">
      <c r="A314">
        <v>221</v>
      </c>
      <c r="B314" t="s">
        <v>849</v>
      </c>
      <c r="C314" t="s">
        <v>850</v>
      </c>
      <c r="D314"/>
      <c r="E314"/>
      <c r="I314" s="11" t="s">
        <v>16</v>
      </c>
      <c r="O314" s="11"/>
    </row>
    <row r="315" spans="1:9">
      <c r="A315">
        <v>222</v>
      </c>
      <c r="B315" t="s">
        <v>851</v>
      </c>
      <c r="C315" t="s">
        <v>852</v>
      </c>
      <c r="D315"/>
      <c r="E315"/>
      <c r="I315" t="s">
        <v>16</v>
      </c>
    </row>
    <row r="316" spans="1:9">
      <c r="A316">
        <v>224</v>
      </c>
      <c r="B316" t="s">
        <v>853</v>
      </c>
      <c r="C316" s="11" t="s">
        <v>854</v>
      </c>
      <c r="D316"/>
      <c r="E316"/>
      <c r="I316" t="s">
        <v>16</v>
      </c>
    </row>
    <row r="317" spans="1:15">
      <c r="A317">
        <v>225</v>
      </c>
      <c r="B317" t="s">
        <v>855</v>
      </c>
      <c r="C317" t="s">
        <v>856</v>
      </c>
      <c r="D317"/>
      <c r="E317"/>
      <c r="I317" s="11" t="s">
        <v>16</v>
      </c>
      <c r="O317" s="11"/>
    </row>
    <row r="318" spans="1:9">
      <c r="A318">
        <v>226</v>
      </c>
      <c r="B318" t="s">
        <v>857</v>
      </c>
      <c r="C318" s="11" t="s">
        <v>858</v>
      </c>
      <c r="D318"/>
      <c r="E318"/>
      <c r="I318" t="s">
        <v>16</v>
      </c>
    </row>
    <row r="319" spans="1:15">
      <c r="A319">
        <v>227</v>
      </c>
      <c r="B319" t="s">
        <v>859</v>
      </c>
      <c r="C319" s="11" t="s">
        <v>860</v>
      </c>
      <c r="D319"/>
      <c r="E319"/>
      <c r="I319" s="11" t="s">
        <v>16</v>
      </c>
      <c r="O319" s="11"/>
    </row>
    <row r="320" spans="1:9">
      <c r="A320">
        <v>228</v>
      </c>
      <c r="B320" t="s">
        <v>861</v>
      </c>
      <c r="C320" t="s">
        <v>862</v>
      </c>
      <c r="D320"/>
      <c r="E320"/>
      <c r="I320" t="s">
        <v>16</v>
      </c>
    </row>
    <row r="321" spans="1:15">
      <c r="A321">
        <v>229</v>
      </c>
      <c r="B321" t="s">
        <v>863</v>
      </c>
      <c r="C321" t="s">
        <v>864</v>
      </c>
      <c r="D321"/>
      <c r="E321"/>
      <c r="I321" s="11" t="s">
        <v>16</v>
      </c>
      <c r="O321" s="11"/>
    </row>
    <row r="322" spans="1:9">
      <c r="A322">
        <v>230</v>
      </c>
      <c r="B322" t="s">
        <v>865</v>
      </c>
      <c r="C322" t="s">
        <v>866</v>
      </c>
      <c r="D322" s="11" t="s">
        <v>867</v>
      </c>
      <c r="E322" s="34" t="str">
        <f>VLOOKUP(MID(D322,1,2),字库代码!B:I,8,TRUE)&amp;VLOOKUP(MID(D322,4,2),字库代码!B:I,8,TRUE)&amp;VLOOKUP(MID(D322,7,2),字库代码!B:I,8,TRUE)&amp;VLOOKUP(MID(D322,10,2),字库代码!B:I,8,TRUE)&amp;VLOOKUP(MID(D322,13,2),字库代码!B:I,8,TRUE)</f>
        <v>%s已退出游戏</v>
      </c>
      <c r="F322" s="11" t="s">
        <v>694</v>
      </c>
      <c r="I322" t="s">
        <v>16</v>
      </c>
    </row>
    <row r="323" spans="1:15">
      <c r="A323">
        <v>231</v>
      </c>
      <c r="B323" t="s">
        <v>868</v>
      </c>
      <c r="C323" t="s">
        <v>869</v>
      </c>
      <c r="D323">
        <v>86</v>
      </c>
      <c r="E323"/>
      <c r="I323" s="11" t="s">
        <v>16</v>
      </c>
      <c r="O323" s="11"/>
    </row>
    <row r="324" spans="1:9">
      <c r="A324">
        <v>232</v>
      </c>
      <c r="B324" t="s">
        <v>870</v>
      </c>
      <c r="C324" t="s">
        <v>871</v>
      </c>
      <c r="D324"/>
      <c r="E324"/>
      <c r="I324" t="s">
        <v>16</v>
      </c>
    </row>
    <row r="325" spans="1:15">
      <c r="A325">
        <v>233</v>
      </c>
      <c r="B325" t="s">
        <v>872</v>
      </c>
      <c r="C325" t="s">
        <v>873</v>
      </c>
      <c r="D325"/>
      <c r="E325"/>
      <c r="I325" s="11" t="s">
        <v>16</v>
      </c>
      <c r="O325" s="11"/>
    </row>
    <row r="326" spans="1:9">
      <c r="A326">
        <v>234</v>
      </c>
      <c r="B326" t="s">
        <v>874</v>
      </c>
      <c r="C326" t="s">
        <v>875</v>
      </c>
      <c r="D326"/>
      <c r="E326"/>
      <c r="I326" t="s">
        <v>16</v>
      </c>
    </row>
    <row r="327" spans="1:15">
      <c r="A327">
        <v>235</v>
      </c>
      <c r="B327" t="s">
        <v>876</v>
      </c>
      <c r="C327" t="s">
        <v>877</v>
      </c>
      <c r="D327"/>
      <c r="E327"/>
      <c r="I327" s="11" t="s">
        <v>16</v>
      </c>
      <c r="O327" s="11"/>
    </row>
    <row r="328" spans="1:9">
      <c r="A328">
        <v>236</v>
      </c>
      <c r="B328" t="s">
        <v>878</v>
      </c>
      <c r="C328" t="s">
        <v>879</v>
      </c>
      <c r="D328"/>
      <c r="E328"/>
      <c r="I328" t="s">
        <v>16</v>
      </c>
    </row>
    <row r="329" spans="1:15">
      <c r="A329">
        <v>237</v>
      </c>
      <c r="B329" t="s">
        <v>880</v>
      </c>
      <c r="C329" t="s">
        <v>881</v>
      </c>
      <c r="D329"/>
      <c r="E329"/>
      <c r="I329" s="11" t="s">
        <v>16</v>
      </c>
      <c r="O329" s="11"/>
    </row>
    <row r="330" spans="1:9">
      <c r="A330">
        <v>238</v>
      </c>
      <c r="B330" t="s">
        <v>882</v>
      </c>
      <c r="C330" t="s">
        <v>883</v>
      </c>
      <c r="D330"/>
      <c r="E330"/>
      <c r="I330" t="s">
        <v>16</v>
      </c>
    </row>
    <row r="331" spans="1:15">
      <c r="A331">
        <v>239</v>
      </c>
      <c r="B331" t="s">
        <v>884</v>
      </c>
      <c r="C331" t="s">
        <v>885</v>
      </c>
      <c r="D331"/>
      <c r="E331"/>
      <c r="I331" s="11" t="s">
        <v>16</v>
      </c>
      <c r="O331" s="11"/>
    </row>
    <row r="332" spans="1:9">
      <c r="A332">
        <v>240</v>
      </c>
      <c r="B332" t="s">
        <v>886</v>
      </c>
      <c r="C332" t="s">
        <v>887</v>
      </c>
      <c r="D332"/>
      <c r="E332"/>
      <c r="I332" t="s">
        <v>16</v>
      </c>
    </row>
    <row r="333" s="30" customFormat="1" spans="1:17">
      <c r="A333">
        <v>241</v>
      </c>
      <c r="B333" t="s">
        <v>888</v>
      </c>
      <c r="C333" t="s">
        <v>889</v>
      </c>
      <c r="D333"/>
      <c r="E333"/>
      <c r="F333"/>
      <c r="G333"/>
      <c r="H333"/>
      <c r="I333" s="11" t="s">
        <v>16</v>
      </c>
      <c r="J333"/>
      <c r="K333"/>
      <c r="L333"/>
      <c r="M333"/>
      <c r="N333"/>
      <c r="O333" s="11"/>
      <c r="P333"/>
      <c r="Q333"/>
    </row>
    <row r="334" s="30" customFormat="1" spans="1:17">
      <c r="A334">
        <v>242</v>
      </c>
      <c r="B334" t="s">
        <v>890</v>
      </c>
      <c r="C334" t="s">
        <v>891</v>
      </c>
      <c r="D334"/>
      <c r="E334"/>
      <c r="F334"/>
      <c r="G334"/>
      <c r="H334"/>
      <c r="I334" t="s">
        <v>16</v>
      </c>
      <c r="J334"/>
      <c r="K334"/>
      <c r="L334"/>
      <c r="M334"/>
      <c r="N334"/>
      <c r="O334"/>
      <c r="P334"/>
      <c r="Q334"/>
    </row>
    <row r="335" spans="1:15">
      <c r="A335">
        <v>243</v>
      </c>
      <c r="B335" t="s">
        <v>892</v>
      </c>
      <c r="C335" t="s">
        <v>893</v>
      </c>
      <c r="D335"/>
      <c r="E335"/>
      <c r="I335" s="11" t="s">
        <v>16</v>
      </c>
      <c r="O335" s="11"/>
    </row>
    <row r="336" spans="1:9">
      <c r="A336">
        <v>244</v>
      </c>
      <c r="B336" t="s">
        <v>894</v>
      </c>
      <c r="C336" t="s">
        <v>895</v>
      </c>
      <c r="D336"/>
      <c r="E336"/>
      <c r="I336" t="s">
        <v>16</v>
      </c>
    </row>
    <row r="337" spans="1:15">
      <c r="A337">
        <v>245</v>
      </c>
      <c r="B337" t="s">
        <v>896</v>
      </c>
      <c r="C337" t="s">
        <v>897</v>
      </c>
      <c r="I337" s="11" t="s">
        <v>16</v>
      </c>
      <c r="O337" s="11"/>
    </row>
    <row r="338" spans="1:9">
      <c r="A338">
        <v>246</v>
      </c>
      <c r="B338" t="s">
        <v>898</v>
      </c>
      <c r="C338" t="s">
        <v>899</v>
      </c>
      <c r="D338"/>
      <c r="E338"/>
      <c r="I338" t="s">
        <v>16</v>
      </c>
    </row>
    <row r="339" spans="1:15">
      <c r="A339">
        <v>247</v>
      </c>
      <c r="B339" t="s">
        <v>900</v>
      </c>
      <c r="C339" t="s">
        <v>901</v>
      </c>
      <c r="I339" s="11" t="s">
        <v>16</v>
      </c>
      <c r="O339" s="11"/>
    </row>
    <row r="340" spans="1:9">
      <c r="A340">
        <v>248</v>
      </c>
      <c r="B340" t="s">
        <v>902</v>
      </c>
      <c r="C340" t="s">
        <v>903</v>
      </c>
      <c r="I340" t="s">
        <v>16</v>
      </c>
    </row>
    <row r="341" spans="1:15">
      <c r="A341">
        <v>249</v>
      </c>
      <c r="B341" t="s">
        <v>904</v>
      </c>
      <c r="C341" t="s">
        <v>905</v>
      </c>
      <c r="I341" s="11" t="s">
        <v>16</v>
      </c>
      <c r="O341" s="11"/>
    </row>
    <row r="342" spans="1:9">
      <c r="A342">
        <v>250</v>
      </c>
      <c r="B342" t="s">
        <v>906</v>
      </c>
      <c r="C342" t="s">
        <v>907</v>
      </c>
      <c r="I342" t="s">
        <v>16</v>
      </c>
    </row>
    <row r="343" spans="1:15">
      <c r="A343">
        <v>251</v>
      </c>
      <c r="B343" t="s">
        <v>908</v>
      </c>
      <c r="C343" t="s">
        <v>909</v>
      </c>
      <c r="I343" s="11" t="s">
        <v>16</v>
      </c>
      <c r="O343" s="11"/>
    </row>
    <row r="344" spans="1:9">
      <c r="A344">
        <v>252</v>
      </c>
      <c r="B344" t="s">
        <v>910</v>
      </c>
      <c r="C344" t="s">
        <v>911</v>
      </c>
      <c r="D344"/>
      <c r="E344"/>
      <c r="I344" t="s">
        <v>16</v>
      </c>
    </row>
    <row r="345" spans="1:15">
      <c r="A345">
        <v>253</v>
      </c>
      <c r="B345" t="s">
        <v>912</v>
      </c>
      <c r="C345" s="11" t="s">
        <v>913</v>
      </c>
      <c r="D345"/>
      <c r="E345"/>
      <c r="I345" s="11" t="s">
        <v>16</v>
      </c>
      <c r="O345" s="11"/>
    </row>
    <row r="346" spans="1:9">
      <c r="A346">
        <v>254</v>
      </c>
      <c r="B346" t="s">
        <v>914</v>
      </c>
      <c r="C346" t="s">
        <v>915</v>
      </c>
      <c r="D346"/>
      <c r="E346"/>
      <c r="I346" t="s">
        <v>16</v>
      </c>
    </row>
    <row r="347" spans="1:15">
      <c r="A347">
        <v>255</v>
      </c>
      <c r="B347" t="s">
        <v>916</v>
      </c>
      <c r="C347" t="s">
        <v>917</v>
      </c>
      <c r="D347"/>
      <c r="E347"/>
      <c r="I347" s="11" t="s">
        <v>16</v>
      </c>
      <c r="O347" s="11"/>
    </row>
    <row r="348" spans="1:9">
      <c r="A348">
        <v>256</v>
      </c>
      <c r="B348" t="s">
        <v>918</v>
      </c>
      <c r="C348" t="s">
        <v>919</v>
      </c>
      <c r="D348"/>
      <c r="E348"/>
      <c r="I348" t="s">
        <v>16</v>
      </c>
    </row>
    <row r="349" spans="1:15">
      <c r="A349">
        <v>257</v>
      </c>
      <c r="B349" t="s">
        <v>920</v>
      </c>
      <c r="C349" t="s">
        <v>921</v>
      </c>
      <c r="D349"/>
      <c r="E349"/>
      <c r="I349" s="11" t="s">
        <v>16</v>
      </c>
      <c r="O349" s="11"/>
    </row>
    <row r="350" s="30" customFormat="1" spans="1:17">
      <c r="A350">
        <v>258</v>
      </c>
      <c r="B350" t="s">
        <v>922</v>
      </c>
      <c r="C350" t="s">
        <v>923</v>
      </c>
      <c r="D350"/>
      <c r="E350"/>
      <c r="F350"/>
      <c r="G350"/>
      <c r="H350"/>
      <c r="I350" t="s">
        <v>16</v>
      </c>
      <c r="J350"/>
      <c r="K350"/>
      <c r="L350"/>
      <c r="M350"/>
      <c r="N350"/>
      <c r="O350"/>
      <c r="P350"/>
      <c r="Q350"/>
    </row>
    <row r="351" spans="1:15">
      <c r="A351">
        <v>259</v>
      </c>
      <c r="B351" t="s">
        <v>924</v>
      </c>
      <c r="C351" t="s">
        <v>911</v>
      </c>
      <c r="D351"/>
      <c r="E351"/>
      <c r="I351" s="11" t="s">
        <v>16</v>
      </c>
      <c r="O351" s="11"/>
    </row>
    <row r="352" s="34" customFormat="1" spans="1:9">
      <c r="A352" s="34">
        <v>260</v>
      </c>
      <c r="B352" s="34" t="s">
        <v>925</v>
      </c>
      <c r="C352" s="34" t="s">
        <v>926</v>
      </c>
      <c r="D352" s="34" t="s">
        <v>927</v>
      </c>
      <c r="E352" s="34" t="str">
        <f>VLOOKUP(MID(D352,1,2),字库代码!B:I,8,TRUE)&amp;VLOOKUP(MID(D352,4,2),字库代码!B:I,8,TRUE)&amp;VLOOKUP(MID(D352,7,2),字库代码!B:I,8,TRUE)</f>
        <v>名称:</v>
      </c>
      <c r="F352" t="s">
        <v>694</v>
      </c>
      <c r="I352" s="34" t="s">
        <v>16</v>
      </c>
    </row>
    <row r="353" spans="1:15">
      <c r="A353">
        <v>261</v>
      </c>
      <c r="B353" t="s">
        <v>928</v>
      </c>
      <c r="C353" t="s">
        <v>929</v>
      </c>
      <c r="D353"/>
      <c r="E353"/>
      <c r="I353" s="11" t="s">
        <v>16</v>
      </c>
      <c r="O353" s="11"/>
    </row>
    <row r="354" spans="1:9">
      <c r="A354">
        <v>262</v>
      </c>
      <c r="B354" t="s">
        <v>930</v>
      </c>
      <c r="C354" t="s">
        <v>931</v>
      </c>
      <c r="D354"/>
      <c r="E354"/>
      <c r="I354" t="s">
        <v>16</v>
      </c>
    </row>
    <row r="355" s="30" customFormat="1" spans="1:17">
      <c r="A355">
        <v>263</v>
      </c>
      <c r="B355" t="s">
        <v>932</v>
      </c>
      <c r="C355" t="s">
        <v>933</v>
      </c>
      <c r="D355"/>
      <c r="E355"/>
      <c r="F355"/>
      <c r="G355"/>
      <c r="H355"/>
      <c r="I355" s="11" t="s">
        <v>16</v>
      </c>
      <c r="J355"/>
      <c r="K355"/>
      <c r="L355"/>
      <c r="M355"/>
      <c r="N355"/>
      <c r="O355" s="11"/>
      <c r="P355"/>
      <c r="Q355"/>
    </row>
    <row r="356" s="30" customFormat="1" spans="1:17">
      <c r="A356">
        <v>264</v>
      </c>
      <c r="B356" t="s">
        <v>934</v>
      </c>
      <c r="C356" t="s">
        <v>935</v>
      </c>
      <c r="D356"/>
      <c r="E356"/>
      <c r="F356"/>
      <c r="G356"/>
      <c r="H356"/>
      <c r="I356" t="s">
        <v>16</v>
      </c>
      <c r="J356"/>
      <c r="K356"/>
      <c r="L356"/>
      <c r="M356"/>
      <c r="N356"/>
      <c r="O356"/>
      <c r="P356"/>
      <c r="Q356"/>
    </row>
    <row r="357" s="30" customFormat="1" spans="1:17">
      <c r="A357">
        <v>265</v>
      </c>
      <c r="B357" t="s">
        <v>936</v>
      </c>
      <c r="C357" t="s">
        <v>937</v>
      </c>
      <c r="D357"/>
      <c r="E357"/>
      <c r="F357"/>
      <c r="G357"/>
      <c r="H357"/>
      <c r="I357" s="11" t="s">
        <v>16</v>
      </c>
      <c r="J357"/>
      <c r="K357"/>
      <c r="L357"/>
      <c r="M357"/>
      <c r="N357"/>
      <c r="O357" s="11"/>
      <c r="P357"/>
      <c r="Q357"/>
    </row>
    <row r="358" s="30" customFormat="1" spans="1:17">
      <c r="A358">
        <v>266</v>
      </c>
      <c r="B358" t="s">
        <v>938</v>
      </c>
      <c r="C358" t="s">
        <v>939</v>
      </c>
      <c r="D358"/>
      <c r="E358"/>
      <c r="F358"/>
      <c r="G358"/>
      <c r="H358"/>
      <c r="I358" t="s">
        <v>16</v>
      </c>
      <c r="J358"/>
      <c r="K358"/>
      <c r="L358"/>
      <c r="M358"/>
      <c r="N358"/>
      <c r="O358"/>
      <c r="P358"/>
      <c r="Q358"/>
    </row>
    <row r="359" spans="1:15">
      <c r="A359">
        <v>267</v>
      </c>
      <c r="B359" t="s">
        <v>940</v>
      </c>
      <c r="C359" t="s">
        <v>941</v>
      </c>
      <c r="D359"/>
      <c r="E359"/>
      <c r="I359" s="11" t="s">
        <v>16</v>
      </c>
      <c r="O359" s="11"/>
    </row>
    <row r="360" spans="1:9">
      <c r="A360">
        <v>268</v>
      </c>
      <c r="B360" t="s">
        <v>942</v>
      </c>
      <c r="C360" t="s">
        <v>943</v>
      </c>
      <c r="D360"/>
      <c r="E360"/>
      <c r="I360" t="s">
        <v>16</v>
      </c>
    </row>
    <row r="361" spans="1:15">
      <c r="A361">
        <v>269</v>
      </c>
      <c r="B361" t="s">
        <v>944</v>
      </c>
      <c r="C361" s="11" t="s">
        <v>945</v>
      </c>
      <c r="D361"/>
      <c r="E361"/>
      <c r="I361" s="11" t="s">
        <v>16</v>
      </c>
      <c r="O361" s="11"/>
    </row>
    <row r="362" spans="1:9">
      <c r="A362">
        <v>270</v>
      </c>
      <c r="B362" t="s">
        <v>946</v>
      </c>
      <c r="C362" t="s">
        <v>947</v>
      </c>
      <c r="D362"/>
      <c r="E362"/>
      <c r="I362" t="s">
        <v>16</v>
      </c>
    </row>
    <row r="363" spans="1:9">
      <c r="A363">
        <v>276</v>
      </c>
      <c r="B363" t="s">
        <v>948</v>
      </c>
      <c r="C363" t="s">
        <v>949</v>
      </c>
      <c r="D363"/>
      <c r="E363" t="e">
        <f>VLOOKUP(MID(D363,1,2),字库代码!B:G,5,TRUE)&amp;VLOOKUP(MID(D363,4,2),字库代码!B:G,5,TRUE)&amp;VLOOKUP(MID(D363,7,2),字库代码!B:G,5,TRUE)&amp;VLOOKUP(MID(D363,10,2),字库代码!B:G,5,TRUE)&amp;VLOOKUP(MID(D363,13,2),字库代码!B:G,5,TRUE)</f>
        <v>#N/A</v>
      </c>
      <c r="I363" t="s">
        <v>16</v>
      </c>
    </row>
    <row r="364" spans="1:9">
      <c r="A364">
        <v>278</v>
      </c>
      <c r="B364" t="s">
        <v>950</v>
      </c>
      <c r="C364" t="s">
        <v>951</v>
      </c>
      <c r="D364"/>
      <c r="E364" t="e">
        <f>VLOOKUP(MID(D364,1,2),字库代码!B:G,5,TRUE)&amp;VLOOKUP(MID(D364,4,2),字库代码!B:G,5,TRUE)&amp;VLOOKUP(MID(D364,7,2),字库代码!B:G,5,TRUE)&amp;VLOOKUP(MID(D364,10,2),字库代码!B:G,5,TRUE)&amp;VLOOKUP(MID(D364,13,2),字库代码!B:G,5,TRUE)</f>
        <v>#N/A</v>
      </c>
      <c r="I364" t="s">
        <v>16</v>
      </c>
    </row>
    <row r="365" spans="1:15">
      <c r="A365">
        <v>279</v>
      </c>
      <c r="B365" t="s">
        <v>952</v>
      </c>
      <c r="C365" s="11" t="s">
        <v>953</v>
      </c>
      <c r="D365"/>
      <c r="E365" t="e">
        <f>VLOOKUP(MID(D365,1,2),字库代码!B:G,5,TRUE)&amp;VLOOKUP(MID(D365,4,2),字库代码!B:G,5,TRUE)&amp;VLOOKUP(MID(D365,7,2),字库代码!B:G,5,TRUE)&amp;VLOOKUP(MID(D365,10,2),字库代码!B:G,5,TRUE)&amp;VLOOKUP(MID(D365,13,2),字库代码!B:G,5,TRUE)</f>
        <v>#N/A</v>
      </c>
      <c r="I365" s="11" t="s">
        <v>16</v>
      </c>
      <c r="O365" s="11"/>
    </row>
    <row r="366" spans="1:9">
      <c r="A366">
        <v>282</v>
      </c>
      <c r="B366" t="s">
        <v>954</v>
      </c>
      <c r="C366" t="s">
        <v>955</v>
      </c>
      <c r="D366"/>
      <c r="E366"/>
      <c r="I366" t="s">
        <v>16</v>
      </c>
    </row>
    <row r="367" s="30" customFormat="1" spans="1:17">
      <c r="A367">
        <v>283</v>
      </c>
      <c r="B367" t="s">
        <v>956</v>
      </c>
      <c r="C367" t="s">
        <v>956</v>
      </c>
      <c r="D367"/>
      <c r="E367"/>
      <c r="F367"/>
      <c r="G367"/>
      <c r="H367"/>
      <c r="I367" s="11" t="s">
        <v>16</v>
      </c>
      <c r="J367"/>
      <c r="K367"/>
      <c r="L367"/>
      <c r="M367"/>
      <c r="N367"/>
      <c r="O367" s="11"/>
      <c r="P367"/>
      <c r="Q367"/>
    </row>
    <row r="368" s="30" customFormat="1" spans="1:17">
      <c r="A368">
        <v>284</v>
      </c>
      <c r="B368" t="s">
        <v>957</v>
      </c>
      <c r="C368" t="s">
        <v>958</v>
      </c>
      <c r="D368"/>
      <c r="E368"/>
      <c r="F368"/>
      <c r="G368"/>
      <c r="H368"/>
      <c r="I368" t="s">
        <v>16</v>
      </c>
      <c r="J368"/>
      <c r="K368"/>
      <c r="L368"/>
      <c r="M368"/>
      <c r="N368"/>
      <c r="O368"/>
      <c r="P368"/>
      <c r="Q368"/>
    </row>
    <row r="369" spans="1:15">
      <c r="A369">
        <v>285</v>
      </c>
      <c r="B369" t="s">
        <v>959</v>
      </c>
      <c r="C369" t="s">
        <v>960</v>
      </c>
      <c r="D369"/>
      <c r="E369"/>
      <c r="I369" s="11" t="s">
        <v>16</v>
      </c>
      <c r="O369" s="11"/>
    </row>
    <row r="370" spans="1:9">
      <c r="A370">
        <v>286</v>
      </c>
      <c r="B370" t="s">
        <v>961</v>
      </c>
      <c r="C370" t="s">
        <v>962</v>
      </c>
      <c r="D370"/>
      <c r="E370"/>
      <c r="I370" t="s">
        <v>16</v>
      </c>
    </row>
    <row r="371" spans="1:15">
      <c r="A371">
        <v>287</v>
      </c>
      <c r="B371" t="s">
        <v>963</v>
      </c>
      <c r="C371" t="s">
        <v>964</v>
      </c>
      <c r="D371"/>
      <c r="E371"/>
      <c r="I371" s="11" t="s">
        <v>16</v>
      </c>
      <c r="O371" s="11"/>
    </row>
    <row r="372" spans="1:9">
      <c r="A372">
        <v>290</v>
      </c>
      <c r="B372" t="s">
        <v>965</v>
      </c>
      <c r="C372" t="s">
        <v>966</v>
      </c>
      <c r="D372"/>
      <c r="E372"/>
      <c r="I372" t="s">
        <v>16</v>
      </c>
    </row>
    <row r="373" spans="1:15">
      <c r="A373">
        <v>291</v>
      </c>
      <c r="B373" t="s">
        <v>967</v>
      </c>
      <c r="C373" t="s">
        <v>968</v>
      </c>
      <c r="D373"/>
      <c r="E373"/>
      <c r="I373" s="11" t="s">
        <v>16</v>
      </c>
      <c r="O373" s="11"/>
    </row>
    <row r="374" spans="1:9">
      <c r="A374">
        <v>292</v>
      </c>
      <c r="B374" t="s">
        <v>969</v>
      </c>
      <c r="C374" t="s">
        <v>970</v>
      </c>
      <c r="D374"/>
      <c r="E374"/>
      <c r="I374" t="s">
        <v>16</v>
      </c>
    </row>
    <row r="375" spans="1:9">
      <c r="A375">
        <v>294</v>
      </c>
      <c r="B375" t="s">
        <v>971</v>
      </c>
      <c r="C375" t="s">
        <v>972</v>
      </c>
      <c r="D375"/>
      <c r="E375"/>
      <c r="I375" t="s">
        <v>16</v>
      </c>
    </row>
    <row r="376" spans="1:15">
      <c r="A376">
        <v>297</v>
      </c>
      <c r="B376" t="s">
        <v>973</v>
      </c>
      <c r="C376" t="s">
        <v>974</v>
      </c>
      <c r="D376"/>
      <c r="E376"/>
      <c r="I376" s="11" t="s">
        <v>16</v>
      </c>
      <c r="O376" s="11"/>
    </row>
    <row r="377" s="34" customFormat="1" spans="1:6">
      <c r="A377" s="34">
        <v>298</v>
      </c>
      <c r="B377" s="34" t="s">
        <v>975</v>
      </c>
      <c r="C377" s="34" t="s">
        <v>976</v>
      </c>
      <c r="D377" s="34" t="s">
        <v>977</v>
      </c>
      <c r="E377" s="34" t="str">
        <f>VLOOKUP(MID(D377,1,2),字库代码!B:I,8,TRUE)&amp;VLOOKUP(MID(D377,4,2),字库代码!B:I,8,TRUE)&amp;VLOOKUP(MID(D377,7,2),字库代码!B:I,8,TRUE)</f>
        <v>杀敌:</v>
      </c>
      <c r="F377" t="s">
        <v>694</v>
      </c>
    </row>
    <row r="378" spans="1:9">
      <c r="A378">
        <v>300</v>
      </c>
      <c r="B378" t="s">
        <v>978</v>
      </c>
      <c r="C378" t="s">
        <v>979</v>
      </c>
      <c r="D378"/>
      <c r="E378"/>
      <c r="I378" t="s">
        <v>16</v>
      </c>
    </row>
    <row r="379" spans="1:9">
      <c r="A379">
        <v>302</v>
      </c>
      <c r="B379" t="s">
        <v>980</v>
      </c>
      <c r="C379" t="s">
        <v>981</v>
      </c>
      <c r="D379"/>
      <c r="E379"/>
      <c r="I379" t="s">
        <v>16</v>
      </c>
    </row>
    <row r="380" s="30" customFormat="1" spans="1:17">
      <c r="A380">
        <v>303</v>
      </c>
      <c r="B380" t="s">
        <v>982</v>
      </c>
      <c r="C380" t="s">
        <v>983</v>
      </c>
      <c r="D380"/>
      <c r="E380"/>
      <c r="F380"/>
      <c r="G380"/>
      <c r="H380"/>
      <c r="I380" s="11" t="s">
        <v>16</v>
      </c>
      <c r="J380"/>
      <c r="K380"/>
      <c r="L380"/>
      <c r="M380"/>
      <c r="N380"/>
      <c r="O380" s="11"/>
      <c r="P380"/>
      <c r="Q380"/>
    </row>
    <row r="381" s="30" customFormat="1" spans="1:17">
      <c r="A381">
        <v>304</v>
      </c>
      <c r="B381" t="s">
        <v>984</v>
      </c>
      <c r="C381" t="s">
        <v>985</v>
      </c>
      <c r="D381"/>
      <c r="E381"/>
      <c r="F381"/>
      <c r="G381"/>
      <c r="H381"/>
      <c r="I381" t="s">
        <v>16</v>
      </c>
      <c r="J381"/>
      <c r="K381"/>
      <c r="L381"/>
      <c r="M381"/>
      <c r="N381"/>
      <c r="O381"/>
      <c r="P381"/>
      <c r="Q381"/>
    </row>
    <row r="382" spans="1:15">
      <c r="A382">
        <v>307</v>
      </c>
      <c r="B382" t="s">
        <v>986</v>
      </c>
      <c r="C382" t="s">
        <v>987</v>
      </c>
      <c r="D382"/>
      <c r="E382"/>
      <c r="I382" s="11" t="s">
        <v>16</v>
      </c>
      <c r="O382" s="11"/>
    </row>
    <row r="383" s="30" customFormat="1" spans="1:17">
      <c r="A383">
        <v>308</v>
      </c>
      <c r="B383" t="s">
        <v>988</v>
      </c>
      <c r="C383" t="s">
        <v>989</v>
      </c>
      <c r="D383"/>
      <c r="E383"/>
      <c r="F383"/>
      <c r="G383"/>
      <c r="H383"/>
      <c r="I383" t="s">
        <v>16</v>
      </c>
      <c r="J383"/>
      <c r="K383"/>
      <c r="L383"/>
      <c r="M383"/>
      <c r="N383"/>
      <c r="O383"/>
      <c r="P383"/>
      <c r="Q383"/>
    </row>
    <row r="384" s="30" customFormat="1" spans="1:17">
      <c r="A384">
        <v>310</v>
      </c>
      <c r="B384" t="s">
        <v>990</v>
      </c>
      <c r="C384" t="s">
        <v>991</v>
      </c>
      <c r="D384" t="s">
        <v>992</v>
      </c>
      <c r="E384" s="34" t="str">
        <f>VLOOKUP(MID(D384,1,2),字库代码!B:I,8,TRUE)&amp;VLOOKUP(MID(D384,4,2),字库代码!B:I,8,TRUE)&amp;VLOOKUP(MID(D384,7,2),字库代码!B:I,8,TRUE)&amp;VLOOKUP(MID(D384,10,2),字库代码!B:I,8,TRUE)&amp;VLOOKUP(MID(D384,13,2),字库代码!B:I,8,TRUE)</f>
        <v>正在连接%s.</v>
      </c>
      <c r="F384" t="s">
        <v>694</v>
      </c>
      <c r="G384"/>
      <c r="H384"/>
      <c r="I384" t="s">
        <v>16</v>
      </c>
      <c r="J384"/>
      <c r="K384"/>
      <c r="L384"/>
      <c r="M384"/>
      <c r="N384"/>
      <c r="O384"/>
      <c r="P384"/>
      <c r="Q384"/>
    </row>
    <row r="385" spans="1:15">
      <c r="A385">
        <v>311</v>
      </c>
      <c r="B385" t="s">
        <v>993</v>
      </c>
      <c r="C385" t="s">
        <v>994</v>
      </c>
      <c r="D385"/>
      <c r="E385"/>
      <c r="I385" s="11" t="s">
        <v>16</v>
      </c>
      <c r="O385" s="11"/>
    </row>
    <row r="386" spans="1:9">
      <c r="A386">
        <v>312</v>
      </c>
      <c r="B386" t="s">
        <v>995</v>
      </c>
      <c r="C386" t="s">
        <v>996</v>
      </c>
      <c r="D386" t="s">
        <v>997</v>
      </c>
      <c r="E386" s="34" t="str">
        <f>VLOOKUP(MID(D386,1,2),字库代码!B:I,8,TRUE)&amp;VLOOKUP(MID(D386,4,2),字库代码!B:I,8,TRUE)&amp;VLOOKUP(MID(D386,7,2),字库代码!B:I,8,TRUE)</f>
        <v>确定投降?</v>
      </c>
      <c r="F386" t="s">
        <v>694</v>
      </c>
      <c r="I386" t="s">
        <v>16</v>
      </c>
    </row>
    <row r="387" spans="1:15">
      <c r="A387">
        <v>313</v>
      </c>
      <c r="B387" t="s">
        <v>998</v>
      </c>
      <c r="C387" t="s">
        <v>999</v>
      </c>
      <c r="D387"/>
      <c r="E387"/>
      <c r="I387" s="11" t="s">
        <v>16</v>
      </c>
      <c r="O387" s="11"/>
    </row>
    <row r="388" spans="1:9">
      <c r="A388">
        <v>314</v>
      </c>
      <c r="B388" t="s">
        <v>1000</v>
      </c>
      <c r="C388" t="s">
        <v>1001</v>
      </c>
      <c r="D388"/>
      <c r="E388"/>
      <c r="I388" t="s">
        <v>16</v>
      </c>
    </row>
    <row r="389" spans="1:15">
      <c r="A389">
        <v>315</v>
      </c>
      <c r="B389" t="s">
        <v>1002</v>
      </c>
      <c r="C389" t="s">
        <v>1003</v>
      </c>
      <c r="D389"/>
      <c r="E389"/>
      <c r="I389" s="11" t="s">
        <v>16</v>
      </c>
      <c r="O389" s="11"/>
    </row>
    <row r="390" spans="1:9">
      <c r="A390">
        <v>316</v>
      </c>
      <c r="B390" t="s">
        <v>1004</v>
      </c>
      <c r="C390" t="s">
        <v>1005</v>
      </c>
      <c r="D390"/>
      <c r="E390"/>
      <c r="I390" t="s">
        <v>16</v>
      </c>
    </row>
    <row r="391" spans="1:15">
      <c r="A391">
        <v>317</v>
      </c>
      <c r="B391" t="s">
        <v>1006</v>
      </c>
      <c r="C391" t="s">
        <v>1007</v>
      </c>
      <c r="D391"/>
      <c r="E391"/>
      <c r="I391" s="11" t="s">
        <v>16</v>
      </c>
      <c r="O391" s="11"/>
    </row>
    <row r="392" spans="1:9">
      <c r="A392">
        <v>318</v>
      </c>
      <c r="B392" t="s">
        <v>1008</v>
      </c>
      <c r="C392" t="s">
        <v>1009</v>
      </c>
      <c r="D392" t="s">
        <v>1010</v>
      </c>
      <c r="E392" s="34" t="str">
        <f>VLOOKUP(MID(D392,1,2),字库代码!B:I,8,TRUE)&amp;VLOOKUP(MID(D392,4,2),字库代码!B:I,8,TRUE)&amp;VLOOKUP(MID(D392,7,2),字库代码!B:I,8,TRUE)&amp;VLOOKUP(MID(D392,10,2),字库代码!B:I,8,TRUE)&amp;VLOOKUP(MID(D392,13,2),字库代码!B:I,8,TRUE)</f>
        <v>连接中,请稍后...</v>
      </c>
      <c r="F392" t="s">
        <v>694</v>
      </c>
      <c r="G392" t="s">
        <v>694</v>
      </c>
      <c r="I392" t="s">
        <v>16</v>
      </c>
    </row>
    <row r="393" spans="1:15">
      <c r="A393">
        <v>319</v>
      </c>
      <c r="B393" t="s">
        <v>1011</v>
      </c>
      <c r="C393" t="s">
        <v>1012</v>
      </c>
      <c r="D393" t="s">
        <v>1013</v>
      </c>
      <c r="E393" s="34" t="str">
        <f>VLOOKUP(MID(D393,1,2),字库代码!B:I,8,TRUE)&amp;VLOOKUP(MID(D393,4,2),字库代码!B:I,8,TRUE)&amp;VLOOKUP(MID(D393,7,2),字库代码!B:I,8,TRUE)&amp;VLOOKUP(MID(D393,10,2),字库代码!B:I,8,TRUE)&amp;VLOOKUP(MID(D393,13,2),字库代码!B:I,8,TRUE)</f>
        <v>%02d秒后,超时</v>
      </c>
      <c r="F393" t="s">
        <v>694</v>
      </c>
      <c r="G393" t="s">
        <v>694</v>
      </c>
      <c r="I393" s="11" t="s">
        <v>16</v>
      </c>
      <c r="O393" s="11"/>
    </row>
    <row r="394" spans="1:9">
      <c r="A394">
        <v>320</v>
      </c>
      <c r="B394" t="s">
        <v>1014</v>
      </c>
      <c r="C394" t="s">
        <v>1015</v>
      </c>
      <c r="D394" t="s">
        <v>1016</v>
      </c>
      <c r="E394" s="34" t="str">
        <f>VLOOKUP(MID(D394,1,2),字库代码!B:I,8,TRUE)&amp;VLOOKUP(MID(D394,4,2),字库代码!B:I,8,TRUE)&amp;VLOOKUP(MID(D394,7,2),字库代码!B:I,8,TRUE)&amp;VLOOKUP(MID(D394,10,2),字库代码!B:I,8,TRUE)&amp;VLOOKUP(MID(D394,13,2),字库代码!B:I,8,TRUE)&amp;VLOOKUP(MID(D394,16,2),字库代码!B:I,8,TRUE)</f>
        <v>按ESC取消.</v>
      </c>
      <c r="F394" t="s">
        <v>694</v>
      </c>
      <c r="G394" t="s">
        <v>694</v>
      </c>
      <c r="I394" t="s">
        <v>16</v>
      </c>
    </row>
    <row r="395" spans="1:15">
      <c r="A395">
        <v>321</v>
      </c>
      <c r="B395" t="s">
        <v>1017</v>
      </c>
      <c r="C395" s="11" t="s">
        <v>1018</v>
      </c>
      <c r="D395"/>
      <c r="E395"/>
      <c r="I395" s="11" t="s">
        <v>16</v>
      </c>
      <c r="O395" s="11"/>
    </row>
    <row r="396" spans="1:9">
      <c r="A396">
        <v>322</v>
      </c>
      <c r="B396" t="s">
        <v>1019</v>
      </c>
      <c r="C396" t="s">
        <v>1020</v>
      </c>
      <c r="D396"/>
      <c r="E396"/>
      <c r="I396" t="s">
        <v>16</v>
      </c>
    </row>
    <row r="397" s="30" customFormat="1" spans="1:17">
      <c r="A397">
        <v>323</v>
      </c>
      <c r="B397" t="s">
        <v>1021</v>
      </c>
      <c r="C397" t="s">
        <v>1022</v>
      </c>
      <c r="D397"/>
      <c r="E397"/>
      <c r="F397"/>
      <c r="G397"/>
      <c r="H397"/>
      <c r="I397" s="11" t="s">
        <v>16</v>
      </c>
      <c r="J397"/>
      <c r="K397"/>
      <c r="L397"/>
      <c r="M397"/>
      <c r="N397"/>
      <c r="O397" s="11"/>
      <c r="P397"/>
      <c r="Q397"/>
    </row>
    <row r="398" s="30" customFormat="1" spans="1:17">
      <c r="A398">
        <v>324</v>
      </c>
      <c r="B398" t="s">
        <v>1023</v>
      </c>
      <c r="C398" t="s">
        <v>1024</v>
      </c>
      <c r="D398"/>
      <c r="E398"/>
      <c r="F398"/>
      <c r="G398"/>
      <c r="H398"/>
      <c r="I398" t="s">
        <v>16</v>
      </c>
      <c r="J398"/>
      <c r="K398"/>
      <c r="L398"/>
      <c r="M398"/>
      <c r="N398"/>
      <c r="O398"/>
      <c r="P398"/>
      <c r="Q398"/>
    </row>
    <row r="399" s="30" customFormat="1" spans="1:17">
      <c r="A399">
        <v>325</v>
      </c>
      <c r="B399" t="s">
        <v>1025</v>
      </c>
      <c r="C399" s="11" t="s">
        <v>1026</v>
      </c>
      <c r="D399"/>
      <c r="E399"/>
      <c r="F399"/>
      <c r="G399"/>
      <c r="H399"/>
      <c r="I399" s="11" t="s">
        <v>16</v>
      </c>
      <c r="J399"/>
      <c r="K399"/>
      <c r="L399"/>
      <c r="M399"/>
      <c r="N399"/>
      <c r="O399" s="11"/>
      <c r="P399"/>
      <c r="Q399"/>
    </row>
    <row r="400" spans="1:9">
      <c r="A400">
        <v>326</v>
      </c>
      <c r="B400" t="s">
        <v>1027</v>
      </c>
      <c r="C400" t="s">
        <v>1028</v>
      </c>
      <c r="D400"/>
      <c r="E400"/>
      <c r="I400" t="s">
        <v>16</v>
      </c>
    </row>
    <row r="401" spans="1:15">
      <c r="A401">
        <v>327</v>
      </c>
      <c r="B401" t="s">
        <v>1029</v>
      </c>
      <c r="C401" s="11" t="s">
        <v>1030</v>
      </c>
      <c r="D401" t="s">
        <v>359</v>
      </c>
      <c r="E401" s="34" t="str">
        <f>VLOOKUP(MID(D401,1,2),字库代码!B:I,8,TRUE)</f>
        <v>投降</v>
      </c>
      <c r="F401" t="s">
        <v>694</v>
      </c>
      <c r="G401" t="s">
        <v>694</v>
      </c>
      <c r="I401" s="11" t="s">
        <v>16</v>
      </c>
      <c r="O401" s="11"/>
    </row>
    <row r="402" spans="1:9">
      <c r="A402">
        <v>328</v>
      </c>
      <c r="B402" t="s">
        <v>1031</v>
      </c>
      <c r="C402" t="s">
        <v>1032</v>
      </c>
      <c r="D402"/>
      <c r="E402"/>
      <c r="I402" t="s">
        <v>16</v>
      </c>
    </row>
    <row r="403" s="30" customFormat="1" spans="1:17">
      <c r="A403">
        <v>329</v>
      </c>
      <c r="B403" t="s">
        <v>1033</v>
      </c>
      <c r="C403" t="s">
        <v>1034</v>
      </c>
      <c r="D403"/>
      <c r="E403"/>
      <c r="F403"/>
      <c r="G403"/>
      <c r="H403"/>
      <c r="I403" s="11" t="s">
        <v>16</v>
      </c>
      <c r="J403"/>
      <c r="K403"/>
      <c r="L403"/>
      <c r="M403"/>
      <c r="N403"/>
      <c r="O403" s="11"/>
      <c r="P403"/>
      <c r="Q403"/>
    </row>
    <row r="404" spans="1:9">
      <c r="A404">
        <v>330</v>
      </c>
      <c r="B404" t="s">
        <v>1035</v>
      </c>
      <c r="C404" t="s">
        <v>1036</v>
      </c>
      <c r="D404"/>
      <c r="E404"/>
      <c r="I404" t="s">
        <v>16</v>
      </c>
    </row>
    <row r="405" s="30" customFormat="1" spans="1:17">
      <c r="A405">
        <v>331</v>
      </c>
      <c r="B405" t="s">
        <v>1037</v>
      </c>
      <c r="C405" t="s">
        <v>1038</v>
      </c>
      <c r="D405"/>
      <c r="E405"/>
      <c r="F405"/>
      <c r="G405"/>
      <c r="H405"/>
      <c r="I405" s="11" t="s">
        <v>16</v>
      </c>
      <c r="J405"/>
      <c r="K405"/>
      <c r="L405"/>
      <c r="M405"/>
      <c r="N405"/>
      <c r="O405" s="11"/>
      <c r="P405"/>
      <c r="Q405"/>
    </row>
    <row r="406" spans="1:9">
      <c r="A406">
        <v>334</v>
      </c>
      <c r="B406" t="s">
        <v>1039</v>
      </c>
      <c r="C406" t="s">
        <v>1040</v>
      </c>
      <c r="D406"/>
      <c r="E406"/>
      <c r="I406" t="s">
        <v>16</v>
      </c>
    </row>
    <row r="407" spans="1:15">
      <c r="A407">
        <v>335</v>
      </c>
      <c r="B407" t="s">
        <v>1041</v>
      </c>
      <c r="C407" t="s">
        <v>1042</v>
      </c>
      <c r="D407"/>
      <c r="E407"/>
      <c r="I407" s="11" t="s">
        <v>16</v>
      </c>
      <c r="O407" s="11"/>
    </row>
    <row r="408" s="30" customFormat="1" spans="1:17">
      <c r="A408">
        <v>336</v>
      </c>
      <c r="B408" t="s">
        <v>1043</v>
      </c>
      <c r="C408" t="s">
        <v>1044</v>
      </c>
      <c r="D408"/>
      <c r="E408"/>
      <c r="F408"/>
      <c r="G408"/>
      <c r="H408"/>
      <c r="I408" t="s">
        <v>16</v>
      </c>
      <c r="J408"/>
      <c r="K408"/>
      <c r="L408"/>
      <c r="M408"/>
      <c r="N408"/>
      <c r="O408"/>
      <c r="P408"/>
      <c r="Q408"/>
    </row>
    <row r="409" spans="1:15">
      <c r="A409">
        <v>337</v>
      </c>
      <c r="B409" t="s">
        <v>1045</v>
      </c>
      <c r="C409" s="11" t="s">
        <v>1046</v>
      </c>
      <c r="D409"/>
      <c r="E409"/>
      <c r="I409" s="11" t="s">
        <v>16</v>
      </c>
      <c r="O409" s="11"/>
    </row>
    <row r="410" spans="1:9">
      <c r="A410">
        <v>338</v>
      </c>
      <c r="B410" t="s">
        <v>1047</v>
      </c>
      <c r="C410" t="s">
        <v>1048</v>
      </c>
      <c r="D410"/>
      <c r="E410"/>
      <c r="I410" t="s">
        <v>16</v>
      </c>
    </row>
    <row r="411" spans="1:15">
      <c r="A411">
        <v>339</v>
      </c>
      <c r="B411" t="s">
        <v>1049</v>
      </c>
      <c r="C411" s="11" t="s">
        <v>1050</v>
      </c>
      <c r="D411"/>
      <c r="E411"/>
      <c r="I411" s="11" t="s">
        <v>16</v>
      </c>
      <c r="O411" s="11"/>
    </row>
    <row r="412" s="30" customFormat="1" spans="1:17">
      <c r="A412">
        <v>340</v>
      </c>
      <c r="B412" t="s">
        <v>1051</v>
      </c>
      <c r="C412" t="s">
        <v>1052</v>
      </c>
      <c r="D412"/>
      <c r="E412"/>
      <c r="F412"/>
      <c r="G412"/>
      <c r="H412"/>
      <c r="I412" t="s">
        <v>16</v>
      </c>
      <c r="J412"/>
      <c r="K412"/>
      <c r="L412"/>
      <c r="M412"/>
      <c r="N412"/>
      <c r="O412"/>
      <c r="P412"/>
      <c r="Q412"/>
    </row>
    <row r="413" s="30" customFormat="1" spans="1:17">
      <c r="A413">
        <v>341</v>
      </c>
      <c r="B413" t="s">
        <v>1053</v>
      </c>
      <c r="C413" t="s">
        <v>1054</v>
      </c>
      <c r="D413"/>
      <c r="E413"/>
      <c r="F413"/>
      <c r="G413"/>
      <c r="H413"/>
      <c r="I413" s="11" t="s">
        <v>16</v>
      </c>
      <c r="J413"/>
      <c r="K413"/>
      <c r="L413"/>
      <c r="M413"/>
      <c r="N413"/>
      <c r="O413" s="11"/>
      <c r="P413"/>
      <c r="Q413"/>
    </row>
    <row r="414" spans="1:9">
      <c r="A414">
        <v>342</v>
      </c>
      <c r="B414" t="s">
        <v>1055</v>
      </c>
      <c r="C414" t="s">
        <v>1056</v>
      </c>
      <c r="D414"/>
      <c r="E414"/>
      <c r="I414" t="s">
        <v>16</v>
      </c>
    </row>
    <row r="415" spans="1:15">
      <c r="A415">
        <v>343</v>
      </c>
      <c r="B415" t="s">
        <v>1057</v>
      </c>
      <c r="C415" t="s">
        <v>1058</v>
      </c>
      <c r="D415"/>
      <c r="E415"/>
      <c r="I415" s="11" t="s">
        <v>16</v>
      </c>
      <c r="O415" s="11"/>
    </row>
    <row r="416" spans="1:9">
      <c r="A416">
        <v>344</v>
      </c>
      <c r="B416" t="s">
        <v>1059</v>
      </c>
      <c r="C416" t="s">
        <v>1060</v>
      </c>
      <c r="D416"/>
      <c r="E416"/>
      <c r="I416" t="s">
        <v>16</v>
      </c>
    </row>
    <row r="417" s="30" customFormat="1" spans="1:17">
      <c r="A417">
        <v>345</v>
      </c>
      <c r="B417" t="s">
        <v>1061</v>
      </c>
      <c r="C417" t="s">
        <v>1062</v>
      </c>
      <c r="D417"/>
      <c r="E417"/>
      <c r="F417"/>
      <c r="G417"/>
      <c r="H417"/>
      <c r="I417" s="11" t="s">
        <v>16</v>
      </c>
      <c r="J417"/>
      <c r="K417"/>
      <c r="L417"/>
      <c r="M417"/>
      <c r="N417"/>
      <c r="O417" s="11"/>
      <c r="P417"/>
      <c r="Q417"/>
    </row>
    <row r="418" spans="1:9">
      <c r="A418">
        <v>346</v>
      </c>
      <c r="B418" t="s">
        <v>1063</v>
      </c>
      <c r="C418" t="s">
        <v>1064</v>
      </c>
      <c r="D418"/>
      <c r="E418"/>
      <c r="I418" t="s">
        <v>16</v>
      </c>
    </row>
    <row r="419" spans="1:15">
      <c r="A419">
        <v>347</v>
      </c>
      <c r="B419" t="s">
        <v>1065</v>
      </c>
      <c r="C419" t="s">
        <v>1066</v>
      </c>
      <c r="D419"/>
      <c r="E419"/>
      <c r="I419" s="11" t="s">
        <v>16</v>
      </c>
      <c r="O419" s="11"/>
    </row>
    <row r="420" spans="1:9">
      <c r="A420">
        <v>348</v>
      </c>
      <c r="B420" t="s">
        <v>1067</v>
      </c>
      <c r="C420" t="s">
        <v>1068</v>
      </c>
      <c r="D420"/>
      <c r="E420"/>
      <c r="I420" t="s">
        <v>16</v>
      </c>
    </row>
    <row r="421" spans="1:9">
      <c r="A421">
        <v>350</v>
      </c>
      <c r="B421" t="s">
        <v>1069</v>
      </c>
      <c r="C421" t="s">
        <v>1070</v>
      </c>
      <c r="D421"/>
      <c r="E421"/>
      <c r="I421" t="s">
        <v>16</v>
      </c>
    </row>
    <row r="422" spans="1:15">
      <c r="A422">
        <v>351</v>
      </c>
      <c r="B422" t="s">
        <v>1071</v>
      </c>
      <c r="C422" t="s">
        <v>1072</v>
      </c>
      <c r="D422"/>
      <c r="E422"/>
      <c r="I422" s="11" t="s">
        <v>16</v>
      </c>
      <c r="O422" s="11"/>
    </row>
    <row r="423" spans="1:9">
      <c r="A423">
        <v>352</v>
      </c>
      <c r="B423" t="s">
        <v>1073</v>
      </c>
      <c r="C423" t="s">
        <v>1074</v>
      </c>
      <c r="D423"/>
      <c r="E423"/>
      <c r="I423" t="s">
        <v>16</v>
      </c>
    </row>
    <row r="424" spans="1:15">
      <c r="A424">
        <v>353</v>
      </c>
      <c r="B424" t="s">
        <v>1075</v>
      </c>
      <c r="C424" t="s">
        <v>1076</v>
      </c>
      <c r="D424"/>
      <c r="E424"/>
      <c r="I424" s="11" t="s">
        <v>16</v>
      </c>
      <c r="O424" s="11"/>
    </row>
    <row r="425" spans="1:9">
      <c r="A425">
        <v>358</v>
      </c>
      <c r="B425" t="s">
        <v>1077</v>
      </c>
      <c r="C425" s="11" t="s">
        <v>1078</v>
      </c>
      <c r="D425"/>
      <c r="E425"/>
      <c r="I425" t="s">
        <v>16</v>
      </c>
    </row>
    <row r="426" spans="1:15">
      <c r="A426">
        <v>359</v>
      </c>
      <c r="B426" t="s">
        <v>1079</v>
      </c>
      <c r="C426" t="s">
        <v>1080</v>
      </c>
      <c r="D426"/>
      <c r="E426"/>
      <c r="I426" s="11" t="s">
        <v>16</v>
      </c>
      <c r="J426" t="s">
        <v>1081</v>
      </c>
      <c r="K426" t="s">
        <v>105</v>
      </c>
      <c r="O426" s="11"/>
    </row>
    <row r="427" s="30" customFormat="1" spans="1:17">
      <c r="A427">
        <v>362</v>
      </c>
      <c r="B427" t="s">
        <v>1082</v>
      </c>
      <c r="C427" t="s">
        <v>1083</v>
      </c>
      <c r="D427"/>
      <c r="F427"/>
      <c r="G427"/>
      <c r="H427"/>
      <c r="I427" t="s">
        <v>16</v>
      </c>
      <c r="J427"/>
      <c r="K427"/>
      <c r="L427"/>
      <c r="M427"/>
      <c r="N427"/>
      <c r="O427"/>
      <c r="P427"/>
      <c r="Q427"/>
    </row>
    <row r="428" spans="1:15">
      <c r="A428">
        <v>369</v>
      </c>
      <c r="B428" t="s">
        <v>1084</v>
      </c>
      <c r="C428" t="s">
        <v>1085</v>
      </c>
      <c r="D428" t="s">
        <v>1086</v>
      </c>
      <c r="E428" t="str">
        <f>VLOOKUP(MID(D428,1,2),字库代码!B:I,8,TRUE)&amp;VLOOKUP(MID(D428,4,2),字库代码!B:I,8,TRUE)&amp;VLOOKUP(MID(D428,7,2),字库代码!B:I,8,TRUE)</f>
        <v>英国</v>
      </c>
      <c r="I428" s="11" t="s">
        <v>16</v>
      </c>
      <c r="O428" s="11"/>
    </row>
    <row r="429" spans="1:9">
      <c r="A429">
        <v>370</v>
      </c>
      <c r="B429" t="s">
        <v>1087</v>
      </c>
      <c r="C429" t="s">
        <v>1088</v>
      </c>
      <c r="D429" t="s">
        <v>1089</v>
      </c>
      <c r="E429" t="str">
        <f>VLOOKUP(MID(D429,1,2),字库代码!B:I,8,TRUE)&amp;VLOOKUP(MID(D429,4,2),字库代码!B:I,8,TRUE)&amp;VLOOKUP(MID(D429,7,2),字库代码!B:I,8,TRUE)</f>
        <v>德国</v>
      </c>
      <c r="I429" t="s">
        <v>16</v>
      </c>
    </row>
    <row r="430" s="30" customFormat="1" spans="1:17">
      <c r="A430">
        <v>371</v>
      </c>
      <c r="B430" t="s">
        <v>1090</v>
      </c>
      <c r="C430" t="s">
        <v>1091</v>
      </c>
      <c r="D430" t="s">
        <v>1092</v>
      </c>
      <c r="E430" t="str">
        <f>VLOOKUP(MID(D430,1,2),字库代码!B:I,8,TRUE)&amp;VLOOKUP(MID(D430,4,2),字库代码!B:I,8,TRUE)&amp;VLOOKUP(MID(D430,7,2),字库代码!B:I,8,TRUE)</f>
        <v>西班牙</v>
      </c>
      <c r="F430"/>
      <c r="G430"/>
      <c r="H430"/>
      <c r="I430" s="11" t="s">
        <v>16</v>
      </c>
      <c r="J430"/>
      <c r="K430"/>
      <c r="L430"/>
      <c r="M430"/>
      <c r="N430"/>
      <c r="O430" s="11"/>
      <c r="P430"/>
      <c r="Q430"/>
    </row>
    <row r="431" s="30" customFormat="1" spans="1:17">
      <c r="A431">
        <v>372</v>
      </c>
      <c r="B431" t="s">
        <v>1093</v>
      </c>
      <c r="C431" t="s">
        <v>1094</v>
      </c>
      <c r="D431" t="s">
        <v>1095</v>
      </c>
      <c r="E431" t="str">
        <f>VLOOKUP(MID(D431,1,2),字库代码!B:I,8,TRUE)&amp;VLOOKUP(MID(D431,4,2),字库代码!B:I,8,TRUE)&amp;VLOOKUP(MID(D431,7,2),字库代码!B:I,8,TRUE)</f>
        <v>俄国</v>
      </c>
      <c r="F431"/>
      <c r="G431"/>
      <c r="H431"/>
      <c r="I431" t="s">
        <v>16</v>
      </c>
      <c r="J431"/>
      <c r="K431"/>
      <c r="L431"/>
      <c r="M431"/>
      <c r="N431"/>
      <c r="O431"/>
      <c r="P431"/>
      <c r="Q431"/>
    </row>
    <row r="432" spans="1:15">
      <c r="A432">
        <v>373</v>
      </c>
      <c r="B432" t="s">
        <v>1096</v>
      </c>
      <c r="C432" t="s">
        <v>1097</v>
      </c>
      <c r="D432" t="s">
        <v>1098</v>
      </c>
      <c r="E432" t="str">
        <f>VLOOKUP(MID(D432,1,2),字库代码!B:I,8,TRUE)&amp;VLOOKUP(MID(D432,4,2),字库代码!B:I,8,TRUE)&amp;VLOOKUP(MID(D432,7,2),字库代码!B:I,8,TRUE)</f>
        <v>乌克兰</v>
      </c>
      <c r="I432" s="11" t="s">
        <v>16</v>
      </c>
      <c r="O432" s="11"/>
    </row>
    <row r="433" s="30" customFormat="1" spans="1:17">
      <c r="A433">
        <v>374</v>
      </c>
      <c r="B433" t="s">
        <v>1099</v>
      </c>
      <c r="C433" t="s">
        <v>1100</v>
      </c>
      <c r="D433" t="s">
        <v>1101</v>
      </c>
      <c r="E433" t="str">
        <f>VLOOKUP(MID(D433,1,2),字库代码!B:I,8,TRUE)&amp;VLOOKUP(MID(D433,4,2),字库代码!B:I,8,TRUE)&amp;VLOOKUP(MID(D433,7,2),字库代码!B:I,8,TRUE)</f>
        <v>希腊</v>
      </c>
      <c r="F433"/>
      <c r="G433"/>
      <c r="H433"/>
      <c r="I433" t="s">
        <v>16</v>
      </c>
      <c r="J433"/>
      <c r="K433"/>
      <c r="L433"/>
      <c r="M433"/>
      <c r="N433"/>
      <c r="O433"/>
      <c r="P433"/>
      <c r="Q433"/>
    </row>
    <row r="434" spans="1:15">
      <c r="A434">
        <v>375</v>
      </c>
      <c r="B434" t="s">
        <v>1102</v>
      </c>
      <c r="C434" t="s">
        <v>1103</v>
      </c>
      <c r="D434" t="s">
        <v>1104</v>
      </c>
      <c r="E434" t="str">
        <f>VLOOKUP(MID(D434,1,2),字库代码!B:I,8,TRUE)&amp;VLOOKUP(MID(D434,4,2),字库代码!B:I,8,TRUE)&amp;VLOOKUP(MID(D434,7,2),字库代码!B:I,8,TRUE)</f>
        <v>法国</v>
      </c>
      <c r="I434" s="11" t="s">
        <v>16</v>
      </c>
      <c r="O434" s="11"/>
    </row>
    <row r="435" spans="1:9">
      <c r="A435">
        <v>376</v>
      </c>
      <c r="B435" t="s">
        <v>1105</v>
      </c>
      <c r="C435" s="11" t="s">
        <v>1106</v>
      </c>
      <c r="D435" t="s">
        <v>1107</v>
      </c>
      <c r="E435" t="str">
        <f>VLOOKUP(MID(D435,1,2),字库代码!B:I,8,TRUE)&amp;VLOOKUP(MID(D435,4,2),字库代码!B:I,8,TRUE)&amp;VLOOKUP(MID(D435,7,2),字库代码!B:I,8,TRUE)</f>
        <v>土耳其</v>
      </c>
      <c r="I435" t="s">
        <v>16</v>
      </c>
    </row>
    <row r="436" spans="1:15">
      <c r="A436">
        <v>377</v>
      </c>
      <c r="B436" t="s">
        <v>1108</v>
      </c>
      <c r="C436" t="s">
        <v>1109</v>
      </c>
      <c r="D436"/>
      <c r="E436" t="e">
        <f>VLOOKUP(MID(D436,1,2),字库代码!B:I,8,TRUE)&amp;VLOOKUP(MID(D436,4,2),字库代码!B:I,8,TRUE)&amp;VLOOKUP(MID(D436,7,2),字库代码!B:I,8,TRUE)</f>
        <v>#N/A</v>
      </c>
      <c r="I436" s="11" t="s">
        <v>105</v>
      </c>
      <c r="O436" s="11"/>
    </row>
    <row r="437" spans="1:9">
      <c r="A437">
        <v>378</v>
      </c>
      <c r="B437" t="s">
        <v>1110</v>
      </c>
      <c r="C437" t="s">
        <v>1111</v>
      </c>
      <c r="D437"/>
      <c r="E437" s="30"/>
      <c r="I437" t="s">
        <v>16</v>
      </c>
    </row>
    <row r="438" spans="1:9">
      <c r="A438">
        <v>384</v>
      </c>
      <c r="B438" t="s">
        <v>1112</v>
      </c>
      <c r="C438" s="11" t="s">
        <v>1113</v>
      </c>
      <c r="D438"/>
      <c r="E438"/>
      <c r="I438" t="s">
        <v>16</v>
      </c>
    </row>
    <row r="439" spans="1:15">
      <c r="A439">
        <v>385</v>
      </c>
      <c r="B439" t="s">
        <v>808</v>
      </c>
      <c r="C439" t="s">
        <v>809</v>
      </c>
      <c r="D439"/>
      <c r="E439"/>
      <c r="I439" s="11" t="s">
        <v>16</v>
      </c>
      <c r="O439" s="11"/>
    </row>
    <row r="440" spans="1:9">
      <c r="A440">
        <v>386</v>
      </c>
      <c r="B440" t="s">
        <v>1114</v>
      </c>
      <c r="C440" t="s">
        <v>1115</v>
      </c>
      <c r="D440"/>
      <c r="E440"/>
      <c r="I440" t="s">
        <v>16</v>
      </c>
    </row>
    <row r="441" spans="1:15">
      <c r="A441">
        <v>387</v>
      </c>
      <c r="B441" t="s">
        <v>1116</v>
      </c>
      <c r="C441" t="s">
        <v>1117</v>
      </c>
      <c r="D441"/>
      <c r="E441"/>
      <c r="I441" s="11" t="s">
        <v>16</v>
      </c>
      <c r="O441" s="11"/>
    </row>
    <row r="442" spans="1:9">
      <c r="A442">
        <v>388</v>
      </c>
      <c r="B442" t="s">
        <v>1118</v>
      </c>
      <c r="C442" t="s">
        <v>1119</v>
      </c>
      <c r="D442"/>
      <c r="E442"/>
      <c r="I442" t="s">
        <v>16</v>
      </c>
    </row>
    <row r="443" spans="1:15">
      <c r="A443">
        <v>389</v>
      </c>
      <c r="B443" t="s">
        <v>1120</v>
      </c>
      <c r="C443" t="s">
        <v>1121</v>
      </c>
      <c r="D443"/>
      <c r="E443"/>
      <c r="I443" s="11" t="s">
        <v>16</v>
      </c>
      <c r="O443" s="11"/>
    </row>
    <row r="444" spans="1:9">
      <c r="A444">
        <v>390</v>
      </c>
      <c r="B444" t="s">
        <v>1122</v>
      </c>
      <c r="C444" t="s">
        <v>1123</v>
      </c>
      <c r="D444"/>
      <c r="E444"/>
      <c r="I444" t="s">
        <v>16</v>
      </c>
    </row>
    <row r="445" spans="1:15">
      <c r="A445">
        <v>391</v>
      </c>
      <c r="B445" t="s">
        <v>1124</v>
      </c>
      <c r="C445" t="s">
        <v>1125</v>
      </c>
      <c r="D445"/>
      <c r="E445"/>
      <c r="I445" s="11" t="s">
        <v>16</v>
      </c>
      <c r="O445" s="11"/>
    </row>
    <row r="446" spans="1:9">
      <c r="A446">
        <v>392</v>
      </c>
      <c r="B446" t="s">
        <v>1126</v>
      </c>
      <c r="C446" t="s">
        <v>1127</v>
      </c>
      <c r="D446"/>
      <c r="E446"/>
      <c r="I446" t="s">
        <v>16</v>
      </c>
    </row>
    <row r="447" spans="1:15">
      <c r="A447">
        <v>393</v>
      </c>
      <c r="B447" t="s">
        <v>1128</v>
      </c>
      <c r="C447" t="s">
        <v>1129</v>
      </c>
      <c r="D447"/>
      <c r="E447"/>
      <c r="I447" s="11" t="s">
        <v>16</v>
      </c>
      <c r="O447" s="11"/>
    </row>
    <row r="448" spans="1:15">
      <c r="A448">
        <v>405</v>
      </c>
      <c r="B448" t="s">
        <v>1130</v>
      </c>
      <c r="C448" s="11" t="s">
        <v>1131</v>
      </c>
      <c r="D448"/>
      <c r="E448" s="30" t="e">
        <f>VLOOKUP(MID(D448,1,2),字库代码!B:F,4,TRUE)</f>
        <v>#N/A</v>
      </c>
      <c r="I448" s="11" t="s">
        <v>16</v>
      </c>
      <c r="O448" s="11"/>
    </row>
    <row r="449" spans="1:9">
      <c r="A449">
        <v>406</v>
      </c>
      <c r="B449" t="s">
        <v>1132</v>
      </c>
      <c r="C449" s="11" t="s">
        <v>1133</v>
      </c>
      <c r="D449" s="5" t="s">
        <v>1134</v>
      </c>
      <c r="E449" s="30" t="str">
        <f>VLOOKUP(MID(D449,1,2),字库代码!B:F,5,TRUE)</f>
        <v>科西金将军</v>
      </c>
      <c r="F449" s="30" t="s">
        <v>248</v>
      </c>
      <c r="I449" t="s">
        <v>16</v>
      </c>
    </row>
    <row r="450" spans="1:11">
      <c r="A450">
        <v>410</v>
      </c>
      <c r="B450" t="s">
        <v>1135</v>
      </c>
      <c r="C450" t="s">
        <v>1136</v>
      </c>
      <c r="D450"/>
      <c r="E450" s="30" t="e">
        <f>VLOOKUP(MID(D450,1,2),字库代码!B:F,4,TRUE)</f>
        <v>#N/A</v>
      </c>
      <c r="I450" t="s">
        <v>16</v>
      </c>
      <c r="J450" t="s">
        <v>1137</v>
      </c>
      <c r="K450" t="s">
        <v>105</v>
      </c>
    </row>
    <row r="451" spans="1:15">
      <c r="A451">
        <v>413</v>
      </c>
      <c r="B451" t="s">
        <v>1138</v>
      </c>
      <c r="C451" t="s">
        <v>1139</v>
      </c>
      <c r="D451"/>
      <c r="E451" s="30" t="e">
        <f>VLOOKUP(MID(D451,1,2),字库代码!B:F,4,TRUE)</f>
        <v>#N/A</v>
      </c>
      <c r="I451" s="11" t="s">
        <v>16</v>
      </c>
      <c r="O451" s="11"/>
    </row>
    <row r="452" spans="1:15">
      <c r="A452">
        <v>415</v>
      </c>
      <c r="B452" t="s">
        <v>482</v>
      </c>
      <c r="C452" t="s">
        <v>483</v>
      </c>
      <c r="E452" s="30" t="e">
        <f>VLOOKUP(MID(D452,1,2),字库代码!B:F,4,TRUE)</f>
        <v>#N/A</v>
      </c>
      <c r="I452" s="11" t="s">
        <v>16</v>
      </c>
      <c r="O452" s="11"/>
    </row>
    <row r="453" spans="1:15">
      <c r="A453">
        <v>417</v>
      </c>
      <c r="B453" t="s">
        <v>1140</v>
      </c>
      <c r="C453" t="s">
        <v>1141</v>
      </c>
      <c r="D453"/>
      <c r="E453" s="30" t="e">
        <f>VLOOKUP(MID(D453,1,2),字库代码!B:F,4,TRUE)</f>
        <v>#N/A</v>
      </c>
      <c r="I453" s="11" t="s">
        <v>16</v>
      </c>
      <c r="O453" s="11"/>
    </row>
    <row r="454" spans="1:9">
      <c r="A454">
        <v>418</v>
      </c>
      <c r="B454" t="s">
        <v>1142</v>
      </c>
      <c r="C454" t="s">
        <v>1143</v>
      </c>
      <c r="E454" s="30" t="e">
        <f>VLOOKUP(MID(D454,1,2),字库代码!B:F,4,TRUE)</f>
        <v>#N/A</v>
      </c>
      <c r="I454" t="s">
        <v>16</v>
      </c>
    </row>
    <row r="455" spans="1:15">
      <c r="A455">
        <v>419</v>
      </c>
      <c r="B455" t="s">
        <v>1144</v>
      </c>
      <c r="C455" t="s">
        <v>1145</v>
      </c>
      <c r="E455" s="30" t="e">
        <f>VLOOKUP(MID(D455,1,2),字库代码!B:F,4,TRUE)</f>
        <v>#N/A</v>
      </c>
      <c r="I455" s="11" t="s">
        <v>16</v>
      </c>
      <c r="O455" s="11"/>
    </row>
    <row r="456" spans="1:9">
      <c r="A456">
        <v>420</v>
      </c>
      <c r="B456" t="s">
        <v>1146</v>
      </c>
      <c r="C456" t="s">
        <v>290</v>
      </c>
      <c r="E456" s="30" t="e">
        <f>VLOOKUP(MID(D456,1,2),字库代码!B:F,4,TRUE)</f>
        <v>#N/A</v>
      </c>
      <c r="I456" t="s">
        <v>16</v>
      </c>
    </row>
    <row r="457" spans="1:15">
      <c r="A457">
        <v>421</v>
      </c>
      <c r="B457" t="s">
        <v>1147</v>
      </c>
      <c r="C457" t="s">
        <v>1148</v>
      </c>
      <c r="E457" s="30" t="e">
        <f>VLOOKUP(MID(D457,1,2),字库代码!B:F,4,TRUE)</f>
        <v>#N/A</v>
      </c>
      <c r="I457" s="11" t="s">
        <v>16</v>
      </c>
      <c r="O457" s="11"/>
    </row>
    <row r="458" s="30" customFormat="1" spans="1:17">
      <c r="A458">
        <v>422</v>
      </c>
      <c r="B458" t="s">
        <v>1149</v>
      </c>
      <c r="C458" t="s">
        <v>1150</v>
      </c>
      <c r="D458"/>
      <c r="E458" s="30" t="e">
        <f>VLOOKUP(MID(D458,1,2),字库代码!B:F,4,TRUE)</f>
        <v>#N/A</v>
      </c>
      <c r="F458"/>
      <c r="G458"/>
      <c r="H458"/>
      <c r="I458" t="s">
        <v>16</v>
      </c>
      <c r="J458" t="s">
        <v>1151</v>
      </c>
      <c r="K458" t="s">
        <v>105</v>
      </c>
      <c r="L458"/>
      <c r="M458"/>
      <c r="N458"/>
      <c r="O458"/>
      <c r="P458"/>
      <c r="Q458"/>
    </row>
    <row r="459" spans="1:9">
      <c r="A459">
        <v>428</v>
      </c>
      <c r="B459" t="s">
        <v>1152</v>
      </c>
      <c r="C459" s="11" t="s">
        <v>1153</v>
      </c>
      <c r="D459"/>
      <c r="E459" s="30" t="e">
        <f>VLOOKUP(MID(D459,1,2),字库代码!B:F,4,TRUE)</f>
        <v>#N/A</v>
      </c>
      <c r="I459" t="s">
        <v>16</v>
      </c>
    </row>
    <row r="460" spans="1:15">
      <c r="A460">
        <v>435</v>
      </c>
      <c r="B460" t="s">
        <v>1154</v>
      </c>
      <c r="C460" t="s">
        <v>1155</v>
      </c>
      <c r="I460" s="11" t="s">
        <v>16</v>
      </c>
      <c r="J460" t="s">
        <v>1156</v>
      </c>
      <c r="K460" t="s">
        <v>105</v>
      </c>
      <c r="O460" s="11"/>
    </row>
    <row r="461" spans="1:9">
      <c r="A461">
        <v>436</v>
      </c>
      <c r="B461" t="s">
        <v>1157</v>
      </c>
      <c r="C461" t="s">
        <v>1158</v>
      </c>
      <c r="I461" t="s">
        <v>16</v>
      </c>
    </row>
    <row r="462" spans="1:15">
      <c r="A462">
        <v>437</v>
      </c>
      <c r="B462" t="s">
        <v>1159</v>
      </c>
      <c r="C462" t="s">
        <v>1160</v>
      </c>
      <c r="I462" s="11" t="s">
        <v>16</v>
      </c>
      <c r="O462" s="11"/>
    </row>
    <row r="463" spans="1:9">
      <c r="A463">
        <v>438</v>
      </c>
      <c r="B463" t="s">
        <v>1161</v>
      </c>
      <c r="C463" t="s">
        <v>1162</v>
      </c>
      <c r="D463"/>
      <c r="E463"/>
      <c r="I463" t="s">
        <v>16</v>
      </c>
    </row>
    <row r="464" spans="1:15">
      <c r="A464">
        <v>439</v>
      </c>
      <c r="B464" t="s">
        <v>1163</v>
      </c>
      <c r="C464" s="11" t="s">
        <v>1164</v>
      </c>
      <c r="D464"/>
      <c r="E464"/>
      <c r="I464" s="11" t="s">
        <v>16</v>
      </c>
      <c r="O464" s="11"/>
    </row>
    <row r="465" spans="1:11">
      <c r="A465">
        <v>440</v>
      </c>
      <c r="B465" t="s">
        <v>1165</v>
      </c>
      <c r="C465" t="s">
        <v>1166</v>
      </c>
      <c r="D465"/>
      <c r="E465"/>
      <c r="I465" t="s">
        <v>16</v>
      </c>
      <c r="J465" t="s">
        <v>1167</v>
      </c>
      <c r="K465" t="s">
        <v>105</v>
      </c>
    </row>
    <row r="466" spans="1:15">
      <c r="A466">
        <v>441</v>
      </c>
      <c r="B466" t="s">
        <v>1168</v>
      </c>
      <c r="C466" t="s">
        <v>1158</v>
      </c>
      <c r="D466"/>
      <c r="E466"/>
      <c r="I466" s="11" t="s">
        <v>16</v>
      </c>
      <c r="J466" t="s">
        <v>1169</v>
      </c>
      <c r="K466" t="s">
        <v>105</v>
      </c>
      <c r="O466" s="11"/>
    </row>
    <row r="467" spans="1:9">
      <c r="A467">
        <v>442</v>
      </c>
      <c r="B467" t="s">
        <v>1170</v>
      </c>
      <c r="C467" t="s">
        <v>1171</v>
      </c>
      <c r="D467"/>
      <c r="E467"/>
      <c r="I467" t="s">
        <v>16</v>
      </c>
    </row>
    <row r="468" spans="1:15">
      <c r="A468">
        <v>443</v>
      </c>
      <c r="B468" t="s">
        <v>1172</v>
      </c>
      <c r="C468" t="s">
        <v>1173</v>
      </c>
      <c r="D468"/>
      <c r="E468"/>
      <c r="I468" s="11" t="s">
        <v>16</v>
      </c>
      <c r="O468" s="11"/>
    </row>
    <row r="469" spans="1:9">
      <c r="A469">
        <v>444</v>
      </c>
      <c r="B469" t="s">
        <v>1174</v>
      </c>
      <c r="C469" t="s">
        <v>1175</v>
      </c>
      <c r="D469"/>
      <c r="E469"/>
      <c r="I469" t="s">
        <v>16</v>
      </c>
    </row>
    <row r="470" s="30" customFormat="1" spans="1:17">
      <c r="A470">
        <v>445</v>
      </c>
      <c r="B470" t="s">
        <v>1176</v>
      </c>
      <c r="C470" t="s">
        <v>1177</v>
      </c>
      <c r="D470"/>
      <c r="E470"/>
      <c r="F470"/>
      <c r="G470"/>
      <c r="H470"/>
      <c r="I470" s="11" t="s">
        <v>16</v>
      </c>
      <c r="J470"/>
      <c r="K470"/>
      <c r="L470"/>
      <c r="M470"/>
      <c r="N470"/>
      <c r="O470" s="11"/>
      <c r="P470"/>
      <c r="Q470"/>
    </row>
    <row r="471" s="30" customFormat="1" spans="1:17">
      <c r="A471">
        <v>446</v>
      </c>
      <c r="B471" t="s">
        <v>1178</v>
      </c>
      <c r="C471" t="s">
        <v>1179</v>
      </c>
      <c r="D471"/>
      <c r="E471"/>
      <c r="F471"/>
      <c r="G471"/>
      <c r="H471"/>
      <c r="I471" t="s">
        <v>16</v>
      </c>
      <c r="J471"/>
      <c r="K471"/>
      <c r="L471"/>
      <c r="M471"/>
      <c r="N471"/>
      <c r="O471"/>
      <c r="P471"/>
      <c r="Q471"/>
    </row>
    <row r="472" s="30" customFormat="1" spans="1:17">
      <c r="A472">
        <v>447</v>
      </c>
      <c r="B472" t="s">
        <v>1180</v>
      </c>
      <c r="C472"/>
      <c r="D472"/>
      <c r="E472"/>
      <c r="F472"/>
      <c r="G472"/>
      <c r="H472"/>
      <c r="I472" s="11"/>
      <c r="J472"/>
      <c r="K472"/>
      <c r="L472"/>
      <c r="M472"/>
      <c r="N472"/>
      <c r="O472" s="11"/>
      <c r="P472"/>
      <c r="Q472"/>
    </row>
    <row r="473" s="30" customFormat="1" spans="1:17">
      <c r="A473">
        <v>448</v>
      </c>
      <c r="B473" t="s">
        <v>1181</v>
      </c>
      <c r="C473" t="s">
        <v>1182</v>
      </c>
      <c r="D473"/>
      <c r="E473"/>
      <c r="F473"/>
      <c r="G473"/>
      <c r="H473"/>
      <c r="I473" t="s">
        <v>16</v>
      </c>
      <c r="J473"/>
      <c r="K473"/>
      <c r="L473"/>
      <c r="M473"/>
      <c r="N473"/>
      <c r="O473"/>
      <c r="P473"/>
      <c r="Q473"/>
    </row>
    <row r="474" s="30" customFormat="1" spans="1:17">
      <c r="A474">
        <v>449</v>
      </c>
      <c r="B474" t="s">
        <v>1183</v>
      </c>
      <c r="C474" t="s">
        <v>1184</v>
      </c>
      <c r="D474"/>
      <c r="E474"/>
      <c r="F474"/>
      <c r="G474"/>
      <c r="H474"/>
      <c r="I474" s="11" t="s">
        <v>16</v>
      </c>
      <c r="J474"/>
      <c r="K474"/>
      <c r="L474"/>
      <c r="M474"/>
      <c r="N474"/>
      <c r="O474" s="11"/>
      <c r="P474"/>
      <c r="Q474"/>
    </row>
    <row r="475" s="30" customFormat="1" spans="1:17">
      <c r="A475">
        <v>450</v>
      </c>
      <c r="B475" t="s">
        <v>1185</v>
      </c>
      <c r="C475" t="s">
        <v>1186</v>
      </c>
      <c r="D475"/>
      <c r="E475"/>
      <c r="F475"/>
      <c r="G475"/>
      <c r="H475"/>
      <c r="I475" t="s">
        <v>16</v>
      </c>
      <c r="J475" t="s">
        <v>1187</v>
      </c>
      <c r="K475" t="s">
        <v>105</v>
      </c>
      <c r="L475"/>
      <c r="M475"/>
      <c r="N475"/>
      <c r="O475"/>
      <c r="P475"/>
      <c r="Q475"/>
    </row>
    <row r="476" spans="1:15">
      <c r="A476">
        <v>451</v>
      </c>
      <c r="B476" t="s">
        <v>1188</v>
      </c>
      <c r="C476" t="s">
        <v>1189</v>
      </c>
      <c r="D476"/>
      <c r="E476"/>
      <c r="I476" s="11" t="s">
        <v>16</v>
      </c>
      <c r="O476" s="11"/>
    </row>
    <row r="477" s="30" customFormat="1" spans="1:17">
      <c r="A477">
        <v>452</v>
      </c>
      <c r="B477" t="s">
        <v>1190</v>
      </c>
      <c r="C477" t="s">
        <v>1191</v>
      </c>
      <c r="D477"/>
      <c r="E477"/>
      <c r="F477"/>
      <c r="G477"/>
      <c r="H477"/>
      <c r="I477" t="s">
        <v>16</v>
      </c>
      <c r="J477"/>
      <c r="K477"/>
      <c r="L477"/>
      <c r="M477"/>
      <c r="N477"/>
      <c r="O477"/>
      <c r="P477"/>
      <c r="Q477"/>
    </row>
    <row r="478" s="30" customFormat="1" spans="1:17">
      <c r="A478">
        <v>453</v>
      </c>
      <c r="B478" t="s">
        <v>1192</v>
      </c>
      <c r="C478" t="s">
        <v>1193</v>
      </c>
      <c r="D478"/>
      <c r="E478"/>
      <c r="F478"/>
      <c r="G478"/>
      <c r="H478"/>
      <c r="I478" s="11" t="s">
        <v>16</v>
      </c>
      <c r="J478"/>
      <c r="K478"/>
      <c r="L478"/>
      <c r="M478"/>
      <c r="N478"/>
      <c r="O478" s="11"/>
      <c r="P478"/>
      <c r="Q478"/>
    </row>
    <row r="479" spans="1:9">
      <c r="A479">
        <v>454</v>
      </c>
      <c r="B479" t="s">
        <v>1194</v>
      </c>
      <c r="C479" t="s">
        <v>1195</v>
      </c>
      <c r="D479"/>
      <c r="E479"/>
      <c r="I479" t="s">
        <v>16</v>
      </c>
    </row>
    <row r="480" spans="1:15">
      <c r="A480">
        <v>455</v>
      </c>
      <c r="B480" t="s">
        <v>1196</v>
      </c>
      <c r="C480" t="s">
        <v>1197</v>
      </c>
      <c r="D480"/>
      <c r="E480"/>
      <c r="I480" s="11" t="s">
        <v>16</v>
      </c>
      <c r="O480" s="11"/>
    </row>
    <row r="481" spans="1:9">
      <c r="A481">
        <v>456</v>
      </c>
      <c r="B481" t="s">
        <v>1198</v>
      </c>
      <c r="C481" t="s">
        <v>1199</v>
      </c>
      <c r="D481"/>
      <c r="E481"/>
      <c r="I481" t="s">
        <v>16</v>
      </c>
    </row>
    <row r="482" spans="1:9">
      <c r="A482">
        <v>458</v>
      </c>
      <c r="B482" t="s">
        <v>1200</v>
      </c>
      <c r="C482" t="s">
        <v>1201</v>
      </c>
      <c r="D482"/>
      <c r="E482"/>
      <c r="I482" t="s">
        <v>16</v>
      </c>
    </row>
    <row r="483" spans="1:15">
      <c r="A483">
        <v>459</v>
      </c>
      <c r="B483" t="s">
        <v>1202</v>
      </c>
      <c r="C483" t="s">
        <v>1203</v>
      </c>
      <c r="D483"/>
      <c r="E483"/>
      <c r="I483" s="11" t="s">
        <v>16</v>
      </c>
      <c r="O483" s="11"/>
    </row>
    <row r="484" s="30" customFormat="1" spans="1:17">
      <c r="A484">
        <v>460</v>
      </c>
      <c r="B484" t="s">
        <v>1204</v>
      </c>
      <c r="C484" t="s">
        <v>1205</v>
      </c>
      <c r="D484"/>
      <c r="E484"/>
      <c r="F484"/>
      <c r="G484"/>
      <c r="H484"/>
      <c r="I484" t="s">
        <v>16</v>
      </c>
      <c r="J484" t="s">
        <v>1206</v>
      </c>
      <c r="K484" t="s">
        <v>105</v>
      </c>
      <c r="L484"/>
      <c r="M484"/>
      <c r="N484"/>
      <c r="O484"/>
      <c r="P484"/>
      <c r="Q484"/>
    </row>
    <row r="485" s="30" customFormat="1" spans="1:17">
      <c r="A485">
        <v>461</v>
      </c>
      <c r="B485" t="s">
        <v>1207</v>
      </c>
      <c r="C485" t="s">
        <v>1208</v>
      </c>
      <c r="D485"/>
      <c r="E485"/>
      <c r="F485"/>
      <c r="G485"/>
      <c r="H485"/>
      <c r="I485" s="11" t="s">
        <v>16</v>
      </c>
      <c r="J485"/>
      <c r="K485"/>
      <c r="L485"/>
      <c r="M485"/>
      <c r="N485"/>
      <c r="O485" s="11"/>
      <c r="P485"/>
      <c r="Q485"/>
    </row>
    <row r="486" spans="1:9">
      <c r="A486">
        <v>462</v>
      </c>
      <c r="B486" t="s">
        <v>1209</v>
      </c>
      <c r="C486" t="s">
        <v>1210</v>
      </c>
      <c r="D486"/>
      <c r="E486"/>
      <c r="I486" t="s">
        <v>16</v>
      </c>
    </row>
    <row r="487" spans="1:15">
      <c r="A487">
        <v>463</v>
      </c>
      <c r="B487" t="s">
        <v>1211</v>
      </c>
      <c r="C487" t="s">
        <v>1212</v>
      </c>
      <c r="D487"/>
      <c r="E487"/>
      <c r="I487" s="11" t="s">
        <v>16</v>
      </c>
      <c r="O487" s="11"/>
    </row>
    <row r="488" spans="1:9">
      <c r="A488">
        <v>464</v>
      </c>
      <c r="B488" t="s">
        <v>1213</v>
      </c>
      <c r="C488" t="s">
        <v>1214</v>
      </c>
      <c r="D488"/>
      <c r="E488"/>
      <c r="I488" t="s">
        <v>16</v>
      </c>
    </row>
    <row r="489" spans="1:15">
      <c r="A489">
        <v>465</v>
      </c>
      <c r="B489" t="s">
        <v>1215</v>
      </c>
      <c r="C489" t="s">
        <v>1216</v>
      </c>
      <c r="D489"/>
      <c r="E489"/>
      <c r="I489" s="11" t="s">
        <v>16</v>
      </c>
      <c r="O489" s="11"/>
    </row>
    <row r="490" spans="1:15">
      <c r="A490">
        <v>475</v>
      </c>
      <c r="B490" t="s">
        <v>1217</v>
      </c>
      <c r="C490" t="s">
        <v>1218</v>
      </c>
      <c r="D490"/>
      <c r="E490"/>
      <c r="I490" s="11" t="s">
        <v>16</v>
      </c>
      <c r="O490" s="11"/>
    </row>
    <row r="491" s="34" customFormat="1" spans="1:15">
      <c r="A491" s="34">
        <v>477</v>
      </c>
      <c r="B491" s="34" t="s">
        <v>1219</v>
      </c>
      <c r="C491" s="34" t="s">
        <v>1220</v>
      </c>
      <c r="D491" s="42" t="s">
        <v>1221</v>
      </c>
      <c r="E491" s="34" t="str">
        <f>VLOOKUP(MID(D491,1,2),字库代码!B:I,8,TRUE)&amp;VLOOKUP(MID(D491,4,2),字库代码!B:I,8,TRUE)&amp;VLOOKUP(MID(D491,7,2),字库代码!B:I,8,TRUE)</f>
        <v>矿石再生</v>
      </c>
      <c r="F491" t="s">
        <v>694</v>
      </c>
      <c r="I491" s="41"/>
      <c r="O491" s="41"/>
    </row>
    <row r="492" spans="1:9">
      <c r="A492">
        <v>478</v>
      </c>
      <c r="B492" t="s">
        <v>1222</v>
      </c>
      <c r="C492" t="s">
        <v>1223</v>
      </c>
      <c r="D492"/>
      <c r="E492"/>
      <c r="I492" t="s">
        <v>16</v>
      </c>
    </row>
    <row r="493" spans="1:15">
      <c r="A493">
        <v>479</v>
      </c>
      <c r="B493" t="s">
        <v>1224</v>
      </c>
      <c r="C493" t="s">
        <v>1225</v>
      </c>
      <c r="D493"/>
      <c r="E493"/>
      <c r="I493" s="11" t="s">
        <v>16</v>
      </c>
      <c r="O493" s="11"/>
    </row>
    <row r="494" spans="1:9">
      <c r="A494">
        <v>480</v>
      </c>
      <c r="B494" t="s">
        <v>1226</v>
      </c>
      <c r="C494" t="s">
        <v>1227</v>
      </c>
      <c r="D494"/>
      <c r="E494"/>
      <c r="I494" t="s">
        <v>16</v>
      </c>
    </row>
    <row r="495" spans="1:15">
      <c r="A495">
        <v>481</v>
      </c>
      <c r="B495" t="s">
        <v>172</v>
      </c>
      <c r="C495" t="s">
        <v>1228</v>
      </c>
      <c r="E495"/>
      <c r="I495" s="11" t="s">
        <v>16</v>
      </c>
      <c r="O495" s="11"/>
    </row>
    <row r="496" spans="1:5">
      <c r="A496">
        <v>482</v>
      </c>
      <c r="B496" t="s">
        <v>1229</v>
      </c>
      <c r="C496" t="s">
        <v>694</v>
      </c>
      <c r="E496"/>
    </row>
    <row r="497" spans="1:15">
      <c r="A497">
        <v>485</v>
      </c>
      <c r="B497" t="s">
        <v>1230</v>
      </c>
      <c r="C497" t="s">
        <v>1231</v>
      </c>
      <c r="D497"/>
      <c r="E497"/>
      <c r="I497" s="11" t="s">
        <v>16</v>
      </c>
      <c r="O497" s="11"/>
    </row>
    <row r="498" spans="1:9">
      <c r="A498">
        <v>486</v>
      </c>
      <c r="B498" t="s">
        <v>1232</v>
      </c>
      <c r="C498" t="s">
        <v>1233</v>
      </c>
      <c r="I498" t="s">
        <v>16</v>
      </c>
    </row>
    <row r="499" spans="1:15">
      <c r="A499">
        <v>487</v>
      </c>
      <c r="B499" t="s">
        <v>1234</v>
      </c>
      <c r="C499" t="s">
        <v>1235</v>
      </c>
      <c r="I499" s="11" t="s">
        <v>16</v>
      </c>
      <c r="O499" s="11"/>
    </row>
    <row r="500" spans="1:9">
      <c r="A500">
        <v>488</v>
      </c>
      <c r="B500" t="s">
        <v>1236</v>
      </c>
      <c r="C500" t="s">
        <v>1237</v>
      </c>
      <c r="I500" t="s">
        <v>16</v>
      </c>
    </row>
    <row r="501" spans="1:15">
      <c r="A501">
        <v>489</v>
      </c>
      <c r="B501" t="s">
        <v>1238</v>
      </c>
      <c r="C501" t="s">
        <v>1239</v>
      </c>
      <c r="I501" s="11" t="s">
        <v>16</v>
      </c>
      <c r="O501" s="11"/>
    </row>
    <row r="502" spans="1:9">
      <c r="A502">
        <v>490</v>
      </c>
      <c r="B502" t="s">
        <v>1240</v>
      </c>
      <c r="C502" t="s">
        <v>1241</v>
      </c>
      <c r="I502" t="s">
        <v>16</v>
      </c>
    </row>
    <row r="503" spans="1:15">
      <c r="A503">
        <v>491</v>
      </c>
      <c r="B503" t="s">
        <v>1242</v>
      </c>
      <c r="C503" t="s">
        <v>1243</v>
      </c>
      <c r="I503" s="11" t="s">
        <v>16</v>
      </c>
      <c r="O503" s="11"/>
    </row>
    <row r="504" spans="1:9">
      <c r="A504">
        <v>492</v>
      </c>
      <c r="B504" t="s">
        <v>1244</v>
      </c>
      <c r="C504" t="s">
        <v>1245</v>
      </c>
      <c r="I504" t="s">
        <v>16</v>
      </c>
    </row>
    <row r="505" spans="1:15">
      <c r="A505">
        <v>493</v>
      </c>
      <c r="B505" t="s">
        <v>1246</v>
      </c>
      <c r="C505" t="s">
        <v>1247</v>
      </c>
      <c r="I505" s="11" t="s">
        <v>16</v>
      </c>
      <c r="O505" s="11"/>
    </row>
    <row r="506" spans="1:9">
      <c r="A506">
        <v>494</v>
      </c>
      <c r="B506" t="s">
        <v>1248</v>
      </c>
      <c r="C506" t="s">
        <v>1249</v>
      </c>
      <c r="I506" t="s">
        <v>16</v>
      </c>
    </row>
    <row r="507" spans="1:15">
      <c r="A507">
        <v>495</v>
      </c>
      <c r="B507" t="s">
        <v>1250</v>
      </c>
      <c r="C507" t="s">
        <v>1251</v>
      </c>
      <c r="I507" s="11" t="s">
        <v>16</v>
      </c>
      <c r="O507" s="11"/>
    </row>
    <row r="508" s="34" customFormat="1" spans="1:6">
      <c r="A508" s="34">
        <v>496</v>
      </c>
      <c r="B508" s="34" t="s">
        <v>1252</v>
      </c>
      <c r="C508" s="34" t="s">
        <v>1253</v>
      </c>
      <c r="D508" s="42"/>
      <c r="E508" t="e">
        <f>VLOOKUP(MID(D508,1,2),字库代码!B:I,8,TRUE)&amp;VLOOKUP(MID(D508,4,2),字库代码!B:I,8,TRUE)&amp;VLOOKUP(MID(D508,7,2),字库代码!B:I,8,TRUE)</f>
        <v>#N/A</v>
      </c>
      <c r="F508" t="s">
        <v>694</v>
      </c>
    </row>
    <row r="509" spans="1:15">
      <c r="A509">
        <v>497</v>
      </c>
      <c r="B509" t="s">
        <v>1254</v>
      </c>
      <c r="C509" t="s">
        <v>1255</v>
      </c>
      <c r="I509" s="11" t="s">
        <v>16</v>
      </c>
      <c r="O509" s="11"/>
    </row>
    <row r="510" spans="1:9">
      <c r="A510">
        <v>498</v>
      </c>
      <c r="B510" t="s">
        <v>1256</v>
      </c>
      <c r="C510" t="s">
        <v>1257</v>
      </c>
      <c r="I510" t="s">
        <v>16</v>
      </c>
    </row>
    <row r="511" spans="1:15">
      <c r="A511">
        <v>499</v>
      </c>
      <c r="B511" t="s">
        <v>1258</v>
      </c>
      <c r="C511" t="s">
        <v>1259</v>
      </c>
      <c r="I511" s="11" t="s">
        <v>16</v>
      </c>
      <c r="O511" s="11"/>
    </row>
    <row r="512" s="30" customFormat="1" spans="1:17">
      <c r="A512">
        <v>500</v>
      </c>
      <c r="B512" t="s">
        <v>1260</v>
      </c>
      <c r="C512" t="s">
        <v>1261</v>
      </c>
      <c r="D512"/>
      <c r="E512"/>
      <c r="F512"/>
      <c r="G512"/>
      <c r="H512"/>
      <c r="I512" t="s">
        <v>16</v>
      </c>
      <c r="J512"/>
      <c r="K512"/>
      <c r="L512"/>
      <c r="M512"/>
      <c r="N512"/>
      <c r="O512"/>
      <c r="P512"/>
      <c r="Q512"/>
    </row>
    <row r="513" spans="1:15">
      <c r="A513">
        <v>501</v>
      </c>
      <c r="B513" t="s">
        <v>1262</v>
      </c>
      <c r="C513" t="s">
        <v>1263</v>
      </c>
      <c r="D513"/>
      <c r="E513"/>
      <c r="I513" s="11" t="s">
        <v>16</v>
      </c>
      <c r="O513" s="11"/>
    </row>
    <row r="514" s="30" customFormat="1" spans="1:17">
      <c r="A514">
        <v>502</v>
      </c>
      <c r="B514" t="s">
        <v>1264</v>
      </c>
      <c r="C514" s="11" t="s">
        <v>1265</v>
      </c>
      <c r="D514"/>
      <c r="E514"/>
      <c r="F514"/>
      <c r="G514"/>
      <c r="H514"/>
      <c r="I514" t="s">
        <v>16</v>
      </c>
      <c r="J514"/>
      <c r="K514"/>
      <c r="L514"/>
      <c r="M514"/>
      <c r="N514"/>
      <c r="O514"/>
      <c r="P514"/>
      <c r="Q514"/>
    </row>
    <row r="515" spans="1:15">
      <c r="A515">
        <v>503</v>
      </c>
      <c r="B515" t="s">
        <v>1266</v>
      </c>
      <c r="C515" t="s">
        <v>1267</v>
      </c>
      <c r="D515"/>
      <c r="E515"/>
      <c r="I515" s="11" t="s">
        <v>16</v>
      </c>
      <c r="O515" s="11"/>
    </row>
    <row r="516" s="30" customFormat="1" spans="1:17">
      <c r="A516">
        <v>504</v>
      </c>
      <c r="B516" t="s">
        <v>1268</v>
      </c>
      <c r="C516" t="s">
        <v>1269</v>
      </c>
      <c r="D516"/>
      <c r="E516"/>
      <c r="F516"/>
      <c r="G516"/>
      <c r="H516"/>
      <c r="I516" t="s">
        <v>16</v>
      </c>
      <c r="J516"/>
      <c r="K516"/>
      <c r="L516"/>
      <c r="M516"/>
      <c r="N516"/>
      <c r="O516"/>
      <c r="P516"/>
      <c r="Q516"/>
    </row>
    <row r="517" spans="1:15">
      <c r="A517">
        <v>505</v>
      </c>
      <c r="B517" t="s">
        <v>1270</v>
      </c>
      <c r="C517" t="s">
        <v>1271</v>
      </c>
      <c r="D517"/>
      <c r="E517"/>
      <c r="I517" s="11" t="s">
        <v>16</v>
      </c>
      <c r="O517" s="11"/>
    </row>
    <row r="518" spans="1:9">
      <c r="A518">
        <v>506</v>
      </c>
      <c r="B518" t="s">
        <v>1272</v>
      </c>
      <c r="C518" s="11" t="s">
        <v>1273</v>
      </c>
      <c r="D518"/>
      <c r="E518"/>
      <c r="I518" t="s">
        <v>16</v>
      </c>
    </row>
    <row r="519" spans="1:9">
      <c r="A519">
        <v>508</v>
      </c>
      <c r="B519" t="s">
        <v>1274</v>
      </c>
      <c r="C519" t="s">
        <v>1275</v>
      </c>
      <c r="D519"/>
      <c r="E519"/>
      <c r="I519" t="s">
        <v>16</v>
      </c>
    </row>
    <row r="520" spans="1:15">
      <c r="A520">
        <v>509</v>
      </c>
      <c r="B520" t="s">
        <v>1276</v>
      </c>
      <c r="C520" t="s">
        <v>1277</v>
      </c>
      <c r="D520"/>
      <c r="E520"/>
      <c r="I520" s="11" t="s">
        <v>16</v>
      </c>
      <c r="O520" s="11"/>
    </row>
    <row r="521" spans="1:9">
      <c r="A521">
        <v>510</v>
      </c>
      <c r="B521" t="s">
        <v>1278</v>
      </c>
      <c r="C521" t="s">
        <v>1279</v>
      </c>
      <c r="D521"/>
      <c r="E521"/>
      <c r="I521" t="s">
        <v>16</v>
      </c>
    </row>
    <row r="522" spans="1:9">
      <c r="A522">
        <v>512</v>
      </c>
      <c r="B522" t="s">
        <v>1280</v>
      </c>
      <c r="C522" t="s">
        <v>1281</v>
      </c>
      <c r="D522"/>
      <c r="E522" t="e">
        <f>VLOOKUP(MID(D522,1,2),字库代码!B:D,3,TRUE)&amp;VLOOKUP(MID(D522,4,2),字库代码!B:D,3,TRUE)&amp;VLOOKUP(MID(D522,7,2),字库代码!B:D,3,TRUE)</f>
        <v>#N/A</v>
      </c>
      <c r="I522" t="s">
        <v>16</v>
      </c>
    </row>
    <row r="523" s="34" customFormat="1" spans="1:9">
      <c r="A523" s="34">
        <v>516</v>
      </c>
      <c r="B523" s="34" t="s">
        <v>1282</v>
      </c>
      <c r="C523" s="34" t="s">
        <v>1283</v>
      </c>
      <c r="D523" s="34" t="s">
        <v>1284</v>
      </c>
      <c r="F523" t="s">
        <v>694</v>
      </c>
      <c r="I523" s="34" t="s">
        <v>16</v>
      </c>
    </row>
    <row r="524" s="34" customFormat="1" spans="1:15">
      <c r="A524" s="34">
        <v>517</v>
      </c>
      <c r="B524" s="34" t="s">
        <v>1285</v>
      </c>
      <c r="C524" s="34" t="s">
        <v>1286</v>
      </c>
      <c r="D524" s="42" t="s">
        <v>1287</v>
      </c>
      <c r="E524" s="42"/>
      <c r="F524" t="s">
        <v>694</v>
      </c>
      <c r="I524" s="41"/>
      <c r="O524" s="41"/>
    </row>
    <row r="525" spans="1:9">
      <c r="A525">
        <v>518</v>
      </c>
      <c r="B525" t="s">
        <v>1288</v>
      </c>
      <c r="C525" t="s">
        <v>1289</v>
      </c>
      <c r="I525" t="s">
        <v>16</v>
      </c>
    </row>
    <row r="526" spans="1:15">
      <c r="A526">
        <v>519</v>
      </c>
      <c r="B526" t="s">
        <v>1290</v>
      </c>
      <c r="C526" t="s">
        <v>1291</v>
      </c>
      <c r="I526" s="11" t="s">
        <v>16</v>
      </c>
      <c r="O526" s="11"/>
    </row>
    <row r="527" spans="1:9">
      <c r="A527">
        <v>520</v>
      </c>
      <c r="B527" t="s">
        <v>1292</v>
      </c>
      <c r="C527" t="s">
        <v>1293</v>
      </c>
      <c r="I527" t="s">
        <v>16</v>
      </c>
    </row>
    <row r="528" spans="1:15">
      <c r="A528">
        <v>521</v>
      </c>
      <c r="B528" t="s">
        <v>1294</v>
      </c>
      <c r="C528" t="s">
        <v>1295</v>
      </c>
      <c r="I528" s="11" t="s">
        <v>16</v>
      </c>
      <c r="O528" s="11"/>
    </row>
    <row r="529" spans="1:9">
      <c r="A529">
        <v>522</v>
      </c>
      <c r="B529" t="s">
        <v>1296</v>
      </c>
      <c r="C529" t="s">
        <v>1297</v>
      </c>
      <c r="I529" t="s">
        <v>16</v>
      </c>
    </row>
    <row r="530" spans="1:15">
      <c r="A530">
        <v>523</v>
      </c>
      <c r="B530" t="s">
        <v>1298</v>
      </c>
      <c r="C530" t="s">
        <v>1299</v>
      </c>
      <c r="I530" s="11" t="s">
        <v>16</v>
      </c>
      <c r="O530" s="11"/>
    </row>
    <row r="531" spans="1:9">
      <c r="A531">
        <v>524</v>
      </c>
      <c r="B531" t="s">
        <v>1300</v>
      </c>
      <c r="C531" t="s">
        <v>1301</v>
      </c>
      <c r="I531" t="s">
        <v>16</v>
      </c>
    </row>
    <row r="532" spans="1:15">
      <c r="A532">
        <v>525</v>
      </c>
      <c r="B532" t="s">
        <v>1302</v>
      </c>
      <c r="C532" t="s">
        <v>1303</v>
      </c>
      <c r="I532" s="11" t="s">
        <v>16</v>
      </c>
      <c r="O532" s="11"/>
    </row>
    <row r="533" spans="1:9">
      <c r="A533">
        <v>526</v>
      </c>
      <c r="B533" t="s">
        <v>1304</v>
      </c>
      <c r="C533" t="s">
        <v>1305</v>
      </c>
      <c r="I533" t="s">
        <v>16</v>
      </c>
    </row>
    <row r="534" spans="1:15">
      <c r="A534">
        <v>527</v>
      </c>
      <c r="B534" t="s">
        <v>1306</v>
      </c>
      <c r="I534" s="11"/>
      <c r="O534" s="11"/>
    </row>
    <row r="535" spans="1:9">
      <c r="A535">
        <v>528</v>
      </c>
      <c r="B535" t="s">
        <v>1307</v>
      </c>
      <c r="C535" t="s">
        <v>1308</v>
      </c>
      <c r="I535" t="s">
        <v>16</v>
      </c>
    </row>
    <row r="536" spans="1:15">
      <c r="A536">
        <v>529</v>
      </c>
      <c r="B536" t="s">
        <v>1309</v>
      </c>
      <c r="C536" t="s">
        <v>1310</v>
      </c>
      <c r="I536" s="11" t="s">
        <v>16</v>
      </c>
      <c r="O536" s="11"/>
    </row>
    <row r="537" spans="1:9">
      <c r="A537">
        <v>530</v>
      </c>
      <c r="B537" t="s">
        <v>1311</v>
      </c>
      <c r="C537" t="s">
        <v>1312</v>
      </c>
      <c r="G537" t="s">
        <v>1313</v>
      </c>
      <c r="I537" t="s">
        <v>105</v>
      </c>
    </row>
    <row r="538" spans="1:15">
      <c r="A538">
        <v>531</v>
      </c>
      <c r="B538" t="s">
        <v>1314</v>
      </c>
      <c r="C538" t="s">
        <v>1315</v>
      </c>
      <c r="G538" t="s">
        <v>1313</v>
      </c>
      <c r="I538" s="11" t="s">
        <v>105</v>
      </c>
      <c r="O538" s="11"/>
    </row>
    <row r="539" s="30" customFormat="1" spans="1:17">
      <c r="A539">
        <v>532</v>
      </c>
      <c r="B539" t="s">
        <v>1316</v>
      </c>
      <c r="C539"/>
      <c r="D539"/>
      <c r="E539"/>
      <c r="F539"/>
      <c r="G539"/>
      <c r="H539"/>
      <c r="I539"/>
      <c r="J539"/>
      <c r="K539"/>
      <c r="L539"/>
      <c r="M539"/>
      <c r="N539"/>
      <c r="O539"/>
      <c r="P539"/>
      <c r="Q539"/>
    </row>
    <row r="540" spans="1:15">
      <c r="A540">
        <v>533</v>
      </c>
      <c r="B540" t="s">
        <v>1317</v>
      </c>
      <c r="I540" s="11"/>
      <c r="O540" s="11"/>
    </row>
    <row r="541" spans="1:9">
      <c r="A541">
        <v>534</v>
      </c>
      <c r="B541" t="s">
        <v>1318</v>
      </c>
      <c r="C541" s="11" t="s">
        <v>1319</v>
      </c>
      <c r="D541"/>
      <c r="E541"/>
      <c r="I541" t="s">
        <v>16</v>
      </c>
    </row>
    <row r="542" spans="1:15">
      <c r="A542">
        <v>535</v>
      </c>
      <c r="B542" t="s">
        <v>1320</v>
      </c>
      <c r="C542" s="11" t="s">
        <v>1321</v>
      </c>
      <c r="D542"/>
      <c r="E542"/>
      <c r="I542" s="11" t="s">
        <v>16</v>
      </c>
      <c r="O542" s="11"/>
    </row>
    <row r="543" spans="1:9">
      <c r="A543">
        <v>536</v>
      </c>
      <c r="B543" t="s">
        <v>1322</v>
      </c>
      <c r="C543" s="11" t="s">
        <v>1323</v>
      </c>
      <c r="D543"/>
      <c r="E543"/>
      <c r="I543" t="s">
        <v>16</v>
      </c>
    </row>
    <row r="544" spans="1:15">
      <c r="A544">
        <v>537</v>
      </c>
      <c r="B544" t="s">
        <v>1324</v>
      </c>
      <c r="C544" t="s">
        <v>1325</v>
      </c>
      <c r="D544"/>
      <c r="E544"/>
      <c r="I544" s="11" t="s">
        <v>16</v>
      </c>
      <c r="O544" s="11"/>
    </row>
    <row r="545" spans="1:15">
      <c r="A545">
        <v>545</v>
      </c>
      <c r="B545" t="s">
        <v>1326</v>
      </c>
      <c r="C545" s="11" t="s">
        <v>1327</v>
      </c>
      <c r="I545" s="11" t="s">
        <v>16</v>
      </c>
      <c r="O545" s="11"/>
    </row>
    <row r="546" spans="1:9">
      <c r="A546">
        <v>546</v>
      </c>
      <c r="B546" t="s">
        <v>1328</v>
      </c>
      <c r="C546" t="s">
        <v>1329</v>
      </c>
      <c r="D546"/>
      <c r="E546"/>
      <c r="G546" t="s">
        <v>1313</v>
      </c>
      <c r="I546" t="s">
        <v>105</v>
      </c>
    </row>
    <row r="547" spans="1:15">
      <c r="A547">
        <v>547</v>
      </c>
      <c r="B547" t="s">
        <v>1330</v>
      </c>
      <c r="C547" t="s">
        <v>1331</v>
      </c>
      <c r="D547"/>
      <c r="E547"/>
      <c r="G547" t="s">
        <v>1313</v>
      </c>
      <c r="I547" s="11" t="s">
        <v>105</v>
      </c>
      <c r="O547" s="11"/>
    </row>
    <row r="548" spans="1:9">
      <c r="A548">
        <v>548</v>
      </c>
      <c r="B548" t="s">
        <v>1332</v>
      </c>
      <c r="C548" t="s">
        <v>1333</v>
      </c>
      <c r="D548"/>
      <c r="E548"/>
      <c r="G548" t="s">
        <v>1313</v>
      </c>
      <c r="I548" t="s">
        <v>105</v>
      </c>
    </row>
    <row r="549" spans="1:15">
      <c r="A549">
        <v>549</v>
      </c>
      <c r="B549" t="s">
        <v>1334</v>
      </c>
      <c r="C549" s="11" t="s">
        <v>461</v>
      </c>
      <c r="I549" s="11" t="s">
        <v>16</v>
      </c>
      <c r="O549" s="11"/>
    </row>
    <row r="550" spans="1:9">
      <c r="A550">
        <v>550</v>
      </c>
      <c r="B550" t="s">
        <v>1335</v>
      </c>
      <c r="C550" t="s">
        <v>1336</v>
      </c>
      <c r="D550"/>
      <c r="E550"/>
      <c r="G550" t="s">
        <v>1313</v>
      </c>
      <c r="I550" t="s">
        <v>105</v>
      </c>
    </row>
    <row r="551" spans="1:15">
      <c r="A551">
        <v>551</v>
      </c>
      <c r="B551" t="s">
        <v>1337</v>
      </c>
      <c r="C551" t="s">
        <v>1338</v>
      </c>
      <c r="I551" s="11" t="s">
        <v>16</v>
      </c>
      <c r="O551" s="11"/>
    </row>
    <row r="552" spans="1:2">
      <c r="A552">
        <v>552</v>
      </c>
      <c r="B552" t="s">
        <v>1339</v>
      </c>
    </row>
    <row r="553" spans="1:15">
      <c r="A553">
        <v>553</v>
      </c>
      <c r="B553" t="s">
        <v>1340</v>
      </c>
      <c r="C553" t="s">
        <v>1341</v>
      </c>
      <c r="G553" t="s">
        <v>1313</v>
      </c>
      <c r="I553" s="11" t="s">
        <v>105</v>
      </c>
      <c r="O553" s="11"/>
    </row>
    <row r="554" spans="1:9">
      <c r="A554">
        <v>554</v>
      </c>
      <c r="B554" t="s">
        <v>1342</v>
      </c>
      <c r="C554" s="11" t="s">
        <v>1343</v>
      </c>
      <c r="I554" t="s">
        <v>16</v>
      </c>
    </row>
    <row r="555" spans="2:15">
      <c r="B555" t="s">
        <v>1344</v>
      </c>
      <c r="C555" t="s">
        <v>1345</v>
      </c>
      <c r="D555"/>
      <c r="E555"/>
      <c r="I555" s="11" t="s">
        <v>16</v>
      </c>
      <c r="O555" s="11"/>
    </row>
  </sheetData>
  <sortState ref="A2:Q555">
    <sortCondition ref="F2:F555"/>
    <sortCondition ref="A2:A555"/>
  </sortState>
  <pageMargins left="0.75" right="0.75" top="1" bottom="1" header="0.511805555555556" footer="0.511805555555556"/>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H238"/>
  <sheetViews>
    <sheetView workbookViewId="0">
      <pane ySplit="1" topLeftCell="A2" activePane="bottomLeft" state="frozen"/>
      <selection/>
      <selection pane="bottomLeft" activeCell="B10" sqref="B10"/>
    </sheetView>
  </sheetViews>
  <sheetFormatPr defaultColWidth="9" defaultRowHeight="13.5" outlineLevelCol="7"/>
  <cols>
    <col min="1" max="1" width="4.375" customWidth="1"/>
    <col min="2" max="2" width="42.5" customWidth="1"/>
    <col min="3" max="3" width="25.375" customWidth="1"/>
    <col min="4" max="4" width="17.125" customWidth="1"/>
    <col min="5" max="5" width="33.75" customWidth="1"/>
    <col min="7" max="7" width="82.75" customWidth="1"/>
    <col min="8" max="8" width="16.5" customWidth="1"/>
  </cols>
  <sheetData>
    <row r="1" spans="1:5">
      <c r="A1" t="s">
        <v>1346</v>
      </c>
      <c r="B1" t="s">
        <v>1</v>
      </c>
      <c r="C1" t="s">
        <v>1347</v>
      </c>
      <c r="E1" t="s">
        <v>4</v>
      </c>
    </row>
    <row r="2" spans="1:8">
      <c r="A2">
        <v>1</v>
      </c>
      <c r="B2" t="s">
        <v>1348</v>
      </c>
      <c r="C2" t="s">
        <v>1349</v>
      </c>
      <c r="D2" t="s">
        <v>1350</v>
      </c>
      <c r="E2" t="str">
        <f>VLOOKUP(MID(D2,1,2),字库代码!B:D,3,TRUE)&amp;VLOOKUP(MID(D2,4,2),字库代码!B:D,3,TRUE)&amp;VLOOKUP(MID(D2,7,2),字库代码!B:D,3,TRUE)&amp;VLOOKUP(MID(D2,10,2),字库代码!B:D,3,TRUE)&amp;VLOOKUP(MID(D2,13,2),字库代码!B:D,3,TRUE)</f>
        <v>任务目标1不能使用（空格）完成</v>
      </c>
      <c r="G2" t="s">
        <v>1351</v>
      </c>
      <c r="H2" t="s">
        <v>1352</v>
      </c>
    </row>
    <row r="3" spans="1:8">
      <c r="A3">
        <v>2</v>
      </c>
      <c r="B3" t="s">
        <v>1353</v>
      </c>
      <c r="D3" t="s">
        <v>1354</v>
      </c>
      <c r="E3" t="str">
        <f>VLOOKUP(MID(D3,1,2),字库代码!B:D,3,TRUE)&amp;VLOOKUP(MID(D3,4,2),字库代码!B:D,3,TRUE)&amp;VLOOKUP(MID(D3,7,2),字库代码!B:D,3,TRUE)&amp;VLOOKUP(MID(D3,10,2),字库代码!B:D,3,TRUE)&amp;VLOOKUP(MID(D3,13,2),字库代码!B:D,3,TRUE)</f>
        <v>任务目标2不能使用（空格）完成</v>
      </c>
      <c r="F3" t="s">
        <v>1355</v>
      </c>
      <c r="G3" t="s">
        <v>1356</v>
      </c>
      <c r="H3" t="s">
        <v>1352</v>
      </c>
    </row>
    <row r="4" spans="1:8">
      <c r="A4">
        <v>3</v>
      </c>
      <c r="B4" t="s">
        <v>1357</v>
      </c>
      <c r="D4" t="s">
        <v>1358</v>
      </c>
      <c r="E4" t="str">
        <f>VLOOKUP(MID(D4,1,2),字库代码!B:D,3,TRUE)&amp;VLOOKUP(MID(D4,4,2),字库代码!B:D,3,TRUE)&amp;VLOOKUP(MID(D4,7,2),字库代码!B:D,3,TRUE)&amp;VLOOKUP(MID(D4,10,2),字库代码!B:D,3,TRUE)&amp;VLOOKUP(MID(D4,13,2),字库代码!B:D,3,TRUE)</f>
        <v>任务目标3不能使用（空格）完成</v>
      </c>
      <c r="G4" t="s">
        <v>1359</v>
      </c>
      <c r="H4" t="s">
        <v>1352</v>
      </c>
    </row>
    <row r="5" s="27" customFormat="1" spans="1:8">
      <c r="A5" s="27">
        <v>4</v>
      </c>
      <c r="B5" s="27" t="s">
        <v>1360</v>
      </c>
      <c r="C5" s="27" t="s">
        <v>1361</v>
      </c>
      <c r="D5" s="32" t="s">
        <v>1362</v>
      </c>
      <c r="E5" s="27" t="str">
        <f>VLOOKUP(MID(D5,1,2),字库代码!B:E,4,TRUE)&amp;VLOOKUP(MID(D5,4,2),字库代码!B:E,4,TRUE)</f>
        <v>保护指挥中心</v>
      </c>
      <c r="F5" s="27" t="s">
        <v>1363</v>
      </c>
      <c r="G5" s="27" t="s">
        <v>1361</v>
      </c>
      <c r="H5" s="27" t="s">
        <v>1352</v>
      </c>
    </row>
    <row r="6" s="30" customFormat="1" spans="1:8">
      <c r="A6" s="30">
        <v>5</v>
      </c>
      <c r="B6" s="30" t="s">
        <v>1364</v>
      </c>
      <c r="C6" s="30" t="s">
        <v>1365</v>
      </c>
      <c r="D6" s="30" t="s">
        <v>1366</v>
      </c>
      <c r="E6" t="str">
        <f>VLOOKUP(MID(D6,1,2),字库代码!B:D,3,TRUE)&amp;VLOOKUP(MID(D6,4,2),字库代码!B:D,3,TRUE)</f>
        <v>全歼敌军</v>
      </c>
      <c r="G6" s="30" t="s">
        <v>1367</v>
      </c>
      <c r="H6" s="30" t="s">
        <v>1352</v>
      </c>
    </row>
    <row r="7" s="30" customFormat="1" spans="1:8">
      <c r="A7" s="30">
        <v>6</v>
      </c>
      <c r="B7" s="30" t="s">
        <v>1368</v>
      </c>
      <c r="C7" s="30" t="s">
        <v>1365</v>
      </c>
      <c r="D7" s="30" t="s">
        <v>1366</v>
      </c>
      <c r="E7" t="str">
        <f>VLOOKUP(MID(D7,1,2),字库代码!B:D,3,TRUE)&amp;VLOOKUP(MID(D7,4,2),字库代码!B:D,3,TRUE)</f>
        <v>全歼敌军</v>
      </c>
      <c r="G7" s="30" t="s">
        <v>1369</v>
      </c>
      <c r="H7" s="30" t="s">
        <v>1352</v>
      </c>
    </row>
    <row r="8" s="30" customFormat="1" spans="1:8">
      <c r="A8" s="30">
        <v>7</v>
      </c>
      <c r="B8" s="30" t="s">
        <v>1370</v>
      </c>
      <c r="C8" s="30" t="s">
        <v>1371</v>
      </c>
      <c r="D8" s="30" t="s">
        <v>1372</v>
      </c>
      <c r="E8" t="str">
        <f>VLOOKUP(MID(D8,1,2),字库代码!B:D,3,TRUE)&amp;VLOOKUP(MID(D8,4,2),字库代码!B:D,3,TRUE)</f>
        <v>建立基地</v>
      </c>
      <c r="G8" s="30" t="s">
        <v>1373</v>
      </c>
      <c r="H8" s="30" t="s">
        <v>1352</v>
      </c>
    </row>
    <row r="9" s="12" customFormat="1" spans="1:8">
      <c r="A9" s="12">
        <v>7</v>
      </c>
      <c r="B9" s="12" t="s">
        <v>1370</v>
      </c>
      <c r="C9" s="12" t="s">
        <v>1371</v>
      </c>
      <c r="D9" s="12" t="s">
        <v>1374</v>
      </c>
      <c r="E9" t="str">
        <f>VLOOKUP(MID(D9,1,2),字库代码!B:J,9,TRUE)&amp;VLOOKUP(MID(D9,4,2),字库代码!B:J,9,TRUE)</f>
        <v>获得基地</v>
      </c>
      <c r="F9" s="12" t="s">
        <v>1375</v>
      </c>
      <c r="G9" s="12" t="s">
        <v>1373</v>
      </c>
      <c r="H9" s="12" t="s">
        <v>1352</v>
      </c>
    </row>
    <row r="10" spans="8:8">
      <c r="H10" t="s">
        <v>1352</v>
      </c>
    </row>
    <row r="11" spans="2:8">
      <c r="B11" t="s">
        <v>1376</v>
      </c>
      <c r="G11" t="s">
        <v>1377</v>
      </c>
      <c r="H11" t="s">
        <v>1352</v>
      </c>
    </row>
    <row r="12" spans="2:8">
      <c r="B12" t="s">
        <v>1378</v>
      </c>
      <c r="G12" t="s">
        <v>1379</v>
      </c>
      <c r="H12" t="s">
        <v>1352</v>
      </c>
    </row>
    <row r="13" spans="2:8">
      <c r="B13" t="s">
        <v>1380</v>
      </c>
      <c r="G13" t="s">
        <v>1380</v>
      </c>
      <c r="H13" t="s">
        <v>1352</v>
      </c>
    </row>
    <row r="14" spans="8:8">
      <c r="H14" t="s">
        <v>1352</v>
      </c>
    </row>
    <row r="15" s="30" customFormat="1" spans="1:8">
      <c r="A15" s="30">
        <v>8</v>
      </c>
      <c r="B15" s="30" t="s">
        <v>1381</v>
      </c>
      <c r="C15" s="30" t="s">
        <v>1382</v>
      </c>
      <c r="D15" s="30" t="s">
        <v>1383</v>
      </c>
      <c r="E15" t="str">
        <f>VLOOKUP(MID(D15,1,2),字库代码!B:D,3,TRUE)</f>
        <v>营救</v>
      </c>
      <c r="F15" s="30">
        <v>1</v>
      </c>
      <c r="G15" s="30" t="s">
        <v>1384</v>
      </c>
      <c r="H15" s="30" t="s">
        <v>1352</v>
      </c>
    </row>
    <row r="16" s="30" customFormat="1" spans="1:8">
      <c r="A16" s="30">
        <v>9</v>
      </c>
      <c r="B16" s="30" t="s">
        <v>1385</v>
      </c>
      <c r="C16" s="30" t="s">
        <v>1386</v>
      </c>
      <c r="D16" s="30" t="s">
        <v>1387</v>
      </c>
      <c r="E16" t="str">
        <f>VLOOKUP(MID(D16,1,2),字库代码!B:D,3,TRUE)&amp;VLOOKUP(MID(D16,4,2),字库代码!B:D,3,TRUE)&amp;VLOOKUP(MID(D16,7,2),字库代码!B:D,3,TRUE)</f>
        <v>让爱因斯坦搭乘直升机撤离</v>
      </c>
      <c r="F16" s="30">
        <v>1</v>
      </c>
      <c r="G16" s="30" t="s">
        <v>1388</v>
      </c>
      <c r="H16" s="30" t="s">
        <v>1352</v>
      </c>
    </row>
    <row r="17" s="30" customFormat="1" spans="1:8">
      <c r="A17" s="30">
        <v>10</v>
      </c>
      <c r="B17" s="30" t="s">
        <v>1389</v>
      </c>
      <c r="C17" s="30" t="s">
        <v>1390</v>
      </c>
      <c r="D17" s="30" t="s">
        <v>496</v>
      </c>
      <c r="E17" t="str">
        <f>VLOOKUP(MID(D17,1,2),字库代码!B:D,3,TRUE)</f>
        <v>为车队清除障碍</v>
      </c>
      <c r="F17" s="30">
        <v>2</v>
      </c>
      <c r="G17" s="30" t="s">
        <v>1391</v>
      </c>
      <c r="H17" s="30" t="s">
        <v>1352</v>
      </c>
    </row>
    <row r="18" s="30" customFormat="1" spans="1:8">
      <c r="A18" s="30">
        <v>11</v>
      </c>
      <c r="B18" s="30" t="s">
        <v>1392</v>
      </c>
      <c r="C18" s="30" t="s">
        <v>1393</v>
      </c>
      <c r="D18" s="30" t="s">
        <v>1394</v>
      </c>
      <c r="E18" t="str">
        <f>VLOOKUP(MID(D18,1,2),字库代码!B:D,3,TRUE)&amp;VLOOKUP(MID(D18,4,2),字库代码!B:D,3,TRUE)</f>
        <v>时间不多了!</v>
      </c>
      <c r="F18" s="30">
        <v>2</v>
      </c>
      <c r="G18" s="30" t="s">
        <v>1395</v>
      </c>
      <c r="H18" s="30" t="s">
        <v>1352</v>
      </c>
    </row>
    <row r="19" s="30" customFormat="1" spans="1:8">
      <c r="A19" s="30">
        <v>12</v>
      </c>
      <c r="B19" s="30" t="s">
        <v>1396</v>
      </c>
      <c r="C19" s="30" t="s">
        <v>1397</v>
      </c>
      <c r="D19" s="30" t="s">
        <v>391</v>
      </c>
      <c r="E19" t="str">
        <f>VLOOKUP(MID(D19,1,2),字库代码!B:D,3,TRUE)</f>
        <v>车队抵达</v>
      </c>
      <c r="F19" s="30">
        <v>2</v>
      </c>
      <c r="G19" s="30" t="s">
        <v>1398</v>
      </c>
      <c r="H19" s="30" t="s">
        <v>1352</v>
      </c>
    </row>
    <row r="20" s="30" customFormat="1" spans="1:8">
      <c r="A20" s="30">
        <v>13</v>
      </c>
      <c r="B20" s="30" t="s">
        <v>1399</v>
      </c>
      <c r="C20" s="30" t="s">
        <v>1400</v>
      </c>
      <c r="D20" s="30" t="s">
        <v>490</v>
      </c>
      <c r="E20" t="str">
        <f>VLOOKUP(MID(D20,1,2),字库代码!B:D,3,TRUE)</f>
        <v>破坏所有桥梁,以阻止他们</v>
      </c>
      <c r="F20" s="30">
        <v>3</v>
      </c>
      <c r="G20" s="30" t="s">
        <v>1401</v>
      </c>
      <c r="H20" s="30" t="s">
        <v>1352</v>
      </c>
    </row>
    <row r="21" s="30" customFormat="1" spans="1:8">
      <c r="A21" s="30">
        <v>14</v>
      </c>
      <c r="B21" s="30" t="s">
        <v>1402</v>
      </c>
      <c r="C21" s="30" t="s">
        <v>1403</v>
      </c>
      <c r="D21" s="30" t="s">
        <v>1404</v>
      </c>
      <c r="E21" t="str">
        <f>VLOOKUP(MID(D21,1,2),字库代码!B:D,3,TRUE)&amp;VLOOKUP(MID(D21,4,2),字库代码!B:D,3,TRUE)&amp;VLOOKUP(MID(D21,7,2),字库代码!B:D,3,TRUE)&amp;VLOOKUP(MID(D21,10,2),字库代码!B:D,3,TRUE)</f>
        <v>让间谍潜入兵工厂</v>
      </c>
      <c r="F21" s="30">
        <v>5</v>
      </c>
      <c r="G21" s="30" t="s">
        <v>1405</v>
      </c>
      <c r="H21" s="30" t="s">
        <v>1352</v>
      </c>
    </row>
    <row r="22" s="30" customFormat="1" spans="1:8">
      <c r="A22" s="30">
        <v>15</v>
      </c>
      <c r="B22" s="30" t="s">
        <v>1406</v>
      </c>
      <c r="C22" s="30" t="s">
        <v>1407</v>
      </c>
      <c r="D22" s="30" t="s">
        <v>1408</v>
      </c>
      <c r="E22" t="str">
        <f>VLOOKUP(MID(D22,1,2),字库代码!B:D,3,TRUE)&amp;VLOOKUP(MID(D22,4,2),字库代码!B:D,3,TRUE)</f>
        <v>摧毁防空导弹</v>
      </c>
      <c r="F22" s="30">
        <v>5</v>
      </c>
      <c r="G22" s="30" t="s">
        <v>1409</v>
      </c>
      <c r="H22" s="30" t="s">
        <v>1352</v>
      </c>
    </row>
    <row r="23" s="30" customFormat="1" spans="1:8">
      <c r="A23" s="30">
        <v>16</v>
      </c>
      <c r="B23" s="30" t="s">
        <v>1410</v>
      </c>
      <c r="C23" s="30" t="s">
        <v>1411</v>
      </c>
      <c r="D23" s="30" t="s">
        <v>1412</v>
      </c>
      <c r="E23" t="str">
        <f>VLOOKUP(MID(D23,1,2),字库代码!B:D,3,TRUE)&amp;VLOOKUP(MID(D23,4,2),字库代码!B:D,3,TRUE)&amp;VLOOKUP(MID(D23,7,2),字库代码!B:D,3,TRUE)</f>
        <v>让谭雅搭乘直升机撤离</v>
      </c>
      <c r="F23" s="30">
        <v>5</v>
      </c>
      <c r="G23" s="30" t="s">
        <v>1413</v>
      </c>
      <c r="H23" s="30" t="s">
        <v>1352</v>
      </c>
    </row>
    <row r="24" s="30" customFormat="1" spans="1:8">
      <c r="A24" s="30">
        <v>17</v>
      </c>
      <c r="B24" s="30" t="s">
        <v>1414</v>
      </c>
      <c r="C24" s="30" t="s">
        <v>1415</v>
      </c>
      <c r="D24" s="30" t="s">
        <v>1416</v>
      </c>
      <c r="E24" t="str">
        <f>VLOOKUP(MID(D24,1,2),字库代码!B:D,3,TRUE)&amp;VLOOKUP(MID(D24,4,2),字库代码!B:D,3,TRUE)</f>
        <v>占领雷达站</v>
      </c>
      <c r="F24" s="30" t="s">
        <v>1417</v>
      </c>
      <c r="G24" s="30" t="s">
        <v>1418</v>
      </c>
      <c r="H24" s="30" t="s">
        <v>1352</v>
      </c>
    </row>
    <row r="25" s="30" customFormat="1" spans="1:8">
      <c r="A25" s="30">
        <v>18</v>
      </c>
      <c r="B25" s="30" t="s">
        <v>1419</v>
      </c>
      <c r="C25" s="30" t="s">
        <v>1420</v>
      </c>
      <c r="D25" s="30" t="s">
        <v>1421</v>
      </c>
      <c r="E25" t="str">
        <f>VLOOKUP(MID(D25,1,2),字库代码!B:D,3,TRUE)&amp;VLOOKUP(MID(D25,4,2),字库代码!B:D,3,TRUE)</f>
        <v>摧毁潜艇坞</v>
      </c>
      <c r="F25" s="30">
        <v>7</v>
      </c>
      <c r="G25" s="30" t="s">
        <v>1422</v>
      </c>
      <c r="H25" s="30" t="s">
        <v>1352</v>
      </c>
    </row>
    <row r="26" s="30" customFormat="1" spans="1:8">
      <c r="A26" s="30">
        <v>19</v>
      </c>
      <c r="B26" s="30" t="s">
        <v>1423</v>
      </c>
      <c r="C26" s="30" t="s">
        <v>1424</v>
      </c>
      <c r="D26" s="30" t="s">
        <v>440</v>
      </c>
      <c r="E26" t="str">
        <f>VLOOKUP(MID(D26,1,2),字库代码!B:D,3,TRUE)</f>
        <v>保持时空传送器在线</v>
      </c>
      <c r="F26" s="30">
        <v>8</v>
      </c>
      <c r="G26" s="30" t="s">
        <v>1425</v>
      </c>
      <c r="H26" s="30" t="s">
        <v>1352</v>
      </c>
    </row>
    <row r="27" s="30" customFormat="1" spans="1:8">
      <c r="A27" s="30">
        <v>20</v>
      </c>
      <c r="B27" s="30" t="s">
        <v>1426</v>
      </c>
      <c r="C27" s="30" t="s">
        <v>1427</v>
      </c>
      <c r="D27" s="30" t="s">
        <v>1428</v>
      </c>
      <c r="E27" t="str">
        <f>VLOOKUP(MID(D27,1,2),字库代码!B:D,3,TRUE)&amp;VLOOKUP(MID(D27,4,2),字库代码!B:D,3,TRUE)</f>
        <v>恢复电力</v>
      </c>
      <c r="F27" s="30">
        <v>8</v>
      </c>
      <c r="G27" s="30" t="s">
        <v>1429</v>
      </c>
      <c r="H27" s="30" t="s">
        <v>1352</v>
      </c>
    </row>
    <row r="28" s="30" customFormat="1" spans="1:8">
      <c r="A28" s="30">
        <v>21</v>
      </c>
      <c r="B28" s="30" t="s">
        <v>1430</v>
      </c>
      <c r="C28" s="30" t="s">
        <v>1431</v>
      </c>
      <c r="D28" s="30" t="s">
        <v>1432</v>
      </c>
      <c r="E28" t="str">
        <f>VLOOKUP(MID(D28,1,2),字库代码!B:D,3,TRUE)&amp;VLOOKUP(MID(D28,4,2),字库代码!B:D,3,TRUE)&amp;VLOOKUP(MID(D28,7,2),字库代码!B:D,3,TRUE)&amp;VLOOKUP(MID(D28,10,2),字库代码!B:D,3,TRUE)&amp;VLOOKUP(MID(D28,13,2),字库代码!B:D,3,TRUE)</f>
        <v>让间谍潜入指挥中心</v>
      </c>
      <c r="F28" s="30">
        <v>9</v>
      </c>
      <c r="G28" s="30" t="s">
        <v>1433</v>
      </c>
      <c r="H28" s="30" t="s">
        <v>1352</v>
      </c>
    </row>
    <row r="29" s="30" customFormat="1" spans="1:8">
      <c r="A29" s="30">
        <v>22</v>
      </c>
      <c r="B29" s="30" t="s">
        <v>1434</v>
      </c>
      <c r="C29" s="30" t="s">
        <v>1435</v>
      </c>
      <c r="D29" s="30" t="s">
        <v>1436</v>
      </c>
      <c r="E29" t="str">
        <f>VLOOKUP(MID(D29,1,2),字库代码!B:D,3,TRUE)&amp;VLOOKUP(MID(D29,4,2),字库代码!B:D,3,TRUE)</f>
        <v>将科西金带回基地</v>
      </c>
      <c r="F29" s="30">
        <v>9</v>
      </c>
      <c r="G29" s="30" t="s">
        <v>1437</v>
      </c>
      <c r="H29" s="30" t="s">
        <v>1352</v>
      </c>
    </row>
    <row r="30" spans="1:8">
      <c r="A30">
        <v>23</v>
      </c>
      <c r="B30" t="s">
        <v>1438</v>
      </c>
      <c r="G30" t="s">
        <v>1439</v>
      </c>
      <c r="H30" t="s">
        <v>1352</v>
      </c>
    </row>
    <row r="31" spans="1:8">
      <c r="A31">
        <v>24</v>
      </c>
      <c r="B31" t="s">
        <v>1440</v>
      </c>
      <c r="G31" t="s">
        <v>1441</v>
      </c>
      <c r="H31" t="s">
        <v>1352</v>
      </c>
    </row>
    <row r="32" s="30" customFormat="1" spans="1:8">
      <c r="A32" s="30">
        <v>25</v>
      </c>
      <c r="B32" s="30" t="s">
        <v>1442</v>
      </c>
      <c r="C32" s="30" t="s">
        <v>1443</v>
      </c>
      <c r="D32" s="30" t="s">
        <v>1444</v>
      </c>
      <c r="E32" t="str">
        <f>VLOOKUP(MID(D32,1,2),字库代码!B:D,3,TRUE)&amp;VLOOKUP(MID(D32,4,2),字库代码!B:D,3,TRUE)&amp;VLOOKUP(MID(D32,7,2),字库代码!B:D,3,TRUE)&amp;VLOOKUP(MID(D32,10,2),字库代码!B:D,3,TRUE)&amp;VLOOKUP(MID(D32,13,2),字库代码!B:D,3,TRUE)</f>
        <v>让工程师控制电脑</v>
      </c>
      <c r="F32" s="30" t="s">
        <v>1445</v>
      </c>
      <c r="G32" s="30" t="s">
        <v>1446</v>
      </c>
      <c r="H32" s="30" t="s">
        <v>1352</v>
      </c>
    </row>
    <row r="33" s="30" customFormat="1" spans="1:8">
      <c r="A33" s="30">
        <v>26</v>
      </c>
      <c r="B33" s="30" t="s">
        <v>1447</v>
      </c>
      <c r="C33" s="30" t="s">
        <v>1448</v>
      </c>
      <c r="D33" s="30" t="s">
        <v>478</v>
      </c>
      <c r="E33" t="str">
        <f>VLOOKUP(MID(D33,1,2),字库代码!B:D,3,TRUE)</f>
        <v>清除海上通道</v>
      </c>
      <c r="F33" s="30" t="s">
        <v>1449</v>
      </c>
      <c r="G33" s="30" t="s">
        <v>1450</v>
      </c>
      <c r="H33" s="30" t="s">
        <v>1352</v>
      </c>
    </row>
    <row r="34" s="30" customFormat="1" spans="1:8">
      <c r="A34" s="30">
        <v>27</v>
      </c>
      <c r="B34" s="30" t="s">
        <v>1451</v>
      </c>
      <c r="C34" s="30" t="s">
        <v>1452</v>
      </c>
      <c r="D34" s="30" t="s">
        <v>1453</v>
      </c>
      <c r="E34" s="30" t="str">
        <f>VLOOKUP(MID(D34,1,2),字库代码!B:D,3,TRUE)&amp;VLOOKUP(MID(D34,4,2),字库代码!B:D,3,TRUE)&amp;VLOOKUP(MID(D34,7,2),字库代码!B:D,3,TRUE)&amp;VLOOKUP(MID(D34,10,2),字库代码!B:D,3,TRUE)&amp;VLOOKUP(MID(D34,13,2),字库代码!B:D,3,TRUE)</f>
        <v>占领全部科技中心</v>
      </c>
      <c r="G34" s="30" t="s">
        <v>1454</v>
      </c>
      <c r="H34" s="30" t="s">
        <v>1352</v>
      </c>
    </row>
    <row r="35" s="30" customFormat="1" spans="1:8">
      <c r="A35" s="30">
        <v>28</v>
      </c>
      <c r="B35" s="30" t="s">
        <v>1455</v>
      </c>
      <c r="C35" s="30" t="s">
        <v>1456</v>
      </c>
      <c r="D35" s="30" t="s">
        <v>1457</v>
      </c>
      <c r="E35" s="30" t="str">
        <f>VLOOKUP(MID(D35,1,2),字库代码!B:D,3,TRUE)&amp;VLOOKUP(MID(D35,4,2),字库代码!B:D,3,TRUE)</f>
        <v>摧毁铁幕</v>
      </c>
      <c r="G35" s="30" t="s">
        <v>1456</v>
      </c>
      <c r="H35" s="30" t="s">
        <v>1352</v>
      </c>
    </row>
    <row r="36" s="30" customFormat="1" spans="1:8">
      <c r="A36" s="30">
        <v>29</v>
      </c>
      <c r="B36" s="30" t="s">
        <v>1458</v>
      </c>
      <c r="C36" s="30" t="s">
        <v>1443</v>
      </c>
      <c r="D36" s="30" t="s">
        <v>1444</v>
      </c>
      <c r="E36" s="30" t="str">
        <f>VLOOKUP(MID(D36,1,2),字库代码!B:D,3,TRUE)&amp;VLOOKUP(MID(D36,4,2),字库代码!B:D,3,TRUE)&amp;VLOOKUP(MID(D36,7,2),字库代码!B:D,3,TRUE)&amp;VLOOKUP(MID(D36,10,2),字库代码!B:D,3,TRUE)&amp;VLOOKUP(MID(D36,13,2),字库代码!B:D,3,TRUE)</f>
        <v>让工程师控制电脑</v>
      </c>
      <c r="G36" s="30" t="s">
        <v>1459</v>
      </c>
      <c r="H36" s="30" t="s">
        <v>1352</v>
      </c>
    </row>
    <row r="37" s="30" customFormat="1" spans="1:8">
      <c r="A37" s="30">
        <v>30</v>
      </c>
      <c r="B37" s="30" t="s">
        <v>1460</v>
      </c>
      <c r="D37" s="30" t="s">
        <v>1461</v>
      </c>
      <c r="E37" s="30" t="str">
        <f>VLOOKUP(MID(D37,1,2),字库代码!B:D,3,TRUE)&amp;VLOOKUP(MID(D37,4,2),字库代码!B:D,3,TRUE)&amp;VLOOKUP(MID(D37,7,2),字库代码!B:D,3,TRUE)</f>
        <v>摧毁全部发电机</v>
      </c>
      <c r="F37" s="30" t="s">
        <v>1462</v>
      </c>
      <c r="G37" s="30" t="s">
        <v>1463</v>
      </c>
      <c r="H37" s="30" t="s">
        <v>1352</v>
      </c>
    </row>
    <row r="38" spans="1:8">
      <c r="A38">
        <v>31</v>
      </c>
      <c r="B38" t="s">
        <v>1464</v>
      </c>
      <c r="E38" t="e">
        <f>VLOOKUP(MID(D38,1,2),字库代码!B:D,3,TRUE)</f>
        <v>#N/A</v>
      </c>
      <c r="G38" t="s">
        <v>1465</v>
      </c>
      <c r="H38" t="s">
        <v>1352</v>
      </c>
    </row>
    <row r="39" s="30" customFormat="1" spans="1:8">
      <c r="A39" s="30">
        <v>32</v>
      </c>
      <c r="B39" s="30" t="s">
        <v>1466</v>
      </c>
      <c r="C39" s="30" t="s">
        <v>1467</v>
      </c>
      <c r="D39" s="30" t="s">
        <v>1468</v>
      </c>
      <c r="E39" s="30" t="str">
        <f>VLOOKUP(MID(D39,1,2),字库代码!B:D,3,TRUE)&amp;VLOOKUP(MID(D39,4,2),字库代码!B:D,3,TRUE)&amp;VLOOKUP(MID(D39,7,2),字库代码!B:D,3,TRUE)</f>
        <v>防御塔已摧毁</v>
      </c>
      <c r="F39" s="30" t="s">
        <v>1462</v>
      </c>
      <c r="G39" s="30" t="s">
        <v>1469</v>
      </c>
      <c r="H39" s="30" t="s">
        <v>1352</v>
      </c>
    </row>
    <row r="40" s="12" customFormat="1" spans="1:6">
      <c r="A40" s="12">
        <v>32</v>
      </c>
      <c r="B40" s="12" t="s">
        <v>1466</v>
      </c>
      <c r="D40" s="12" t="s">
        <v>1470</v>
      </c>
      <c r="E40" t="str">
        <f>VLOOKUP(MID(D40,1,2),字库代码!B:J,9,TRUE)&amp;VLOOKUP(MID(D40,4,2),字库代码!B:J,9,TRUE)&amp;VLOOKUP(MID(D40,7,2),字库代码!B:J,9,TRUE)</f>
        <v>防御塔被摧毁</v>
      </c>
      <c r="F40" s="12" t="s">
        <v>1471</v>
      </c>
    </row>
    <row r="41" spans="1:8">
      <c r="A41">
        <v>33</v>
      </c>
      <c r="B41" t="s">
        <v>1472</v>
      </c>
      <c r="E41" t="e">
        <f>VLOOKUP(MID(D41,1,2),字库代码!B:D,3,TRUE)</f>
        <v>#N/A</v>
      </c>
      <c r="G41" t="s">
        <v>1473</v>
      </c>
      <c r="H41" t="s">
        <v>1352</v>
      </c>
    </row>
    <row r="42" s="31" customFormat="1" spans="1:8">
      <c r="A42" s="31">
        <v>34</v>
      </c>
      <c r="B42" s="31" t="s">
        <v>1474</v>
      </c>
      <c r="C42" s="31" t="s">
        <v>1475</v>
      </c>
      <c r="D42" s="31" t="s">
        <v>1476</v>
      </c>
      <c r="E42" s="31" t="str">
        <f>VLOOKUP(MID(D42,1,2),字库代码!B:E,4,TRUE)</f>
        <v>消灭民兵和村镇</v>
      </c>
      <c r="G42" s="31" t="s">
        <v>1477</v>
      </c>
      <c r="H42" s="31" t="s">
        <v>1352</v>
      </c>
    </row>
    <row r="43" s="27" customFormat="1" spans="1:8">
      <c r="A43" s="27">
        <v>35</v>
      </c>
      <c r="B43" s="27" t="s">
        <v>1478</v>
      </c>
      <c r="C43" s="27" t="s">
        <v>1479</v>
      </c>
      <c r="D43" s="27" t="s">
        <v>1480</v>
      </c>
      <c r="E43" s="27" t="str">
        <f>VLOOKUP(MID(D43,1,2),字库代码!B:E,4,TRUE)&amp;VLOOKUP(MID(D43,4,2),字库代码!B:E,4,TRUE)</f>
        <v>占领哈尔基斯岛</v>
      </c>
      <c r="G43" s="27" t="s">
        <v>1481</v>
      </c>
      <c r="H43" s="27" t="s">
        <v>1352</v>
      </c>
    </row>
    <row r="44" s="27" customFormat="1" spans="1:8">
      <c r="A44" s="27">
        <v>36</v>
      </c>
      <c r="B44" s="27" t="s">
        <v>1482</v>
      </c>
      <c r="D44" s="27" t="s">
        <v>1483</v>
      </c>
      <c r="E44" s="27" t="str">
        <f>VLOOKUP(MID(D44,1,2),字库代码!B:E,4,TRUE)&amp;VLOOKUP(MID(D44,4,2),字库代码!B:E,4,TRUE)&amp;VLOOKUP(MID(D44,7,2),字库代码!B:E,4,TRUE)&amp;VLOOKUP(MID(D44,10,2),字库代码!B:E,4,TRUE)&amp;VLOOKUP(MID(D44,13,2),字库代码!B:E,4,TRUE)</f>
        <v>护送卡车穿过占领区</v>
      </c>
      <c r="F44" s="27" t="s">
        <v>1484</v>
      </c>
      <c r="G44" s="27" t="s">
        <v>1485</v>
      </c>
      <c r="H44" s="27" t="s">
        <v>1352</v>
      </c>
    </row>
    <row r="45" s="27" customFormat="1" spans="1:8">
      <c r="A45" s="27">
        <v>37</v>
      </c>
      <c r="B45" s="27" t="s">
        <v>1486</v>
      </c>
      <c r="C45" s="27" t="s">
        <v>1487</v>
      </c>
      <c r="D45" s="27" t="s">
        <v>1488</v>
      </c>
      <c r="E45" s="31" t="str">
        <f>VLOOKUP(MID(D45,1,2),字库代码!B:E,4,TRUE)&amp;VLOOKUP(MID(D45,4,2),字库代码!B:E,4,TRUE)</f>
        <v>快跑!</v>
      </c>
      <c r="F45" s="27" t="s">
        <v>1489</v>
      </c>
      <c r="G45" s="27" t="s">
        <v>1490</v>
      </c>
      <c r="H45" s="27" t="s">
        <v>1352</v>
      </c>
    </row>
    <row r="46" spans="1:8">
      <c r="A46">
        <v>38</v>
      </c>
      <c r="B46" t="s">
        <v>1491</v>
      </c>
      <c r="E46" t="e">
        <f>VLOOKUP(MID(D46,1,2),字库代码!B:D,3,TRUE)</f>
        <v>#N/A</v>
      </c>
      <c r="G46" t="s">
        <v>1492</v>
      </c>
      <c r="H46" t="s">
        <v>1352</v>
      </c>
    </row>
    <row r="47" spans="1:8">
      <c r="A47">
        <v>39</v>
      </c>
      <c r="B47" t="s">
        <v>1493</v>
      </c>
      <c r="E47" t="e">
        <f>VLOOKUP(MID(D47,1,2),字库代码!B:D,3,TRUE)</f>
        <v>#N/A</v>
      </c>
      <c r="G47" t="s">
        <v>1494</v>
      </c>
      <c r="H47" t="s">
        <v>1352</v>
      </c>
    </row>
    <row r="48" s="27" customFormat="1" spans="1:8">
      <c r="A48" s="27">
        <v>40</v>
      </c>
      <c r="B48" s="27" t="s">
        <v>1495</v>
      </c>
      <c r="D48" s="27" t="s">
        <v>1496</v>
      </c>
      <c r="E48" s="31" t="str">
        <f>VLOOKUP(MID(D48,1,2),字库代码!B:E,4,TRUE)&amp;VLOOKUP(MID(D48,4,2),字库代码!B:E,4,TRUE)</f>
        <v>杀掉间谍</v>
      </c>
      <c r="G48" s="27" t="s">
        <v>1497</v>
      </c>
      <c r="H48" s="27" t="s">
        <v>1352</v>
      </c>
    </row>
    <row r="49" s="27" customFormat="1" spans="1:8">
      <c r="A49" s="27">
        <v>41</v>
      </c>
      <c r="B49" s="27" t="s">
        <v>1498</v>
      </c>
      <c r="C49" s="27" t="s">
        <v>1499</v>
      </c>
      <c r="D49" s="27" t="s">
        <v>1500</v>
      </c>
      <c r="E49" s="31" t="str">
        <f>VLOOKUP(MID(D49,1,2),字库代码!B:E,4,TRUE)&amp;VLOOKUP(MID(D49,4,2),字库代码!B:E,4,TRUE)&amp;VLOOKUP(MID(D49,7,2),字库代码!B:E,4,TRUE)&amp;VLOOKUP(MID(D49,10,2),字库代码!B:E,4,TRUE)</f>
        <v>破坏盟军通讯</v>
      </c>
      <c r="G49" s="27" t="s">
        <v>1501</v>
      </c>
      <c r="H49" s="27" t="s">
        <v>1352</v>
      </c>
    </row>
    <row r="50" s="27" customFormat="1" spans="1:8">
      <c r="A50" s="27">
        <v>42</v>
      </c>
      <c r="B50" s="27" t="s">
        <v>1502</v>
      </c>
      <c r="C50" s="1" t="s">
        <v>1503</v>
      </c>
      <c r="D50" s="27" t="s">
        <v>1504</v>
      </c>
      <c r="E50" s="31" t="str">
        <f>VLOOKUP(MID(D50,1,2),字库代码!B:E,4,TRUE)&amp;VLOOKUP(MID(D50,4,2),字库代码!B:E,4,TRUE)&amp;VLOOKUP(MID(D50,7,2),字库代码!B:E,4,TRUE)&amp;VLOOKUP(MID(D50,10,2),字库代码!B:E,4,TRUE)</f>
        <v>护送卡车到对岸</v>
      </c>
      <c r="F50" s="27" t="s">
        <v>1505</v>
      </c>
      <c r="G50" s="27" t="s">
        <v>1506</v>
      </c>
      <c r="H50" s="27" t="s">
        <v>1352</v>
      </c>
    </row>
    <row r="51" s="27" customFormat="1" spans="1:8">
      <c r="A51" s="27">
        <v>43</v>
      </c>
      <c r="B51" s="27" t="s">
        <v>1507</v>
      </c>
      <c r="C51" s="27" t="s">
        <v>1508</v>
      </c>
      <c r="D51" s="27" t="s">
        <v>1509</v>
      </c>
      <c r="E51" s="27" t="str">
        <f>VLOOKUP(MID(D51,1,2),字库代码!B:E,4,TRUE)&amp;VLOOKUP(MID(D51,4,2),字库代码!B:E,4,TRUE)&amp;VLOOKUP(MID(D51,7,2),字库代码!B:E,4,TRUE)&amp;VLOOKUP(MID(D51,10,2),字库代码!B:E,4,TRUE)&amp;VLOOKUP(MID(D51,13,2),字库代码!B:E,4,TRUE)</f>
        <v>让工程师去冷却站!</v>
      </c>
      <c r="F51" s="27" t="s">
        <v>1489</v>
      </c>
      <c r="G51" s="27" t="s">
        <v>1510</v>
      </c>
      <c r="H51" s="27" t="s">
        <v>1352</v>
      </c>
    </row>
    <row r="52" s="27" customFormat="1" spans="1:8">
      <c r="A52" s="27">
        <v>44</v>
      </c>
      <c r="B52" s="27" t="s">
        <v>1511</v>
      </c>
      <c r="C52" s="27" t="s">
        <v>1512</v>
      </c>
      <c r="D52" s="27" t="s">
        <v>1513</v>
      </c>
      <c r="E52" s="27" t="str">
        <f>VLOOKUP(MID(D52,1,2),字库代码!B:E,4,TRUE)&amp;VLOOKUP(MID(D52,4,2),字库代码!B:E,4,TRUE)&amp;VLOOKUP(MID(D52,7,2),字库代码!B:E,4,TRUE)&amp;VLOOKUP(MID(D52,10,2),字库代码!B:E,4,TRUE)&amp;VLOOKUP(MID(D52,13,2),字库代码!B:E,4,TRUE)</f>
        <v>用主控终端关闭反应堆核心</v>
      </c>
      <c r="F52" s="27" t="s">
        <v>1489</v>
      </c>
      <c r="G52" s="27" t="s">
        <v>1514</v>
      </c>
      <c r="H52" s="27" t="s">
        <v>1352</v>
      </c>
    </row>
    <row r="53" spans="1:8">
      <c r="A53">
        <v>45</v>
      </c>
      <c r="B53" t="s">
        <v>1515</v>
      </c>
      <c r="G53" t="s">
        <v>1516</v>
      </c>
      <c r="H53" t="s">
        <v>1352</v>
      </c>
    </row>
    <row r="54" s="27" customFormat="1" spans="1:8">
      <c r="A54" s="27">
        <v>46</v>
      </c>
      <c r="B54" s="27" t="s">
        <v>1517</v>
      </c>
      <c r="D54" s="27" t="s">
        <v>1518</v>
      </c>
      <c r="E54" s="27" t="str">
        <f>VLOOKUP(MID(D54,1,2),字库代码!B:E,4,TRUE)&amp;VLOOKUP(MID(D54,4,2),字库代码!B:E,4,TRUE)</f>
        <v>破坏卡车</v>
      </c>
      <c r="G54" s="27" t="s">
        <v>1519</v>
      </c>
      <c r="H54" s="27" t="s">
        <v>1352</v>
      </c>
    </row>
    <row r="55" s="27" customFormat="1" spans="1:8">
      <c r="A55" s="27">
        <v>47</v>
      </c>
      <c r="B55" s="27" t="s">
        <v>1520</v>
      </c>
      <c r="C55" s="27" t="s">
        <v>1521</v>
      </c>
      <c r="D55" s="27" t="s">
        <v>1522</v>
      </c>
      <c r="E55" s="27" t="str">
        <f>VLOOKUP(MID(D55,1,2),字库代码!B:E,4,TRUE)&amp;VLOOKUP(MID(D55,4,2),字库代码!B:E,4,TRUE)&amp;VLOOKUP(MID(D55,7,2),字库代码!B:E,4,TRUE)&amp;VLOOKUP(MID(D55,10,2),字库代码!B:E,4,TRUE)&amp;VLOOKUP(MID(D55,13,2),字库代码!B:E,4,TRUE)</f>
        <v>摧毁盟军海军基地</v>
      </c>
      <c r="F55" s="27" t="s">
        <v>1523</v>
      </c>
      <c r="G55" s="27" t="s">
        <v>1521</v>
      </c>
      <c r="H55" s="27" t="s">
        <v>1352</v>
      </c>
    </row>
    <row r="56" spans="1:8">
      <c r="A56">
        <v>48</v>
      </c>
      <c r="B56" t="s">
        <v>1524</v>
      </c>
      <c r="G56" t="s">
        <v>1525</v>
      </c>
      <c r="H56" t="s">
        <v>1352</v>
      </c>
    </row>
    <row r="57" spans="1:8">
      <c r="A57">
        <v>49</v>
      </c>
      <c r="B57" t="s">
        <v>1526</v>
      </c>
      <c r="G57" t="s">
        <v>1527</v>
      </c>
      <c r="H57" t="s">
        <v>1352</v>
      </c>
    </row>
    <row r="58" s="30" customFormat="1" spans="1:8">
      <c r="A58" s="30">
        <v>50</v>
      </c>
      <c r="B58" s="30" t="s">
        <v>1528</v>
      </c>
      <c r="C58" s="30" t="s">
        <v>1529</v>
      </c>
      <c r="D58" s="30" t="s">
        <v>1530</v>
      </c>
      <c r="E58" t="str">
        <f>VLOOKUP(MID(D58,1,2),字库代码!B:D,3,TRUE)&amp;VLOOKUP(MID(D58,4,2),字库代码!B:D,3,TRUE)&amp;VLOOKUP(MID(D58,7,2),字库代码!B:D,3,TRUE)&amp;VLOOKUP(MID(D58,10,2),字库代码!B:D,3,TRUE)&amp;VLOOKUP(MID(D58,13,2),字库代码!B:D,3,TRUE)</f>
        <v>让间谍潜入科技中心</v>
      </c>
      <c r="G58" s="30" t="s">
        <v>1531</v>
      </c>
      <c r="H58" s="30" t="s">
        <v>1352</v>
      </c>
    </row>
    <row r="59" spans="5:8">
      <c r="E59" t="e">
        <f>VLOOKUP(MID(D59,1,2),字库代码!B:D,3,TRUE)</f>
        <v>#N/A</v>
      </c>
      <c r="H59" t="s">
        <v>1352</v>
      </c>
    </row>
    <row r="60" spans="2:8">
      <c r="B60" t="s">
        <v>1532</v>
      </c>
      <c r="E60" t="e">
        <f>VLOOKUP(MID(D60,1,2),字库代码!B:D,3,TRUE)</f>
        <v>#N/A</v>
      </c>
      <c r="G60" t="s">
        <v>1533</v>
      </c>
      <c r="H60" t="s">
        <v>1352</v>
      </c>
    </row>
    <row r="61" spans="5:8">
      <c r="E61" t="e">
        <f>VLOOKUP(MID(D61,1,2),字库代码!B:D,3,TRUE)</f>
        <v>#N/A</v>
      </c>
      <c r="H61" t="s">
        <v>1352</v>
      </c>
    </row>
    <row r="62" s="30" customFormat="1" spans="1:8">
      <c r="A62" s="30">
        <v>51</v>
      </c>
      <c r="B62" s="30" t="s">
        <v>1534</v>
      </c>
      <c r="C62" s="30" t="s">
        <v>1535</v>
      </c>
      <c r="D62" s="30" t="s">
        <v>1536</v>
      </c>
      <c r="E62" t="str">
        <f>VLOOKUP(MID(D62,1,2),字库代码!B:D,3,TRUE)&amp;VLOOKUP(MID(D62,4,2),字库代码!B:D,3,TRUE)</f>
        <v>爱因斯坦死亡</v>
      </c>
      <c r="F62" s="30">
        <v>1</v>
      </c>
      <c r="G62" s="30" t="s">
        <v>1537</v>
      </c>
      <c r="H62" s="30" t="s">
        <v>1352</v>
      </c>
    </row>
    <row r="63" s="30" customFormat="1" spans="1:8">
      <c r="A63" s="30">
        <v>52</v>
      </c>
      <c r="B63" s="30" t="s">
        <v>1538</v>
      </c>
      <c r="C63" s="30" t="s">
        <v>1539</v>
      </c>
      <c r="D63" s="30" t="s">
        <v>1540</v>
      </c>
      <c r="E63" t="str">
        <f>VLOOKUP(MID(D63,1,2),字库代码!B:D,3,TRUE)&amp;VLOOKUP(MID(D63,4,2),字库代码!B:D,3,TRUE)</f>
        <v>谭雅死亡</v>
      </c>
      <c r="F63" s="30">
        <v>1</v>
      </c>
      <c r="G63" s="30" t="s">
        <v>1541</v>
      </c>
      <c r="H63" s="30" t="s">
        <v>1352</v>
      </c>
    </row>
    <row r="64" spans="1:8">
      <c r="A64">
        <v>53</v>
      </c>
      <c r="B64" t="s">
        <v>1542</v>
      </c>
      <c r="E64" t="e">
        <f>VLOOKUP(MID(D64,1,2),字库代码!B:D,3,TRUE)</f>
        <v>#N/A</v>
      </c>
      <c r="G64" t="s">
        <v>1543</v>
      </c>
      <c r="H64" t="s">
        <v>1352</v>
      </c>
    </row>
    <row r="65" s="27" customFormat="1" spans="1:8">
      <c r="A65" s="27">
        <v>54</v>
      </c>
      <c r="B65" s="27" t="s">
        <v>1544</v>
      </c>
      <c r="C65" s="27" t="s">
        <v>1545</v>
      </c>
      <c r="D65" s="27" t="s">
        <v>1546</v>
      </c>
      <c r="E65" s="27" t="str">
        <f>VLOOKUP(MID(D65,1,2),字库代码!B:E,4,TRUE)&amp;VLOOKUP(MID(D65,4,2),字库代码!B:E,4,TRUE)&amp;VLOOKUP(MID(D65,7,2),字库代码!B:E,4,TRUE)&amp;VLOOKUP(MID(D65,10,2),字库代码!B:E,4,TRUE)</f>
        <v>指挥中心被摧毁</v>
      </c>
      <c r="F65" s="27" t="s">
        <v>1547</v>
      </c>
      <c r="G65" s="27" t="s">
        <v>1545</v>
      </c>
      <c r="H65" s="27" t="s">
        <v>1352</v>
      </c>
    </row>
    <row r="66" spans="1:8">
      <c r="A66">
        <v>55</v>
      </c>
      <c r="B66" t="s">
        <v>1548</v>
      </c>
      <c r="E66" t="e">
        <f>VLOOKUP(MID(D66,1,2),字库代码!B:D,3,TRUE)</f>
        <v>#N/A</v>
      </c>
      <c r="G66" t="s">
        <v>1549</v>
      </c>
      <c r="H66" t="s">
        <v>1352</v>
      </c>
    </row>
    <row r="67" spans="1:8">
      <c r="A67">
        <v>56</v>
      </c>
      <c r="B67" t="s">
        <v>1550</v>
      </c>
      <c r="E67" t="e">
        <f>VLOOKUP(MID(D67,1,2),字库代码!B:D,3,TRUE)</f>
        <v>#N/A</v>
      </c>
      <c r="G67" t="s">
        <v>1551</v>
      </c>
      <c r="H67" t="s">
        <v>1352</v>
      </c>
    </row>
    <row r="68" spans="1:8">
      <c r="A68">
        <v>57</v>
      </c>
      <c r="B68" t="s">
        <v>1552</v>
      </c>
      <c r="E68" t="e">
        <f>VLOOKUP(MID(D68,1,2),字库代码!B:D,3,TRUE)</f>
        <v>#N/A</v>
      </c>
      <c r="G68" t="s">
        <v>1553</v>
      </c>
      <c r="H68" t="s">
        <v>1352</v>
      </c>
    </row>
    <row r="69" spans="1:8">
      <c r="A69">
        <v>58</v>
      </c>
      <c r="B69" t="s">
        <v>1554</v>
      </c>
      <c r="E69" t="e">
        <f>VLOOKUP(MID(D69,1,2),字库代码!B:D,3,TRUE)</f>
        <v>#N/A</v>
      </c>
      <c r="G69" t="s">
        <v>1555</v>
      </c>
      <c r="H69" t="s">
        <v>1352</v>
      </c>
    </row>
    <row r="70" spans="1:8">
      <c r="A70">
        <v>59</v>
      </c>
      <c r="B70" t="s">
        <v>1556</v>
      </c>
      <c r="E70" t="e">
        <f>VLOOKUP(MID(D70,1,2),字库代码!B:D,3,TRUE)</f>
        <v>#N/A</v>
      </c>
      <c r="G70" t="s">
        <v>1557</v>
      </c>
      <c r="H70" t="s">
        <v>1352</v>
      </c>
    </row>
    <row r="71" spans="1:8">
      <c r="A71">
        <v>60</v>
      </c>
      <c r="B71" t="s">
        <v>1558</v>
      </c>
      <c r="D71" t="s">
        <v>1559</v>
      </c>
      <c r="E71" t="str">
        <f>VLOOKUP(MID(D71,1,2),字库代码!B:J,9,TRUE)&amp;VLOOKUP(MID(D71,4,2),字库代码!B:J,9,TRUE)&amp;VLOOKUP(MID(D71,7,2),字库代码!B:J,9,TRUE)&amp;VLOOKUP(MID(D71,10,2),字库代码!B:J,9,TRUE)&amp;VLOOKUP(MID(D71,13,2),字库代码!B:J,9,TRUE)</f>
        <v>间谍被杀掉</v>
      </c>
      <c r="F71" t="s">
        <v>1560</v>
      </c>
      <c r="G71" t="s">
        <v>1561</v>
      </c>
      <c r="H71" t="s">
        <v>1352</v>
      </c>
    </row>
    <row r="72" s="30" customFormat="1" spans="1:8">
      <c r="A72" s="30">
        <v>61</v>
      </c>
      <c r="B72" s="30" t="s">
        <v>1562</v>
      </c>
      <c r="C72" s="30" t="s">
        <v>1563</v>
      </c>
      <c r="D72" s="30" t="s">
        <v>1564</v>
      </c>
      <c r="E72" s="30" t="str">
        <f>VLOOKUP(MID(D72,1,2),字库代码!B:D,3,TRUE)&amp;VLOOKUP(MID(D72,4,2),字库代码!B:D,3,TRUE)</f>
        <v>柯西金死亡</v>
      </c>
      <c r="F72" s="30" t="s">
        <v>1355</v>
      </c>
      <c r="G72" s="30" t="s">
        <v>1565</v>
      </c>
      <c r="H72" s="30" t="s">
        <v>1352</v>
      </c>
    </row>
    <row r="73" spans="1:8">
      <c r="A73">
        <v>62</v>
      </c>
      <c r="B73" t="s">
        <v>1566</v>
      </c>
      <c r="E73" t="e">
        <f>VLOOKUP(MID(D73,1,2),字库代码!B:D,3,TRUE)</f>
        <v>#N/A</v>
      </c>
      <c r="G73" t="s">
        <v>1567</v>
      </c>
      <c r="H73" t="s">
        <v>1352</v>
      </c>
    </row>
    <row r="74" spans="1:8">
      <c r="A74">
        <v>63</v>
      </c>
      <c r="B74" t="s">
        <v>1568</v>
      </c>
      <c r="E74" t="e">
        <f>VLOOKUP(MID(D74,1,2),字库代码!B:D,3,TRUE)</f>
        <v>#N/A</v>
      </c>
      <c r="G74" t="s">
        <v>1569</v>
      </c>
      <c r="H74" t="s">
        <v>1352</v>
      </c>
    </row>
    <row r="75" spans="5:8">
      <c r="E75" t="e">
        <f>VLOOKUP(MID(D75,1,2),字库代码!B:D,3,TRUE)</f>
        <v>#N/A</v>
      </c>
      <c r="H75" t="s">
        <v>1352</v>
      </c>
    </row>
    <row r="76" spans="2:8">
      <c r="B76" t="s">
        <v>1570</v>
      </c>
      <c r="E76" t="e">
        <f>VLOOKUP(MID(D76,1,2),字库代码!B:D,3,TRUE)</f>
        <v>#N/A</v>
      </c>
      <c r="G76" t="s">
        <v>1571</v>
      </c>
      <c r="H76" t="s">
        <v>1352</v>
      </c>
    </row>
    <row r="77" spans="5:8">
      <c r="E77" t="e">
        <f>VLOOKUP(MID(D77,1,2),字库代码!B:D,3,TRUE)</f>
        <v>#N/A</v>
      </c>
      <c r="H77" t="s">
        <v>1352</v>
      </c>
    </row>
    <row r="78" spans="1:8">
      <c r="A78">
        <v>64</v>
      </c>
      <c r="B78" t="s">
        <v>1572</v>
      </c>
      <c r="C78" t="s">
        <v>1573</v>
      </c>
      <c r="D78" t="s">
        <v>1574</v>
      </c>
      <c r="E78" t="str">
        <f>VLOOKUP(MID(D78,1,2),字库代码!B:D,3,TRUE)&amp;VLOOKUP(MID(D78,4,2),字库代码!B:D,3,TRUE)&amp;VLOOKUP(MID(D78,7,2),字库代码!B:D,3,TRUE)&amp;VLOOKUP(MID(D78,10,2),字库代码!B:D,3,TRUE)&amp;VLOOKUP(MID(D78,13,2),字库代码!B:D,3,TRUE)</f>
        <v>发电机已过载</v>
      </c>
      <c r="G78" t="s">
        <v>1575</v>
      </c>
      <c r="H78" t="s">
        <v>1352</v>
      </c>
    </row>
    <row r="79" s="27" customFormat="1" spans="1:8">
      <c r="A79" s="27">
        <v>65</v>
      </c>
      <c r="B79" s="27" t="s">
        <v>1576</v>
      </c>
      <c r="C79" s="27" t="s">
        <v>1577</v>
      </c>
      <c r="D79" s="27" t="s">
        <v>1578</v>
      </c>
      <c r="E79" s="27" t="str">
        <f>VLOOKUP(MID(D79,1,2),字库代码!B:E,4,TRUE)&amp;VLOOKUP(MID(D79,4,2),字库代码!B:E,4,TRUE)</f>
        <v>找到并营救工程师</v>
      </c>
      <c r="F79" s="27" t="s">
        <v>1489</v>
      </c>
      <c r="G79" s="27" t="s">
        <v>1579</v>
      </c>
      <c r="H79" s="27" t="s">
        <v>1352</v>
      </c>
    </row>
    <row r="80" spans="8:8">
      <c r="H80" t="s">
        <v>1352</v>
      </c>
    </row>
    <row r="81" spans="2:8">
      <c r="B81" t="s">
        <v>1580</v>
      </c>
      <c r="G81" t="s">
        <v>1581</v>
      </c>
      <c r="H81" t="s">
        <v>1352</v>
      </c>
    </row>
    <row r="82" spans="8:8">
      <c r="H82" t="s">
        <v>1352</v>
      </c>
    </row>
    <row r="83" spans="1:8">
      <c r="A83">
        <v>66</v>
      </c>
      <c r="B83" t="s">
        <v>1582</v>
      </c>
      <c r="D83" t="s">
        <v>1583</v>
      </c>
      <c r="E83" t="str">
        <f>VLOOKUP(MID(D83,1,2),字库代码!B:J,9,TRUE)&amp;VLOOKUP(MID(D83,4,2),字库代码!B:J,9,TRUE)&amp;VLOOKUP(MID(D83,7,2),字库代码!B:J,9,TRUE)&amp;VLOOKUP(MID(D83,10,2),字库代码!B:J,9,TRUE)&amp;VLOOKUP(MID(D83,13,2),字库代码!B:J,9,TRUE)</f>
        <v>沙林毒气工厂被摧毁</v>
      </c>
      <c r="G83" t="s">
        <v>1584</v>
      </c>
      <c r="H83" t="s">
        <v>1352</v>
      </c>
    </row>
    <row r="84" spans="1:8">
      <c r="A84">
        <v>67</v>
      </c>
      <c r="B84" t="s">
        <v>1585</v>
      </c>
      <c r="D84" t="s">
        <v>1586</v>
      </c>
      <c r="E84" t="str">
        <f>VLOOKUP(MID(D84,1,2),字库代码!B:J,9,TRUE)&amp;VLOOKUP(MID(D84,4,2),字库代码!B:J,9,TRUE)&amp;VLOOKUP(MID(D84,7,2),字库代码!B:J,9,TRUE)&amp;VLOOKUP(MID(D84,10,2),字库代码!B:J,9,TRUE)&amp;VLOOKUP(MID(D84,13,2),字库代码!B:J,9,TRUE)</f>
        <v>平民被攻击</v>
      </c>
      <c r="G84" t="s">
        <v>1587</v>
      </c>
      <c r="H84" t="s">
        <v>1352</v>
      </c>
    </row>
    <row r="85" spans="1:8">
      <c r="A85">
        <v>68</v>
      </c>
      <c r="B85" t="s">
        <v>1588</v>
      </c>
      <c r="D85" t="s">
        <v>1589</v>
      </c>
      <c r="E85" t="str">
        <f>VLOOKUP(MID(D85,1,2),字库代码!B:J,9,TRUE)&amp;VLOOKUP(MID(D85,4,2),字库代码!B:J,9,TRUE)&amp;VLOOKUP(MID(D85,7,2),字库代码!B:J,9,TRUE)&amp;VLOOKUP(MID(D85,10,2),字库代码!B:J,9,TRUE)&amp;VLOOKUP(MID(D85,13,2),字库代码!B:J,9,TRUE)</f>
        <v>平民撤离</v>
      </c>
      <c r="G85" t="s">
        <v>1590</v>
      </c>
      <c r="H85" t="s">
        <v>1352</v>
      </c>
    </row>
    <row r="86" spans="1:8">
      <c r="A86">
        <v>69</v>
      </c>
      <c r="B86" t="s">
        <v>1591</v>
      </c>
      <c r="D86" t="s">
        <v>1592</v>
      </c>
      <c r="E86" t="str">
        <f>VLOOKUP(MID(D86,1,2),字库代码!B:J,9,TRUE)&amp;VLOOKUP(MID(D86,4,2),字库代码!B:J,9,TRUE)&amp;VLOOKUP(MID(D86,7,2),字库代码!B:J,9,TRUE)&amp;VLOOKUP(MID(D86,10,2),字库代码!B:J,9,TRUE)&amp;VLOOKUP(MID(D86,13,2),字库代码!B:J,9,TRUE)</f>
        <v>摧毁发电厂</v>
      </c>
      <c r="F86" t="s">
        <v>1593</v>
      </c>
      <c r="G86" t="s">
        <v>1594</v>
      </c>
      <c r="H86" t="s">
        <v>1352</v>
      </c>
    </row>
    <row r="87" spans="1:8">
      <c r="A87">
        <v>70</v>
      </c>
      <c r="B87" t="s">
        <v>1595</v>
      </c>
      <c r="E87" t="e">
        <f>VLOOKUP(MID(D87,1,2),字库代码!B:J,9,TRUE)&amp;VLOOKUP(MID(D87,4,2),字库代码!B:J,9,TRUE)&amp;VLOOKUP(MID(D87,7,2),字库代码!B:J,9,TRUE)&amp;VLOOKUP(MID(D87,10,2),字库代码!B:J,9,TRUE)&amp;VLOOKUP(MID(D87,13,2),字库代码!B:J,9,TRUE)</f>
        <v>#N/A</v>
      </c>
      <c r="G87" t="s">
        <v>1596</v>
      </c>
      <c r="H87" t="s">
        <v>1352</v>
      </c>
    </row>
    <row r="88" spans="1:8">
      <c r="A88">
        <v>71</v>
      </c>
      <c r="B88" t="s">
        <v>1597</v>
      </c>
      <c r="D88" t="s">
        <v>1598</v>
      </c>
      <c r="E88" t="str">
        <f>VLOOKUP(MID(D88,1,2),字库代码!B:J,9,TRUE)&amp;VLOOKUP(MID(D88,4,2),字库代码!B:J,9,TRUE)&amp;VLOOKUP(MID(D88,7,2),字库代码!B:J,9,TRUE)&amp;VLOOKUP(MID(D88,10,2),字库代码!B:J,9,TRUE)&amp;VLOOKUP(MID(D88,13,2),字库代码!B:J,9,TRUE)</f>
        <v>护送斯塔夫罗斯到达撤离点</v>
      </c>
      <c r="G88" t="s">
        <v>1599</v>
      </c>
      <c r="H88" t="s">
        <v>1352</v>
      </c>
    </row>
    <row r="89" spans="1:8">
      <c r="A89">
        <v>72</v>
      </c>
      <c r="B89" t="s">
        <v>1600</v>
      </c>
      <c r="D89" t="s">
        <v>1598</v>
      </c>
      <c r="E89" t="str">
        <f>VLOOKUP(MID(D89,1,2),字库代码!B:J,9,TRUE)&amp;VLOOKUP(MID(D89,4,2),字库代码!B:J,9,TRUE)&amp;VLOOKUP(MID(D89,7,2),字库代码!B:J,9,TRUE)&amp;VLOOKUP(MID(D89,10,2),字库代码!B:J,9,TRUE)&amp;VLOOKUP(MID(D89,13,2),字库代码!B:J,9,TRUE)</f>
        <v>护送斯塔夫罗斯到达撤离点</v>
      </c>
      <c r="G89" t="s">
        <v>1601</v>
      </c>
      <c r="H89" t="s">
        <v>1352</v>
      </c>
    </row>
    <row r="90" spans="1:8">
      <c r="A90">
        <v>73</v>
      </c>
      <c r="B90" t="s">
        <v>1602</v>
      </c>
      <c r="D90" t="s">
        <v>1603</v>
      </c>
      <c r="E90" t="str">
        <f>VLOOKUP(MID(D90,1,2),字库代码!B:J,9,TRUE)&amp;VLOOKUP(MID(D90,4,2),字库代码!B:J,9,TRUE)&amp;VLOOKUP(MID(D90,7,2),字库代码!B:J,9,TRUE)&amp;VLOOKUP(MID(D90,10,2),字库代码!B:J,9,TRUE)&amp;VLOOKUP(MID(D90,13,2),字库代码!B:J,9,TRUE)</f>
        <v>车队20分钟到达</v>
      </c>
      <c r="G90" t="s">
        <v>1604</v>
      </c>
      <c r="H90" t="s">
        <v>1352</v>
      </c>
    </row>
    <row r="91" spans="1:8">
      <c r="A91">
        <v>74</v>
      </c>
      <c r="B91" t="s">
        <v>1605</v>
      </c>
      <c r="C91" t="s">
        <v>1606</v>
      </c>
      <c r="D91" t="s">
        <v>1607</v>
      </c>
      <c r="E91" t="str">
        <f>VLOOKUP(MID(D91,1,2),字库代码!B:J,9,TRUE)&amp;VLOOKUP(MID(D91,4,2),字库代码!B:J,9,TRUE)&amp;VLOOKUP(MID(D91,7,2),字库代码!B:J,9,TRUE)&amp;VLOOKUP(MID(D91,10,2),字库代码!B:J,9,TRUE)&amp;VLOOKUP(MID(D91,13,2),字库代码!B:J,9,TRUE)</f>
        <v>车队撤离</v>
      </c>
      <c r="G91" t="s">
        <v>1608</v>
      </c>
      <c r="H91" t="s">
        <v>1352</v>
      </c>
    </row>
    <row r="92" spans="1:8">
      <c r="A92">
        <v>75</v>
      </c>
      <c r="B92" t="s">
        <v>1609</v>
      </c>
      <c r="D92" t="s">
        <v>1610</v>
      </c>
      <c r="E92" t="str">
        <f>VLOOKUP(MID(D92,1,2),字库代码!B:J,9,TRUE)&amp;VLOOKUP(MID(D92,4,2),字库代码!B:J,9,TRUE)&amp;VLOOKUP(MID(D92,7,2),字库代码!B:J,9,TRUE)&amp;VLOOKUP(MID(D92,10,2),字库代码!B:J,9,TRUE)&amp;VLOOKUP(MID(D92,13,2),字库代码!B:J,9,TRUE)</f>
        <v>车队被摧毁</v>
      </c>
      <c r="G92" t="s">
        <v>1611</v>
      </c>
      <c r="H92" t="s">
        <v>1352</v>
      </c>
    </row>
    <row r="93" spans="1:8">
      <c r="A93">
        <v>76</v>
      </c>
      <c r="B93" t="s">
        <v>1612</v>
      </c>
      <c r="D93" t="s">
        <v>1613</v>
      </c>
      <c r="E93" t="str">
        <f>VLOOKUP(MID(D93,1,2),字库代码!B:J,9,TRUE)&amp;VLOOKUP(MID(D93,4,2),字库代码!B:J,9,TRUE)&amp;VLOOKUP(MID(D93,7,2),字库代码!B:J,9,TRUE)&amp;VLOOKUP(MID(D93,10,2),字库代码!B:J,9,TRUE)&amp;VLOOKUP(MID(D93,13,2),字库代码!B:J,9,TRUE)</f>
        <v>斯塔夫罗斯被杀掉</v>
      </c>
      <c r="G93" t="s">
        <v>1614</v>
      </c>
      <c r="H93" t="s">
        <v>1352</v>
      </c>
    </row>
    <row r="94" spans="1:8">
      <c r="A94">
        <v>77</v>
      </c>
      <c r="B94" t="s">
        <v>1615</v>
      </c>
      <c r="C94" t="s">
        <v>1616</v>
      </c>
      <c r="D94" t="s">
        <v>1617</v>
      </c>
      <c r="E94" t="str">
        <f>VLOOKUP(MID(D94,1,2),字库代码!B:J,9,TRUE)&amp;VLOOKUP(MID(D94,4,2),字库代码!B:J,9,TRUE)&amp;VLOOKUP(MID(D94,7,2),字库代码!B:J,9,TRUE)&amp;VLOOKUP(MID(D94,10,2),字库代码!B:J,9,TRUE)&amp;VLOOKUP(MID(D94,13,2),字库代码!B:J,9,TRUE)</f>
        <v>摧毁全部车队</v>
      </c>
      <c r="G94" t="s">
        <v>1618</v>
      </c>
      <c r="H94" t="s">
        <v>1352</v>
      </c>
    </row>
    <row r="95" spans="1:8">
      <c r="A95">
        <v>78</v>
      </c>
      <c r="B95" t="s">
        <v>1619</v>
      </c>
      <c r="C95" t="s">
        <v>1620</v>
      </c>
      <c r="D95" t="s">
        <v>1621</v>
      </c>
      <c r="E95" t="str">
        <f>VLOOKUP(MID(D95,1,2),字库代码!B:J,9,TRUE)&amp;VLOOKUP(MID(D95,4,2),字库代码!B:J,9,TRUE)&amp;VLOOKUP(MID(D95,7,2),字库代码!B:J,9,TRUE)&amp;VLOOKUP(MID(D95,10,2),字库代码!B:J,9,TRUE)&amp;VLOOKUP(MID(D95,13,2),字库代码!B:J,9,TRUE)</f>
        <v>设法穿过通道</v>
      </c>
      <c r="G95" t="s">
        <v>1622</v>
      </c>
      <c r="H95" t="s">
        <v>1352</v>
      </c>
    </row>
    <row r="96" spans="1:8">
      <c r="A96">
        <v>79</v>
      </c>
      <c r="B96" t="s">
        <v>1623</v>
      </c>
      <c r="D96" t="s">
        <v>1624</v>
      </c>
      <c r="E96" t="str">
        <f>VLOOKUP(MID(D96,1,2),字库代码!B:J,9,TRUE)&amp;VLOOKUP(MID(D96,4,2),字库代码!B:J,9,TRUE)&amp;VLOOKUP(MID(D96,7,2),字库代码!B:J,9,TRUE)&amp;VLOOKUP(MID(D96,10,2),字库代码!B:J,9,TRUE)&amp;VLOOKUP(MID(D96,13,2),字库代码!B:J,9,TRUE)</f>
        <v>占领沙林毒气工厂</v>
      </c>
      <c r="G96" t="s">
        <v>1625</v>
      </c>
      <c r="H96" t="s">
        <v>1352</v>
      </c>
    </row>
    <row r="97" spans="1:8">
      <c r="A97">
        <v>80</v>
      </c>
      <c r="B97" t="s">
        <v>1626</v>
      </c>
      <c r="D97" t="s">
        <v>1627</v>
      </c>
      <c r="E97" t="str">
        <f>VLOOKUP(MID(D97,1,2),字库代码!B:J,9,TRUE)&amp;VLOOKUP(MID(D97,4,2),字库代码!B:J,9,TRUE)&amp;VLOOKUP(MID(D97,7,2),字库代码!B:J,9,TRUE)&amp;VLOOKUP(MID(D97,10,2),字库代码!B:J,9,TRUE)&amp;VLOOKUP(MID(D97,13,2),字库代码!B:J,9,TRUE)</f>
        <v>撤离平民</v>
      </c>
      <c r="G97" t="s">
        <v>1628</v>
      </c>
      <c r="H97" t="s">
        <v>1352</v>
      </c>
    </row>
    <row r="98" spans="1:8">
      <c r="A98">
        <v>81</v>
      </c>
      <c r="B98" t="s">
        <v>1629</v>
      </c>
      <c r="D98" t="s">
        <v>1630</v>
      </c>
      <c r="E98" t="str">
        <f>VLOOKUP(MID(D98,1,2),字库代码!B:J,9,TRUE)&amp;VLOOKUP(MID(D98,4,2),字库代码!B:J,9,TRUE)&amp;VLOOKUP(MID(D98,7,2),字库代码!B:J,9,TRUE)&amp;VLOOKUP(MID(D98,10,2),字库代码!B:J,9,TRUE)&amp;VLOOKUP(MID(D98,13,2),字库代码!B:J,9,TRUE)</f>
        <v>平民被杀掉</v>
      </c>
      <c r="G98" t="s">
        <v>1631</v>
      </c>
      <c r="H98" t="s">
        <v>1352</v>
      </c>
    </row>
    <row r="99" spans="1:8">
      <c r="A99">
        <v>82</v>
      </c>
      <c r="B99" t="s">
        <v>1632</v>
      </c>
      <c r="D99" t="s">
        <v>1633</v>
      </c>
      <c r="E99" t="str">
        <f>VLOOKUP(MID(D99,1,2),字库代码!B:J,9,TRUE)&amp;VLOOKUP(MID(D99,4,2),字库代码!B:J,9,TRUE)&amp;VLOOKUP(MID(D99,7,2),字库代码!B:J,9,TRUE)&amp;VLOOKUP(MID(D99,10,2),字库代码!B:J,9,TRUE)&amp;VLOOKUP(MID(D99,13,2),字库代码!B:J,9,TRUE)</f>
        <v>占领盟军</v>
      </c>
      <c r="G99" t="s">
        <v>1634</v>
      </c>
      <c r="H99" t="s">
        <v>1352</v>
      </c>
    </row>
    <row r="100" spans="1:8">
      <c r="A100">
        <v>83</v>
      </c>
      <c r="B100" t="s">
        <v>1635</v>
      </c>
      <c r="D100" t="s">
        <v>1636</v>
      </c>
      <c r="E100" t="str">
        <f>VLOOKUP(MID(D100,1,2),字库代码!B:J,9,TRUE)&amp;VLOOKUP(MID(D100,4,2),字库代码!B:J,9,TRUE)&amp;VLOOKUP(MID(D100,7,2),字库代码!B:J,9,TRUE)&amp;VLOOKUP(MID(D100,10,2),字库代码!B:J,9,TRUE)&amp;VLOOKUP(MID(D100,13,2),字库代码!B:J,9,TRUE)</f>
        <v>摧毁科技中心</v>
      </c>
      <c r="G100" t="s">
        <v>1637</v>
      </c>
      <c r="H100" t="s">
        <v>1352</v>
      </c>
    </row>
    <row r="101" spans="1:8">
      <c r="A101">
        <v>84</v>
      </c>
      <c r="B101" t="s">
        <v>1638</v>
      </c>
      <c r="D101" t="s">
        <v>1639</v>
      </c>
      <c r="E101" t="str">
        <f>VLOOKUP(MID(D101,1,2),字库代码!B:J,9,TRUE)&amp;VLOOKUP(MID(D101,4,2),字库代码!B:J,9,TRUE)&amp;VLOOKUP(MID(D101,7,2),字库代码!B:J,9,TRUE)&amp;VLOOKUP(MID(D101,10,2),字库代码!B:J,9,TRUE)&amp;VLOOKUP(MID(D101,13,2),字库代码!B:J,9,TRUE)</f>
        <v>平民</v>
      </c>
      <c r="G101" t="s">
        <v>1640</v>
      </c>
      <c r="H101" t="s">
        <v>1352</v>
      </c>
    </row>
    <row r="102" spans="1:8">
      <c r="A102">
        <v>85</v>
      </c>
      <c r="B102" t="s">
        <v>1641</v>
      </c>
      <c r="D102" t="s">
        <v>1642</v>
      </c>
      <c r="E102" t="str">
        <f>VLOOKUP(MID(D102,1,2),字库代码!B:J,9,TRUE)&amp;VLOOKUP(MID(D102,4,2),字库代码!B:J,9,TRUE)&amp;VLOOKUP(MID(D102,7,2),字库代码!B:J,9,TRUE)&amp;VLOOKUP(MID(D102,10,2),字库代码!B:J,9,TRUE)&amp;VLOOKUP(MID(D102,13,2),字库代码!B:J,9,TRUE)</f>
        <v>科技中心被摧毁</v>
      </c>
      <c r="G102" t="s">
        <v>1643</v>
      </c>
      <c r="H102" t="s">
        <v>1352</v>
      </c>
    </row>
    <row r="103" spans="1:8">
      <c r="A103">
        <v>86</v>
      </c>
      <c r="B103" t="s">
        <v>1644</v>
      </c>
      <c r="D103" t="s">
        <v>1645</v>
      </c>
      <c r="E103" t="str">
        <f>VLOOKUP(MID(D103,1,2),字库代码!B:J,9,TRUE)&amp;VLOOKUP(MID(D103,4,2),字库代码!B:J,9,TRUE)&amp;VLOOKUP(MID(D103,7,2),字库代码!B:J,9,TRUE)&amp;VLOOKUP(MID(D103,10,2),字库代码!B:J,9,TRUE)&amp;VLOOKUP(MID(D103,13,2),字库代码!B:J,9,TRUE)</f>
        <v>车队正在撤离</v>
      </c>
      <c r="G103" t="s">
        <v>1646</v>
      </c>
      <c r="H103" t="s">
        <v>1352</v>
      </c>
    </row>
    <row r="104" spans="1:8">
      <c r="A104">
        <v>87</v>
      </c>
      <c r="B104" t="s">
        <v>1647</v>
      </c>
      <c r="E104" t="e">
        <f>VLOOKUP(MID(D104,1,2),字库代码!B:J,9,TRUE)&amp;VLOOKUP(MID(D104,4,2),字库代码!B:J,9,TRUE)&amp;VLOOKUP(MID(D104,7,2),字库代码!B:J,9,TRUE)&amp;VLOOKUP(MID(D104,10,2),字库代码!B:J,9,TRUE)&amp;VLOOKUP(MID(D104,13,2),字库代码!B:J,9,TRUE)</f>
        <v>#N/A</v>
      </c>
      <c r="G104" t="s">
        <v>1648</v>
      </c>
      <c r="H104" t="s">
        <v>1352</v>
      </c>
    </row>
    <row r="105" spans="1:8">
      <c r="A105">
        <v>88</v>
      </c>
      <c r="B105" t="s">
        <v>1649</v>
      </c>
      <c r="E105" t="e">
        <f>VLOOKUP(MID(D105,1,2),字库代码!B:J,9,TRUE)&amp;VLOOKUP(MID(D105,4,2),字库代码!B:J,9,TRUE)&amp;VLOOKUP(MID(D105,7,2),字库代码!B:J,9,TRUE)&amp;VLOOKUP(MID(D105,10,2),字库代码!B:J,9,TRUE)&amp;VLOOKUP(MID(D105,13,2),字库代码!B:J,9,TRUE)</f>
        <v>#N/A</v>
      </c>
      <c r="G105" t="s">
        <v>1650</v>
      </c>
      <c r="H105" t="s">
        <v>1352</v>
      </c>
    </row>
    <row r="106" spans="1:8">
      <c r="A106">
        <v>89</v>
      </c>
      <c r="B106" t="s">
        <v>1651</v>
      </c>
      <c r="E106" t="e">
        <f>VLOOKUP(MID(D106,1,2),字库代码!B:J,9,TRUE)&amp;VLOOKUP(MID(D106,4,2),字库代码!B:J,9,TRUE)&amp;VLOOKUP(MID(D106,7,2),字库代码!B:J,9,TRUE)&amp;VLOOKUP(MID(D106,10,2),字库代码!B:J,9,TRUE)&amp;VLOOKUP(MID(D106,13,2),字库代码!B:J,9,TRUE)</f>
        <v>#N/A</v>
      </c>
      <c r="G106" t="s">
        <v>1652</v>
      </c>
      <c r="H106" t="s">
        <v>1352</v>
      </c>
    </row>
    <row r="107" spans="1:8">
      <c r="A107">
        <v>90</v>
      </c>
      <c r="B107" t="s">
        <v>1653</v>
      </c>
      <c r="E107" t="e">
        <f>VLOOKUP(MID(D107,1,2),字库代码!B:J,9,TRUE)&amp;VLOOKUP(MID(D107,4,2),字库代码!B:J,9,TRUE)&amp;VLOOKUP(MID(D107,7,2),字库代码!B:J,9,TRUE)&amp;VLOOKUP(MID(D107,10,2),字库代码!B:J,9,TRUE)&amp;VLOOKUP(MID(D107,13,2),字库代码!B:J,9,TRUE)</f>
        <v>#N/A</v>
      </c>
      <c r="G107" t="s">
        <v>1654</v>
      </c>
      <c r="H107" t="s">
        <v>1352</v>
      </c>
    </row>
    <row r="108" spans="1:8">
      <c r="A108">
        <v>91</v>
      </c>
      <c r="B108" t="s">
        <v>1655</v>
      </c>
      <c r="D108" t="s">
        <v>1656</v>
      </c>
      <c r="E108" t="str">
        <f>VLOOKUP(MID(D108,1,2),字库代码!B:J,9,TRUE)&amp;VLOOKUP(MID(D108,4,2),字库代码!B:J,9,TRUE)&amp;VLOOKUP(MID(D108,7,2),字库代码!B:J,9,TRUE)&amp;VLOOKUP(MID(D108,10,2),字库代码!B:J,9,TRUE)&amp;VLOOKUP(MID(D108,13,2),字库代码!B:J,9,TRUE)</f>
        <v>跟随信标夺回控制权不能使用（空格）A</v>
      </c>
      <c r="G108" t="s">
        <v>1657</v>
      </c>
      <c r="H108" t="s">
        <v>1352</v>
      </c>
    </row>
    <row r="109" spans="1:8">
      <c r="A109">
        <v>92</v>
      </c>
      <c r="B109" t="s">
        <v>1658</v>
      </c>
      <c r="D109" t="s">
        <v>1659</v>
      </c>
      <c r="E109" t="str">
        <f>VLOOKUP(MID(D109,1,2),字库代码!B:J,9,TRUE)&amp;VLOOKUP(MID(D109,4,2),字库代码!B:J,9,TRUE)&amp;VLOOKUP(MID(D109,7,2),字库代码!B:J,9,TRUE)&amp;VLOOKUP(MID(D109,10,2),字库代码!B:J,9,TRUE)&amp;VLOOKUP(MID(D109,13,2),字库代码!B:J,9,TRUE)</f>
        <v>跟随信标夺回控制权不能使用（空格）B</v>
      </c>
      <c r="G109" t="s">
        <v>1660</v>
      </c>
      <c r="H109" t="s">
        <v>1352</v>
      </c>
    </row>
    <row r="110" spans="1:8">
      <c r="A110">
        <v>93</v>
      </c>
      <c r="B110" t="s">
        <v>1661</v>
      </c>
      <c r="D110" t="s">
        <v>1662</v>
      </c>
      <c r="E110" t="str">
        <f>VLOOKUP(MID(D110,1,2),字库代码!B:J,9,TRUE)&amp;VLOOKUP(MID(D110,4,2),字库代码!B:J,9,TRUE)&amp;VLOOKUP(MID(D110,7,2),字库代码!B:J,9,TRUE)&amp;VLOOKUP(MID(D110,10,2),字库代码!B:J,9,TRUE)&amp;VLOOKUP(MID(D110,13,2),字库代码!B:J,9,TRUE)</f>
        <v>跟随信标夺回控制权不能使用（空格）C</v>
      </c>
      <c r="G110" t="s">
        <v>1663</v>
      </c>
      <c r="H110" t="s">
        <v>1352</v>
      </c>
    </row>
    <row r="111" spans="1:8">
      <c r="A111">
        <v>94</v>
      </c>
      <c r="B111" t="s">
        <v>1664</v>
      </c>
      <c r="D111" t="s">
        <v>1665</v>
      </c>
      <c r="E111" t="str">
        <f>VLOOKUP(MID(D111,1,2),字库代码!B:J,9,TRUE)&amp;VLOOKUP(MID(D111,4,2),字库代码!B:J,9,TRUE)&amp;VLOOKUP(MID(D111,7,2),字库代码!B:J,9,TRUE)&amp;VLOOKUP(MID(D111,10,2),字库代码!B:J,9,TRUE)&amp;VLOOKUP(MID(D111,13,2),字库代码!B:J,9,TRUE)</f>
        <v>跟随信标夺回控制权不能使用（空格）D</v>
      </c>
      <c r="G111" t="s">
        <v>1666</v>
      </c>
      <c r="H111" t="s">
        <v>1352</v>
      </c>
    </row>
    <row r="112" spans="1:8">
      <c r="A112">
        <v>95</v>
      </c>
      <c r="B112" t="s">
        <v>1667</v>
      </c>
      <c r="E112" t="e">
        <f>VLOOKUP(MID(D112,1,2),字库代码!B:J,9,TRUE)&amp;VLOOKUP(MID(D112,4,2),字库代码!B:J,9,TRUE)&amp;VLOOKUP(MID(D112,7,2),字库代码!B:J,9,TRUE)&amp;VLOOKUP(MID(D112,10,2),字库代码!B:J,9,TRUE)&amp;VLOOKUP(MID(D112,13,2),字库代码!B:J,9,TRUE)</f>
        <v>#N/A</v>
      </c>
      <c r="G112" t="s">
        <v>1668</v>
      </c>
      <c r="H112" t="s">
        <v>1352</v>
      </c>
    </row>
    <row r="113" spans="1:8">
      <c r="A113">
        <v>96</v>
      </c>
      <c r="B113" t="s">
        <v>1669</v>
      </c>
      <c r="E113" t="e">
        <f>VLOOKUP(MID(D113,1,2),字库代码!B:J,9,TRUE)&amp;VLOOKUP(MID(D113,4,2),字库代码!B:J,9,TRUE)&amp;VLOOKUP(MID(D113,7,2),字库代码!B:J,9,TRUE)&amp;VLOOKUP(MID(D113,10,2),字库代码!B:J,9,TRUE)&amp;VLOOKUP(MID(D113,13,2),字库代码!B:J,9,TRUE)</f>
        <v>#N/A</v>
      </c>
      <c r="G113" t="s">
        <v>1670</v>
      </c>
      <c r="H113" t="s">
        <v>1352</v>
      </c>
    </row>
    <row r="114" spans="1:8">
      <c r="A114">
        <v>97</v>
      </c>
      <c r="B114" t="s">
        <v>1671</v>
      </c>
      <c r="E114" t="e">
        <f>VLOOKUP(MID(D114,1,2),字库代码!B:J,9,TRUE)&amp;VLOOKUP(MID(D114,4,2),字库代码!B:J,9,TRUE)&amp;VLOOKUP(MID(D114,7,2),字库代码!B:J,9,TRUE)&amp;VLOOKUP(MID(D114,10,2),字库代码!B:J,9,TRUE)&amp;VLOOKUP(MID(D114,13,2),字库代码!B:J,9,TRUE)</f>
        <v>#N/A</v>
      </c>
      <c r="G114" t="s">
        <v>1672</v>
      </c>
      <c r="H114" t="s">
        <v>1352</v>
      </c>
    </row>
    <row r="115" spans="1:8">
      <c r="A115">
        <v>98</v>
      </c>
      <c r="B115" t="s">
        <v>1673</v>
      </c>
      <c r="C115" t="s">
        <v>1674</v>
      </c>
      <c r="E115" t="e">
        <f>VLOOKUP(MID(D115,1,2),字库代码!B:J,9,TRUE)&amp;VLOOKUP(MID(D115,4,2),字库代码!B:J,9,TRUE)&amp;VLOOKUP(MID(D115,7,2),字库代码!B:J,9,TRUE)&amp;VLOOKUP(MID(D115,10,2),字库代码!B:J,9,TRUE)&amp;VLOOKUP(MID(D115,13,2),字库代码!B:J,9,TRUE)</f>
        <v>#N/A</v>
      </c>
      <c r="G115" t="s">
        <v>1675</v>
      </c>
      <c r="H115" t="s">
        <v>1352</v>
      </c>
    </row>
    <row r="116" spans="1:8">
      <c r="A116">
        <v>99</v>
      </c>
      <c r="B116" t="s">
        <v>1676</v>
      </c>
      <c r="E116" t="e">
        <f>VLOOKUP(MID(D116,1,2),字库代码!B:J,9,TRUE)&amp;VLOOKUP(MID(D116,4,2),字库代码!B:J,9,TRUE)&amp;VLOOKUP(MID(D116,7,2),字库代码!B:J,9,TRUE)&amp;VLOOKUP(MID(D116,10,2),字库代码!B:J,9,TRUE)&amp;VLOOKUP(MID(D116,13,2),字库代码!B:J,9,TRUE)</f>
        <v>#N/A</v>
      </c>
      <c r="G116" t="s">
        <v>1677</v>
      </c>
      <c r="H116" t="s">
        <v>1352</v>
      </c>
    </row>
    <row r="117" spans="1:8">
      <c r="A117">
        <v>100</v>
      </c>
      <c r="B117" t="s">
        <v>1678</v>
      </c>
      <c r="D117" t="s">
        <v>1586</v>
      </c>
      <c r="E117" t="str">
        <f>VLOOKUP(MID(D117,1,2),字库代码!B:J,9,TRUE)&amp;VLOOKUP(MID(D117,4,2),字库代码!B:J,9,TRUE)&amp;VLOOKUP(MID(D117,7,2),字库代码!B:J,9,TRUE)&amp;VLOOKUP(MID(D117,10,2),字库代码!B:J,9,TRUE)&amp;VLOOKUP(MID(D117,13,2),字库代码!B:J,9,TRUE)</f>
        <v>平民被攻击</v>
      </c>
      <c r="G117" t="s">
        <v>1679</v>
      </c>
      <c r="H117" t="s">
        <v>1352</v>
      </c>
    </row>
    <row r="118" spans="1:8">
      <c r="A118">
        <v>101</v>
      </c>
      <c r="B118" t="s">
        <v>1680</v>
      </c>
      <c r="D118" t="s">
        <v>1681</v>
      </c>
      <c r="E118" t="str">
        <f>VLOOKUP(MID(D118,1,2),字库代码!B:J,9,TRUE)&amp;VLOOKUP(MID(D118,4,2),字库代码!B:J,9,TRUE)&amp;VLOOKUP(MID(D118,7,2),字库代码!B:J,9,TRUE)&amp;VLOOKUP(MID(D118,10,2),字库代码!B:J,9,TRUE)&amp;VLOOKUP(MID(D118,13,2),字库代码!B:J,9,TRUE)</f>
        <v>基地被攻击</v>
      </c>
      <c r="G118" t="s">
        <v>1682</v>
      </c>
      <c r="H118" t="s">
        <v>1352</v>
      </c>
    </row>
    <row r="119" spans="1:8">
      <c r="A119">
        <v>102</v>
      </c>
      <c r="B119" t="s">
        <v>1683</v>
      </c>
      <c r="E119" t="e">
        <f>VLOOKUP(MID(D119,1,2),字库代码!B:J,9,TRUE)&amp;VLOOKUP(MID(D119,4,2),字库代码!B:J,9,TRUE)&amp;VLOOKUP(MID(D119,7,2),字库代码!B:J,9,TRUE)&amp;VLOOKUP(MID(D119,10,2),字库代码!B:J,9,TRUE)&amp;VLOOKUP(MID(D119,13,2),字库代码!B:J,9,TRUE)</f>
        <v>#N/A</v>
      </c>
      <c r="G119" t="s">
        <v>1684</v>
      </c>
      <c r="H119" t="s">
        <v>1352</v>
      </c>
    </row>
    <row r="120" spans="8:8">
      <c r="H120" t="s">
        <v>1352</v>
      </c>
    </row>
    <row r="121" spans="2:8">
      <c r="B121" t="s">
        <v>1685</v>
      </c>
      <c r="G121" t="s">
        <v>1686</v>
      </c>
      <c r="H121" t="s">
        <v>1352</v>
      </c>
    </row>
    <row r="122" spans="2:8">
      <c r="B122" t="s">
        <v>1687</v>
      </c>
      <c r="G122" t="s">
        <v>1688</v>
      </c>
      <c r="H122" t="s">
        <v>1352</v>
      </c>
    </row>
    <row r="123" spans="2:8">
      <c r="B123" t="s">
        <v>1689</v>
      </c>
      <c r="H123" t="s">
        <v>1352</v>
      </c>
    </row>
    <row r="124" spans="2:8">
      <c r="B124" t="s">
        <v>1690</v>
      </c>
      <c r="G124" t="s">
        <v>1691</v>
      </c>
      <c r="H124" t="s">
        <v>1352</v>
      </c>
    </row>
    <row r="125" spans="2:8">
      <c r="B125" t="s">
        <v>1692</v>
      </c>
      <c r="G125" t="s">
        <v>1693</v>
      </c>
      <c r="H125" t="s">
        <v>1352</v>
      </c>
    </row>
    <row r="126" spans="8:8">
      <c r="H126" t="s">
        <v>1352</v>
      </c>
    </row>
    <row r="127" spans="1:8">
      <c r="A127">
        <v>103</v>
      </c>
      <c r="B127" t="s">
        <v>1694</v>
      </c>
      <c r="E127" t="e">
        <f>VLOOKUP(MID(D127,1,2),字库代码!B:D,3,TRUE)</f>
        <v>#N/A</v>
      </c>
      <c r="G127" t="s">
        <v>1695</v>
      </c>
      <c r="H127" t="s">
        <v>1352</v>
      </c>
    </row>
    <row r="128" spans="1:8">
      <c r="A128">
        <v>104</v>
      </c>
      <c r="B128" t="s">
        <v>1696</v>
      </c>
      <c r="E128" t="e">
        <f>VLOOKUP(MID(D128,1,2),字库代码!B:D,3,TRUE)</f>
        <v>#N/A</v>
      </c>
      <c r="G128" t="s">
        <v>1697</v>
      </c>
      <c r="H128" t="s">
        <v>1352</v>
      </c>
    </row>
    <row r="129" spans="1:8">
      <c r="A129">
        <v>105</v>
      </c>
      <c r="B129" t="s">
        <v>1698</v>
      </c>
      <c r="E129" t="e">
        <f>VLOOKUP(MID(D129,1,2),字库代码!B:D,3,TRUE)</f>
        <v>#N/A</v>
      </c>
      <c r="G129" t="s">
        <v>1699</v>
      </c>
      <c r="H129" t="s">
        <v>1352</v>
      </c>
    </row>
    <row r="130" spans="1:8">
      <c r="A130">
        <v>106</v>
      </c>
      <c r="B130" t="s">
        <v>1700</v>
      </c>
      <c r="E130" t="e">
        <f>VLOOKUP(MID(D130,1,2),字库代码!B:D,3,TRUE)</f>
        <v>#N/A</v>
      </c>
      <c r="G130" t="s">
        <v>1701</v>
      </c>
      <c r="H130" t="s">
        <v>1352</v>
      </c>
    </row>
    <row r="131" spans="1:8">
      <c r="A131">
        <v>107</v>
      </c>
      <c r="B131" t="s">
        <v>1702</v>
      </c>
      <c r="E131" t="e">
        <f>VLOOKUP(MID(D131,1,2),字库代码!B:D,3,TRUE)</f>
        <v>#N/A</v>
      </c>
      <c r="G131" t="s">
        <v>1703</v>
      </c>
      <c r="H131" t="s">
        <v>1352</v>
      </c>
    </row>
    <row r="132" spans="1:8">
      <c r="A132">
        <v>108</v>
      </c>
      <c r="B132" t="s">
        <v>1704</v>
      </c>
      <c r="E132" t="e">
        <f>VLOOKUP(MID(D132,1,2),字库代码!B:D,3,TRUE)</f>
        <v>#N/A</v>
      </c>
      <c r="G132" t="s">
        <v>1705</v>
      </c>
      <c r="H132" t="s">
        <v>1352</v>
      </c>
    </row>
    <row r="133" spans="1:8">
      <c r="A133">
        <v>109</v>
      </c>
      <c r="B133" t="s">
        <v>1706</v>
      </c>
      <c r="E133" t="e">
        <f>VLOOKUP(MID(D133,1,2),字库代码!B:D,3,TRUE)</f>
        <v>#N/A</v>
      </c>
      <c r="F133" t="s">
        <v>1707</v>
      </c>
      <c r="G133" t="s">
        <v>1708</v>
      </c>
      <c r="H133" t="s">
        <v>1352</v>
      </c>
    </row>
    <row r="134" spans="1:8">
      <c r="A134">
        <v>110</v>
      </c>
      <c r="B134" t="s">
        <v>1709</v>
      </c>
      <c r="E134" t="e">
        <f>VLOOKUP(MID(D134,1,2),字库代码!B:D,3,TRUE)</f>
        <v>#N/A</v>
      </c>
      <c r="F134" t="s">
        <v>1707</v>
      </c>
      <c r="G134" t="s">
        <v>1710</v>
      </c>
      <c r="H134" t="s">
        <v>1352</v>
      </c>
    </row>
    <row r="135" spans="1:8">
      <c r="A135">
        <v>111</v>
      </c>
      <c r="B135" t="s">
        <v>1711</v>
      </c>
      <c r="E135" t="e">
        <f>VLOOKUP(MID(D135,1,2),字库代码!B:D,3,TRUE)</f>
        <v>#N/A</v>
      </c>
      <c r="G135" t="s">
        <v>1712</v>
      </c>
      <c r="H135" t="s">
        <v>1352</v>
      </c>
    </row>
    <row r="136" spans="1:8">
      <c r="A136">
        <v>112</v>
      </c>
      <c r="B136" t="s">
        <v>1713</v>
      </c>
      <c r="E136" t="e">
        <f>VLOOKUP(MID(D136,1,2),字库代码!B:D,3,TRUE)</f>
        <v>#N/A</v>
      </c>
      <c r="F136" t="s">
        <v>1714</v>
      </c>
      <c r="G136" t="s">
        <v>1715</v>
      </c>
      <c r="H136" t="s">
        <v>1352</v>
      </c>
    </row>
    <row r="137" spans="1:8">
      <c r="A137">
        <v>113</v>
      </c>
      <c r="B137" t="s">
        <v>1716</v>
      </c>
      <c r="E137" t="e">
        <f>VLOOKUP(MID(D137,1,2),字库代码!B:D,3,TRUE)</f>
        <v>#N/A</v>
      </c>
      <c r="F137" t="s">
        <v>1714</v>
      </c>
      <c r="G137" t="s">
        <v>1717</v>
      </c>
      <c r="H137" t="s">
        <v>1352</v>
      </c>
    </row>
    <row r="138" spans="1:8">
      <c r="A138">
        <v>114</v>
      </c>
      <c r="B138" t="s">
        <v>1718</v>
      </c>
      <c r="E138" t="e">
        <f>VLOOKUP(MID(D138,1,2),字库代码!B:D,3,TRUE)</f>
        <v>#N/A</v>
      </c>
      <c r="F138" t="s">
        <v>1714</v>
      </c>
      <c r="G138" t="s">
        <v>1719</v>
      </c>
      <c r="H138" t="s">
        <v>1352</v>
      </c>
    </row>
    <row r="139" spans="1:8">
      <c r="A139">
        <v>115</v>
      </c>
      <c r="B139" t="s">
        <v>1720</v>
      </c>
      <c r="E139" t="e">
        <f>VLOOKUP(MID(D139,1,2),字库代码!B:D,3,TRUE)</f>
        <v>#N/A</v>
      </c>
      <c r="G139" t="s">
        <v>1721</v>
      </c>
      <c r="H139" t="s">
        <v>1352</v>
      </c>
    </row>
    <row r="140" spans="1:8">
      <c r="A140">
        <v>116</v>
      </c>
      <c r="B140" t="s">
        <v>1722</v>
      </c>
      <c r="E140" t="e">
        <f>VLOOKUP(MID(D140,1,2),字库代码!B:D,3,TRUE)</f>
        <v>#N/A</v>
      </c>
      <c r="F140" t="s">
        <v>1714</v>
      </c>
      <c r="G140" t="s">
        <v>1723</v>
      </c>
      <c r="H140" t="s">
        <v>1352</v>
      </c>
    </row>
    <row r="141" spans="1:8">
      <c r="A141">
        <v>117</v>
      </c>
      <c r="B141" t="s">
        <v>1724</v>
      </c>
      <c r="E141" t="e">
        <f>VLOOKUP(MID(D141,1,2),字库代码!B:D,3,TRUE)</f>
        <v>#N/A</v>
      </c>
      <c r="G141" t="s">
        <v>1725</v>
      </c>
      <c r="H141" t="s">
        <v>1352</v>
      </c>
    </row>
    <row r="142" spans="1:8">
      <c r="A142">
        <v>118</v>
      </c>
      <c r="B142" t="s">
        <v>1726</v>
      </c>
      <c r="E142" t="e">
        <f>VLOOKUP(MID(D142,1,2),字库代码!B:D,3,TRUE)</f>
        <v>#N/A</v>
      </c>
      <c r="G142" t="s">
        <v>1727</v>
      </c>
      <c r="H142" t="s">
        <v>1352</v>
      </c>
    </row>
    <row r="143" spans="1:8">
      <c r="A143">
        <v>119</v>
      </c>
      <c r="B143" t="s">
        <v>1728</v>
      </c>
      <c r="E143" t="e">
        <f>VLOOKUP(MID(D143,1,2),字库代码!B:D,3,TRUE)</f>
        <v>#N/A</v>
      </c>
      <c r="F143" t="s">
        <v>1729</v>
      </c>
      <c r="G143" t="s">
        <v>1730</v>
      </c>
      <c r="H143" t="s">
        <v>1352</v>
      </c>
    </row>
    <row r="144" spans="1:8">
      <c r="A144">
        <v>120</v>
      </c>
      <c r="B144" t="s">
        <v>1731</v>
      </c>
      <c r="E144" t="e">
        <f>VLOOKUP(MID(D144,1,2),字库代码!B:D,3,TRUE)</f>
        <v>#N/A</v>
      </c>
      <c r="G144" t="s">
        <v>1732</v>
      </c>
      <c r="H144" t="s">
        <v>1352</v>
      </c>
    </row>
    <row r="145" spans="1:8">
      <c r="A145">
        <v>121</v>
      </c>
      <c r="B145" t="s">
        <v>1733</v>
      </c>
      <c r="E145" t="e">
        <f>VLOOKUP(MID(D145,1,2),字库代码!B:D,3,TRUE)</f>
        <v>#N/A</v>
      </c>
      <c r="G145" t="s">
        <v>1734</v>
      </c>
      <c r="H145" t="s">
        <v>1352</v>
      </c>
    </row>
    <row r="146" spans="1:8">
      <c r="A146">
        <v>122</v>
      </c>
      <c r="B146" t="s">
        <v>1735</v>
      </c>
      <c r="E146" t="e">
        <f>VLOOKUP(MID(D146,1,2),字库代码!B:D,3,TRUE)</f>
        <v>#N/A</v>
      </c>
      <c r="G146" t="s">
        <v>1736</v>
      </c>
      <c r="H146" t="s">
        <v>1352</v>
      </c>
    </row>
    <row r="147" spans="1:8">
      <c r="A147">
        <v>123</v>
      </c>
      <c r="B147" t="s">
        <v>1737</v>
      </c>
      <c r="E147" t="e">
        <f>VLOOKUP(MID(D147,1,2),字库代码!B:D,3,TRUE)</f>
        <v>#N/A</v>
      </c>
      <c r="G147" t="s">
        <v>1738</v>
      </c>
      <c r="H147" t="s">
        <v>1352</v>
      </c>
    </row>
    <row r="148" spans="1:8">
      <c r="A148">
        <v>124</v>
      </c>
      <c r="B148" t="s">
        <v>1739</v>
      </c>
      <c r="E148" t="e">
        <f>VLOOKUP(MID(D148,1,2),字库代码!B:D,3,TRUE)</f>
        <v>#N/A</v>
      </c>
      <c r="G148" t="s">
        <v>1740</v>
      </c>
      <c r="H148" t="s">
        <v>1352</v>
      </c>
    </row>
    <row r="149" spans="1:8">
      <c r="A149">
        <v>125</v>
      </c>
      <c r="B149" t="s">
        <v>1741</v>
      </c>
      <c r="E149" t="e">
        <f>VLOOKUP(MID(D149,1,2),字库代码!B:D,3,TRUE)</f>
        <v>#N/A</v>
      </c>
      <c r="G149" t="s">
        <v>1742</v>
      </c>
      <c r="H149" t="s">
        <v>1352</v>
      </c>
    </row>
    <row r="150" spans="1:8">
      <c r="A150">
        <v>126</v>
      </c>
      <c r="B150" t="s">
        <v>1743</v>
      </c>
      <c r="E150" t="e">
        <f>VLOOKUP(MID(D150,1,2),字库代码!B:D,3,TRUE)</f>
        <v>#N/A</v>
      </c>
      <c r="G150" t="s">
        <v>1744</v>
      </c>
      <c r="H150" t="s">
        <v>1352</v>
      </c>
    </row>
    <row r="151" spans="1:8">
      <c r="A151">
        <v>127</v>
      </c>
      <c r="B151" t="s">
        <v>1745</v>
      </c>
      <c r="E151" t="e">
        <f>VLOOKUP(MID(D151,1,2),字库代码!B:D,3,TRUE)</f>
        <v>#N/A</v>
      </c>
      <c r="G151" t="s">
        <v>1746</v>
      </c>
      <c r="H151" t="s">
        <v>1352</v>
      </c>
    </row>
    <row r="152" spans="1:8">
      <c r="A152">
        <v>128</v>
      </c>
      <c r="B152" t="s">
        <v>1747</v>
      </c>
      <c r="E152" t="e">
        <f>VLOOKUP(MID(D152,1,2),字库代码!B:D,3,TRUE)</f>
        <v>#N/A</v>
      </c>
      <c r="G152" t="s">
        <v>1748</v>
      </c>
      <c r="H152" t="s">
        <v>1352</v>
      </c>
    </row>
    <row r="153" spans="1:8">
      <c r="A153">
        <v>129</v>
      </c>
      <c r="B153" t="s">
        <v>1749</v>
      </c>
      <c r="E153" t="e">
        <f>VLOOKUP(MID(D153,1,2),字库代码!B:D,3,TRUE)</f>
        <v>#N/A</v>
      </c>
      <c r="G153" t="s">
        <v>1750</v>
      </c>
      <c r="H153" t="s">
        <v>1352</v>
      </c>
    </row>
    <row r="154" spans="1:8">
      <c r="A154">
        <v>130</v>
      </c>
      <c r="B154" t="s">
        <v>1751</v>
      </c>
      <c r="E154" t="e">
        <f>VLOOKUP(MID(D154,1,2),字库代码!B:D,3,TRUE)</f>
        <v>#N/A</v>
      </c>
      <c r="G154" t="s">
        <v>1752</v>
      </c>
      <c r="H154" t="s">
        <v>1352</v>
      </c>
    </row>
    <row r="155" spans="1:8">
      <c r="A155">
        <v>131</v>
      </c>
      <c r="B155" t="s">
        <v>1753</v>
      </c>
      <c r="E155" t="e">
        <f>VLOOKUP(MID(D155,1,2),字库代码!B:D,3,TRUE)</f>
        <v>#N/A</v>
      </c>
      <c r="G155" t="s">
        <v>1754</v>
      </c>
      <c r="H155" t="s">
        <v>1352</v>
      </c>
    </row>
    <row r="156" spans="1:8">
      <c r="A156">
        <v>132</v>
      </c>
      <c r="B156" t="s">
        <v>1755</v>
      </c>
      <c r="E156" t="e">
        <f>VLOOKUP(MID(D156,1,2),字库代码!B:D,3,TRUE)</f>
        <v>#N/A</v>
      </c>
      <c r="G156" t="s">
        <v>1756</v>
      </c>
      <c r="H156" t="s">
        <v>1352</v>
      </c>
    </row>
    <row r="157" spans="1:8">
      <c r="A157">
        <v>133</v>
      </c>
      <c r="B157" t="s">
        <v>1757</v>
      </c>
      <c r="E157" t="e">
        <f>VLOOKUP(MID(D157,1,2),字库代码!B:D,3,TRUE)</f>
        <v>#N/A</v>
      </c>
      <c r="G157" t="s">
        <v>1758</v>
      </c>
      <c r="H157" t="s">
        <v>1352</v>
      </c>
    </row>
    <row r="158" spans="1:8">
      <c r="A158">
        <v>134</v>
      </c>
      <c r="B158" t="s">
        <v>1759</v>
      </c>
      <c r="E158" t="e">
        <f>VLOOKUP(MID(D158,1,2),字库代码!B:D,3,TRUE)</f>
        <v>#N/A</v>
      </c>
      <c r="G158" t="s">
        <v>1760</v>
      </c>
      <c r="H158" t="s">
        <v>1352</v>
      </c>
    </row>
    <row r="159" spans="1:8">
      <c r="A159">
        <v>135</v>
      </c>
      <c r="B159" t="s">
        <v>1761</v>
      </c>
      <c r="E159" t="e">
        <f>VLOOKUP(MID(D159,1,2),字库代码!B:D,3,TRUE)</f>
        <v>#N/A</v>
      </c>
      <c r="G159" t="s">
        <v>1762</v>
      </c>
      <c r="H159" t="s">
        <v>1352</v>
      </c>
    </row>
    <row r="160" spans="1:8">
      <c r="A160">
        <v>136</v>
      </c>
      <c r="B160" t="s">
        <v>1763</v>
      </c>
      <c r="E160" t="e">
        <f>VLOOKUP(MID(D160,1,2),字库代码!B:D,3,TRUE)</f>
        <v>#N/A</v>
      </c>
      <c r="G160" t="s">
        <v>1764</v>
      </c>
      <c r="H160" t="s">
        <v>1352</v>
      </c>
    </row>
    <row r="161" spans="1:8">
      <c r="A161">
        <v>137</v>
      </c>
      <c r="B161" t="s">
        <v>1765</v>
      </c>
      <c r="E161" t="e">
        <f>VLOOKUP(MID(D161,1,2),字库代码!B:D,3,TRUE)</f>
        <v>#N/A</v>
      </c>
      <c r="G161" t="s">
        <v>1766</v>
      </c>
      <c r="H161" t="s">
        <v>1352</v>
      </c>
    </row>
    <row r="162" spans="1:8">
      <c r="A162">
        <v>138</v>
      </c>
      <c r="B162" t="s">
        <v>1767</v>
      </c>
      <c r="E162" t="e">
        <f>VLOOKUP(MID(D162,1,2),字库代码!B:D,3,TRUE)</f>
        <v>#N/A</v>
      </c>
      <c r="G162" t="s">
        <v>1768</v>
      </c>
      <c r="H162" t="s">
        <v>1352</v>
      </c>
    </row>
    <row r="163" spans="1:8">
      <c r="A163">
        <v>139</v>
      </c>
      <c r="B163" t="s">
        <v>1769</v>
      </c>
      <c r="E163" t="e">
        <f>VLOOKUP(MID(D163,1,2),字库代码!B:D,3,TRUE)</f>
        <v>#N/A</v>
      </c>
      <c r="G163" t="s">
        <v>1770</v>
      </c>
      <c r="H163" t="s">
        <v>1352</v>
      </c>
    </row>
    <row r="164" spans="1:8">
      <c r="A164">
        <v>140</v>
      </c>
      <c r="B164" t="s">
        <v>1771</v>
      </c>
      <c r="E164" t="e">
        <f>VLOOKUP(MID(D164,1,2),字库代码!B:D,3,TRUE)</f>
        <v>#N/A</v>
      </c>
      <c r="G164" t="s">
        <v>1772</v>
      </c>
      <c r="H164" t="s">
        <v>1352</v>
      </c>
    </row>
    <row r="165" spans="1:8">
      <c r="A165">
        <v>141</v>
      </c>
      <c r="B165" t="s">
        <v>1773</v>
      </c>
      <c r="E165" t="e">
        <f>VLOOKUP(MID(D165,1,2),字库代码!B:D,3,TRUE)</f>
        <v>#N/A</v>
      </c>
      <c r="G165" t="s">
        <v>1774</v>
      </c>
      <c r="H165" t="s">
        <v>1352</v>
      </c>
    </row>
    <row r="166" spans="1:8">
      <c r="A166">
        <v>142</v>
      </c>
      <c r="B166" t="s">
        <v>1775</v>
      </c>
      <c r="E166" t="e">
        <f>VLOOKUP(MID(D166,1,2),字库代码!B:D,3,TRUE)</f>
        <v>#N/A</v>
      </c>
      <c r="G166" t="s">
        <v>1776</v>
      </c>
      <c r="H166" t="s">
        <v>1352</v>
      </c>
    </row>
    <row r="167" spans="1:8">
      <c r="A167">
        <v>143</v>
      </c>
      <c r="B167" t="s">
        <v>1777</v>
      </c>
      <c r="E167" t="e">
        <f>VLOOKUP(MID(D167,1,2),字库代码!B:D,3,TRUE)</f>
        <v>#N/A</v>
      </c>
      <c r="G167" t="s">
        <v>1778</v>
      </c>
      <c r="H167" t="s">
        <v>1352</v>
      </c>
    </row>
    <row r="168" spans="1:8">
      <c r="A168">
        <v>144</v>
      </c>
      <c r="B168" t="s">
        <v>1779</v>
      </c>
      <c r="E168" t="e">
        <f>VLOOKUP(MID(D168,1,2),字库代码!B:D,3,TRUE)</f>
        <v>#N/A</v>
      </c>
      <c r="G168" t="s">
        <v>1780</v>
      </c>
      <c r="H168" t="s">
        <v>1352</v>
      </c>
    </row>
    <row r="169" spans="1:8">
      <c r="A169">
        <v>145</v>
      </c>
      <c r="B169" t="s">
        <v>1781</v>
      </c>
      <c r="E169" t="e">
        <f>VLOOKUP(MID(D169,1,2),字库代码!B:D,3,TRUE)</f>
        <v>#N/A</v>
      </c>
      <c r="G169" t="s">
        <v>1782</v>
      </c>
      <c r="H169" t="s">
        <v>1352</v>
      </c>
    </row>
    <row r="170" spans="1:8">
      <c r="A170">
        <v>146</v>
      </c>
      <c r="B170" t="s">
        <v>1783</v>
      </c>
      <c r="E170" t="e">
        <f>VLOOKUP(MID(D170,1,2),字库代码!B:D,3,TRUE)</f>
        <v>#N/A</v>
      </c>
      <c r="G170" t="s">
        <v>1784</v>
      </c>
      <c r="H170" t="s">
        <v>1352</v>
      </c>
    </row>
    <row r="171" spans="1:8">
      <c r="A171">
        <v>147</v>
      </c>
      <c r="B171" t="s">
        <v>1785</v>
      </c>
      <c r="E171" t="e">
        <f>VLOOKUP(MID(D171,1,2),字库代码!B:D,3,TRUE)</f>
        <v>#N/A</v>
      </c>
      <c r="G171" t="s">
        <v>1786</v>
      </c>
      <c r="H171" t="s">
        <v>1352</v>
      </c>
    </row>
    <row r="172" spans="1:8">
      <c r="A172">
        <v>148</v>
      </c>
      <c r="B172" t="s">
        <v>1787</v>
      </c>
      <c r="E172" t="e">
        <f>VLOOKUP(MID(D172,1,2),字库代码!B:D,3,TRUE)</f>
        <v>#N/A</v>
      </c>
      <c r="G172" t="s">
        <v>1788</v>
      </c>
      <c r="H172" t="s">
        <v>1352</v>
      </c>
    </row>
    <row r="173" spans="1:8">
      <c r="A173">
        <v>149</v>
      </c>
      <c r="B173" t="s">
        <v>1789</v>
      </c>
      <c r="E173" t="e">
        <f>VLOOKUP(MID(D173,1,2),字库代码!B:D,3,TRUE)</f>
        <v>#N/A</v>
      </c>
      <c r="G173" t="s">
        <v>1790</v>
      </c>
      <c r="H173" t="s">
        <v>1352</v>
      </c>
    </row>
    <row r="174" spans="1:8">
      <c r="A174">
        <v>150</v>
      </c>
      <c r="B174" t="s">
        <v>1791</v>
      </c>
      <c r="E174" t="e">
        <f>VLOOKUP(MID(D174,1,2),字库代码!B:D,3,TRUE)</f>
        <v>#N/A</v>
      </c>
      <c r="G174" t="s">
        <v>1792</v>
      </c>
      <c r="H174" t="s">
        <v>1352</v>
      </c>
    </row>
    <row r="175" spans="1:8">
      <c r="A175">
        <v>151</v>
      </c>
      <c r="B175" t="s">
        <v>1793</v>
      </c>
      <c r="E175" t="e">
        <f>VLOOKUP(MID(D175,1,2),字库代码!B:D,3,TRUE)</f>
        <v>#N/A</v>
      </c>
      <c r="G175" t="s">
        <v>1794</v>
      </c>
      <c r="H175" t="s">
        <v>1352</v>
      </c>
    </row>
    <row r="176" spans="1:8">
      <c r="A176">
        <v>152</v>
      </c>
      <c r="B176" t="s">
        <v>1795</v>
      </c>
      <c r="E176" t="e">
        <f>VLOOKUP(MID(D176,1,2),字库代码!B:D,3,TRUE)</f>
        <v>#N/A</v>
      </c>
      <c r="G176" t="s">
        <v>1796</v>
      </c>
      <c r="H176" t="s">
        <v>1352</v>
      </c>
    </row>
    <row r="177" spans="1:8">
      <c r="A177">
        <v>153</v>
      </c>
      <c r="B177" t="s">
        <v>1797</v>
      </c>
      <c r="E177" t="e">
        <f>VLOOKUP(MID(D177,1,2),字库代码!B:D,3,TRUE)</f>
        <v>#N/A</v>
      </c>
      <c r="G177" t="s">
        <v>1798</v>
      </c>
      <c r="H177" t="s">
        <v>1352</v>
      </c>
    </row>
    <row r="178" spans="1:8">
      <c r="A178">
        <v>154</v>
      </c>
      <c r="B178" t="s">
        <v>1799</v>
      </c>
      <c r="E178" t="e">
        <f>VLOOKUP(MID(D178,1,2),字库代码!B:D,3,TRUE)</f>
        <v>#N/A</v>
      </c>
      <c r="G178" t="s">
        <v>1800</v>
      </c>
      <c r="H178" t="s">
        <v>1352</v>
      </c>
    </row>
    <row r="179" spans="1:8">
      <c r="A179">
        <v>155</v>
      </c>
      <c r="B179" t="s">
        <v>1801</v>
      </c>
      <c r="E179" t="e">
        <f>VLOOKUP(MID(D179,1,2),字库代码!B:D,3,TRUE)</f>
        <v>#N/A</v>
      </c>
      <c r="G179" t="s">
        <v>1802</v>
      </c>
      <c r="H179" t="s">
        <v>1352</v>
      </c>
    </row>
    <row r="180" spans="1:8">
      <c r="A180">
        <v>156</v>
      </c>
      <c r="B180" t="s">
        <v>1803</v>
      </c>
      <c r="E180" t="e">
        <f>VLOOKUP(MID(D180,1,2),字库代码!B:D,3,TRUE)</f>
        <v>#N/A</v>
      </c>
      <c r="G180" t="s">
        <v>1804</v>
      </c>
      <c r="H180" t="s">
        <v>1352</v>
      </c>
    </row>
    <row r="181" spans="1:8">
      <c r="A181">
        <v>157</v>
      </c>
      <c r="B181" t="s">
        <v>1805</v>
      </c>
      <c r="E181" t="e">
        <f>VLOOKUP(MID(D181,1,2),字库代码!B:D,3,TRUE)</f>
        <v>#N/A</v>
      </c>
      <c r="G181" t="s">
        <v>1806</v>
      </c>
      <c r="H181" t="s">
        <v>1352</v>
      </c>
    </row>
    <row r="182" spans="1:8">
      <c r="A182">
        <v>158</v>
      </c>
      <c r="B182" t="s">
        <v>1807</v>
      </c>
      <c r="E182" t="e">
        <f>VLOOKUP(MID(D182,1,2),字库代码!B:D,3,TRUE)</f>
        <v>#N/A</v>
      </c>
      <c r="G182" t="s">
        <v>1808</v>
      </c>
      <c r="H182" t="s">
        <v>1352</v>
      </c>
    </row>
    <row r="183" spans="1:8">
      <c r="A183">
        <v>159</v>
      </c>
      <c r="B183" t="s">
        <v>1809</v>
      </c>
      <c r="E183" t="e">
        <f>VLOOKUP(MID(D183,1,2),字库代码!B:D,3,TRUE)</f>
        <v>#N/A</v>
      </c>
      <c r="G183" t="s">
        <v>1810</v>
      </c>
      <c r="H183" t="s">
        <v>1352</v>
      </c>
    </row>
    <row r="184" spans="1:8">
      <c r="A184">
        <v>160</v>
      </c>
      <c r="B184" t="s">
        <v>1811</v>
      </c>
      <c r="E184" t="e">
        <f>VLOOKUP(MID(D184,1,2),字库代码!B:D,3,TRUE)</f>
        <v>#N/A</v>
      </c>
      <c r="G184" t="s">
        <v>1812</v>
      </c>
      <c r="H184" t="s">
        <v>1352</v>
      </c>
    </row>
    <row r="185" spans="1:8">
      <c r="A185">
        <v>161</v>
      </c>
      <c r="B185" t="s">
        <v>1813</v>
      </c>
      <c r="E185" t="e">
        <f>VLOOKUP(MID(D185,1,2),字库代码!B:D,3,TRUE)</f>
        <v>#N/A</v>
      </c>
      <c r="G185" t="s">
        <v>1814</v>
      </c>
      <c r="H185" t="s">
        <v>1352</v>
      </c>
    </row>
    <row r="186" spans="1:8">
      <c r="A186">
        <v>162</v>
      </c>
      <c r="B186" t="s">
        <v>1815</v>
      </c>
      <c r="E186" t="e">
        <f>VLOOKUP(MID(D186,1,2),字库代码!B:D,3,TRUE)</f>
        <v>#N/A</v>
      </c>
      <c r="G186" t="s">
        <v>1816</v>
      </c>
      <c r="H186" t="s">
        <v>1352</v>
      </c>
    </row>
    <row r="187" spans="1:8">
      <c r="A187">
        <v>163</v>
      </c>
      <c r="B187" t="s">
        <v>1817</v>
      </c>
      <c r="E187" t="e">
        <f>VLOOKUP(MID(D187,1,2),字库代码!B:D,3,TRUE)</f>
        <v>#N/A</v>
      </c>
      <c r="G187" t="s">
        <v>1818</v>
      </c>
      <c r="H187" t="s">
        <v>1352</v>
      </c>
    </row>
    <row r="188" spans="1:8">
      <c r="A188">
        <v>164</v>
      </c>
      <c r="B188" t="s">
        <v>1819</v>
      </c>
      <c r="E188" t="e">
        <f>VLOOKUP(MID(D188,1,2),字库代码!B:D,3,TRUE)</f>
        <v>#N/A</v>
      </c>
      <c r="G188" t="s">
        <v>1820</v>
      </c>
      <c r="H188" t="s">
        <v>1352</v>
      </c>
    </row>
    <row r="189" spans="1:8">
      <c r="A189">
        <v>165</v>
      </c>
      <c r="B189" t="s">
        <v>1821</v>
      </c>
      <c r="E189" t="e">
        <f>VLOOKUP(MID(D189,1,2),字库代码!B:D,3,TRUE)</f>
        <v>#N/A</v>
      </c>
      <c r="G189" t="s">
        <v>1822</v>
      </c>
      <c r="H189" t="s">
        <v>1352</v>
      </c>
    </row>
    <row r="190" spans="1:8">
      <c r="A190">
        <v>166</v>
      </c>
      <c r="B190" t="s">
        <v>1823</v>
      </c>
      <c r="E190" t="e">
        <f>VLOOKUP(MID(D190,1,2),字库代码!B:D,3,TRUE)</f>
        <v>#N/A</v>
      </c>
      <c r="G190" t="s">
        <v>1824</v>
      </c>
      <c r="H190" t="s">
        <v>1352</v>
      </c>
    </row>
    <row r="191" spans="1:8">
      <c r="A191">
        <v>167</v>
      </c>
      <c r="B191" t="s">
        <v>1825</v>
      </c>
      <c r="E191" t="e">
        <f>VLOOKUP(MID(D191,1,2),字库代码!B:D,3,TRUE)</f>
        <v>#N/A</v>
      </c>
      <c r="G191" t="s">
        <v>1826</v>
      </c>
      <c r="H191" t="s">
        <v>1352</v>
      </c>
    </row>
    <row r="192" spans="1:8">
      <c r="A192">
        <v>168</v>
      </c>
      <c r="B192" t="s">
        <v>1827</v>
      </c>
      <c r="E192" t="e">
        <f>VLOOKUP(MID(D192,1,2),字库代码!B:D,3,TRUE)</f>
        <v>#N/A</v>
      </c>
      <c r="G192" t="s">
        <v>1828</v>
      </c>
      <c r="H192" t="s">
        <v>1352</v>
      </c>
    </row>
    <row r="193" spans="1:8">
      <c r="A193">
        <v>169</v>
      </c>
      <c r="B193" t="s">
        <v>1829</v>
      </c>
      <c r="E193" t="e">
        <f>VLOOKUP(MID(D193,1,2),字库代码!B:D,3,TRUE)</f>
        <v>#N/A</v>
      </c>
      <c r="G193" t="s">
        <v>1830</v>
      </c>
      <c r="H193" t="s">
        <v>1352</v>
      </c>
    </row>
    <row r="194" spans="1:8">
      <c r="A194">
        <v>170</v>
      </c>
      <c r="B194" t="s">
        <v>1831</v>
      </c>
      <c r="E194" t="e">
        <f>VLOOKUP(MID(D194,1,2),字库代码!B:D,3,TRUE)</f>
        <v>#N/A</v>
      </c>
      <c r="G194" t="s">
        <v>1832</v>
      </c>
      <c r="H194" t="s">
        <v>1352</v>
      </c>
    </row>
    <row r="195" spans="1:8">
      <c r="A195">
        <v>171</v>
      </c>
      <c r="B195" t="s">
        <v>1833</v>
      </c>
      <c r="E195" t="e">
        <f>VLOOKUP(MID(D195,1,2),字库代码!B:D,3,TRUE)</f>
        <v>#N/A</v>
      </c>
      <c r="G195" t="s">
        <v>1834</v>
      </c>
      <c r="H195" t="s">
        <v>1352</v>
      </c>
    </row>
    <row r="196" spans="1:8">
      <c r="A196">
        <v>172</v>
      </c>
      <c r="B196" t="s">
        <v>1835</v>
      </c>
      <c r="E196" t="e">
        <f>VLOOKUP(MID(D196,1,2),字库代码!B:D,3,TRUE)</f>
        <v>#N/A</v>
      </c>
      <c r="G196" t="s">
        <v>1836</v>
      </c>
      <c r="H196" t="s">
        <v>1352</v>
      </c>
    </row>
    <row r="197" spans="1:8">
      <c r="A197">
        <v>173</v>
      </c>
      <c r="B197" t="s">
        <v>1837</v>
      </c>
      <c r="E197" t="e">
        <f>VLOOKUP(MID(D197,1,2),字库代码!B:D,3,TRUE)</f>
        <v>#N/A</v>
      </c>
      <c r="G197" t="s">
        <v>1838</v>
      </c>
      <c r="H197" t="s">
        <v>1352</v>
      </c>
    </row>
    <row r="198" spans="1:8">
      <c r="A198">
        <v>174</v>
      </c>
      <c r="B198" t="s">
        <v>1839</v>
      </c>
      <c r="E198" t="e">
        <f>VLOOKUP(MID(D198,1,2),字库代码!B:D,3,TRUE)</f>
        <v>#N/A</v>
      </c>
      <c r="G198" t="s">
        <v>1840</v>
      </c>
      <c r="H198" t="s">
        <v>1352</v>
      </c>
    </row>
    <row r="199" spans="1:8">
      <c r="A199">
        <v>175</v>
      </c>
      <c r="B199" t="s">
        <v>1841</v>
      </c>
      <c r="E199" t="e">
        <f>VLOOKUP(MID(D199,1,2),字库代码!B:D,3,TRUE)</f>
        <v>#N/A</v>
      </c>
      <c r="G199" t="s">
        <v>1842</v>
      </c>
      <c r="H199" t="s">
        <v>1352</v>
      </c>
    </row>
    <row r="200" spans="1:8">
      <c r="A200">
        <v>176</v>
      </c>
      <c r="B200" t="s">
        <v>1843</v>
      </c>
      <c r="E200" t="e">
        <f>VLOOKUP(MID(D200,1,2),字库代码!B:D,3,TRUE)</f>
        <v>#N/A</v>
      </c>
      <c r="G200" t="s">
        <v>1844</v>
      </c>
      <c r="H200" t="s">
        <v>1352</v>
      </c>
    </row>
    <row r="201" spans="1:8">
      <c r="A201">
        <v>177</v>
      </c>
      <c r="B201" t="s">
        <v>1845</v>
      </c>
      <c r="E201" t="e">
        <f>VLOOKUP(MID(D201,1,2),字库代码!B:D,3,TRUE)</f>
        <v>#N/A</v>
      </c>
      <c r="G201" t="s">
        <v>1846</v>
      </c>
      <c r="H201" t="s">
        <v>1352</v>
      </c>
    </row>
    <row r="202" spans="1:8">
      <c r="A202">
        <v>178</v>
      </c>
      <c r="B202" t="s">
        <v>1847</v>
      </c>
      <c r="E202" t="e">
        <f>VLOOKUP(MID(D202,1,2),字库代码!B:D,3,TRUE)</f>
        <v>#N/A</v>
      </c>
      <c r="G202" t="s">
        <v>1848</v>
      </c>
      <c r="H202" t="s">
        <v>1352</v>
      </c>
    </row>
    <row r="203" spans="1:8">
      <c r="A203">
        <v>179</v>
      </c>
      <c r="B203" t="s">
        <v>1849</v>
      </c>
      <c r="E203" t="e">
        <f>VLOOKUP(MID(D203,1,2),字库代码!B:D,3,TRUE)</f>
        <v>#N/A</v>
      </c>
      <c r="G203" t="s">
        <v>1850</v>
      </c>
      <c r="H203" t="s">
        <v>1352</v>
      </c>
    </row>
    <row r="204" spans="1:8">
      <c r="A204">
        <v>180</v>
      </c>
      <c r="B204" t="s">
        <v>1851</v>
      </c>
      <c r="E204" t="e">
        <f>VLOOKUP(MID(D204,1,2),字库代码!B:D,3,TRUE)</f>
        <v>#N/A</v>
      </c>
      <c r="G204" t="s">
        <v>1852</v>
      </c>
      <c r="H204" t="s">
        <v>1352</v>
      </c>
    </row>
    <row r="205" spans="1:8">
      <c r="A205">
        <v>181</v>
      </c>
      <c r="B205" t="s">
        <v>1853</v>
      </c>
      <c r="E205" t="e">
        <f>VLOOKUP(MID(D205,1,2),字库代码!B:D,3,TRUE)</f>
        <v>#N/A</v>
      </c>
      <c r="G205" t="s">
        <v>1854</v>
      </c>
      <c r="H205" t="s">
        <v>1352</v>
      </c>
    </row>
    <row r="206" spans="1:8">
      <c r="A206">
        <v>182</v>
      </c>
      <c r="B206" t="s">
        <v>1855</v>
      </c>
      <c r="E206" t="e">
        <f>VLOOKUP(MID(D206,1,2),字库代码!B:D,3,TRUE)</f>
        <v>#N/A</v>
      </c>
      <c r="G206" t="s">
        <v>1856</v>
      </c>
      <c r="H206" t="s">
        <v>1352</v>
      </c>
    </row>
    <row r="207" spans="1:8">
      <c r="A207">
        <v>183</v>
      </c>
      <c r="B207" t="s">
        <v>1857</v>
      </c>
      <c r="E207" t="e">
        <f>VLOOKUP(MID(D207,1,2),字库代码!B:D,3,TRUE)</f>
        <v>#N/A</v>
      </c>
      <c r="G207" t="s">
        <v>1858</v>
      </c>
      <c r="H207" t="s">
        <v>1352</v>
      </c>
    </row>
    <row r="208" spans="1:8">
      <c r="A208">
        <v>184</v>
      </c>
      <c r="B208" t="s">
        <v>1859</v>
      </c>
      <c r="E208" t="e">
        <f>VLOOKUP(MID(D208,1,2),字库代码!B:D,3,TRUE)</f>
        <v>#N/A</v>
      </c>
      <c r="G208" t="s">
        <v>1860</v>
      </c>
      <c r="H208" t="s">
        <v>1352</v>
      </c>
    </row>
    <row r="209" spans="1:8">
      <c r="A209">
        <v>185</v>
      </c>
      <c r="B209" t="s">
        <v>1861</v>
      </c>
      <c r="E209" t="e">
        <f>VLOOKUP(MID(D209,1,2),字库代码!B:D,3,TRUE)</f>
        <v>#N/A</v>
      </c>
      <c r="G209" t="s">
        <v>1862</v>
      </c>
      <c r="H209" t="s">
        <v>1352</v>
      </c>
    </row>
    <row r="210" spans="1:8">
      <c r="A210">
        <v>186</v>
      </c>
      <c r="B210" t="s">
        <v>1863</v>
      </c>
      <c r="E210" t="e">
        <f>VLOOKUP(MID(D210,1,2),字库代码!B:D,3,TRUE)</f>
        <v>#N/A</v>
      </c>
      <c r="G210" t="s">
        <v>1864</v>
      </c>
      <c r="H210" t="s">
        <v>1352</v>
      </c>
    </row>
    <row r="211" spans="1:8">
      <c r="A211">
        <v>187</v>
      </c>
      <c r="B211" t="s">
        <v>1865</v>
      </c>
      <c r="E211" t="e">
        <f>VLOOKUP(MID(D211,1,2),字库代码!B:D,3,TRUE)</f>
        <v>#N/A</v>
      </c>
      <c r="G211" t="s">
        <v>1866</v>
      </c>
      <c r="H211" t="s">
        <v>1352</v>
      </c>
    </row>
    <row r="212" spans="1:8">
      <c r="A212">
        <v>188</v>
      </c>
      <c r="B212" t="s">
        <v>1867</v>
      </c>
      <c r="E212" t="e">
        <f>VLOOKUP(MID(D212,1,2),字库代码!B:D,3,TRUE)</f>
        <v>#N/A</v>
      </c>
      <c r="G212" t="s">
        <v>1868</v>
      </c>
      <c r="H212" t="s">
        <v>1352</v>
      </c>
    </row>
    <row r="213" spans="1:8">
      <c r="A213">
        <v>189</v>
      </c>
      <c r="B213" t="s">
        <v>1869</v>
      </c>
      <c r="E213" t="e">
        <f>VLOOKUP(MID(D213,1,2),字库代码!B:D,3,TRUE)</f>
        <v>#N/A</v>
      </c>
      <c r="H213" t="s">
        <v>1352</v>
      </c>
    </row>
    <row r="214" spans="1:8">
      <c r="A214">
        <v>190</v>
      </c>
      <c r="B214" t="s">
        <v>1870</v>
      </c>
      <c r="E214" t="e">
        <f>VLOOKUP(MID(D214,1,2),字库代码!B:D,3,TRUE)</f>
        <v>#N/A</v>
      </c>
      <c r="H214" t="s">
        <v>1352</v>
      </c>
    </row>
    <row r="215" spans="1:8">
      <c r="A215">
        <v>191</v>
      </c>
      <c r="B215" t="s">
        <v>1871</v>
      </c>
      <c r="E215" t="e">
        <f>VLOOKUP(MID(D215,1,2),字库代码!B:D,3,TRUE)</f>
        <v>#N/A</v>
      </c>
      <c r="G215" t="s">
        <v>1691</v>
      </c>
      <c r="H215" t="s">
        <v>1352</v>
      </c>
    </row>
    <row r="216" spans="1:8">
      <c r="A216">
        <v>192</v>
      </c>
      <c r="B216" t="s">
        <v>1872</v>
      </c>
      <c r="E216" t="e">
        <f>VLOOKUP(MID(D216,1,2),字库代码!B:D,3,TRUE)</f>
        <v>#N/A</v>
      </c>
      <c r="G216" t="s">
        <v>1693</v>
      </c>
      <c r="H216" t="s">
        <v>1352</v>
      </c>
    </row>
    <row r="217" spans="1:8">
      <c r="A217">
        <v>193</v>
      </c>
      <c r="B217" t="s">
        <v>1873</v>
      </c>
      <c r="E217" t="e">
        <f>VLOOKUP(MID(D217,1,2),字库代码!B:D,3,TRUE)</f>
        <v>#N/A</v>
      </c>
      <c r="H217" t="s">
        <v>1352</v>
      </c>
    </row>
    <row r="218" spans="1:8">
      <c r="A218">
        <v>194</v>
      </c>
      <c r="B218" t="s">
        <v>1874</v>
      </c>
      <c r="E218" t="e">
        <f>VLOOKUP(MID(D218,1,2),字库代码!B:D,3,TRUE)</f>
        <v>#N/A</v>
      </c>
      <c r="H218" t="s">
        <v>1352</v>
      </c>
    </row>
    <row r="219" spans="1:8">
      <c r="A219">
        <v>195</v>
      </c>
      <c r="B219" t="s">
        <v>1875</v>
      </c>
      <c r="E219" t="e">
        <f>VLOOKUP(MID(D219,1,2),字库代码!B:D,3,TRUE)</f>
        <v>#N/A</v>
      </c>
      <c r="H219" t="s">
        <v>1352</v>
      </c>
    </row>
    <row r="220" spans="1:8">
      <c r="A220">
        <v>196</v>
      </c>
      <c r="B220" t="s">
        <v>1876</v>
      </c>
      <c r="E220" t="e">
        <f>VLOOKUP(MID(D220,1,2),字库代码!B:D,3,TRUE)</f>
        <v>#N/A</v>
      </c>
      <c r="H220" t="s">
        <v>1352</v>
      </c>
    </row>
    <row r="221" spans="1:8">
      <c r="A221">
        <v>197</v>
      </c>
      <c r="B221" t="s">
        <v>1877</v>
      </c>
      <c r="E221" t="e">
        <f>VLOOKUP(MID(D221,1,2),字库代码!B:D,3,TRUE)</f>
        <v>#N/A</v>
      </c>
      <c r="H221" t="s">
        <v>1352</v>
      </c>
    </row>
    <row r="222" spans="1:8">
      <c r="A222">
        <v>198</v>
      </c>
      <c r="B222" t="s">
        <v>1878</v>
      </c>
      <c r="E222" t="e">
        <f>VLOOKUP(MID(D222,1,2),字库代码!B:D,3,TRUE)</f>
        <v>#N/A</v>
      </c>
      <c r="F222" t="s">
        <v>1729</v>
      </c>
      <c r="G222" t="s">
        <v>1879</v>
      </c>
      <c r="H222" t="s">
        <v>1352</v>
      </c>
    </row>
    <row r="223" spans="1:8">
      <c r="A223">
        <v>199</v>
      </c>
      <c r="B223" t="s">
        <v>1880</v>
      </c>
      <c r="E223" t="e">
        <f>VLOOKUP(MID(D223,1,2),字库代码!B:D,3,TRUE)</f>
        <v>#N/A</v>
      </c>
      <c r="F223" t="s">
        <v>1729</v>
      </c>
      <c r="G223" t="s">
        <v>1881</v>
      </c>
      <c r="H223" t="s">
        <v>1352</v>
      </c>
    </row>
    <row r="224" spans="1:8">
      <c r="A224">
        <v>200</v>
      </c>
      <c r="B224" t="s">
        <v>1882</v>
      </c>
      <c r="E224" t="e">
        <f>VLOOKUP(MID(D224,1,2),字库代码!B:D,3,TRUE)</f>
        <v>#N/A</v>
      </c>
      <c r="F224" t="s">
        <v>1729</v>
      </c>
      <c r="G224" t="s">
        <v>1883</v>
      </c>
      <c r="H224" t="s">
        <v>1352</v>
      </c>
    </row>
    <row r="225" spans="1:8">
      <c r="A225">
        <v>201</v>
      </c>
      <c r="B225" t="s">
        <v>1884</v>
      </c>
      <c r="E225" t="e">
        <f>VLOOKUP(MID(D225,1,2),字库代码!B:D,3,TRUE)</f>
        <v>#N/A</v>
      </c>
      <c r="F225" t="s">
        <v>1729</v>
      </c>
      <c r="G225" t="s">
        <v>1885</v>
      </c>
      <c r="H225" t="s">
        <v>1352</v>
      </c>
    </row>
    <row r="226" spans="1:8">
      <c r="A226">
        <v>202</v>
      </c>
      <c r="B226" t="s">
        <v>1886</v>
      </c>
      <c r="E226" t="e">
        <f>VLOOKUP(MID(D226,1,2),字库代码!B:D,3,TRUE)</f>
        <v>#N/A</v>
      </c>
      <c r="F226" t="s">
        <v>1729</v>
      </c>
      <c r="G226" t="s">
        <v>1887</v>
      </c>
      <c r="H226" t="s">
        <v>1352</v>
      </c>
    </row>
    <row r="227" spans="1:8">
      <c r="A227">
        <v>203</v>
      </c>
      <c r="B227" t="s">
        <v>1888</v>
      </c>
      <c r="E227" t="e">
        <f>VLOOKUP(MID(D227,1,2),字库代码!B:D,3,TRUE)</f>
        <v>#N/A</v>
      </c>
      <c r="H227" t="s">
        <v>1352</v>
      </c>
    </row>
    <row r="228" spans="1:8">
      <c r="A228">
        <v>204</v>
      </c>
      <c r="B228" t="s">
        <v>1889</v>
      </c>
      <c r="E228" t="e">
        <f>VLOOKUP(MID(D228,1,2),字库代码!B:D,3,TRUE)</f>
        <v>#N/A</v>
      </c>
      <c r="H228" t="s">
        <v>1352</v>
      </c>
    </row>
    <row r="229" spans="1:8">
      <c r="A229">
        <v>205</v>
      </c>
      <c r="B229" t="s">
        <v>1890</v>
      </c>
      <c r="E229" t="e">
        <f>VLOOKUP(MID(D229,1,2),字库代码!B:D,3,TRUE)</f>
        <v>#N/A</v>
      </c>
      <c r="H229" t="s">
        <v>1352</v>
      </c>
    </row>
    <row r="230" spans="1:8">
      <c r="A230">
        <v>206</v>
      </c>
      <c r="B230" t="s">
        <v>1891</v>
      </c>
      <c r="E230" t="e">
        <f>VLOOKUP(MID(D230,1,2),字库代码!B:D,3,TRUE)</f>
        <v>#N/A</v>
      </c>
      <c r="H230" t="s">
        <v>1352</v>
      </c>
    </row>
    <row r="231" spans="1:8">
      <c r="A231">
        <v>207</v>
      </c>
      <c r="B231" t="s">
        <v>1892</v>
      </c>
      <c r="E231" t="e">
        <f>VLOOKUP(MID(D231,1,2),字库代码!B:D,3,TRUE)</f>
        <v>#N/A</v>
      </c>
      <c r="H231" t="s">
        <v>1352</v>
      </c>
    </row>
    <row r="232" spans="1:8">
      <c r="A232">
        <v>208</v>
      </c>
      <c r="B232" t="s">
        <v>1893</v>
      </c>
      <c r="E232" t="e">
        <f>VLOOKUP(MID(D232,1,2),字库代码!B:D,3,TRUE)</f>
        <v>#N/A</v>
      </c>
      <c r="H232" t="s">
        <v>1352</v>
      </c>
    </row>
    <row r="233" spans="1:8">
      <c r="A233">
        <v>209</v>
      </c>
      <c r="B233" t="s">
        <v>1894</v>
      </c>
      <c r="E233" t="e">
        <f>VLOOKUP(MID(D233,1,2),字库代码!B:D,3,TRUE)</f>
        <v>#N/A</v>
      </c>
      <c r="H233" t="s">
        <v>1352</v>
      </c>
    </row>
    <row r="234" spans="8:8">
      <c r="H234" t="s">
        <v>1352</v>
      </c>
    </row>
    <row r="235" spans="8:8">
      <c r="H235" t="s">
        <v>1352</v>
      </c>
    </row>
    <row r="236" spans="2:8">
      <c r="B236" t="s">
        <v>1690</v>
      </c>
      <c r="H236" t="s">
        <v>1352</v>
      </c>
    </row>
    <row r="237" spans="2:8">
      <c r="B237" t="s">
        <v>1692</v>
      </c>
      <c r="H237" t="s">
        <v>1352</v>
      </c>
    </row>
    <row r="238" spans="8:8">
      <c r="H238" t="s">
        <v>1352</v>
      </c>
    </row>
  </sheetData>
  <pageMargins left="0.75" right="0.75" top="1" bottom="1" header="0.511805555555556" footer="0.511805555555556"/>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F317"/>
  <sheetViews>
    <sheetView workbookViewId="0">
      <pane ySplit="1" topLeftCell="A2" activePane="bottomLeft" state="frozen"/>
      <selection/>
      <selection pane="bottomLeft" activeCell="A1" sqref="A1"/>
    </sheetView>
  </sheetViews>
  <sheetFormatPr defaultColWidth="9" defaultRowHeight="13.5" outlineLevelCol="5"/>
  <cols>
    <col min="1" max="1" width="76.25" customWidth="1"/>
    <col min="2" max="2" width="47.125" customWidth="1"/>
    <col min="3" max="3" width="36.25" style="2" customWidth="1"/>
    <col min="4" max="4" width="52.5" customWidth="1"/>
    <col min="5" max="5" width="66.25" style="10" customWidth="1"/>
  </cols>
  <sheetData>
    <row r="1" s="25" customFormat="1" spans="1:6">
      <c r="A1" s="25" t="s">
        <v>1</v>
      </c>
      <c r="B1" s="25" t="s">
        <v>1347</v>
      </c>
      <c r="C1" s="24" t="s">
        <v>1895</v>
      </c>
      <c r="D1" s="25" t="s">
        <v>4</v>
      </c>
      <c r="E1" s="25" t="s">
        <v>1347</v>
      </c>
      <c r="F1" s="25" t="s">
        <v>1896</v>
      </c>
    </row>
    <row r="2" spans="1:5">
      <c r="A2" t="s">
        <v>1897</v>
      </c>
      <c r="C2" s="1" t="s">
        <v>1898</v>
      </c>
      <c r="D2" s="27" t="str">
        <f>VLOOKUP(MID(C2,1,2),字库代码!B:D,3,TRUE)&amp;VLOOKUP(MID(C2,4,2),字库代码!B:D,3,TRUE)&amp;VLOOKUP(MID(C2,7,2),字库代码!B:D,3,TRUE)&amp;VLOOKUP(MID(C2,10,2),字库代码!B:D,3,TRUE)&amp;VLOOKUP(MID(C2,13,2),字库代码!B:D,3,TRUE)&amp;VLOOKUP(MID(C2,16,2),字库代码!B:D,3,TRUE)&amp;VLOOKUP(MID(C2,19,2),字库代码!B:D,3,TRUE)</f>
        <v>爱因斯坦.谭雅必须存活.小心特斯拉线圈,摧毁电厂它们会离线</v>
      </c>
      <c r="E2" s="28" t="s">
        <v>1899</v>
      </c>
    </row>
    <row r="3" spans="1:5">
      <c r="A3" t="s">
        <v>1900</v>
      </c>
      <c r="B3" t="s">
        <v>1901</v>
      </c>
      <c r="C3" s="2" t="s">
        <v>1902</v>
      </c>
      <c r="D3" t="str">
        <f>VLOOKUP(MID(C3,1,2),字库代码!B:D,3,TRUE)&amp;VLOOKUP(MID(C3,4,2),字库代码!B:D,3,TRUE)&amp;VLOOKUP(MID(C3,7,2),字库代码!B:D,3,TRUE)&amp;VLOOKUP(MID(C3,10,2),字库代码!B:D,3,TRUE)&amp;VLOOKUP(MID(C3,13,2),字库代码!B:D,3,TRUE)&amp;VLOOKUP(MID(C3,16,2),字库代码!B:D,3,TRUE)&amp;VLOOKUP(MID(C3,19,2),字库代码!B:D,3,TRUE)</f>
        <v>营救爱因斯坦,让爱因斯坦搭乘直升机撤离.</v>
      </c>
      <c r="E3" s="10" t="s">
        <v>1897</v>
      </c>
    </row>
    <row r="4" spans="1:6">
      <c r="A4" t="s">
        <v>1903</v>
      </c>
      <c r="B4" t="s">
        <v>1904</v>
      </c>
      <c r="C4" s="2" t="s">
        <v>1905</v>
      </c>
      <c r="D4" t="str">
        <f>VLOOKUP(MID(C4,1,2),字库代码!B:D,3,TRUE)&amp;VLOOKUP(MID(C4,4,2),字库代码!B:D,3,TRUE)&amp;VLOOKUP(MID(C4,7,2),字库代码!B:D,3,TRUE)&amp;VLOOKUP(MID(C4,10,2),字库代码!B:D,3,TRUE)&amp;VLOOKUP(MID(C4,13,2),字库代码!B:D,3,TRUE)&amp;VLOOKUP(MID(C4,16,2),字库代码!B:D,3,TRUE)&amp;VLOOKUP(MID(C4,19,2),字库代码!B:D,3,TRUE)</f>
        <v>爱因斯坦.谭雅必须存活.</v>
      </c>
      <c r="E4" s="10" t="s">
        <v>1906</v>
      </c>
      <c r="F4" t="s">
        <v>1352</v>
      </c>
    </row>
    <row r="5" spans="1:6">
      <c r="A5" t="s">
        <v>1907</v>
      </c>
      <c r="C5" s="2" t="s">
        <v>1908</v>
      </c>
      <c r="D5" t="str">
        <f>VLOOKUP(MID(C5,1,2),字库代码!B:D,3,TRUE)&amp;VLOOKUP(MID(C5,4,2),字库代码!B:D,3,TRUE)</f>
        <v>小心特斯拉线圈,摧毁电厂它们会离线.</v>
      </c>
      <c r="F5" t="s">
        <v>1352</v>
      </c>
    </row>
    <row r="6" spans="1:6">
      <c r="A6" t="s">
        <v>1909</v>
      </c>
      <c r="F6" t="s">
        <v>1352</v>
      </c>
    </row>
    <row r="7" spans="6:6">
      <c r="F7" t="s">
        <v>1352</v>
      </c>
    </row>
    <row r="8" spans="1:6">
      <c r="A8" t="s">
        <v>1910</v>
      </c>
      <c r="E8" s="10" t="s">
        <v>1910</v>
      </c>
      <c r="F8" t="s">
        <v>1352</v>
      </c>
    </row>
    <row r="9" spans="1:6">
      <c r="A9" t="s">
        <v>1911</v>
      </c>
      <c r="E9" s="10" t="s">
        <v>1912</v>
      </c>
      <c r="F9" t="s">
        <v>1352</v>
      </c>
    </row>
    <row r="10" spans="1:6">
      <c r="A10" t="s">
        <v>1913</v>
      </c>
      <c r="B10" t="s">
        <v>1914</v>
      </c>
      <c r="C10" s="2" t="s">
        <v>1915</v>
      </c>
      <c r="D10" t="str">
        <f>VLOOKUP(MID(C10,1,2),字库代码!B:D,3,TRUE)&amp;VLOOKUP(MID(C10,4,2),字库代码!B:D,3,TRUE)&amp;VLOOKUP(MID(C10,7,2),字库代码!B:D,3,TRUE)&amp;VLOOKUP(MID(C10,10,2),字库代码!B:D,3,TRUE)</f>
        <v>25分钟后补给车队将通过此地,但苏军封锁了道路,</v>
      </c>
      <c r="F10" t="s">
        <v>1352</v>
      </c>
    </row>
    <row r="11" spans="1:6">
      <c r="A11" t="s">
        <v>1916</v>
      </c>
      <c r="B11" t="s">
        <v>1917</v>
      </c>
      <c r="C11" s="2" t="s">
        <v>1918</v>
      </c>
      <c r="D11" t="str">
        <f>VLOOKUP(MID(C11,1,2),字库代码!B:D,3,TRUE)&amp;VLOOKUP(MID(C11,4,2),字库代码!B:D,3,TRUE)&amp;VLOOKUP(MID(C11,7,2),字库代码!B:D,3,TRUE)&amp;VLOOKUP(MID(C11,10,2),字库代码!B:D,3,TRUE)</f>
        <v>为车队清除障碍,车队将从西北方来.</v>
      </c>
      <c r="F11" t="s">
        <v>1352</v>
      </c>
    </row>
    <row r="12" spans="1:6">
      <c r="A12" t="s">
        <v>1919</v>
      </c>
      <c r="F12" t="s">
        <v>1352</v>
      </c>
    </row>
    <row r="13" spans="6:6">
      <c r="F13" t="s">
        <v>1352</v>
      </c>
    </row>
    <row r="14" spans="1:6">
      <c r="A14" t="s">
        <v>1920</v>
      </c>
      <c r="E14" s="10" t="s">
        <v>1920</v>
      </c>
      <c r="F14" t="s">
        <v>1352</v>
      </c>
    </row>
    <row r="15" ht="27" spans="1:6">
      <c r="A15" t="s">
        <v>1921</v>
      </c>
      <c r="B15" s="29" t="s">
        <v>1922</v>
      </c>
      <c r="C15" s="2" t="s">
        <v>1923</v>
      </c>
      <c r="D15" t="str">
        <f>VLOOKUP(MID(C15,1,2),字库代码!B:D,3,TRUE)&amp;VLOOKUP(MID(C15,4,2),字库代码!B:D,3,TRUE)</f>
        <v>来自蓝港16总部.</v>
      </c>
      <c r="E15" s="10" t="s">
        <v>1924</v>
      </c>
      <c r="F15" t="s">
        <v>1352</v>
      </c>
    </row>
    <row r="16" spans="1:6">
      <c r="A16" t="s">
        <v>1925</v>
      </c>
      <c r="B16" s="29" t="s">
        <v>1926</v>
      </c>
      <c r="C16" s="2" t="s">
        <v>1927</v>
      </c>
      <c r="D16" t="str">
        <f>VLOOKUP(MID(C16,1,2),字库代码!B:D,3,TRUE)&amp;VLOOKUP(MID(C16,4,2),字库代码!B:D,3,TRUE)</f>
        <v>绝密.</v>
      </c>
      <c r="F16" t="s">
        <v>1352</v>
      </c>
    </row>
    <row r="17" spans="1:6">
      <c r="A17" t="s">
        <v>1928</v>
      </c>
      <c r="B17" s="29" t="s">
        <v>1929</v>
      </c>
      <c r="C17" s="2" t="s">
        <v>1930</v>
      </c>
      <c r="D17" t="str">
        <f>VLOOKUP(MID(C17,1,2),字库代码!B:D,3,TRUE)&amp;VLOOKUP(MID(C17,4,2),字库代码!B:D,3,TRUE)&amp;VLOOKUP(MID(C17,7,2),字库代码!B:D,3,TRUE)</f>
        <v>送至:战地指挥官A9</v>
      </c>
      <c r="F17" t="s">
        <v>1352</v>
      </c>
    </row>
    <row r="18" spans="1:6">
      <c r="A18" t="s">
        <v>1931</v>
      </c>
      <c r="B18" s="29" t="s">
        <v>1932</v>
      </c>
      <c r="C18" s="2" t="s">
        <v>1933</v>
      </c>
      <c r="D18" t="str">
        <f>VLOOKUP(MID(C18,1,2),字库代码!B:D,3,TRUE)&amp;VLOOKUP(MID(C18,4,2),字库代码!B:D,3,TRUE)&amp;VLOOKUP(MID(C18,7,2),字库代码!B:D,3,TRUE)&amp;VLOOKUP(MID(C18,10,2),字库代码!B:D,3,TRUE)</f>
        <v>当前区域苏军活动频繁,破坏所有桥梁,以阻止他们.</v>
      </c>
      <c r="F18" t="s">
        <v>1352</v>
      </c>
    </row>
    <row r="19" spans="2:4">
      <c r="B19" s="29" t="s">
        <v>1934</v>
      </c>
      <c r="C19" s="2" t="s">
        <v>1935</v>
      </c>
      <c r="D19" t="str">
        <f>VLOOKUP(MID(C19,1,2),字库代码!B:D,3,TRUE)&amp;VLOOKUP(MID(C19,4,2),字库代码!B:D,3,TRUE)&amp;VLOOKUP(MID(C19,7,2),字库代码!B:D,3,TRUE)&amp;VLOOKUP(MID(C19,10,2),字库代码!B:D,3,TRUE)&amp;VLOOKUP(MID(C19,13,2),字库代码!B:D,3,TRUE)&amp;VLOOKUP(MID(C19,16,2),字库代码!B:D,3,TRUE)&amp;VLOOKUP(MID(C19,19,2),字库代码!B:D,3,TRUE)</f>
        <v>谭雅会协助你,谭雅必须存活.</v>
      </c>
    </row>
    <row r="20" spans="2:6">
      <c r="B20" t="s">
        <v>1936</v>
      </c>
      <c r="C20" s="2" t="s">
        <v>1937</v>
      </c>
      <c r="D20" t="str">
        <f>VLOOKUP(MID(C20,1,2),字库代码!B:D,3,TRUE)&amp;VLOOKUP(MID(C20,4,2),字库代码!B:D,3,TRUE)&amp;VLOOKUP(MID(C20,7,2),字库代码!B:D,3,TRUE)&amp;VLOOKUP(MID(C20,10,2),字库代码!B:D,3,TRUE)&amp;VLOOKUP(MID(C20,13,2),字库代码!B:D,3,TRUE)&amp;VLOOKUP(MID(C20,16,2),字库代码!B:D,3,TRUE)&amp;VLOOKUP(MID(C20,19,2),字库代码!B:D,3,TRUE)</f>
        <v>批准代号:1612.</v>
      </c>
      <c r="F20" t="s">
        <v>1352</v>
      </c>
    </row>
    <row r="21" spans="2:4">
      <c r="B21" t="s">
        <v>1938</v>
      </c>
      <c r="C21" s="2" t="s">
        <v>1939</v>
      </c>
      <c r="D21" t="str">
        <f>VLOOKUP(MID(C21,1,2),字库代码!B:D,3,TRUE)&amp;VLOOKUP(MID(C21,4,2),字库代码!B:D,3,TRUE)</f>
        <v>传输结束.</v>
      </c>
    </row>
    <row r="22" spans="1:6">
      <c r="A22" t="s">
        <v>1940</v>
      </c>
      <c r="B22" s="29"/>
      <c r="E22" s="10" t="s">
        <v>1940</v>
      </c>
      <c r="F22" t="s">
        <v>1352</v>
      </c>
    </row>
    <row r="23" spans="1:6">
      <c r="A23" t="s">
        <v>1921</v>
      </c>
      <c r="B23" s="29"/>
      <c r="E23" s="10" t="s">
        <v>1924</v>
      </c>
      <c r="F23" t="s">
        <v>1352</v>
      </c>
    </row>
    <row r="24" spans="1:6">
      <c r="A24" t="s">
        <v>1925</v>
      </c>
      <c r="B24" s="29"/>
      <c r="F24" t="s">
        <v>1352</v>
      </c>
    </row>
    <row r="25" spans="1:6">
      <c r="A25" t="s">
        <v>1928</v>
      </c>
      <c r="B25" s="29"/>
      <c r="F25" t="s">
        <v>1352</v>
      </c>
    </row>
    <row r="26" spans="1:6">
      <c r="A26" t="s">
        <v>1931</v>
      </c>
      <c r="B26" s="29"/>
      <c r="F26" t="s">
        <v>1352</v>
      </c>
    </row>
    <row r="27" spans="6:6">
      <c r="F27" t="s">
        <v>1352</v>
      </c>
    </row>
    <row r="28" spans="1:6">
      <c r="A28" t="s">
        <v>1941</v>
      </c>
      <c r="E28" s="10" t="s">
        <v>1941</v>
      </c>
      <c r="F28" t="s">
        <v>1352</v>
      </c>
    </row>
    <row r="29" spans="1:6">
      <c r="A29" t="s">
        <v>1942</v>
      </c>
      <c r="E29" s="10" t="s">
        <v>1943</v>
      </c>
      <c r="F29" t="s">
        <v>1352</v>
      </c>
    </row>
    <row r="30" spans="1:6">
      <c r="A30" t="s">
        <v>1944</v>
      </c>
      <c r="B30" t="s">
        <v>1945</v>
      </c>
      <c r="C30" s="2" t="s">
        <v>1946</v>
      </c>
      <c r="D30" t="str">
        <f>VLOOKUP(MID(C30,1,2),字库代码!B:D,3,TRUE)&amp;VLOOKUP(MID(C30,4,2),字库代码!B:D,3,TRUE)&amp;VLOOKUP(MID(C30,7,2),字库代码!B:D,3,TRUE)&amp;VLOOKUP(MID(C30,10,2),字库代码!B:D,3,TRUE)</f>
        <v>苏军正试图夺回清理出的道路.守住道路.</v>
      </c>
      <c r="F30" t="s">
        <v>1352</v>
      </c>
    </row>
    <row r="31" spans="1:6">
      <c r="A31" t="s">
        <v>1947</v>
      </c>
      <c r="B31" t="s">
        <v>1948</v>
      </c>
      <c r="C31" s="2" t="s">
        <v>1949</v>
      </c>
      <c r="D31" t="str">
        <f>VLOOKUP(MID(C31,1,2),字库代码!B:D,3,TRUE)&amp;VLOOKUP(MID(C31,4,2),字库代码!B:D,3,TRUE)&amp;VLOOKUP(MID(C31,7,2),字库代码!B:D,3,TRUE)</f>
        <v>全歼敌军.</v>
      </c>
      <c r="F31" t="s">
        <v>1352</v>
      </c>
    </row>
    <row r="32" spans="1:6">
      <c r="A32" t="s">
        <v>1950</v>
      </c>
      <c r="F32" t="s">
        <v>1352</v>
      </c>
    </row>
    <row r="33" spans="6:6">
      <c r="F33" t="s">
        <v>1352</v>
      </c>
    </row>
    <row r="34" spans="1:6">
      <c r="A34" t="s">
        <v>1951</v>
      </c>
      <c r="E34" s="10" t="s">
        <v>1951</v>
      </c>
      <c r="F34" t="s">
        <v>1352</v>
      </c>
    </row>
    <row r="35" spans="1:6">
      <c r="A35" t="s">
        <v>1952</v>
      </c>
      <c r="E35" s="10" t="s">
        <v>1953</v>
      </c>
      <c r="F35" t="s">
        <v>1352</v>
      </c>
    </row>
    <row r="36" spans="1:6">
      <c r="A36" t="s">
        <v>1954</v>
      </c>
      <c r="B36" t="s">
        <v>1955</v>
      </c>
      <c r="C36" s="2" t="s">
        <v>1956</v>
      </c>
      <c r="D36" t="str">
        <f>VLOOKUP(MID(C36,1,2),字库代码!B:D,3,TRUE)&amp;VLOOKUP(MID(C36,4,2),字库代码!B:D,3,TRUE)&amp;VLOOKUP(MID(C36,7,2),字库代码!B:D,3,TRUE)&amp;VLOOKUP(MID(C36,10,2),字库代码!B:D,3,TRUE)&amp;VLOOKUP(MID(C36,13,2),字库代码!B:D,3,TRUE)&amp;VLOOKUP(MID(C36,16,2),字库代码!B:D,3,TRUE)</f>
        <v>营救谭雅.间谍不会被除了狗以外的敌军发现.</v>
      </c>
      <c r="F36" t="s">
        <v>1352</v>
      </c>
    </row>
    <row r="37" spans="1:6">
      <c r="A37" t="s">
        <v>1957</v>
      </c>
      <c r="B37" t="s">
        <v>1958</v>
      </c>
      <c r="C37" s="2" t="s">
        <v>1959</v>
      </c>
      <c r="D37" t="str">
        <f>VLOOKUP(MID(C37,1,2),字库代码!B:D,3,TRUE)&amp;VLOOKUP(MID(C37,4,2),字库代码!B:D,3,TRUE)&amp;VLOOKUP(MID(C37,7,2),字库代码!B:D,3,TRUE)&amp;VLOOKUP(MID(C37,10,2),字库代码!B:D,3,TRUE)&amp;VLOOKUP(MID(C37,13,2),字库代码!B:D,3,TRUE)&amp;VLOOKUP(MID(C37,16,2),字库代码!B:D,3,TRUE)&amp;VLOOKUP(MID(C37,19,2),字库代码!B:D,3,TRUE)&amp;VLOOKUP(MID(C37,22,2),字库代码!B:D,3,TRUE)&amp;VLOOKUP(MID(C37,25,2),字库代码!B:D,3,TRUE)&amp;VLOOKUP(MID(C37,28,2),字库代码!B:D,3,TRUE)&amp;VLOOKUP(MID(C37,31,2),字库代码!B:D,3,TRUE)&amp;VLOOKUP(MID(C37,34,2),字库代码!B:D,3,TRUE)&amp;VLOOKUP(MID(C37,37,2),字库代码!B:D,3,TRUE)&amp;VLOOKUP(MID(C37,40,2),字库代码!B:D,3,TRUE)</f>
        <v>让间谍潜入兵工厂.劫持卡车,营救谭雅.</v>
      </c>
      <c r="F37" t="s">
        <v>1352</v>
      </c>
    </row>
    <row r="38" spans="1:6">
      <c r="A38" t="s">
        <v>1960</v>
      </c>
      <c r="B38" t="s">
        <v>1961</v>
      </c>
      <c r="C38" s="2" t="s">
        <v>1962</v>
      </c>
      <c r="D38" t="str">
        <f>VLOOKUP(MID(C38,1,2),字库代码!B:D,3,TRUE)&amp;VLOOKUP(MID(C38,4,2),字库代码!B:D,3,TRUE)&amp;VLOOKUP(MID(C38,7,2),字库代码!B:D,3,TRUE)&amp;VLOOKUP(MID(C38,10,2),字库代码!B:D,3,TRUE)&amp;VLOOKUP(MID(C38,13,2),字库代码!B:D,3,TRUE)&amp;VLOOKUP(MID(C38,16,2),字库代码!B:D,3,TRUE)&amp;VLOOKUP(MID(C38,19,2),字库代码!B:D,3,TRUE)</f>
        <v>让谭雅摧毁防空导弹,搭乘直升机撤离.</v>
      </c>
      <c r="F38" t="s">
        <v>1352</v>
      </c>
    </row>
    <row r="39" spans="1:6">
      <c r="A39" t="s">
        <v>1963</v>
      </c>
      <c r="B39" t="s">
        <v>1948</v>
      </c>
      <c r="C39" s="2" t="s">
        <v>1964</v>
      </c>
      <c r="D39" t="str">
        <f>VLOOKUP(MID(C39,1,2),字库代码!B:D,3,TRUE)&amp;VLOOKUP(MID(C39,4,2),字库代码!B:D,3,TRUE)&amp;VLOOKUP(MID(C39,7,2),字库代码!B:D,3,TRUE)&amp;VLOOKUP(MID(C39,10,2),字库代码!B:D,3,TRUE)&amp;VLOOKUP(MID(C39,13,2),字库代码!B:D,3,TRUE)&amp;VLOOKUP(MID(C39,16,2),字库代码!B:D,3,TRUE)&amp;VLOOKUP(MID(C39,19,2),字库代码!B:D,3,TRUE)</f>
        <v>全歼敌军.</v>
      </c>
      <c r="F39" t="s">
        <v>1352</v>
      </c>
    </row>
    <row r="40" spans="1:6">
      <c r="A40" t="s">
        <v>1965</v>
      </c>
      <c r="F40" t="s">
        <v>1352</v>
      </c>
    </row>
    <row r="41" spans="6:6">
      <c r="F41" t="s">
        <v>1352</v>
      </c>
    </row>
    <row r="42" spans="1:6">
      <c r="A42" t="s">
        <v>1966</v>
      </c>
      <c r="E42" s="10" t="s">
        <v>1966</v>
      </c>
      <c r="F42" t="s">
        <v>1352</v>
      </c>
    </row>
    <row r="43" spans="1:6">
      <c r="A43" t="s">
        <v>1952</v>
      </c>
      <c r="E43" s="10" t="s">
        <v>1953</v>
      </c>
      <c r="F43" t="s">
        <v>1352</v>
      </c>
    </row>
    <row r="44" spans="1:6">
      <c r="A44" t="s">
        <v>1954</v>
      </c>
      <c r="F44" t="s">
        <v>1352</v>
      </c>
    </row>
    <row r="45" spans="1:6">
      <c r="A45" t="s">
        <v>1957</v>
      </c>
      <c r="F45" t="s">
        <v>1352</v>
      </c>
    </row>
    <row r="46" spans="1:6">
      <c r="A46" t="s">
        <v>1960</v>
      </c>
      <c r="F46" t="s">
        <v>1352</v>
      </c>
    </row>
    <row r="47" spans="1:6">
      <c r="A47" t="s">
        <v>1963</v>
      </c>
      <c r="F47" t="s">
        <v>1352</v>
      </c>
    </row>
    <row r="48" spans="1:6">
      <c r="A48" t="s">
        <v>1965</v>
      </c>
      <c r="F48" t="s">
        <v>1352</v>
      </c>
    </row>
    <row r="49" spans="6:6">
      <c r="F49" t="s">
        <v>1352</v>
      </c>
    </row>
    <row r="50" spans="1:6">
      <c r="A50" t="s">
        <v>1967</v>
      </c>
      <c r="E50" s="10" t="s">
        <v>1967</v>
      </c>
      <c r="F50" t="s">
        <v>1352</v>
      </c>
    </row>
    <row r="51" spans="1:6">
      <c r="A51" t="s">
        <v>1952</v>
      </c>
      <c r="E51" s="10" t="s">
        <v>1953</v>
      </c>
      <c r="F51" t="s">
        <v>1352</v>
      </c>
    </row>
    <row r="52" spans="1:6">
      <c r="A52" t="s">
        <v>1954</v>
      </c>
      <c r="F52" t="s">
        <v>1352</v>
      </c>
    </row>
    <row r="53" spans="1:6">
      <c r="A53" t="s">
        <v>1957</v>
      </c>
      <c r="F53" t="s">
        <v>1352</v>
      </c>
    </row>
    <row r="54" spans="1:6">
      <c r="A54" t="s">
        <v>1960</v>
      </c>
      <c r="F54" t="s">
        <v>1352</v>
      </c>
    </row>
    <row r="55" spans="1:6">
      <c r="A55" t="s">
        <v>1963</v>
      </c>
      <c r="F55" t="s">
        <v>1352</v>
      </c>
    </row>
    <row r="56" spans="1:6">
      <c r="A56" t="s">
        <v>1965</v>
      </c>
      <c r="F56" t="s">
        <v>1352</v>
      </c>
    </row>
    <row r="57" spans="6:6">
      <c r="F57" t="s">
        <v>1352</v>
      </c>
    </row>
    <row r="58" spans="1:6">
      <c r="A58" t="s">
        <v>1968</v>
      </c>
      <c r="E58" s="10" t="s">
        <v>1968</v>
      </c>
      <c r="F58" t="s">
        <v>1352</v>
      </c>
    </row>
    <row r="59" spans="1:6">
      <c r="A59" t="s">
        <v>1969</v>
      </c>
      <c r="E59" s="10" t="s">
        <v>1970</v>
      </c>
      <c r="F59" t="s">
        <v>1352</v>
      </c>
    </row>
    <row r="60" spans="1:6">
      <c r="A60" t="s">
        <v>1971</v>
      </c>
      <c r="B60" t="s">
        <v>1972</v>
      </c>
      <c r="C60" s="2" t="s">
        <v>1973</v>
      </c>
      <c r="D60" t="str">
        <f>VLOOKUP(MID(C60,1,2),字库代码!B:D,3,TRUE)&amp;VLOOKUP(MID(C60,4,2),字库代码!B:D,3,TRUE)&amp;VLOOKUP(MID(C60,7,2),字库代码!B:D,3,TRUE)&amp;VLOOKUP(MID(C60,10,2),字库代码!B:D,3,TRUE)&amp;VLOOKUP(MID(C60,13,2),字库代码!B:D,3,TRUE)&amp;VLOOKUP(MID(C60,16,2),字库代码!B:D,3,TRUE)&amp;VLOOKUP(MID(C60,19,2),字库代码!B:D,3,TRUE)&amp;VLOOKUP(MID(C60,22,2),字库代码!B:D,3,TRUE)&amp;VLOOKUP(MID(C60,25,2),字库代码!B:D,3,TRUE)&amp;VLOOKUP(MID(C60,28,2),字库代码!B:D,3,TRUE)</f>
        <v>建立基地,让间谍潜入科技中心窃取铁幕数据.</v>
      </c>
      <c r="F60" t="s">
        <v>1352</v>
      </c>
    </row>
    <row r="61" spans="1:6">
      <c r="A61" t="s">
        <v>1974</v>
      </c>
      <c r="B61" t="s">
        <v>1948</v>
      </c>
      <c r="C61" s="2" t="s">
        <v>1975</v>
      </c>
      <c r="D61" t="str">
        <f>VLOOKUP(MID(C61,1,2),字库代码!B:D,3,TRUE)&amp;VLOOKUP(MID(C61,4,2),字库代码!B:D,3,TRUE)&amp;VLOOKUP(MID(C61,7,2),字库代码!B:D,3,TRUE)&amp;VLOOKUP(MID(C61,10,2),字库代码!B:D,3,TRUE)&amp;VLOOKUP(MID(C61,13,2),字库代码!B:D,3,TRUE)&amp;VLOOKUP(MID(C61,16,2),字库代码!B:D,3,TRUE)&amp;VLOOKUP(MID(C61,19,2),字库代码!B:D,3,TRUE)</f>
        <v>全歼敌军.</v>
      </c>
      <c r="F61" t="s">
        <v>1352</v>
      </c>
    </row>
    <row r="62" spans="1:6">
      <c r="A62" t="s">
        <v>1976</v>
      </c>
      <c r="F62" t="s">
        <v>1352</v>
      </c>
    </row>
    <row r="63" spans="6:6">
      <c r="F63" t="s">
        <v>1352</v>
      </c>
    </row>
    <row r="64" spans="1:6">
      <c r="A64" t="s">
        <v>1977</v>
      </c>
      <c r="E64" s="10" t="s">
        <v>1977</v>
      </c>
      <c r="F64" t="s">
        <v>1352</v>
      </c>
    </row>
    <row r="65" spans="1:6">
      <c r="A65" t="s">
        <v>1969</v>
      </c>
      <c r="E65" s="10" t="s">
        <v>1970</v>
      </c>
      <c r="F65" t="s">
        <v>1352</v>
      </c>
    </row>
    <row r="66" spans="1:6">
      <c r="A66" t="s">
        <v>1971</v>
      </c>
      <c r="F66" t="s">
        <v>1352</v>
      </c>
    </row>
    <row r="67" spans="1:6">
      <c r="A67" t="s">
        <v>1974</v>
      </c>
      <c r="F67" t="s">
        <v>1352</v>
      </c>
    </row>
    <row r="68" spans="1:6">
      <c r="A68" t="s">
        <v>1976</v>
      </c>
      <c r="F68" t="s">
        <v>1352</v>
      </c>
    </row>
    <row r="69" spans="6:6">
      <c r="F69" t="s">
        <v>1352</v>
      </c>
    </row>
    <row r="70" spans="1:6">
      <c r="A70" t="s">
        <v>1978</v>
      </c>
      <c r="E70" s="10" t="s">
        <v>1978</v>
      </c>
      <c r="F70" t="s">
        <v>1352</v>
      </c>
    </row>
    <row r="71" ht="27" spans="1:6">
      <c r="A71" t="s">
        <v>1979</v>
      </c>
      <c r="B71" s="29" t="s">
        <v>1980</v>
      </c>
      <c r="C71" s="2" t="s">
        <v>1981</v>
      </c>
      <c r="D71" t="str">
        <f>VLOOKUP(MID(C71,1,2),字库代码!B:D,3,TRUE)&amp;VLOOKUP(MID(C71,4,2),字库代码!B:D,3,TRUE)&amp;VLOOKUP(MID(C71,7,2),字库代码!B:D,3,TRUE)&amp;VLOOKUP(MID(C71,10,2),字库代码!B:D,3,TRUE)&amp;VLOOKUP(MID(C71,13,2),字库代码!B:D,3,TRUE)&amp;VLOOKUP(MID(C71,16,2),字库代码!B:D,3,TRUE)&amp;VLOOKUP(MID(C71,19,2),字库代码!B:D,3,TRUE)</f>
        <v>来自蓝港16总部.</v>
      </c>
      <c r="E71" s="10" t="s">
        <v>1982</v>
      </c>
      <c r="F71" t="s">
        <v>1352</v>
      </c>
    </row>
    <row r="72" spans="1:6">
      <c r="A72" t="s">
        <v>1983</v>
      </c>
      <c r="B72" s="29" t="s">
        <v>1984</v>
      </c>
      <c r="C72" s="2" t="s">
        <v>1985</v>
      </c>
      <c r="D72" t="str">
        <f>VLOOKUP(MID(C72,1,2),字库代码!B:D,3,TRUE)&amp;VLOOKUP(MID(C72,4,2),字库代码!B:D,3,TRUE)&amp;VLOOKUP(MID(C72,7,2),字库代码!B:D,3,TRUE)&amp;VLOOKUP(MID(C72,10,2),字库代码!B:D,3,TRUE)&amp;VLOOKUP(MID(C72,13,2),字库代码!B:D,3,TRUE)&amp;VLOOKUP(MID(C72,16,2),字库代码!B:D,3,TRUE)&amp;VLOOKUP(MID(C72,19,2),字库代码!B:D,3,TRUE)</f>
        <v>绝密.</v>
      </c>
      <c r="F72" t="s">
        <v>1352</v>
      </c>
    </row>
    <row r="73" spans="1:6">
      <c r="A73" t="s">
        <v>1986</v>
      </c>
      <c r="B73" s="29" t="s">
        <v>1987</v>
      </c>
      <c r="C73" s="2" t="s">
        <v>1988</v>
      </c>
      <c r="D73" t="str">
        <f>VLOOKUP(MID(C73,1,2),字库代码!B:D,3,TRUE)&amp;VLOOKUP(MID(C73,4,2),字库代码!B:D,3,TRUE)&amp;VLOOKUP(MID(C73,7,2),字库代码!B:D,3,TRUE)&amp;VLOOKUP(MID(C73,10,2),字库代码!B:D,3,TRUE)&amp;VLOOKUP(MID(C73,13,2),字库代码!B:D,3,TRUE)&amp;VLOOKUP(MID(C73,16,2),字库代码!B:D,3,TRUE)&amp;VLOOKUP(MID(C73,19,2),字库代码!B:D,3,TRUE)</f>
        <v>送至:战地指挥官A9.</v>
      </c>
      <c r="F73" t="s">
        <v>1352</v>
      </c>
    </row>
    <row r="74" spans="1:6">
      <c r="A74" t="s">
        <v>1989</v>
      </c>
      <c r="B74" t="s">
        <v>1990</v>
      </c>
      <c r="C74" s="2" t="s">
        <v>1991</v>
      </c>
      <c r="D74" t="str">
        <f>VLOOKUP(MID(C74,1,2),字库代码!B:D,3,TRUE)&amp;VLOOKUP(MID(C74,4,2),字库代码!B:D,3,TRUE)&amp;VLOOKUP(MID(C74,7,2),字库代码!B:D,3,TRUE)&amp;VLOOKUP(MID(C74,10,2),字库代码!B:D,3,TRUE)&amp;VLOOKUP(MID(C74,13,2),字库代码!B:D,3,TRUE)&amp;VLOOKUP(MID(C74,16,2),字库代码!B:D,3,TRUE)&amp;VLOOKUP(MID(C74,19,2),字库代码!B:D,3,TRUE)</f>
        <v>间谍减缓了苏军铁幕的研究,干得好.情报显示另一座</v>
      </c>
      <c r="F74" t="s">
        <v>1352</v>
      </c>
    </row>
    <row r="75" spans="1:6">
      <c r="A75" t="s">
        <v>1992</v>
      </c>
      <c r="B75" t="s">
        <v>1993</v>
      </c>
      <c r="C75" s="2" t="s">
        <v>1994</v>
      </c>
      <c r="D75" t="str">
        <f>VLOOKUP(MID(C75,1,2),字库代码!B:D,3,TRUE)&amp;VLOOKUP(MID(C75,4,2),字库代码!B:D,3,TRUE)&amp;VLOOKUP(MID(C75,7,2),字库代码!B:D,3,TRUE)&amp;VLOOKUP(MID(C75,10,2),字库代码!B:D,3,TRUE)&amp;VLOOKUP(MID(C75,13,2),字库代码!B:D,3,TRUE)&amp;VLOOKUP(MID(C75,16,2),字库代码!B:D,3,TRUE)&amp;VLOOKUP(MID(C75,19,2),字库代码!B:D,3,TRUE)&amp;VLOOKUP(MID(C75,22,2),字库代码!B:D,3,TRUE)&amp;VLOOKUP(MID(C75,25,2),字库代码!B:D,3,TRUE)</f>
        <v>基地可能也在研究铁幕,占领雷达站,摧毁潜艇坞.</v>
      </c>
      <c r="F75" t="s">
        <v>1352</v>
      </c>
    </row>
    <row r="76" spans="1:6">
      <c r="A76" t="s">
        <v>1995</v>
      </c>
      <c r="B76" t="s">
        <v>1996</v>
      </c>
      <c r="C76" s="2" t="s">
        <v>1997</v>
      </c>
      <c r="D76" t="str">
        <f>VLOOKUP(MID(C76,1,2),字库代码!B:D,3,TRUE)&amp;VLOOKUP(MID(C76,4,2),字库代码!B:D,3,TRUE)&amp;VLOOKUP(MID(C76,7,2),字库代码!B:D,3,TRUE)&amp;VLOOKUP(MID(C76,10,2),字库代码!B:D,3,TRUE)&amp;VLOOKUP(MID(C76,13,2),字库代码!B:D,3,TRUE)&amp;VLOOKUP(MID(C76,16,2),字库代码!B:D,3,TRUE)&amp;VLOOKUP(MID(C76,19,2),字库代码!B:D,3,TRUE)</f>
        <v>批准代号:1138.</v>
      </c>
      <c r="F76" t="s">
        <v>1352</v>
      </c>
    </row>
    <row r="77" spans="2:6">
      <c r="B77" t="s">
        <v>1998</v>
      </c>
      <c r="C77" s="2" t="s">
        <v>1999</v>
      </c>
      <c r="D77" t="str">
        <f>VLOOKUP(MID(C77,1,2),字库代码!B:D,3,TRUE)&amp;VLOOKUP(MID(C77,4,2),字库代码!B:D,3,TRUE)&amp;VLOOKUP(MID(C77,7,2),字库代码!B:D,3,TRUE)&amp;VLOOKUP(MID(C77,10,2),字库代码!B:D,3,TRUE)&amp;VLOOKUP(MID(C77,13,2),字库代码!B:D,3,TRUE)&amp;VLOOKUP(MID(C77,16,2),字库代码!B:D,3,TRUE)&amp;VLOOKUP(MID(C77,19,2),字库代码!B:D,3,TRUE)</f>
        <v>传输结束.</v>
      </c>
      <c r="F77" t="s">
        <v>1352</v>
      </c>
    </row>
    <row r="78" spans="1:6">
      <c r="A78" t="s">
        <v>2000</v>
      </c>
      <c r="E78" s="10" t="s">
        <v>2000</v>
      </c>
      <c r="F78" t="s">
        <v>1352</v>
      </c>
    </row>
    <row r="79" spans="1:6">
      <c r="A79" t="s">
        <v>2001</v>
      </c>
      <c r="E79" s="10" t="s">
        <v>2002</v>
      </c>
      <c r="F79" t="s">
        <v>1352</v>
      </c>
    </row>
    <row r="80" spans="1:6">
      <c r="A80" t="s">
        <v>2003</v>
      </c>
      <c r="B80" t="s">
        <v>2004</v>
      </c>
      <c r="C80" s="2" t="s">
        <v>2005</v>
      </c>
      <c r="D80" t="str">
        <f>VLOOKUP(MID(C80,1,2),字库代码!B:D,3,TRUE)&amp;VLOOKUP(MID(C80,4,2),字库代码!B:D,3,TRUE)&amp;VLOOKUP(MID(C80,7,2),字库代码!B:D,3,TRUE)&amp;VLOOKUP(MID(C80,10,2),字库代码!B:D,3,TRUE)&amp;VLOOKUP(MID(C80,13,2),字库代码!B:D,3,TRUE)&amp;VLOOKUP(MID(C80,16,2),字库代码!B:D,3,TRUE)&amp;VLOOKUP(MID(C80,19,2),字库代码!B:D,3,TRUE)</f>
        <v>时空传送器进入研发倒计时,苏军准备大举进攻.</v>
      </c>
      <c r="F80" t="s">
        <v>1352</v>
      </c>
    </row>
    <row r="81" spans="1:6">
      <c r="A81" t="s">
        <v>2006</v>
      </c>
      <c r="B81" t="s">
        <v>2007</v>
      </c>
      <c r="C81" s="2" t="s">
        <v>2008</v>
      </c>
      <c r="D81" t="str">
        <f>VLOOKUP(MID(C81,1,2),字库代码!B:D,3,TRUE)&amp;VLOOKUP(MID(C81,4,2),字库代码!B:D,3,TRUE)&amp;VLOOKUP(MID(C81,7,2),字库代码!B:D,3,TRUE)&amp;VLOOKUP(MID(C81,10,2),字库代码!B:D,3,TRUE)&amp;VLOOKUP(MID(C81,13,2),字库代码!B:D,3,TRUE)&amp;VLOOKUP(MID(C81,16,2),字库代码!B:D,3,TRUE)&amp;VLOOKUP(MID(C81,19,2),字库代码!B:D,3,TRUE)</f>
        <v>保护科技中心和时空传送器,并保证他们的供电.</v>
      </c>
      <c r="F81" t="s">
        <v>1352</v>
      </c>
    </row>
    <row r="82" spans="1:6">
      <c r="A82" t="s">
        <v>2009</v>
      </c>
      <c r="F82" t="s">
        <v>1352</v>
      </c>
    </row>
    <row r="83" spans="1:6">
      <c r="A83" t="s">
        <v>2010</v>
      </c>
      <c r="F83" t="s">
        <v>1352</v>
      </c>
    </row>
    <row r="84" spans="6:6">
      <c r="F84" t="s">
        <v>1352</v>
      </c>
    </row>
    <row r="85" spans="1:6">
      <c r="A85" t="s">
        <v>2011</v>
      </c>
      <c r="E85" s="10" t="s">
        <v>2011</v>
      </c>
      <c r="F85" t="s">
        <v>1352</v>
      </c>
    </row>
    <row r="86" spans="1:6">
      <c r="A86" t="s">
        <v>2001</v>
      </c>
      <c r="E86" s="10" t="s">
        <v>2002</v>
      </c>
      <c r="F86" t="s">
        <v>1352</v>
      </c>
    </row>
    <row r="87" spans="1:6">
      <c r="A87" t="s">
        <v>2003</v>
      </c>
      <c r="B87" t="s">
        <v>2004</v>
      </c>
      <c r="C87" s="2" t="s">
        <v>2005</v>
      </c>
      <c r="D87" t="str">
        <f>VLOOKUP(MID(C87,1,2),字库代码!B:D,3,TRUE)&amp;VLOOKUP(MID(C87,4,2),字库代码!B:D,3,TRUE)&amp;VLOOKUP(MID(C87,7,2),字库代码!B:D,3,TRUE)&amp;VLOOKUP(MID(C87,10,2),字库代码!B:D,3,TRUE)&amp;VLOOKUP(MID(C87,13,2),字库代码!B:D,3,TRUE)&amp;VLOOKUP(MID(C87,16,2),字库代码!B:D,3,TRUE)&amp;VLOOKUP(MID(C87,19,2),字库代码!B:D,3,TRUE)</f>
        <v>时空传送器进入研发倒计时,苏军准备大举进攻.</v>
      </c>
      <c r="F87" t="s">
        <v>1352</v>
      </c>
    </row>
    <row r="88" spans="1:6">
      <c r="A88" t="s">
        <v>2006</v>
      </c>
      <c r="B88" t="s">
        <v>2007</v>
      </c>
      <c r="C88" s="2" t="s">
        <v>2008</v>
      </c>
      <c r="D88" t="str">
        <f>VLOOKUP(MID(C88,1,2),字库代码!B:D,3,TRUE)&amp;VLOOKUP(MID(C88,4,2),字库代码!B:D,3,TRUE)&amp;VLOOKUP(MID(C88,7,2),字库代码!B:D,3,TRUE)&amp;VLOOKUP(MID(C88,10,2),字库代码!B:D,3,TRUE)&amp;VLOOKUP(MID(C88,13,2),字库代码!B:D,3,TRUE)&amp;VLOOKUP(MID(C88,16,2),字库代码!B:D,3,TRUE)&amp;VLOOKUP(MID(C88,19,2),字库代码!B:D,3,TRUE)</f>
        <v>保护科技中心和时空传送器,并保证他们的供电.</v>
      </c>
      <c r="F88" t="s">
        <v>1352</v>
      </c>
    </row>
    <row r="89" spans="1:6">
      <c r="A89" t="s">
        <v>2009</v>
      </c>
      <c r="F89" t="s">
        <v>1352</v>
      </c>
    </row>
    <row r="90" spans="1:6">
      <c r="A90" t="s">
        <v>2010</v>
      </c>
      <c r="F90" t="s">
        <v>1352</v>
      </c>
    </row>
    <row r="91" spans="6:6">
      <c r="F91" t="s">
        <v>1352</v>
      </c>
    </row>
    <row r="92" spans="1:6">
      <c r="A92" t="s">
        <v>2012</v>
      </c>
      <c r="E92" s="10" t="s">
        <v>2012</v>
      </c>
      <c r="F92" t="s">
        <v>1352</v>
      </c>
    </row>
    <row r="93" spans="1:6">
      <c r="A93" t="s">
        <v>2013</v>
      </c>
      <c r="E93" s="10" t="s">
        <v>2014</v>
      </c>
      <c r="F93" t="s">
        <v>1352</v>
      </c>
    </row>
    <row r="94" spans="1:6">
      <c r="A94" t="s">
        <v>2015</v>
      </c>
      <c r="B94" t="s">
        <v>2016</v>
      </c>
      <c r="C94" s="2" t="s">
        <v>2017</v>
      </c>
      <c r="D94" t="str">
        <f>VLOOKUP(MID(C94,1,2),字库代码!B:D,3,TRUE)&amp;VLOOKUP(MID(C94,4,2),字库代码!B:D,3,TRUE)&amp;VLOOKUP(MID(C94,7,2),字库代码!B:D,3,TRUE)&amp;VLOOKUP(MID(C94,10,2),字库代码!B:D,3,TRUE)&amp;VLOOKUP(MID(C94,13,2),字库代码!B:D,3,TRUE)&amp;VLOOKUP(MID(C94,16,2),字库代码!B:D,3,TRUE)&amp;VLOOKUP(MID(C94,19,2),字库代码!B:D,3,TRUE)</f>
        <v>斯大林的顶尖原子能战略家之一.弗拉基米尔.柯</v>
      </c>
      <c r="F94" t="s">
        <v>1352</v>
      </c>
    </row>
    <row r="95" spans="1:6">
      <c r="A95" t="s">
        <v>2018</v>
      </c>
      <c r="B95" t="s">
        <v>2019</v>
      </c>
      <c r="C95" s="2" t="s">
        <v>2020</v>
      </c>
      <c r="D95" t="str">
        <f>VLOOKUP(MID(C95,1,2),字库代码!B:D,3,TRUE)&amp;VLOOKUP(MID(C95,4,2),字库代码!B:D,3,TRUE)&amp;VLOOKUP(MID(C95,7,2),字库代码!B:D,3,TRUE)&amp;VLOOKUP(MID(C95,10,2),字库代码!B:D,3,TRUE)&amp;VLOOKUP(MID(C95,13,2),字库代码!B:D,3,TRUE)&amp;VLOOKUP(MID(C95,16,2),字库代码!B:D,3,TRUE)&amp;VLOOKUP(MID(C95,19,2),字库代码!B:D,3,TRUE)</f>
        <v>西金想叛变.他了解的对我们来说是无价之宝.把</v>
      </c>
      <c r="F95" t="s">
        <v>1352</v>
      </c>
    </row>
    <row r="96" spans="1:6">
      <c r="A96" t="s">
        <v>2021</v>
      </c>
      <c r="B96" t="s">
        <v>2022</v>
      </c>
      <c r="C96" s="2" t="s">
        <v>2023</v>
      </c>
      <c r="D96" t="str">
        <f>VLOOKUP(MID(C96,1,2),字库代码!B:D,3,TRUE)&amp;VLOOKUP(MID(C96,4,2),字库代码!B:D,3,TRUE)&amp;VLOOKUP(MID(C96,7,2),字库代码!B:D,3,TRUE)&amp;VLOOKUP(MID(C96,10,2),字库代码!B:D,3,TRUE)&amp;VLOOKUP(MID(C96,13,2),字库代码!B:D,3,TRUE)&amp;VLOOKUP(MID(C96,16,2),字库代码!B:D,3,TRUE)&amp;VLOOKUP(MID(C96,19,2),字库代码!B:D,3,TRUE)</f>
        <v>他"挖"过来.</v>
      </c>
      <c r="F96" t="s">
        <v>1352</v>
      </c>
    </row>
    <row r="97" spans="1:6">
      <c r="A97" t="s">
        <v>2024</v>
      </c>
      <c r="B97" t="s">
        <v>2025</v>
      </c>
      <c r="C97" s="2" t="s">
        <v>2026</v>
      </c>
      <c r="D97" t="str">
        <f>VLOOKUP(MID(C97,1,2),字库代码!B:D,3,TRUE)&amp;VLOOKUP(MID(C97,4,2),字库代码!B:D,3,TRUE)&amp;VLOOKUP(MID(C97,7,2),字库代码!B:D,3,TRUE)&amp;VLOOKUP(MID(C97,10,2),字库代码!B:D,3,TRUE)&amp;VLOOKUP(MID(C97,13,2),字库代码!B:D,3,TRUE)&amp;VLOOKUP(MID(C97,16,2),字库代码!B:D,3,TRUE)&amp;VLOOKUP(MID(C97,19,2),字库代码!B:D,3,TRUE)&amp;VLOOKUP(MID(C97,22,2),字库代码!B:D,3,TRUE)&amp;VLOOKUP(MID(C97,25,2),字库代码!B:D,3,TRUE)</f>
        <v>让间谍潜入指挥中心,将科西金带回基地.</v>
      </c>
      <c r="F97" t="s">
        <v>1352</v>
      </c>
    </row>
    <row r="98" spans="1:6">
      <c r="A98" t="s">
        <v>2027</v>
      </c>
      <c r="F98" t="s">
        <v>1352</v>
      </c>
    </row>
    <row r="99" spans="6:6">
      <c r="F99" t="s">
        <v>1352</v>
      </c>
    </row>
    <row r="100" spans="1:6">
      <c r="A100" t="s">
        <v>2028</v>
      </c>
      <c r="E100" s="10" t="s">
        <v>2028</v>
      </c>
      <c r="F100" t="s">
        <v>1352</v>
      </c>
    </row>
    <row r="101" spans="1:6">
      <c r="A101" t="s">
        <v>2013</v>
      </c>
      <c r="E101" s="10" t="s">
        <v>2014</v>
      </c>
      <c r="F101" t="s">
        <v>1352</v>
      </c>
    </row>
    <row r="102" spans="1:6">
      <c r="A102" t="s">
        <v>2015</v>
      </c>
      <c r="B102" t="s">
        <v>2016</v>
      </c>
      <c r="C102" s="2" t="s">
        <v>2017</v>
      </c>
      <c r="D102" t="str">
        <f>VLOOKUP(MID(C102,1,2),字库代码!B:D,3,TRUE)&amp;VLOOKUP(MID(C102,4,2),字库代码!B:D,3,TRUE)&amp;VLOOKUP(MID(C102,7,2),字库代码!B:D,3,TRUE)&amp;VLOOKUP(MID(C102,10,2),字库代码!B:D,3,TRUE)&amp;VLOOKUP(MID(C102,13,2),字库代码!B:D,3,TRUE)&amp;VLOOKUP(MID(C102,16,2),字库代码!B:D,3,TRUE)&amp;VLOOKUP(MID(C102,19,2),字库代码!B:D,3,TRUE)</f>
        <v>斯大林的顶尖原子能战略家之一.弗拉基米尔.柯</v>
      </c>
      <c r="F102" t="s">
        <v>1352</v>
      </c>
    </row>
    <row r="103" spans="1:6">
      <c r="A103" t="s">
        <v>2029</v>
      </c>
      <c r="B103" t="s">
        <v>2019</v>
      </c>
      <c r="C103" s="2" t="s">
        <v>2020</v>
      </c>
      <c r="D103" t="str">
        <f>VLOOKUP(MID(C103,1,2),字库代码!B:D,3,TRUE)&amp;VLOOKUP(MID(C103,4,2),字库代码!B:D,3,TRUE)&amp;VLOOKUP(MID(C103,7,2),字库代码!B:D,3,TRUE)&amp;VLOOKUP(MID(C103,10,2),字库代码!B:D,3,TRUE)&amp;VLOOKUP(MID(C103,13,2),字库代码!B:D,3,TRUE)&amp;VLOOKUP(MID(C103,16,2),字库代码!B:D,3,TRUE)&amp;VLOOKUP(MID(C103,19,2),字库代码!B:D,3,TRUE)</f>
        <v>西金想叛变.他了解的对我们来说是无价之宝.把</v>
      </c>
      <c r="F103" t="s">
        <v>1352</v>
      </c>
    </row>
    <row r="104" spans="1:6">
      <c r="A104" t="s">
        <v>2021</v>
      </c>
      <c r="B104" t="s">
        <v>2022</v>
      </c>
      <c r="C104" s="2" t="s">
        <v>2023</v>
      </c>
      <c r="D104" t="str">
        <f>VLOOKUP(MID(C104,1,2),字库代码!B:D,3,TRUE)&amp;VLOOKUP(MID(C104,4,2),字库代码!B:D,3,TRUE)&amp;VLOOKUP(MID(C104,7,2),字库代码!B:D,3,TRUE)&amp;VLOOKUP(MID(C104,10,2),字库代码!B:D,3,TRUE)&amp;VLOOKUP(MID(C104,13,2),字库代码!B:D,3,TRUE)&amp;VLOOKUP(MID(C104,16,2),字库代码!B:D,3,TRUE)&amp;VLOOKUP(MID(C104,19,2),字库代码!B:D,3,TRUE)</f>
        <v>他"挖"过来.</v>
      </c>
      <c r="F104" t="s">
        <v>1352</v>
      </c>
    </row>
    <row r="105" spans="1:6">
      <c r="A105" t="s">
        <v>2030</v>
      </c>
      <c r="B105" t="s">
        <v>2025</v>
      </c>
      <c r="C105" s="2" t="s">
        <v>2026</v>
      </c>
      <c r="D105" t="str">
        <f>VLOOKUP(MID(C105,1,2),字库代码!B:D,3,TRUE)&amp;VLOOKUP(MID(C105,4,2),字库代码!B:D,3,TRUE)&amp;VLOOKUP(MID(C105,7,2),字库代码!B:D,3,TRUE)&amp;VLOOKUP(MID(C105,10,2),字库代码!B:D,3,TRUE)&amp;VLOOKUP(MID(C105,13,2),字库代码!B:D,3,TRUE)&amp;VLOOKUP(MID(C105,16,2),字库代码!B:D,3,TRUE)&amp;VLOOKUP(MID(C105,19,2),字库代码!B:D,3,TRUE)&amp;VLOOKUP(MID(C105,22,2),字库代码!B:D,3,TRUE)&amp;VLOOKUP(MID(C105,25,2),字库代码!B:D,3,TRUE)</f>
        <v>让间谍潜入指挥中心,将科西金带回基地.</v>
      </c>
      <c r="F105" t="s">
        <v>1352</v>
      </c>
    </row>
    <row r="106" spans="1:6">
      <c r="A106" t="s">
        <v>2027</v>
      </c>
      <c r="F106" t="s">
        <v>1352</v>
      </c>
    </row>
    <row r="107" spans="6:6">
      <c r="F107" t="s">
        <v>1352</v>
      </c>
    </row>
    <row r="108" spans="1:6">
      <c r="A108" t="s">
        <v>2031</v>
      </c>
      <c r="E108" s="10" t="s">
        <v>2031</v>
      </c>
      <c r="F108" t="s">
        <v>1352</v>
      </c>
    </row>
    <row r="109" spans="1:6">
      <c r="A109" t="s">
        <v>2032</v>
      </c>
      <c r="E109" s="10" t="s">
        <v>2033</v>
      </c>
      <c r="F109" t="s">
        <v>1352</v>
      </c>
    </row>
    <row r="110" spans="1:6">
      <c r="A110" t="s">
        <v>2034</v>
      </c>
      <c r="B110" t="s">
        <v>2035</v>
      </c>
      <c r="C110" s="2" t="s">
        <v>2036</v>
      </c>
      <c r="D110" t="str">
        <f>VLOOKUP(MID(C110,1,2),字库代码!B:D,3,TRUE)&amp;VLOOKUP(MID(C110,4,2),字库代码!B:D,3,TRUE)&amp;VLOOKUP(MID(C110,7,2),字库代码!B:D,3,TRUE)&amp;VLOOKUP(MID(C110,10,2),字库代码!B:D,3,TRUE)&amp;VLOOKUP(MID(C110,13,2),字库代码!B:D,3,TRUE)&amp;VLOOKUP(MID(C110,16,2),字库代码!B:D,3,TRUE)&amp;VLOOKUP(MID(C110,19,2),字库代码!B:D,3,TRUE)</f>
        <v>柯西金表示,这里是核武器工厂所在地.在接近苏军基地</v>
      </c>
      <c r="F110" t="s">
        <v>1352</v>
      </c>
    </row>
    <row r="111" spans="1:6">
      <c r="A111" t="s">
        <v>2037</v>
      </c>
      <c r="B111" t="s">
        <v>2038</v>
      </c>
      <c r="C111" s="2" t="s">
        <v>2039</v>
      </c>
      <c r="D111" t="str">
        <f>VLOOKUP(MID(C111,1,2),字库代码!B:D,3,TRUE)&amp;VLOOKUP(MID(C111,4,2),字库代码!B:D,3,TRUE)&amp;VLOOKUP(MID(C111,7,2),字库代码!B:D,3,TRUE)&amp;VLOOKUP(MID(C111,10,2),字库代码!B:D,3,TRUE)&amp;VLOOKUP(MID(C111,13,2),字库代码!B:D,3,TRUE)&amp;VLOOKUP(MID(C111,16,2),字库代码!B:D,3,TRUE)&amp;VLOOKUP(MID(C111,19,2),字库代码!B:D,3,TRUE)</f>
        <v>时千万要小心,我们不知道是否有核武器.</v>
      </c>
      <c r="F111" t="s">
        <v>1352</v>
      </c>
    </row>
    <row r="112" spans="1:6">
      <c r="A112" t="s">
        <v>2040</v>
      </c>
      <c r="B112" t="s">
        <v>2041</v>
      </c>
      <c r="C112" s="2" t="s">
        <v>2042</v>
      </c>
      <c r="D112" t="str">
        <f>VLOOKUP(MID(C112,1,2),字库代码!B:D,3,TRUE)&amp;VLOOKUP(MID(C112,4,2),字库代码!B:D,3,TRUE)&amp;VLOOKUP(MID(C112,7,2),字库代码!B:D,3,TRUE)&amp;VLOOKUP(MID(C112,10,2),字库代码!B:D,3,TRUE)&amp;VLOOKUP(MID(C112,13,2),字库代码!B:D,3,TRUE)&amp;VLOOKUP(MID(C112,16,2),字库代码!B:D,3,TRUE)&amp;VLOOKUP(MID(C112,19,2),字库代码!B:D,3,TRUE)</f>
        <v>摧毁核设施,然后摧毁所有现存的核武器.</v>
      </c>
      <c r="F112" t="s">
        <v>1352</v>
      </c>
    </row>
    <row r="113" spans="6:6">
      <c r="F113" t="s">
        <v>1352</v>
      </c>
    </row>
    <row r="114" spans="1:6">
      <c r="A114" t="s">
        <v>2043</v>
      </c>
      <c r="E114" s="10" t="s">
        <v>2043</v>
      </c>
      <c r="F114" t="s">
        <v>1352</v>
      </c>
    </row>
    <row r="115" spans="1:6">
      <c r="A115" t="s">
        <v>2044</v>
      </c>
      <c r="E115" s="10" t="s">
        <v>2045</v>
      </c>
      <c r="F115" t="s">
        <v>1352</v>
      </c>
    </row>
    <row r="116" spans="1:6">
      <c r="A116" t="s">
        <v>2046</v>
      </c>
      <c r="B116" t="s">
        <v>2047</v>
      </c>
      <c r="C116" s="2" t="s">
        <v>2048</v>
      </c>
      <c r="D116" t="str">
        <f>VLOOKUP(MID(C116,1,2),字库代码!B:D,3,TRUE)&amp;VLOOKUP(MID(C116,4,2),字库代码!B:D,3,TRUE)&amp;VLOOKUP(MID(C116,7,2),字库代码!B:D,3,TRUE)&amp;VLOOKUP(MID(C116,10,2),字库代码!B:D,3,TRUE)&amp;VLOOKUP(MID(C116,13,2),字库代码!B:D,3,TRUE)&amp;VLOOKUP(MID(C116,16,2),字库代码!B:D,3,TRUE)&amp;VLOOKUP(MID(C116,19,2),字库代码!B:D,3,TRUE)</f>
        <v>已渗透入苏军基地.在导弹发射前让工程师</v>
      </c>
      <c r="F116" t="s">
        <v>1352</v>
      </c>
    </row>
    <row r="117" spans="1:6">
      <c r="A117" t="s">
        <v>2049</v>
      </c>
      <c r="B117" t="s">
        <v>2050</v>
      </c>
      <c r="C117" s="2" t="s">
        <v>2051</v>
      </c>
      <c r="D117" t="str">
        <f>VLOOKUP(MID(C117,1,2),字库代码!B:D,3,TRUE)&amp;VLOOKUP(MID(C117,4,2),字库代码!B:D,3,TRUE)&amp;VLOOKUP(MID(C117,7,2),字库代码!B:D,3,TRUE)&amp;VLOOKUP(MID(C117,10,2),字库代码!B:D,3,TRUE)&amp;VLOOKUP(MID(C117,13,2),字库代码!B:D,3,TRUE)&amp;VLOOKUP(MID(C117,16,2),字库代码!B:D,3,TRUE)&amp;VLOOKUP(MID(C117,19,2),字库代码!B:D,3,TRUE)</f>
        <v>将其关闭.跟着敌军的技术人员就可以找到控制中心.</v>
      </c>
      <c r="F117" t="s">
        <v>1352</v>
      </c>
    </row>
    <row r="118" spans="1:6">
      <c r="A118" t="s">
        <v>2052</v>
      </c>
      <c r="F118" t="s">
        <v>1352</v>
      </c>
    </row>
    <row r="119" spans="6:6">
      <c r="F119" t="s">
        <v>1352</v>
      </c>
    </row>
    <row r="120" spans="1:6">
      <c r="A120" t="s">
        <v>2053</v>
      </c>
      <c r="E120" s="10" t="s">
        <v>2053</v>
      </c>
      <c r="F120" t="s">
        <v>1352</v>
      </c>
    </row>
    <row r="121" spans="1:6">
      <c r="A121" t="s">
        <v>2054</v>
      </c>
      <c r="E121" s="10" t="s">
        <v>2055</v>
      </c>
      <c r="F121" t="s">
        <v>1352</v>
      </c>
    </row>
    <row r="122" spans="1:6">
      <c r="A122" t="s">
        <v>2056</v>
      </c>
      <c r="B122" t="s">
        <v>2057</v>
      </c>
      <c r="C122" s="2" t="s">
        <v>2058</v>
      </c>
      <c r="D122" t="str">
        <f>VLOOKUP(MID(C122,1,2),字库代码!B:D,3,TRUE)&amp;VLOOKUP(MID(C122,4,2),字库代码!B:D,3,TRUE)&amp;VLOOKUP(MID(C122,7,2),字库代码!B:D,3,TRUE)&amp;VLOOKUP(MID(C122,10,2),字库代码!B:D,3,TRUE)&amp;VLOOKUP(MID(C122,13,2),字库代码!B:D,3,TRUE)&amp;VLOOKUP(MID(C122,16,2),字库代码!B:D,3,TRUE)&amp;VLOOKUP(MID(C122,19,2),字库代码!B:D,3,TRUE)</f>
        <v>苏军装甲部队阻碍了我们,我们需要海上增援.伏</v>
      </c>
      <c r="F122" t="s">
        <v>1352</v>
      </c>
    </row>
    <row r="123" spans="1:6">
      <c r="A123" t="s">
        <v>2059</v>
      </c>
      <c r="B123" t="s">
        <v>2060</v>
      </c>
      <c r="C123" s="2" t="s">
        <v>2061</v>
      </c>
      <c r="D123" t="str">
        <f>VLOOKUP(MID(C123,1,2),字库代码!B:D,3,TRUE)&amp;VLOOKUP(MID(C123,4,2),字库代码!B:D,3,TRUE)&amp;VLOOKUP(MID(C123,7,2),字库代码!B:D,3,TRUE)&amp;VLOOKUP(MID(C123,10,2),字库代码!B:D,3,TRUE)&amp;VLOOKUP(MID(C123,13,2),字库代码!B:D,3,TRUE)&amp;VLOOKUP(MID(C123,16,2),字库代码!B:D,3,TRUE)&amp;VLOOKUP(MID(C123,19,2),字库代码!B:D,3,TRUE)</f>
        <v>尔加格勒有一个要塞,解决它,让军舰前进,好运.</v>
      </c>
      <c r="F123" t="s">
        <v>1352</v>
      </c>
    </row>
    <row r="124" spans="1:6">
      <c r="A124" t="s">
        <v>2062</v>
      </c>
      <c r="F124" t="s">
        <v>1352</v>
      </c>
    </row>
    <row r="125" spans="1:6">
      <c r="A125" t="s">
        <v>2063</v>
      </c>
      <c r="F125" t="s">
        <v>1352</v>
      </c>
    </row>
    <row r="126" spans="6:6">
      <c r="F126" t="s">
        <v>1352</v>
      </c>
    </row>
    <row r="127" spans="1:6">
      <c r="A127" t="s">
        <v>2064</v>
      </c>
      <c r="E127" s="10" t="s">
        <v>2064</v>
      </c>
      <c r="F127" t="s">
        <v>1352</v>
      </c>
    </row>
    <row r="128" spans="1:6">
      <c r="A128" t="s">
        <v>2054</v>
      </c>
      <c r="E128" s="10" t="s">
        <v>2055</v>
      </c>
      <c r="F128" t="s">
        <v>1352</v>
      </c>
    </row>
    <row r="129" spans="1:6">
      <c r="A129" t="s">
        <v>2056</v>
      </c>
      <c r="B129" t="s">
        <v>2057</v>
      </c>
      <c r="C129" s="2" t="s">
        <v>2058</v>
      </c>
      <c r="D129" t="str">
        <f>VLOOKUP(MID(C129,1,2),字库代码!B:D,3,TRUE)&amp;VLOOKUP(MID(C129,4,2),字库代码!B:D,3,TRUE)&amp;VLOOKUP(MID(C129,7,2),字库代码!B:D,3,TRUE)&amp;VLOOKUP(MID(C129,10,2),字库代码!B:D,3,TRUE)&amp;VLOOKUP(MID(C129,13,2),字库代码!B:D,3,TRUE)&amp;VLOOKUP(MID(C129,16,2),字库代码!B:D,3,TRUE)&amp;VLOOKUP(MID(C129,19,2),字库代码!B:D,3,TRUE)</f>
        <v>苏军装甲部队阻碍了我们,我们需要海上增援.伏</v>
      </c>
      <c r="F129" t="s">
        <v>1352</v>
      </c>
    </row>
    <row r="130" spans="1:6">
      <c r="A130" t="s">
        <v>2059</v>
      </c>
      <c r="B130" t="s">
        <v>2060</v>
      </c>
      <c r="C130" s="2" t="s">
        <v>2061</v>
      </c>
      <c r="D130" t="str">
        <f>VLOOKUP(MID(C130,1,2),字库代码!B:D,3,TRUE)&amp;VLOOKUP(MID(C130,4,2),字库代码!B:D,3,TRUE)&amp;VLOOKUP(MID(C130,7,2),字库代码!B:D,3,TRUE)&amp;VLOOKUP(MID(C130,10,2),字库代码!B:D,3,TRUE)&amp;VLOOKUP(MID(C130,13,2),字库代码!B:D,3,TRUE)&amp;VLOOKUP(MID(C130,16,2),字库代码!B:D,3,TRUE)&amp;VLOOKUP(MID(C130,19,2),字库代码!B:D,3,TRUE)</f>
        <v>尔加格勒有一个要塞,解决它,让军舰前进,好运.</v>
      </c>
      <c r="F130" t="s">
        <v>1352</v>
      </c>
    </row>
    <row r="131" spans="1:6">
      <c r="A131" t="s">
        <v>2062</v>
      </c>
      <c r="F131" t="s">
        <v>1352</v>
      </c>
    </row>
    <row r="132" spans="1:6">
      <c r="A132" t="s">
        <v>2063</v>
      </c>
      <c r="F132" t="s">
        <v>1352</v>
      </c>
    </row>
    <row r="133" spans="6:6">
      <c r="F133" t="s">
        <v>1352</v>
      </c>
    </row>
    <row r="134" spans="1:6">
      <c r="A134" t="s">
        <v>2065</v>
      </c>
      <c r="E134" s="10" t="s">
        <v>2065</v>
      </c>
      <c r="F134" t="s">
        <v>1352</v>
      </c>
    </row>
    <row r="135" spans="1:6">
      <c r="A135" t="s">
        <v>2066</v>
      </c>
      <c r="B135" t="s">
        <v>2067</v>
      </c>
      <c r="C135" s="2" t="s">
        <v>2068</v>
      </c>
      <c r="D135" t="str">
        <f>VLOOKUP(MID(C135,1,2),字库代码!B:D,3,TRUE)&amp;VLOOKUP(MID(C135,4,2),字库代码!B:D,3,TRUE)&amp;VLOOKUP(MID(C135,7,2),字库代码!B:D,3,TRUE)&amp;VLOOKUP(MID(C135,10,2),字库代码!B:D,3,TRUE)&amp;VLOOKUP(MID(C135,13,2),字库代码!B:D,3,TRUE)&amp;VLOOKUP(MID(C135,16,2),字库代码!B:D,3,TRUE)&amp;VLOOKUP(MID(C135,19,2),字库代码!B:D,3,TRUE)</f>
        <v>苏军铁幕即将完,并且计划升级.占领全部科技中心</v>
      </c>
      <c r="E135" s="10" t="s">
        <v>2069</v>
      </c>
      <c r="F135" t="s">
        <v>1352</v>
      </c>
    </row>
    <row r="136" spans="1:6">
      <c r="A136" t="s">
        <v>2070</v>
      </c>
      <c r="B136" t="s">
        <v>2071</v>
      </c>
      <c r="C136" s="2" t="s">
        <v>2072</v>
      </c>
      <c r="D136" t="str">
        <f>VLOOKUP(MID(C136,1,2),字库代码!B:D,3,TRUE)&amp;VLOOKUP(MID(C136,4,2),字库代码!B:D,3,TRUE)&amp;VLOOKUP(MID(C136,7,2),字库代码!B:D,3,TRUE)&amp;VLOOKUP(MID(C136,10,2),字库代码!B:D,3,TRUE)&amp;VLOOKUP(MID(C136,13,2),字库代码!B:D,3,TRUE)&amp;VLOOKUP(MID(C136,16,2),字库代码!B:D,3,TRUE)&amp;VLOOKUP(MID(C136,19,2),字库代码!B:D,3,TRUE)</f>
        <v>找到那个主要的.摧毁铁幕.</v>
      </c>
      <c r="F136" t="s">
        <v>1352</v>
      </c>
    </row>
    <row r="137" spans="1:6">
      <c r="A137" t="s">
        <v>2073</v>
      </c>
      <c r="B137" t="s">
        <v>2074</v>
      </c>
      <c r="C137" s="2" t="s">
        <v>2075</v>
      </c>
      <c r="D137" t="str">
        <f>VLOOKUP(MID(C137,1,2),字库代码!B:D,3,TRUE)&amp;VLOOKUP(MID(C137,4,2),字库代码!B:D,3,TRUE)&amp;VLOOKUP(MID(C137,7,2),字库代码!B:D,3,TRUE)&amp;VLOOKUP(MID(C137,10,2),字库代码!B:D,3,TRUE)&amp;VLOOKUP(MID(C137,13,2),字库代码!B:D,3,TRUE)&amp;VLOOKUP(MID(C137,16,2),字库代码!B:D,3,TRUE)&amp;VLOOKUP(MID(C137,19,2),字库代码!B:D,3,TRUE)</f>
        <v>新开发的长弓直升机应该能够协助你.</v>
      </c>
      <c r="F137" t="s">
        <v>1352</v>
      </c>
    </row>
    <row r="138" spans="1:6">
      <c r="A138" t="s">
        <v>2076</v>
      </c>
      <c r="D138" t="e">
        <f>VLOOKUP(MID(C138,1,2),字库代码!B:D,3,TRUE)&amp;VLOOKUP(MID(C138,4,2),字库代码!B:D,3,TRUE)&amp;VLOOKUP(MID(C138,7,2),字库代码!B:D,3,TRUE)&amp;VLOOKUP(MID(C138,10,2),字库代码!B:D,3,TRUE)&amp;VLOOKUP(MID(C138,13,2),字库代码!B:D,3,TRUE)&amp;VLOOKUP(MID(C138,16,2),字库代码!B:D,3,TRUE)&amp;VLOOKUP(MID(C138,19,2),字库代码!B:D,3,TRUE)</f>
        <v>#N/A</v>
      </c>
      <c r="F138" t="s">
        <v>1352</v>
      </c>
    </row>
    <row r="139" spans="1:6">
      <c r="A139" t="s">
        <v>2077</v>
      </c>
      <c r="D139" t="e">
        <f>VLOOKUP(MID(C139,1,2),字库代码!B:D,3,TRUE)&amp;VLOOKUP(MID(C139,4,2),字库代码!B:D,3,TRUE)&amp;VLOOKUP(MID(C139,7,2),字库代码!B:D,3,TRUE)&amp;VLOOKUP(MID(C139,10,2),字库代码!B:D,3,TRUE)&amp;VLOOKUP(MID(C139,13,2),字库代码!B:D,3,TRUE)&amp;VLOOKUP(MID(C139,16,2),字库代码!B:D,3,TRUE)&amp;VLOOKUP(MID(C139,19,2),字库代码!B:D,3,TRUE)</f>
        <v>#N/A</v>
      </c>
      <c r="F139" t="s">
        <v>1352</v>
      </c>
    </row>
    <row r="140" spans="1:6">
      <c r="A140" t="s">
        <v>2078</v>
      </c>
      <c r="D140" t="e">
        <f>VLOOKUP(MID(C140,1,2),字库代码!B:D,3,TRUE)&amp;VLOOKUP(MID(C140,4,2),字库代码!B:D,3,TRUE)&amp;VLOOKUP(MID(C140,7,2),字库代码!B:D,3,TRUE)&amp;VLOOKUP(MID(C140,10,2),字库代码!B:D,3,TRUE)&amp;VLOOKUP(MID(C140,13,2),字库代码!B:D,3,TRUE)&amp;VLOOKUP(MID(C140,16,2),字库代码!B:D,3,TRUE)&amp;VLOOKUP(MID(C140,19,2),字库代码!B:D,3,TRUE)</f>
        <v>#N/A</v>
      </c>
      <c r="F140" t="s">
        <v>1352</v>
      </c>
    </row>
    <row r="141" spans="2:6">
      <c r="B141" s="10" t="s">
        <v>2079</v>
      </c>
      <c r="C141" s="2" t="s">
        <v>1981</v>
      </c>
      <c r="D141" t="str">
        <f>VLOOKUP(MID(C141,1,2),字库代码!B:D,3,TRUE)&amp;VLOOKUP(MID(C141,4,2),字库代码!B:D,3,TRUE)&amp;VLOOKUP(MID(C141,7,2),字库代码!B:D,3,TRUE)&amp;VLOOKUP(MID(C141,10,2),字库代码!B:D,3,TRUE)&amp;VLOOKUP(MID(C141,13,2),字库代码!B:D,3,TRUE)&amp;VLOOKUP(MID(C141,16,2),字库代码!B:D,3,TRUE)&amp;VLOOKUP(MID(C141,19,2),字库代码!B:D,3,TRUE)</f>
        <v>来自蓝港16总部.</v>
      </c>
      <c r="F141" t="s">
        <v>1352</v>
      </c>
    </row>
    <row r="142" spans="1:6">
      <c r="A142" t="s">
        <v>2080</v>
      </c>
      <c r="B142" t="s">
        <v>1926</v>
      </c>
      <c r="C142" s="2" t="s">
        <v>1985</v>
      </c>
      <c r="D142" t="str">
        <f>VLOOKUP(MID(C142,1,2),字库代码!B:D,3,TRUE)&amp;VLOOKUP(MID(C142,4,2),字库代码!B:D,3,TRUE)&amp;VLOOKUP(MID(C142,7,2),字库代码!B:D,3,TRUE)&amp;VLOOKUP(MID(C142,10,2),字库代码!B:D,3,TRUE)&amp;VLOOKUP(MID(C142,13,2),字库代码!B:D,3,TRUE)&amp;VLOOKUP(MID(C142,16,2),字库代码!B:D,3,TRUE)&amp;VLOOKUP(MID(C142,19,2),字库代码!B:D,3,TRUE)</f>
        <v>绝密.</v>
      </c>
      <c r="E142" s="10" t="s">
        <v>2080</v>
      </c>
      <c r="F142" t="s">
        <v>1352</v>
      </c>
    </row>
    <row r="143" spans="1:6">
      <c r="A143" t="s">
        <v>2081</v>
      </c>
      <c r="B143" t="s">
        <v>2082</v>
      </c>
      <c r="C143" s="2" t="s">
        <v>2083</v>
      </c>
      <c r="D143" t="str">
        <f>VLOOKUP(MID(C143,1,2),字库代码!B:D,3,TRUE)&amp;VLOOKUP(MID(C143,4,2),字库代码!B:D,3,TRUE)&amp;VLOOKUP(MID(C143,7,2),字库代码!B:D,3,TRUE)&amp;VLOOKUP(MID(C143,10,2),字库代码!B:D,3,TRUE)&amp;VLOOKUP(MID(C143,13,2),字库代码!B:D,3,TRUE)&amp;VLOOKUP(MID(C143,16,2),字库代码!B:D,3,TRUE)&amp;VLOOKUP(MID(C143,19,2),字库代码!B:D,3,TRUE)</f>
        <v>送至:战地指挥官A9</v>
      </c>
      <c r="E143" s="10" t="s">
        <v>2084</v>
      </c>
      <c r="F143" t="s">
        <v>1352</v>
      </c>
    </row>
    <row r="144" spans="1:6">
      <c r="A144" t="s">
        <v>2085</v>
      </c>
      <c r="B144" t="s">
        <v>2086</v>
      </c>
      <c r="C144" s="2" t="s">
        <v>2087</v>
      </c>
      <c r="D144" t="str">
        <f>VLOOKUP(MID(C144,1,2),字库代码!B:D,3,TRUE)&amp;VLOOKUP(MID(C144,4,2),字库代码!B:D,3,TRUE)&amp;VLOOKUP(MID(C144,7,2),字库代码!B:D,3,TRUE)&amp;VLOOKUP(MID(C144,10,2),字库代码!B:D,3,TRUE)&amp;VLOOKUP(MID(C144,13,2),字库代码!B:D,3,TRUE)&amp;VLOOKUP(MID(C144,16,2),字库代码!B:D,3,TRUE)&amp;VLOOKUP(MID(C144,19,2),字库代码!B:D,3,TRUE)</f>
        <v>占领全部科技中心后显示了一组地下武器设施.</v>
      </c>
      <c r="F144" t="s">
        <v>1352</v>
      </c>
    </row>
    <row r="145" spans="1:6">
      <c r="A145" t="s">
        <v>2088</v>
      </c>
      <c r="B145" t="s">
        <v>2089</v>
      </c>
      <c r="C145" s="2" t="s">
        <v>2090</v>
      </c>
      <c r="D145" t="str">
        <f>VLOOKUP(MID(C145,1,2),字库代码!B:D,3,TRUE)&amp;VLOOKUP(MID(C145,4,2),字库代码!B:D,3,TRUE)&amp;VLOOKUP(MID(C145,7,2),字库代码!B:D,3,TRUE)&amp;VLOOKUP(MID(C145,10,2),字库代码!B:D,3,TRUE)&amp;VLOOKUP(MID(C145,13,2),字库代码!B:D,3,TRUE)&amp;VLOOKUP(MID(C145,16,2),字库代码!B:D,3,TRUE)&amp;VLOOKUP(MID(C145,19,2),字库代码!B:D,3,TRUE)</f>
        <v>摧毁全部发电机.在毒气溢出之前离开.</v>
      </c>
      <c r="F145" t="s">
        <v>1352</v>
      </c>
    </row>
    <row r="146" spans="1:6">
      <c r="A146" t="s">
        <v>2091</v>
      </c>
      <c r="B146" t="s">
        <v>1938</v>
      </c>
      <c r="C146" s="2" t="s">
        <v>2092</v>
      </c>
      <c r="D146" t="str">
        <f>VLOOKUP(MID(C146,1,2),字库代码!B:D,3,TRUE)&amp;VLOOKUP(MID(C146,4,2),字库代码!B:D,3,TRUE)&amp;VLOOKUP(MID(C146,7,2),字库代码!B:D,3,TRUE)&amp;VLOOKUP(MID(C146,10,2),字库代码!B:D,3,TRUE)&amp;VLOOKUP(MID(C146,13,2),字库代码!B:D,3,TRUE)&amp;VLOOKUP(MID(C146,16,2),字库代码!B:D,3,TRUE)&amp;VLOOKUP(MID(C146,19,2),字库代码!B:D,3,TRUE)</f>
        <v>传输结束.</v>
      </c>
      <c r="F146" t="s">
        <v>1352</v>
      </c>
    </row>
    <row r="147" spans="4:6">
      <c r="D147" t="e">
        <f>VLOOKUP(MID(C147,1,2),字库代码!B:D,3,TRUE)&amp;VLOOKUP(MID(C147,4,2),字库代码!B:D,3,TRUE)&amp;VLOOKUP(MID(C147,7,2),字库代码!B:D,3,TRUE)&amp;VLOOKUP(MID(C147,10,2),字库代码!B:D,3,TRUE)&amp;VLOOKUP(MID(C147,13,2),字库代码!B:D,3,TRUE)&amp;VLOOKUP(MID(C147,16,2),字库代码!B:D,3,TRUE)&amp;VLOOKUP(MID(C147,19,2),字库代码!B:D,3,TRUE)</f>
        <v>#N/A</v>
      </c>
      <c r="F147" t="s">
        <v>1352</v>
      </c>
    </row>
    <row r="148" spans="1:6">
      <c r="A148" t="s">
        <v>2093</v>
      </c>
      <c r="D148" t="e">
        <f>VLOOKUP(MID(C148,1,2),字库代码!B:D,3,TRUE)&amp;VLOOKUP(MID(C148,4,2),字库代码!B:D,3,TRUE)&amp;VLOOKUP(MID(C148,7,2),字库代码!B:D,3,TRUE)&amp;VLOOKUP(MID(C148,10,2),字库代码!B:D,3,TRUE)&amp;VLOOKUP(MID(C148,13,2),字库代码!B:D,3,TRUE)&amp;VLOOKUP(MID(C148,16,2),字库代码!B:D,3,TRUE)&amp;VLOOKUP(MID(C148,19,2),字库代码!B:D,3,TRUE)</f>
        <v>#N/A</v>
      </c>
      <c r="E148" s="10" t="s">
        <v>2093</v>
      </c>
      <c r="F148" t="s">
        <v>1352</v>
      </c>
    </row>
    <row r="149" spans="1:6">
      <c r="A149" t="s">
        <v>2094</v>
      </c>
      <c r="B149" s="10" t="s">
        <v>2095</v>
      </c>
      <c r="C149" s="2" t="s">
        <v>2096</v>
      </c>
      <c r="D149" t="str">
        <f>VLOOKUP(MID(C149,1,2),字库代码!B:D,3,TRUE)&amp;VLOOKUP(MID(C149,4,2),字库代码!B:D,3,TRUE)&amp;VLOOKUP(MID(C149,7,2),字库代码!B:D,3,TRUE)&amp;VLOOKUP(MID(C149,10,2),字库代码!B:D,3,TRUE)&amp;VLOOKUP(MID(C149,13,2),字库代码!B:D,3,TRUE)&amp;VLOOKUP(MID(C149,16,2),字库代码!B:D,3,TRUE)&amp;VLOOKUP(MID(C149,19,2),字库代码!B:D,3,TRUE)</f>
        <v>最后一战!</v>
      </c>
      <c r="E149" s="10" t="s">
        <v>2097</v>
      </c>
      <c r="F149" t="s">
        <v>1352</v>
      </c>
    </row>
    <row r="150" spans="1:6">
      <c r="A150" t="s">
        <v>2098</v>
      </c>
      <c r="B150" t="s">
        <v>2099</v>
      </c>
      <c r="C150" s="2" t="s">
        <v>2100</v>
      </c>
      <c r="D150" t="str">
        <f>VLOOKUP(MID(C150,1,2),字库代码!B:D,3,TRUE)&amp;VLOOKUP(MID(C150,4,2),字库代码!B:D,3,TRUE)&amp;VLOOKUP(MID(C150,7,2),字库代码!B:D,3,TRUE)&amp;VLOOKUP(MID(C150,10,2),字库代码!B:D,3,TRUE)&amp;VLOOKUP(MID(C150,13,2),字库代码!B:D,3,TRUE)&amp;VLOOKUP(MID(C150,16,2),字库代码!B:D,3,TRUE)&amp;VLOOKUP(MID(C150,19,2),字库代码!B:D,3,TRUE)</f>
        <v>苏军已无处可逃,推翻苏维埃政权.</v>
      </c>
      <c r="F150" t="s">
        <v>1352</v>
      </c>
    </row>
    <row r="151" spans="1:6">
      <c r="A151" t="s">
        <v>2101</v>
      </c>
      <c r="B151" t="s">
        <v>2102</v>
      </c>
      <c r="C151" s="2" t="s">
        <v>2103</v>
      </c>
      <c r="D151" t="str">
        <f>VLOOKUP(MID(C151,1,2),字库代码!B:D,3,TRUE)&amp;VLOOKUP(MID(C151,4,2),字库代码!B:D,3,TRUE)&amp;VLOOKUP(MID(C151,7,2),字库代码!B:D,3,TRUE)&amp;VLOOKUP(MID(C151,10,2),字库代码!B:D,3,TRUE)&amp;VLOOKUP(MID(C151,13,2),字库代码!B:D,3,TRUE)&amp;VLOOKUP(MID(C151,16,2),字库代码!B:D,3,TRUE)&amp;VLOOKUP(MID(C151,19,2),字库代码!B:D,3,TRUE)</f>
        <v>摧毁全部,确保没人接替斯大林的位置.</v>
      </c>
      <c r="F151" t="s">
        <v>1352</v>
      </c>
    </row>
    <row r="152" spans="1:6">
      <c r="A152" t="s">
        <v>2104</v>
      </c>
      <c r="B152" t="s">
        <v>2105</v>
      </c>
      <c r="F152" t="s">
        <v>1352</v>
      </c>
    </row>
    <row r="153" spans="6:6">
      <c r="F153" t="s">
        <v>1352</v>
      </c>
    </row>
    <row r="154" spans="1:6">
      <c r="A154" t="s">
        <v>2106</v>
      </c>
      <c r="E154" s="10" t="s">
        <v>2106</v>
      </c>
      <c r="F154" t="s">
        <v>1352</v>
      </c>
    </row>
    <row r="155" spans="1:6">
      <c r="A155" t="s">
        <v>2107</v>
      </c>
      <c r="B155" t="s">
        <v>2108</v>
      </c>
      <c r="C155" s="2" t="s">
        <v>2109</v>
      </c>
      <c r="D155" t="str">
        <f>VLOOKUP(MID(C155,1,2),字库代码!B:E,4,TRUE)&amp;VLOOKUP(MID(C155,4,2),字库代码!B:E,4,TRUE)</f>
        <v>这个镇子的村民抗命不遵,必须杀一儆百.</v>
      </c>
      <c r="E155" s="10" t="s">
        <v>2110</v>
      </c>
      <c r="F155" t="s">
        <v>1352</v>
      </c>
    </row>
    <row r="156" spans="1:6">
      <c r="A156" t="s">
        <v>2111</v>
      </c>
      <c r="B156" t="s">
        <v>2112</v>
      </c>
      <c r="C156" s="2" t="s">
        <v>2113</v>
      </c>
      <c r="D156" t="str">
        <f>VLOOKUP(MID(C156,1,2),字库代码!B:E,4,TRUE)&amp;VLOOKUP(MID(C156,4,2),字库代码!B:E,4,TRUE)&amp;VLOOKUP(MID(C156,7,2),字库代码!B:E,4,TRUE)&amp;VLOOKUP(MID(C156,10,2),字库代码!B:E,4,TRUE)</f>
        <v>消灭民兵和村镇,用雅克战机教训他们.</v>
      </c>
      <c r="F156" t="s">
        <v>1352</v>
      </c>
    </row>
    <row r="157" spans="1:6">
      <c r="A157" t="s">
        <v>2114</v>
      </c>
      <c r="F157" t="s">
        <v>1352</v>
      </c>
    </row>
    <row r="158" spans="1:6">
      <c r="A158" t="s">
        <v>2115</v>
      </c>
      <c r="F158" t="s">
        <v>1352</v>
      </c>
    </row>
    <row r="159" spans="6:6">
      <c r="F159" t="s">
        <v>1352</v>
      </c>
    </row>
    <row r="160" spans="1:6">
      <c r="A160" t="s">
        <v>2116</v>
      </c>
      <c r="E160" s="10" t="s">
        <v>2116</v>
      </c>
      <c r="F160" t="s">
        <v>1352</v>
      </c>
    </row>
    <row r="161" spans="1:6">
      <c r="A161" t="s">
        <v>2117</v>
      </c>
      <c r="B161" t="s">
        <v>2118</v>
      </c>
      <c r="C161" s="2" t="s">
        <v>2119</v>
      </c>
      <c r="D161" t="str">
        <f>VLOOKUP(MID(C161,1,2),字库代码!B:E,4,TRUE)&amp;VLOOKUP(MID(C161,4,2),字库代码!B:E,4,TRUE)&amp;VLOOKUP(MID(C161,7,2),字库代码!B:E,4,TRUE)&amp;VLOOKUP(MID(C161,10,2),字库代码!B:E,4,TRUE)</f>
        <v>明天对德国的进攻正式开始.</v>
      </c>
      <c r="E161" s="10" t="s">
        <v>2120</v>
      </c>
      <c r="F161" t="s">
        <v>1352</v>
      </c>
    </row>
    <row r="162" spans="1:6">
      <c r="A162" t="s">
        <v>2121</v>
      </c>
      <c r="B162" t="s">
        <v>2122</v>
      </c>
      <c r="C162" s="2" t="s">
        <v>2123</v>
      </c>
      <c r="D162" t="str">
        <f>VLOOKUP(MID(C162,1,2),字库代码!B:E,4,TRUE)&amp;VLOOKUP(MID(C162,4,2),字库代码!B:E,4,TRUE)&amp;VLOOKUP(MID(C162,7,2),字库代码!B:E,4,TRUE)&amp;VLOOKUP(MID(C162,10,2),字库代码!B:E,4,TRUE)&amp;VLOOKUP(MID(C162,13,2),字库代码!B:E,4,TRUE)&amp;VLOOKUP(MID(C162,16,2),字库代码!B:E,4,TRUE)</f>
        <v>保护指挥中心,全歼敌军.</v>
      </c>
      <c r="F162" t="s">
        <v>1352</v>
      </c>
    </row>
    <row r="163" spans="1:6">
      <c r="A163" t="s">
        <v>2124</v>
      </c>
      <c r="F163" t="s">
        <v>1352</v>
      </c>
    </row>
    <row r="164" spans="6:6">
      <c r="F164" t="s">
        <v>1352</v>
      </c>
    </row>
    <row r="165" spans="1:6">
      <c r="A165" t="s">
        <v>2125</v>
      </c>
      <c r="E165" s="10" t="s">
        <v>2125</v>
      </c>
      <c r="F165" t="s">
        <v>1352</v>
      </c>
    </row>
    <row r="166" spans="1:6">
      <c r="A166" t="s">
        <v>2117</v>
      </c>
      <c r="E166" s="10" t="s">
        <v>2120</v>
      </c>
      <c r="F166" t="s">
        <v>1352</v>
      </c>
    </row>
    <row r="167" spans="1:6">
      <c r="A167" t="s">
        <v>2121</v>
      </c>
      <c r="F167" t="s">
        <v>1352</v>
      </c>
    </row>
    <row r="168" spans="1:6">
      <c r="A168" t="s">
        <v>2124</v>
      </c>
      <c r="F168" t="s">
        <v>1352</v>
      </c>
    </row>
    <row r="169" spans="6:6">
      <c r="F169" t="s">
        <v>1352</v>
      </c>
    </row>
    <row r="170" spans="1:6">
      <c r="A170" t="s">
        <v>2126</v>
      </c>
      <c r="E170" s="10" t="s">
        <v>2126</v>
      </c>
      <c r="F170" t="s">
        <v>1352</v>
      </c>
    </row>
    <row r="171" spans="1:6">
      <c r="A171" t="s">
        <v>2127</v>
      </c>
      <c r="B171" t="s">
        <v>2128</v>
      </c>
      <c r="C171" s="2" t="s">
        <v>2129</v>
      </c>
      <c r="D171" t="str">
        <f>VLOOKUP(MID(C171,1,2),字库代码!B:E,4,TRUE)&amp;VLOOKUP(MID(C171,4,2),字库代码!B:E,4,TRUE)&amp;VLOOKUP(MID(C171,7,2),字库代码!B:E,4,TRUE)&amp;VLOOKUP(MID(C171,10,2),字库代码!B:E,4,TRUE)&amp;VLOOKUP(MID(C171,13,2),字库代码!B:E,4,TRUE)&amp;VLOOKUP(MID(C171,16,2),字库代码!B:E,4,TRUE)&amp;VLOOKUP(MID(C171,19,2),字库代码!B:E,4,TRUE)</f>
        <v>杀掉盟军间谍,平民会帮助他,小心陷阱.</v>
      </c>
      <c r="E171" s="10" t="s">
        <v>2130</v>
      </c>
      <c r="F171" t="s">
        <v>1352</v>
      </c>
    </row>
    <row r="172" spans="1:6">
      <c r="A172" t="s">
        <v>2131</v>
      </c>
      <c r="F172" t="s">
        <v>1352</v>
      </c>
    </row>
    <row r="173" spans="1:6">
      <c r="A173" t="s">
        <v>2132</v>
      </c>
      <c r="F173" t="s">
        <v>1352</v>
      </c>
    </row>
    <row r="174" spans="1:6">
      <c r="A174" t="s">
        <v>2133</v>
      </c>
      <c r="F174" t="s">
        <v>1352</v>
      </c>
    </row>
    <row r="175" spans="6:6">
      <c r="F175" t="s">
        <v>1352</v>
      </c>
    </row>
    <row r="176" spans="1:6">
      <c r="A176" t="s">
        <v>2134</v>
      </c>
      <c r="E176" s="10" t="s">
        <v>2134</v>
      </c>
      <c r="F176" t="s">
        <v>1352</v>
      </c>
    </row>
    <row r="177" spans="1:6">
      <c r="A177" t="s">
        <v>2135</v>
      </c>
      <c r="B177" t="s">
        <v>2122</v>
      </c>
      <c r="C177" s="2" t="s">
        <v>1949</v>
      </c>
      <c r="D177" t="str">
        <f>VLOOKUP(MID(C177,1,2),字库代码!B:E,4,TRUE)&amp;VLOOKUP(MID(C177,4,2),字库代码!B:E,4,TRUE)&amp;VLOOKUP(MID(C177,7,2),字库代码!B:E,4,TRUE)</f>
        <v>全歼敌军.</v>
      </c>
      <c r="E177" s="10" t="s">
        <v>2136</v>
      </c>
      <c r="F177" t="s">
        <v>1352</v>
      </c>
    </row>
    <row r="178" spans="1:6">
      <c r="A178" t="s">
        <v>2137</v>
      </c>
      <c r="B178" t="s">
        <v>2138</v>
      </c>
      <c r="C178" s="2" t="s">
        <v>2139</v>
      </c>
      <c r="D178" t="str">
        <f>VLOOKUP(MID(C178,1,2),字库代码!B:E,4,TRUE)&amp;VLOOKUP(MID(C178,4,2),字库代码!B:E,4,TRUE)&amp;VLOOKUP(MID(C178,7,2),字库代码!B:E,4,TRUE)&amp;VLOOKUP(MID(C178,10,2),字库代码!B:E,4,TRUE)&amp;VLOOKUP(MID(C178,13,2),字库代码!B:E,4,TRUE)&amp;VLOOKUP(MID(C178,16,2),字库代码!B:E,4,TRUE)&amp;VLOOKUP(MID(C178,19,2),字库代码!B:E,4,TRUE)&amp;VLOOKUP(MID(C178,22,2),字库代码!B:E,4,TRUE)&amp;VLOOKUP(MID(C178,25,2),字库代码!B:E,4,TRUE)&amp;VLOOKUP(MID(C178,28,2),字库代码!B:E,4,TRUE)&amp;VLOOKUP(MID(C178,31,2),字库代码!B:E,4,TRUE)&amp;VLOOKUP(MID(C178,34,2),字库代码!B:E,4,TRUE)</f>
        <v>破坏通讯,盟军就没有增援了,任务会更加简单.</v>
      </c>
      <c r="F178" t="s">
        <v>1352</v>
      </c>
    </row>
    <row r="179" spans="1:6">
      <c r="A179" t="s">
        <v>2140</v>
      </c>
      <c r="F179" t="s">
        <v>1352</v>
      </c>
    </row>
    <row r="180" spans="1:6">
      <c r="A180" t="s">
        <v>2141</v>
      </c>
      <c r="F180" t="s">
        <v>1352</v>
      </c>
    </row>
    <row r="181" spans="1:6">
      <c r="A181" t="s">
        <v>2142</v>
      </c>
      <c r="F181" t="s">
        <v>1352</v>
      </c>
    </row>
    <row r="182" spans="6:6">
      <c r="F182" t="s">
        <v>1352</v>
      </c>
    </row>
    <row r="183" spans="1:6">
      <c r="A183" t="s">
        <v>2143</v>
      </c>
      <c r="E183" s="10" t="s">
        <v>2143</v>
      </c>
      <c r="F183" t="s">
        <v>1352</v>
      </c>
    </row>
    <row r="184" spans="1:6">
      <c r="A184" t="s">
        <v>2135</v>
      </c>
      <c r="E184" s="10" t="s">
        <v>2136</v>
      </c>
      <c r="F184" t="s">
        <v>1352</v>
      </c>
    </row>
    <row r="185" spans="1:6">
      <c r="A185" t="s">
        <v>2137</v>
      </c>
      <c r="F185" t="s">
        <v>1352</v>
      </c>
    </row>
    <row r="186" spans="1:6">
      <c r="A186" t="s">
        <v>2140</v>
      </c>
      <c r="F186" t="s">
        <v>1352</v>
      </c>
    </row>
    <row r="187" spans="1:6">
      <c r="A187" t="s">
        <v>2141</v>
      </c>
      <c r="F187" t="s">
        <v>1352</v>
      </c>
    </row>
    <row r="188" spans="1:6">
      <c r="A188" t="s">
        <v>2142</v>
      </c>
      <c r="F188" t="s">
        <v>1352</v>
      </c>
    </row>
    <row r="189" spans="6:6">
      <c r="F189" t="s">
        <v>1352</v>
      </c>
    </row>
    <row r="190" spans="1:6">
      <c r="A190" t="s">
        <v>2144</v>
      </c>
      <c r="E190" s="10" t="s">
        <v>2144</v>
      </c>
      <c r="F190" t="s">
        <v>1352</v>
      </c>
    </row>
    <row r="191" spans="1:6">
      <c r="A191" t="s">
        <v>2145</v>
      </c>
      <c r="B191" t="s">
        <v>2146</v>
      </c>
      <c r="C191" s="2" t="s">
        <v>2147</v>
      </c>
      <c r="D191" t="str">
        <f>VLOOKUP(MID(C191,1,2),字库代码!B:E,4,TRUE)&amp;VLOOKUP(MID(C191,4,2),字库代码!B:E,4,TRUE)&amp;VLOOKUP(MID(C191,7,2),字库代码!B:E,4,TRUE)&amp;VLOOKUP(MID(C191,10,2),字库代码!B:E,4,TRUE)&amp;VLOOKUP(MID(C191,13,2),字库代码!B:E,4,TRUE)&amp;VLOOKUP(MID(C191,16,2),字库代码!B:E,4,TRUE)&amp;VLOOKUP(MID(C191,19,2),字库代码!B:E,4,TRUE)&amp;VLOOKUP(MID(C191,22,2),字库代码!B:E,4,TRUE)&amp;VLOOKUP(MID(C191,25,2),字库代码!B:E,4,TRUE)&amp;VLOOKUP(MID(C191,28,2),字库代码!B:E,4,TRUE)&amp;VLOOKUP(MID(C191,31,2),字库代码!B:E,4,TRUE)&amp;VLOOKUP(MID(C191,34,2),字库代码!B:E,4,TRUE)</f>
        <v>占领哈尔基斯岛,哈尔基斯岛矿藏丰富.</v>
      </c>
      <c r="E191" s="10" t="s">
        <v>2148</v>
      </c>
      <c r="F191" t="s">
        <v>1352</v>
      </c>
    </row>
    <row r="192" spans="1:6">
      <c r="A192" t="s">
        <v>2149</v>
      </c>
      <c r="B192" t="s">
        <v>2150</v>
      </c>
      <c r="C192" s="2" t="s">
        <v>2151</v>
      </c>
      <c r="D192" t="str">
        <f>VLOOKUP(MID(C192,1,2),字库代码!B:E,4,TRUE)&amp;VLOOKUP(MID(C192,4,2),字库代码!B:E,4,TRUE)&amp;VLOOKUP(MID(C192,7,2),字库代码!B:E,4,TRUE)&amp;VLOOKUP(MID(C192,10,2),字库代码!B:E,4,TRUE)&amp;VLOOKUP(MID(C192,13,2),字库代码!B:E,4,TRUE)&amp;VLOOKUP(MID(C192,16,2),字库代码!B:E,4,TRUE)&amp;VLOOKUP(MID(C192,19,2),字库代码!B:E,4,TRUE)&amp;VLOOKUP(MID(C192,22,2),字库代码!B:E,4,TRUE)&amp;VLOOKUP(MID(C192,25,2),字库代码!B:E,4,TRUE)&amp;VLOOKUP(MID(C192,28,2),字库代码!B:E,4,TRUE)&amp;VLOOKUP(MID(C192,31,2),字库代码!B:E,4,TRUE)&amp;VLOOKUP(MID(C192,34,2),字库代码!B:E,4,TRUE)</f>
        <v>盟军也打算在那里建立基地.别让盟军得逞.</v>
      </c>
      <c r="F192" t="s">
        <v>1352</v>
      </c>
    </row>
    <row r="193" spans="1:6">
      <c r="A193" t="s">
        <v>2152</v>
      </c>
      <c r="B193" t="s">
        <v>2153</v>
      </c>
      <c r="C193" s="2" t="s">
        <v>2154</v>
      </c>
      <c r="D193" t="str">
        <f>VLOOKUP(MID(C193,1,2),字库代码!B:E,4,TRUE)&amp;VLOOKUP(MID(C193,4,2),字库代码!B:E,4,TRUE)&amp;VLOOKUP(MID(C193,7,2),字库代码!B:E,4,TRUE)&amp;VLOOKUP(MID(C193,10,2),字库代码!B:E,4,TRUE)&amp;VLOOKUP(MID(C193,13,2),字库代码!B:E,4,TRUE)&amp;VLOOKUP(MID(C193,16,2),字库代码!B:E,4,TRUE)&amp;VLOOKUP(MID(C193,19,2),字库代码!B:E,4,TRUE)&amp;VLOOKUP(MID(C193,22,2),字库代码!B:E,4,TRUE)&amp;VLOOKUP(MID(C193,25,2),字库代码!B:E,4,TRUE)&amp;VLOOKUP(MID(C193,28,2),字库代码!B:E,4,TRUE)&amp;VLOOKUP(MID(C193,31,2),字库代码!B:E,4,TRUE)&amp;VLOOKUP(MID(C193,34,2),字库代码!B:E,4,TRUE)</f>
        <v>占领雷达站以便追踪盟军.</v>
      </c>
      <c r="F193" t="s">
        <v>1352</v>
      </c>
    </row>
    <row r="194" spans="1:6">
      <c r="A194" t="s">
        <v>2155</v>
      </c>
      <c r="F194" t="s">
        <v>1352</v>
      </c>
    </row>
    <row r="195" spans="6:6">
      <c r="F195" t="s">
        <v>1352</v>
      </c>
    </row>
    <row r="196" spans="1:6">
      <c r="A196" t="s">
        <v>2156</v>
      </c>
      <c r="E196" s="10" t="s">
        <v>2156</v>
      </c>
      <c r="F196" t="s">
        <v>1352</v>
      </c>
    </row>
    <row r="197" spans="1:6">
      <c r="A197" t="s">
        <v>2157</v>
      </c>
      <c r="B197" t="s">
        <v>2158</v>
      </c>
      <c r="C197" s="2" t="s">
        <v>2159</v>
      </c>
      <c r="D197" t="str">
        <f>VLOOKUP(MID(C197,1,2),字库代码!B:E,4,TRUE)&amp;VLOOKUP(MID(C197,4,2),字库代码!B:E,4,TRUE)&amp;VLOOKUP(MID(C197,7,2),字库代码!B:E,4,TRUE)&amp;VLOOKUP(MID(C197,10,2),字库代码!B:E,4,TRUE)&amp;VLOOKUP(MID(C197,13,2),字库代码!B:E,4,TRUE)&amp;VLOOKUP(MID(C197,16,2),字库代码!B:E,4,TRUE)&amp;VLOOKUP(MID(C197,19,2),字库代码!B:E,4,TRUE)&amp;VLOOKUP(MID(C197,22,2),字库代码!B:E,4,TRUE)&amp;VLOOKUP(MID(C197,25,2),字库代码!B:E,4,TRUE)&amp;VLOOKUP(MID(C197,28,2),字库代码!B:E,4,TRUE)&amp;VLOOKUP(MID(C197,31,2),字库代码!B:E,4,TRUE)&amp;VLOOKUP(MID(C197,34,2),字库代码!B:E,4,TRUE)</f>
        <v>护送卡车到对岸,盟军可能会破坏桥梁.</v>
      </c>
      <c r="E197" s="10" t="s">
        <v>2160</v>
      </c>
      <c r="F197" t="s">
        <v>1352</v>
      </c>
    </row>
    <row r="198" spans="1:6">
      <c r="A198" t="s">
        <v>2161</v>
      </c>
      <c r="B198" t="s">
        <v>2162</v>
      </c>
      <c r="C198" s="2" t="s">
        <v>2163</v>
      </c>
      <c r="D198" t="str">
        <f>VLOOKUP(MID(C198,1,2),字库代码!B:E,4,TRUE)&amp;VLOOKUP(MID(C198,4,2),字库代码!B:E,4,TRUE)&amp;VLOOKUP(MID(C198,7,2),字库代码!B:E,4,TRUE)&amp;VLOOKUP(MID(C198,10,2),字库代码!B:E,4,TRUE)&amp;VLOOKUP(MID(C198,13,2),字库代码!B:E,4,TRUE)&amp;VLOOKUP(MID(C198,16,2),字库代码!B:E,4,TRUE)</f>
        <v>让潜艇消灭盟军船只.</v>
      </c>
      <c r="F198" t="s">
        <v>1352</v>
      </c>
    </row>
    <row r="199" spans="1:6">
      <c r="A199" t="s">
        <v>2164</v>
      </c>
      <c r="F199" t="s">
        <v>1352</v>
      </c>
    </row>
    <row r="200" spans="1:6">
      <c r="A200" t="s">
        <v>2165</v>
      </c>
      <c r="F200" t="s">
        <v>1352</v>
      </c>
    </row>
    <row r="201" spans="1:6">
      <c r="A201" t="s">
        <v>2166</v>
      </c>
      <c r="F201" t="s">
        <v>1352</v>
      </c>
    </row>
    <row r="202" spans="6:6">
      <c r="F202" t="s">
        <v>1352</v>
      </c>
    </row>
    <row r="203" spans="1:6">
      <c r="A203" t="s">
        <v>2167</v>
      </c>
      <c r="E203" s="10" t="s">
        <v>2167</v>
      </c>
      <c r="F203" t="s">
        <v>1352</v>
      </c>
    </row>
    <row r="204" spans="1:6">
      <c r="A204" t="s">
        <v>2157</v>
      </c>
      <c r="E204" s="10" t="s">
        <v>2160</v>
      </c>
      <c r="F204" t="s">
        <v>1352</v>
      </c>
    </row>
    <row r="205" spans="1:6">
      <c r="A205" t="s">
        <v>2161</v>
      </c>
      <c r="F205" t="s">
        <v>1352</v>
      </c>
    </row>
    <row r="206" spans="1:6">
      <c r="A206" t="s">
        <v>2164</v>
      </c>
      <c r="F206" t="s">
        <v>1352</v>
      </c>
    </row>
    <row r="207" spans="1:6">
      <c r="A207" t="s">
        <v>2168</v>
      </c>
      <c r="F207" t="s">
        <v>1352</v>
      </c>
    </row>
    <row r="208" spans="1:6">
      <c r="A208" t="s">
        <v>2169</v>
      </c>
      <c r="F208" t="s">
        <v>1352</v>
      </c>
    </row>
    <row r="209" spans="6:6">
      <c r="F209" t="s">
        <v>1352</v>
      </c>
    </row>
    <row r="210" spans="1:6">
      <c r="A210" t="s">
        <v>2170</v>
      </c>
      <c r="E210" s="10" t="s">
        <v>2170</v>
      </c>
      <c r="F210" t="s">
        <v>1352</v>
      </c>
    </row>
    <row r="211" spans="1:6">
      <c r="A211" t="s">
        <v>2171</v>
      </c>
      <c r="B211" t="s">
        <v>2172</v>
      </c>
      <c r="C211" s="2" t="s">
        <v>2173</v>
      </c>
      <c r="D211" t="str">
        <f>VLOOKUP(MID(C211,1,2),字库代码!B:E,4,TRUE)&amp;VLOOKUP(MID(C211,4,2),字库代码!B:E,4,TRUE)&amp;VLOOKUP(MID(C211,7,2),字库代码!B:E,4,TRUE)&amp;VLOOKUP(MID(C211,10,2),字库代码!B:E,4,TRUE)&amp;VLOOKUP(MID(C211,13,2),字库代码!B:E,4,TRUE)&amp;VLOOKUP(MID(C211,16,2),字库代码!B:E,4,TRUE)&amp;VLOOKUP(MID(C211,19,2),字库代码!B:E,4,TRUE)&amp;VLOOKUP(MID(C211,22,2),字库代码!B:E,4,TRUE)&amp;VLOOKUP(MID(C211,25,2),字库代码!B:E,4,TRUE)&amp;VLOOKUP(MID(C211,28,2),字库代码!B:E,4,TRUE)&amp;VLOOKUP(MID(C211,31,2),字库代码!B:E,4,TRUE)&amp;VLOOKUP(MID(C211,34,2),字库代码!B:E,4,TRUE)</f>
        <v>盟军入侵了反应堆核心,30分钟后反应堆核心将爆炸.</v>
      </c>
      <c r="E211" s="10" t="s">
        <v>2174</v>
      </c>
      <c r="F211" t="s">
        <v>1352</v>
      </c>
    </row>
    <row r="212" spans="1:6">
      <c r="A212" t="s">
        <v>2175</v>
      </c>
      <c r="B212" t="s">
        <v>2176</v>
      </c>
      <c r="C212" s="2" t="s">
        <v>2177</v>
      </c>
      <c r="D212" t="str">
        <f>VLOOKUP(MID(C212,1,2),字库代码!B:E,4,TRUE)&amp;VLOOKUP(MID(C212,4,2),字库代码!B:E,4,TRUE)&amp;VLOOKUP(MID(C212,7,2),字库代码!B:E,4,TRUE)&amp;VLOOKUP(MID(C212,10,2),字库代码!B:E,4,TRUE)&amp;VLOOKUP(MID(C212,13,2),字库代码!B:E,4,TRUE)&amp;VLOOKUP(MID(C212,16,2),字库代码!B:E,4,TRUE)&amp;VLOOKUP(MID(C212,19,2),字库代码!B:E,4,TRUE)&amp;VLOOKUP(MID(C212,22,2),字库代码!B:E,4,TRUE)&amp;VLOOKUP(MID(C212,25,2),字库代码!B:E,4,TRUE)&amp;VLOOKUP(MID(C212,28,2),字库代码!B:E,4,TRUE)&amp;VLOOKUP(MID(C212,31,2),字库代码!B:E,4,TRUE)&amp;VLOOKUP(MID(C212,34,2),字库代码!B:E,4,TRUE)</f>
        <v>找到并营救工程师,让工程师去冷却站激活防御系统.</v>
      </c>
      <c r="F212" t="s">
        <v>1352</v>
      </c>
    </row>
    <row r="213" spans="1:6">
      <c r="A213" t="s">
        <v>2178</v>
      </c>
      <c r="C213" s="2" t="s">
        <v>2179</v>
      </c>
      <c r="D213" t="str">
        <f>VLOOKUP(MID(C213,1,2),字库代码!B:E,4,TRUE)&amp;VLOOKUP(MID(C213,4,2),字库代码!B:E,4,TRUE)&amp;VLOOKUP(MID(C213,7,2),字库代码!B:E,4,TRUE)&amp;VLOOKUP(MID(C213,10,2),字库代码!B:E,4,TRUE)&amp;VLOOKUP(MID(C213,13,2),字库代码!B:E,4,TRUE)&amp;VLOOKUP(MID(C213,16,2),字库代码!B:E,4,TRUE)&amp;VLOOKUP(MID(C213,19,2),字库代码!B:E,4,TRUE)&amp;VLOOKUP(MID(C213,22,2),字库代码!B:E,4,TRUE)&amp;VLOOKUP(MID(C213,25,2),字库代码!B:E,4,TRUE)&amp;VLOOKUP(MID(C213,28,2),字库代码!B:E,4,TRUE)&amp;VLOOKUP(MID(C213,31,2),字库代码!B:E,4,TRUE)&amp;VLOOKUP(MID(C213,34,2),字库代码!B:E,4,TRUE)</f>
        <v>让工程师用主控终端关闭反应堆核心.</v>
      </c>
      <c r="F213" t="s">
        <v>1352</v>
      </c>
    </row>
    <row r="214" spans="1:6">
      <c r="A214" t="s">
        <v>2180</v>
      </c>
      <c r="F214" t="s">
        <v>1352</v>
      </c>
    </row>
    <row r="215" spans="1:6">
      <c r="A215" t="s">
        <v>2181</v>
      </c>
      <c r="F215" t="s">
        <v>1352</v>
      </c>
    </row>
    <row r="216" spans="1:6">
      <c r="A216" t="s">
        <v>2182</v>
      </c>
      <c r="F216" t="s">
        <v>1352</v>
      </c>
    </row>
    <row r="217" spans="6:6">
      <c r="F217" t="s">
        <v>1352</v>
      </c>
    </row>
    <row r="218" spans="1:6">
      <c r="A218" t="s">
        <v>2183</v>
      </c>
      <c r="E218" s="10" t="s">
        <v>2183</v>
      </c>
      <c r="F218" t="s">
        <v>1352</v>
      </c>
    </row>
    <row r="219" spans="1:6">
      <c r="A219" t="s">
        <v>2184</v>
      </c>
      <c r="B219" t="s">
        <v>2185</v>
      </c>
      <c r="C219" s="2" t="s">
        <v>2186</v>
      </c>
      <c r="D219" t="str">
        <f>VLOOKUP(MID(C219,1,2),字库代码!B:E,4,TRUE)&amp;VLOOKUP(MID(C219,4,2),字库代码!B:E,4,TRUE)&amp;VLOOKUP(MID(C219,7,2),字库代码!B:E,4,TRUE)&amp;VLOOKUP(MID(C219,10,2),字库代码!B:E,4,TRUE)&amp;VLOOKUP(MID(C219,13,2),字库代码!B:E,4,TRUE)&amp;VLOOKUP(MID(C219,16,2),字库代码!B:E,4,TRUE)&amp;VLOOKUP(MID(C219,19,2),字库代码!B:E,4,TRUE)&amp;VLOOKUP(MID(C219,22,2),字库代码!B:E,4,TRUE)&amp;VLOOKUP(MID(C219,25,2),字库代码!B:E,4,TRUE)&amp;VLOOKUP(MID(C219,28,2),字库代码!B:E,4,TRUE)&amp;VLOOKUP(MID(C219,31,2),字库代码!B:E,4,TRUE)&amp;VLOOKUP(MID(C219,34,2),字库代码!B:E,4,TRUE)</f>
        <v>盟军占领了厄尔巴岛并准备发动进攻.</v>
      </c>
      <c r="E219" s="10" t="s">
        <v>2187</v>
      </c>
      <c r="F219" t="s">
        <v>1352</v>
      </c>
    </row>
    <row r="220" spans="1:6">
      <c r="A220" t="s">
        <v>2188</v>
      </c>
      <c r="B220" t="s">
        <v>2189</v>
      </c>
      <c r="C220" s="2" t="s">
        <v>2190</v>
      </c>
      <c r="D220" t="str">
        <f>VLOOKUP(MID(C220,1,2),字库代码!B:E,4,TRUE)&amp;VLOOKUP(MID(C220,4,2),字库代码!B:E,4,TRUE)&amp;VLOOKUP(MID(C220,7,2),字库代码!B:E,4,TRUE)&amp;VLOOKUP(MID(C220,10,2),字库代码!B:E,4,TRUE)&amp;VLOOKUP(MID(C220,13,2),字库代码!B:E,4,TRUE)&amp;VLOOKUP(MID(C220,16,2),字库代码!B:E,4,TRUE)&amp;VLOOKUP(MID(C220,19,2),字库代码!B:E,4,TRUE)&amp;VLOOKUP(MID(C220,22,2),字库代码!B:E,4,TRUE)&amp;VLOOKUP(MID(C220,25,2),字库代码!B:E,4,TRUE)&amp;VLOOKUP(MID(C220,28,2),字库代码!B:E,4,TRUE)&amp;VLOOKUP(MID(C220,31,2),字库代码!B:E,4,TRUE)&amp;VLOOKUP(MID(C220,34,2),字库代码!B:E,4,TRUE)</f>
        <v>当地居民也协助盟军,全歼敌军.</v>
      </c>
      <c r="F220" t="s">
        <v>1352</v>
      </c>
    </row>
    <row r="221" spans="1:6">
      <c r="A221" t="s">
        <v>2191</v>
      </c>
      <c r="F221" t="s">
        <v>1352</v>
      </c>
    </row>
    <row r="222" spans="1:6">
      <c r="A222" t="s">
        <v>2192</v>
      </c>
      <c r="F222" t="s">
        <v>1352</v>
      </c>
    </row>
    <row r="223" spans="1:6">
      <c r="A223" t="s">
        <v>2193</v>
      </c>
      <c r="F223" t="s">
        <v>1352</v>
      </c>
    </row>
    <row r="224" spans="6:6">
      <c r="F224" t="s">
        <v>1352</v>
      </c>
    </row>
    <row r="225" spans="1:6">
      <c r="A225" t="s">
        <v>2194</v>
      </c>
      <c r="E225" s="10" t="s">
        <v>2194</v>
      </c>
      <c r="F225" t="s">
        <v>1352</v>
      </c>
    </row>
    <row r="226" spans="1:6">
      <c r="A226" t="s">
        <v>2184</v>
      </c>
      <c r="E226" s="10" t="s">
        <v>2187</v>
      </c>
      <c r="F226" t="s">
        <v>1352</v>
      </c>
    </row>
    <row r="227" spans="1:6">
      <c r="A227" t="s">
        <v>2188</v>
      </c>
      <c r="F227" t="s">
        <v>1352</v>
      </c>
    </row>
    <row r="228" spans="1:6">
      <c r="A228" t="s">
        <v>2191</v>
      </c>
      <c r="F228" t="s">
        <v>1352</v>
      </c>
    </row>
    <row r="229" spans="1:6">
      <c r="A229" t="s">
        <v>2192</v>
      </c>
      <c r="F229" t="s">
        <v>1352</v>
      </c>
    </row>
    <row r="230" spans="1:6">
      <c r="A230" t="s">
        <v>2193</v>
      </c>
      <c r="F230" t="s">
        <v>1352</v>
      </c>
    </row>
    <row r="231" spans="6:6">
      <c r="F231" t="s">
        <v>1352</v>
      </c>
    </row>
    <row r="232" spans="1:6">
      <c r="A232" t="s">
        <v>2195</v>
      </c>
      <c r="E232" s="10" t="s">
        <v>2195</v>
      </c>
      <c r="F232" t="s">
        <v>1352</v>
      </c>
    </row>
    <row r="233" spans="1:6">
      <c r="A233" t="s">
        <v>2196</v>
      </c>
      <c r="B233" t="s">
        <v>2197</v>
      </c>
      <c r="C233" s="2" t="s">
        <v>2198</v>
      </c>
      <c r="D233" t="str">
        <f>VLOOKUP(MID(C233,1,2),字库代码!B:E,4,TRUE)&amp;VLOOKUP(MID(C233,4,2),字库代码!B:E,4,TRUE)&amp;VLOOKUP(MID(C233,7,2),字库代码!B:E,4,TRUE)&amp;VLOOKUP(MID(C233,10,2),字库代码!B:E,4,TRUE)&amp;VLOOKUP(MID(C233,13,2),字库代码!B:E,4,TRUE)&amp;VLOOKUP(MID(C233,16,2),字库代码!B:E,4,TRUE)&amp;VLOOKUP(MID(C233,19,2),字库代码!B:E,4,TRUE)&amp;VLOOKUP(MID(C233,22,2),字库代码!B:E,4,TRUE)&amp;VLOOKUP(MID(C233,25,2),字库代码!B:E,4,TRUE)&amp;VLOOKUP(MID(C233,28,2),字库代码!B:E,4,TRUE)&amp;VLOOKUP(MID(C233,31,2),字库代码!B:E,4,TRUE)&amp;VLOOKUP(MID(C233,34,2),字库代码!B:E,4,TRUE)</f>
        <v>盟军劫持了我们运送秘密武器的卡车.</v>
      </c>
      <c r="E233" s="10" t="s">
        <v>2199</v>
      </c>
      <c r="F233" t="s">
        <v>1352</v>
      </c>
    </row>
    <row r="234" spans="1:6">
      <c r="A234" t="s">
        <v>2200</v>
      </c>
      <c r="B234" t="s">
        <v>2201</v>
      </c>
      <c r="C234" s="2" t="s">
        <v>2202</v>
      </c>
      <c r="D234" t="str">
        <f>VLOOKUP(MID(C234,1,2),字库代码!B:E,4,TRUE)&amp;VLOOKUP(MID(C234,4,2),字库代码!B:E,4,TRUE)&amp;VLOOKUP(MID(C234,7,2),字库代码!B:E,4,TRUE)&amp;VLOOKUP(MID(C234,10,2),字库代码!B:E,4,TRUE)&amp;VLOOKUP(MID(C234,13,2),字库代码!B:E,4,TRUE)&amp;VLOOKUP(MID(C234,16,2),字库代码!B:E,4,TRUE)&amp;VLOOKUP(MID(C234,19,2),字库代码!B:E,4,TRUE)&amp;VLOOKUP(MID(C234,22,2),字库代码!B:E,4,TRUE)&amp;VLOOKUP(MID(C234,25,2),字库代码!B:E,4,TRUE)&amp;VLOOKUP(MID(C234,28,2),字库代码!B:E,4,TRUE)&amp;VLOOKUP(MID(C234,31,2),字库代码!B:E,4,TRUE)&amp;VLOOKUP(MID(C234,34,2),字库代码!B:E,4,TRUE)</f>
        <v>破坏卡车,以免它落入盟军之手.</v>
      </c>
      <c r="F234" t="s">
        <v>1352</v>
      </c>
    </row>
    <row r="235" spans="1:6">
      <c r="A235" t="s">
        <v>2203</v>
      </c>
      <c r="F235" t="s">
        <v>1352</v>
      </c>
    </row>
    <row r="236" spans="1:6">
      <c r="A236" t="s">
        <v>2204</v>
      </c>
      <c r="F236" t="s">
        <v>1352</v>
      </c>
    </row>
    <row r="237" spans="6:6">
      <c r="F237" t="s">
        <v>1352</v>
      </c>
    </row>
    <row r="238" spans="1:6">
      <c r="A238" t="s">
        <v>2205</v>
      </c>
      <c r="E238" s="10" t="s">
        <v>2205</v>
      </c>
      <c r="F238" t="s">
        <v>1352</v>
      </c>
    </row>
    <row r="239" spans="1:6">
      <c r="A239" t="s">
        <v>2206</v>
      </c>
      <c r="B239" t="s">
        <v>2207</v>
      </c>
      <c r="C239" s="2" t="s">
        <v>2208</v>
      </c>
      <c r="D239" t="str">
        <f>VLOOKUP(MID(C239,1,2),字库代码!B:E,4,TRUE)&amp;VLOOKUP(MID(C239,4,2),字库代码!B:E,4,TRUE)&amp;VLOOKUP(MID(C239,7,2),字库代码!B:E,4,TRUE)&amp;VLOOKUP(MID(C239,10,2),字库代码!B:E,4,TRUE)&amp;VLOOKUP(MID(C239,13,2),字库代码!B:E,4,TRUE)&amp;VLOOKUP(MID(C239,16,2),字库代码!B:E,4,TRUE)&amp;VLOOKUP(MID(C239,19,2),字库代码!B:E,4,TRUE)&amp;VLOOKUP(MID(C239,22,2),字库代码!B:E,4,TRUE)&amp;VLOOKUP(MID(C239,25,2),字库代码!B:E,4,TRUE)&amp;VLOOKUP(MID(C239,28,2),字库代码!B:E,4,TRUE)&amp;VLOOKUP(MID(C239,31,2),字库代码!B:E,4,TRUE)&amp;VLOOKUP(MID(C239,34,2),字库代码!B:E,4,TRUE)</f>
        <v>护送卡车穿过占领区,战机可提供支援.</v>
      </c>
      <c r="E239" s="10" t="s">
        <v>2209</v>
      </c>
      <c r="F239" t="s">
        <v>1352</v>
      </c>
    </row>
    <row r="240" spans="1:6">
      <c r="A240" t="s">
        <v>2210</v>
      </c>
      <c r="F240" t="s">
        <v>1352</v>
      </c>
    </row>
    <row r="241" spans="1:6">
      <c r="A241" t="s">
        <v>2211</v>
      </c>
      <c r="F241" t="s">
        <v>1352</v>
      </c>
    </row>
    <row r="242" spans="1:6">
      <c r="A242" t="s">
        <v>2212</v>
      </c>
      <c r="F242" t="s">
        <v>1352</v>
      </c>
    </row>
    <row r="243" spans="1:6">
      <c r="A243" t="s">
        <v>2213</v>
      </c>
      <c r="F243" t="s">
        <v>1352</v>
      </c>
    </row>
    <row r="244" spans="6:6">
      <c r="F244" t="s">
        <v>1352</v>
      </c>
    </row>
    <row r="245" spans="1:6">
      <c r="A245" t="s">
        <v>2214</v>
      </c>
      <c r="E245" s="10" t="s">
        <v>2214</v>
      </c>
      <c r="F245" t="s">
        <v>1352</v>
      </c>
    </row>
    <row r="246" spans="1:6">
      <c r="A246" t="s">
        <v>2215</v>
      </c>
      <c r="B246" t="s">
        <v>2216</v>
      </c>
      <c r="C246" s="2" t="s">
        <v>2217</v>
      </c>
      <c r="D246" t="str">
        <f>VLOOKUP(MID(C246,1,2),字库代码!B:E,4,TRUE)&amp;VLOOKUP(MID(C246,4,2),字库代码!B:E,4,TRUE)&amp;VLOOKUP(MID(C246,7,2),字库代码!B:E,4,TRUE)&amp;VLOOKUP(MID(C246,10,2),字库代码!B:E,4,TRUE)&amp;VLOOKUP(MID(C246,13,2),字库代码!B:E,4,TRUE)&amp;VLOOKUP(MID(C246,16,2),字库代码!B:E,4,TRUE)&amp;VLOOKUP(MID(C246,19,2),字库代码!B:E,4,TRUE)&amp;VLOOKUP(MID(C246,22,2),字库代码!B:E,4,TRUE)&amp;VLOOKUP(MID(C246,25,2),字库代码!B:E,4,TRUE)&amp;VLOOKUP(MID(C246,28,2),字库代码!B:E,4,TRUE)&amp;VLOOKUP(MID(C246,31,2),字库代码!B:E,4,TRUE)&amp;VLOOKUP(MID(C246,34,2),字库代码!B:E,4,TRUE)</f>
        <v>情报显示,盟军舰队会在此海军基地停泊加油.</v>
      </c>
      <c r="E246" s="10" t="s">
        <v>2218</v>
      </c>
      <c r="F246" t="s">
        <v>1352</v>
      </c>
    </row>
    <row r="247" spans="1:6">
      <c r="A247" t="s">
        <v>2219</v>
      </c>
      <c r="B247" t="s">
        <v>2122</v>
      </c>
      <c r="C247" s="2" t="s">
        <v>2220</v>
      </c>
      <c r="D247" t="str">
        <f>VLOOKUP(MID(C247,1,2),字库代码!B:E,4,TRUE)&amp;VLOOKUP(MID(C247,4,2),字库代码!B:E,4,TRUE)&amp;VLOOKUP(MID(C247,7,2),字库代码!B:E,4,TRUE)&amp;VLOOKUP(MID(C247,10,2),字库代码!B:E,4,TRUE)&amp;VLOOKUP(MID(C247,13,2),字库代码!B:E,4,TRUE)&amp;VLOOKUP(MID(C247,16,2),字库代码!B:E,4,TRUE)&amp;VLOOKUP(MID(C247,19,2),字库代码!B:E,4,TRUE)&amp;VLOOKUP(MID(C247,22,2),字库代码!B:E,4,TRUE)&amp;VLOOKUP(MID(C247,25,2),字库代码!B:E,4,TRUE)&amp;VLOOKUP(MID(C247,28,2),字库代码!B:E,4,TRUE)&amp;VLOOKUP(MID(C247,31,2),字库代码!B:E,4,TRUE)&amp;VLOOKUP(MID(C247,34,2),字库代码!B:E,4,TRUE)</f>
        <v>全歼敌军.</v>
      </c>
      <c r="F247" t="s">
        <v>1352</v>
      </c>
    </row>
    <row r="248" spans="1:6">
      <c r="A248" t="s">
        <v>2221</v>
      </c>
      <c r="F248" t="s">
        <v>1352</v>
      </c>
    </row>
    <row r="249" spans="6:6">
      <c r="F249" t="s">
        <v>1352</v>
      </c>
    </row>
    <row r="250" spans="1:6">
      <c r="A250" t="s">
        <v>2222</v>
      </c>
      <c r="E250" s="10" t="s">
        <v>2222</v>
      </c>
      <c r="F250" t="s">
        <v>1352</v>
      </c>
    </row>
    <row r="251" spans="1:6">
      <c r="A251" t="s">
        <v>2215</v>
      </c>
      <c r="E251" s="10" t="s">
        <v>2218</v>
      </c>
      <c r="F251" t="s">
        <v>1352</v>
      </c>
    </row>
    <row r="252" spans="1:6">
      <c r="A252" t="s">
        <v>2219</v>
      </c>
      <c r="F252" t="s">
        <v>1352</v>
      </c>
    </row>
    <row r="253" spans="1:6">
      <c r="A253" t="s">
        <v>2221</v>
      </c>
      <c r="F253" t="s">
        <v>1352</v>
      </c>
    </row>
    <row r="254" spans="6:6">
      <c r="F254" t="s">
        <v>1352</v>
      </c>
    </row>
    <row r="255" spans="1:6">
      <c r="A255" t="s">
        <v>2223</v>
      </c>
      <c r="E255" s="10" t="s">
        <v>2223</v>
      </c>
      <c r="F255" t="s">
        <v>1352</v>
      </c>
    </row>
    <row r="256" spans="1:6">
      <c r="A256" t="s">
        <v>2224</v>
      </c>
      <c r="B256" t="s">
        <v>2225</v>
      </c>
      <c r="C256" s="2" t="s">
        <v>2226</v>
      </c>
      <c r="D256" t="str">
        <f>VLOOKUP(MID(C256,1,2),字库代码!B:E,4,TRUE)&amp;VLOOKUP(MID(C256,4,2),字库代码!B:E,4,TRUE)&amp;VLOOKUP(MID(C256,7,2),字库代码!B:E,4,TRUE)&amp;VLOOKUP(MID(C256,10,2),字库代码!B:E,4,TRUE)&amp;VLOOKUP(MID(C256,13,2),字库代码!B:E,4,TRUE)&amp;VLOOKUP(MID(C256,16,2),字库代码!B:E,4,TRUE)&amp;VLOOKUP(MID(C256,19,2),字库代码!B:E,4,TRUE)&amp;VLOOKUP(MID(C256,22,2),字库代码!B:E,4,TRUE)&amp;VLOOKUP(MID(C256,25,2),字库代码!B:E,4,TRUE)&amp;VLOOKUP(MID(C256,28,2),字库代码!B:E,4,TRUE)&amp;VLOOKUP(MID(C256,31,2),字库代码!B:E,4,TRUE)&amp;VLOOKUP(MID(C256,34,2),字库代码!B:E,4,TRUE)</f>
        <v>占领时空传送仪,一旦接近,盟军会启动自毁.</v>
      </c>
      <c r="E256" s="10" t="s">
        <v>2227</v>
      </c>
      <c r="F256" t="s">
        <v>1352</v>
      </c>
    </row>
    <row r="257" spans="1:6">
      <c r="A257" t="s">
        <v>2228</v>
      </c>
      <c r="B257" t="s">
        <v>2229</v>
      </c>
      <c r="C257" s="2" t="s">
        <v>2230</v>
      </c>
      <c r="D257" t="str">
        <f>VLOOKUP(MID(C257,1,2),字库代码!B:E,4,TRUE)&amp;VLOOKUP(MID(C257,4,2),字库代码!B:E,4,TRUE)&amp;VLOOKUP(MID(C257,7,2),字库代码!B:E,4,TRUE)&amp;VLOOKUP(MID(C257,10,2),字库代码!B:E,4,TRUE)&amp;VLOOKUP(MID(C257,13,2),字库代码!B:E,4,TRUE)&amp;VLOOKUP(MID(C257,16,2),字库代码!B:E,4,TRUE)&amp;VLOOKUP(MID(C257,19,2),字库代码!B:E,4,TRUE)&amp;VLOOKUP(MID(C257,22,2),字库代码!B:E,4,TRUE)&amp;VLOOKUP(MID(C257,25,2),字库代码!B:E,4,TRUE)&amp;VLOOKUP(MID(C257,28,2),字库代码!B:E,4,TRUE)&amp;VLOOKUP(MID(C257,31,2),字库代码!B:E,4,TRUE)&amp;VLOOKUP(MID(C257,34,2),字库代码!B:E,4,TRUE)</f>
        <v>先占领科技中心就可以破坏自毁,千万小心.</v>
      </c>
      <c r="F257" t="s">
        <v>1352</v>
      </c>
    </row>
    <row r="258" spans="1:6">
      <c r="A258" t="s">
        <v>2231</v>
      </c>
      <c r="F258" t="s">
        <v>1352</v>
      </c>
    </row>
    <row r="259" spans="1:6">
      <c r="A259" t="s">
        <v>2232</v>
      </c>
      <c r="F259" t="s">
        <v>1352</v>
      </c>
    </row>
    <row r="260" spans="6:6">
      <c r="F260" t="s">
        <v>1352</v>
      </c>
    </row>
    <row r="261" spans="1:6">
      <c r="A261" t="s">
        <v>2233</v>
      </c>
      <c r="E261" s="10" t="s">
        <v>2233</v>
      </c>
      <c r="F261" t="s">
        <v>1352</v>
      </c>
    </row>
    <row r="262" spans="1:6">
      <c r="A262" t="s">
        <v>2234</v>
      </c>
      <c r="B262" t="s">
        <v>2235</v>
      </c>
      <c r="C262" s="2" t="s">
        <v>2236</v>
      </c>
      <c r="D262" t="str">
        <f>VLOOKUP(MID(C262,1,2),字库代码!B:E,4,TRUE)&amp;VLOOKUP(MID(C262,4,2),字库代码!B:E,4,TRUE)&amp;VLOOKUP(MID(C262,7,2),字库代码!B:E,4,TRUE)&amp;VLOOKUP(MID(C262,10,2),字库代码!B:E,4,TRUE)&amp;VLOOKUP(MID(C262,13,2),字库代码!B:E,4,TRUE)&amp;VLOOKUP(MID(C262,16,2),字库代码!B:E,4,TRUE)&amp;VLOOKUP(MID(C262,19,2),字库代码!B:E,4,TRUE)&amp;VLOOKUP(MID(C262,22,2),字库代码!B:E,4,TRUE)&amp;VLOOKUP(MID(C262,25,2),字库代码!B:E,4,TRUE)&amp;VLOOKUP(MID(C262,28,2),字库代码!B:E,4,TRUE)&amp;VLOOKUP(MID(C262,31,2),字库代码!B:E,4,TRUE)&amp;VLOOKUP(MID(C262,34,2),字库代码!B:E,4,TRUE)</f>
        <v>还有一个机会占领时空传送仪.</v>
      </c>
      <c r="E262" s="10" t="s">
        <v>2237</v>
      </c>
      <c r="F262" t="s">
        <v>1352</v>
      </c>
    </row>
    <row r="263" spans="1:6">
      <c r="A263" t="s">
        <v>2238</v>
      </c>
      <c r="C263" s="2" t="s">
        <v>2239</v>
      </c>
      <c r="D263" t="str">
        <f>VLOOKUP(MID(C263,1,2),字库代码!B:E,4,TRUE)&amp;VLOOKUP(MID(C263,4,2),字库代码!B:E,4,TRUE)&amp;VLOOKUP(MID(C263,7,2),字库代码!B:E,4,TRUE)&amp;VLOOKUP(MID(C263,10,2),字库代码!B:E,4,TRUE)&amp;VLOOKUP(MID(C263,13,2),字库代码!B:E,4,TRUE)&amp;VLOOKUP(MID(C263,16,2),字库代码!B:E,4,TRUE)&amp;VLOOKUP(MID(C263,19,2),字库代码!B:E,4,TRUE)&amp;VLOOKUP(MID(C263,22,2),字库代码!B:E,4,TRUE)&amp;VLOOKUP(MID(C263,25,2),字库代码!B:E,4,TRUE)&amp;VLOOKUP(MID(C263,28,2),字库代码!B:E,4,TRUE)&amp;VLOOKUP(MID(C263,31,2),字库代码!B:E,4,TRUE)&amp;VLOOKUP(MID(C263,34,2),字库代码!B:E,4,TRUE)</f>
        <v>先占领雷达站切断通讯,就可以去占领时空传送仪.</v>
      </c>
      <c r="F263" t="s">
        <v>1352</v>
      </c>
    </row>
    <row r="264" spans="6:6">
      <c r="F264" t="s">
        <v>1352</v>
      </c>
    </row>
    <row r="265" spans="1:6">
      <c r="A265" t="s">
        <v>2240</v>
      </c>
      <c r="E265" s="10" t="s">
        <v>2240</v>
      </c>
      <c r="F265" t="s">
        <v>1352</v>
      </c>
    </row>
    <row r="266" spans="1:6">
      <c r="A266" t="s">
        <v>2234</v>
      </c>
      <c r="E266" s="10" t="s">
        <v>2237</v>
      </c>
      <c r="F266" t="s">
        <v>1352</v>
      </c>
    </row>
    <row r="267" spans="1:6">
      <c r="A267" t="s">
        <v>2238</v>
      </c>
      <c r="F267" t="s">
        <v>1352</v>
      </c>
    </row>
    <row r="268" spans="6:6">
      <c r="F268" t="s">
        <v>1352</v>
      </c>
    </row>
    <row r="269" spans="1:6">
      <c r="A269" t="s">
        <v>2241</v>
      </c>
      <c r="E269" s="10" t="s">
        <v>2241</v>
      </c>
      <c r="F269" t="s">
        <v>1352</v>
      </c>
    </row>
    <row r="270" spans="1:6">
      <c r="A270" t="s">
        <v>2242</v>
      </c>
      <c r="B270" t="s">
        <v>2243</v>
      </c>
      <c r="C270" s="2" t="s">
        <v>772</v>
      </c>
      <c r="D270" t="str">
        <f>VLOOKUP(MID(C270,1,2),字库代码!B:E,4,TRUE)</f>
        <v>这是你最终的检验.苏联的命运取决于这片英国</v>
      </c>
      <c r="E270" s="10" t="s">
        <v>2244</v>
      </c>
      <c r="F270" t="s">
        <v>1352</v>
      </c>
    </row>
    <row r="271" spans="1:4">
      <c r="A271" t="s">
        <v>2245</v>
      </c>
      <c r="B271" t="s">
        <v>2246</v>
      </c>
      <c r="C271" s="2" t="s">
        <v>2247</v>
      </c>
      <c r="D271" t="str">
        <f>VLOOKUP(MID(C271,1,2),字库代码!B:E,4,TRUE)</f>
        <v>海滩,这是盟军最后的安息之地,碾碎他们,成为</v>
      </c>
    </row>
    <row r="272" spans="1:4">
      <c r="A272" t="s">
        <v>2248</v>
      </c>
      <c r="B272" t="s">
        <v>2249</v>
      </c>
      <c r="C272" s="2" t="s">
        <v>380</v>
      </c>
      <c r="D272" t="str">
        <f>VLOOKUP(MID(C272,1,2),字库代码!B:E,4,TRUE)</f>
        <v>斯大林的左膀右臂</v>
      </c>
    </row>
    <row r="277" spans="2:2">
      <c r="B277" t="s">
        <v>2250</v>
      </c>
    </row>
    <row r="278" spans="2:2">
      <c r="B278" t="s">
        <v>2251</v>
      </c>
    </row>
    <row r="279" spans="2:2">
      <c r="B279" t="s">
        <v>2252</v>
      </c>
    </row>
    <row r="280" spans="2:2">
      <c r="B280" t="s">
        <v>2253</v>
      </c>
    </row>
    <row r="281" spans="2:2">
      <c r="B281" t="s">
        <v>2254</v>
      </c>
    </row>
    <row r="282" spans="2:2">
      <c r="B282" t="s">
        <v>2255</v>
      </c>
    </row>
    <row r="288" spans="2:2">
      <c r="B288" t="s">
        <v>2256</v>
      </c>
    </row>
    <row r="289" spans="2:2">
      <c r="B289" t="s">
        <v>2257</v>
      </c>
    </row>
    <row r="290" spans="2:2">
      <c r="B290" t="s">
        <v>2258</v>
      </c>
    </row>
    <row r="291" spans="2:2">
      <c r="B291" t="s">
        <v>2259</v>
      </c>
    </row>
    <row r="292" spans="2:2">
      <c r="B292" t="s">
        <v>2260</v>
      </c>
    </row>
    <row r="293" spans="2:2">
      <c r="B293" t="s">
        <v>2261</v>
      </c>
    </row>
    <row r="299" spans="2:2">
      <c r="B299" t="s">
        <v>2262</v>
      </c>
    </row>
    <row r="300" spans="2:2">
      <c r="B300" t="s">
        <v>2263</v>
      </c>
    </row>
    <row r="301" spans="2:2">
      <c r="B301" t="s">
        <v>2264</v>
      </c>
    </row>
    <row r="302" spans="2:2">
      <c r="B302" t="s">
        <v>2265</v>
      </c>
    </row>
    <row r="303" spans="2:2">
      <c r="B303" t="s">
        <v>2266</v>
      </c>
    </row>
    <row r="304" spans="2:2">
      <c r="B304" t="s">
        <v>2267</v>
      </c>
    </row>
    <row r="305" spans="2:2">
      <c r="B305" t="s">
        <v>2268</v>
      </c>
    </row>
    <row r="306" spans="2:2">
      <c r="B306" t="s">
        <v>2269</v>
      </c>
    </row>
    <row r="312" spans="2:2">
      <c r="B312" t="s">
        <v>2270</v>
      </c>
    </row>
    <row r="313" spans="2:2">
      <c r="B313" t="s">
        <v>2271</v>
      </c>
    </row>
    <row r="314" spans="2:2">
      <c r="B314" t="s">
        <v>2272</v>
      </c>
    </row>
    <row r="315" spans="2:2">
      <c r="B315" t="s">
        <v>2273</v>
      </c>
    </row>
    <row r="316" spans="2:2">
      <c r="B316" t="s">
        <v>2274</v>
      </c>
    </row>
    <row r="317" spans="2:2">
      <c r="B317" t="s">
        <v>2275</v>
      </c>
    </row>
  </sheetData>
  <pageMargins left="0.75" right="0.75" top="1" bottom="1" header="0.511805555555556" footer="0.511805555555556"/>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293"/>
  <sheetViews>
    <sheetView topLeftCell="F1" workbookViewId="0">
      <pane ySplit="1" topLeftCell="A278" activePane="bottomLeft" state="frozen"/>
      <selection/>
      <selection pane="bottomLeft" activeCell="G287" sqref="G287"/>
    </sheetView>
  </sheetViews>
  <sheetFormatPr defaultColWidth="9" defaultRowHeight="13.5"/>
  <cols>
    <col min="1" max="1" width="5.25" customWidth="1"/>
    <col min="2" max="2" width="8.625" customWidth="1"/>
    <col min="3" max="3" width="29.5" customWidth="1"/>
    <col min="4" max="4" width="77.75" customWidth="1"/>
    <col min="5" max="5" width="56.625" customWidth="1"/>
    <col min="6" max="6" width="43.25" customWidth="1"/>
    <col min="7" max="7" width="42.625" customWidth="1"/>
    <col min="8" max="8" width="59.875" customWidth="1"/>
    <col min="9" max="9" width="18.875" customWidth="1"/>
  </cols>
  <sheetData>
    <row r="1" spans="1:10">
      <c r="A1" t="s">
        <v>1346</v>
      </c>
      <c r="B1" t="s">
        <v>968</v>
      </c>
      <c r="C1" t="s">
        <v>2276</v>
      </c>
      <c r="D1" t="s">
        <v>179</v>
      </c>
      <c r="E1" t="s">
        <v>1347</v>
      </c>
      <c r="F1" t="s">
        <v>2277</v>
      </c>
      <c r="G1" s="24" t="s">
        <v>1895</v>
      </c>
      <c r="H1" s="25" t="s">
        <v>4</v>
      </c>
      <c r="I1" s="25" t="s">
        <v>1347</v>
      </c>
      <c r="J1" s="25" t="s">
        <v>1896</v>
      </c>
    </row>
    <row r="2" spans="1:8">
      <c r="A2">
        <v>1</v>
      </c>
      <c r="B2" t="s">
        <v>2278</v>
      </c>
      <c r="C2" t="s">
        <v>2279</v>
      </c>
      <c r="D2" t="s">
        <v>2280</v>
      </c>
      <c r="E2" t="s">
        <v>2281</v>
      </c>
      <c r="F2" t="s">
        <v>2282</v>
      </c>
      <c r="G2" t="s">
        <v>2283</v>
      </c>
      <c r="H2" t="str">
        <f>VLOOKUP(MID(G2,1,2),字库代码!B:J,9,TRUE)&amp;VLOOKUP(MID(G2,4,2),字库代码!B:J,9,TRUE)&amp;VLOOKUP(MID(G2,7,2),字库代码!B:J,9,TRUE)&amp;VLOOKUP(MID(G2,10,2),字库代码!B:J,9,TRUE)&amp;VLOOKUP(MID(G2,13,2),字库代码!B:J,9,TRUE)&amp;VLOOKUP(MID(G2,16,2),字库代码!B:J,9,TRUE)</f>
        <v>苏军沙林毒气车队将在此地加油</v>
      </c>
    </row>
    <row r="3" spans="3:8">
      <c r="C3" t="s">
        <v>2284</v>
      </c>
      <c r="D3" t="s">
        <v>2285</v>
      </c>
      <c r="E3" t="s">
        <v>2286</v>
      </c>
      <c r="F3" t="s">
        <v>2287</v>
      </c>
      <c r="G3" t="s">
        <v>2288</v>
      </c>
      <c r="H3" t="str">
        <f>VLOOKUP(MID(G3,1,2),字库代码!B:J,9,TRUE)&amp;VLOOKUP(MID(G3,4,2),字库代码!B:J,9,TRUE)&amp;VLOOKUP(MID(G3,7,2),字库代码!B:J,9,TRUE)&amp;VLOOKUP(MID(G3,10,2),字库代码!B:J,9,TRUE)&amp;VLOOKUP(MID(G3,13,2),字库代码!B:J,9,TRUE)&amp;VLOOKUP(MID(G3,16,2),字库代码!B:J,9,TRUE)</f>
        <v>摧毁全部车队,决不能有漏网之鱼.</v>
      </c>
    </row>
    <row r="4" spans="2:8">
      <c r="B4" t="s">
        <v>1895</v>
      </c>
      <c r="C4" t="s">
        <v>2289</v>
      </c>
      <c r="D4" t="s">
        <v>2290</v>
      </c>
      <c r="E4" t="s">
        <v>2291</v>
      </c>
      <c r="F4" t="s">
        <v>2292</v>
      </c>
      <c r="G4" t="s">
        <v>2293</v>
      </c>
      <c r="H4" t="str">
        <f>VLOOKUP(MID(G4,1,2),字库代码!B:J,9,TRUE)&amp;VLOOKUP(MID(G4,4,2),字库代码!B:J,9,TRUE)&amp;VLOOKUP(MID(G4,7,2),字库代码!B:J,9,TRUE)&amp;VLOOKUP(MID(G4,10,2),字库代码!B:J,9,TRUE)&amp;VLOOKUP(MID(G4,13,2),字库代码!B:J,9,TRUE)&amp;VLOOKUP(MID(G4,16,2),字库代码!B:J,9,TRUE)&amp;VLOOKUP(MID(G4,19,2),字库代码!B:J,9,TRUE)&amp;VLOOKUP(MID(G4,22,2),字库代码!B:J,9,TRUE)&amp;VLOOKUP(MID(G4,25,2),字库代码!B:J,9,TRUE)&amp;VLOOKUP(MID(G4,28,2),字库代码!B:J,9,TRUE)&amp;VLOOKUP(MID(G4,31,2),字库代码!B:J,9,TRUE)&amp;VLOOKUP(MID(G4,34,2),字库代码!B:J,9,TRUE)</f>
        <v>如果间谍渗透苏军雷达站,将获得车队路线.</v>
      </c>
    </row>
    <row r="5" spans="2:5">
      <c r="B5" t="s">
        <v>2294</v>
      </c>
      <c r="C5" t="str">
        <f>VLOOKUP(MID(C4,1,2),字库代码!B:J,9,TRUE)&amp;VLOOKUP(MID(C4,4,2),字库代码!B:J,9,TRUE)&amp;VLOOKUP(MID(C4,7,2),字库代码!B:J,9,TRUE)&amp;VLOOKUP(MID(C4,10,2),字库代码!B:J,9,TRUE)&amp;VLOOKUP(MID(C4,13,2),字库代码!B:J,9,TRUE)&amp;VLOOKUP(MID(C4,16,2),字库代码!B:J,9,TRUE)&amp;VLOOKUP(MID(C4,19,2),字库代码!B:J,9,TRUE)&amp;VLOOKUP(MID(C4,22,2),字库代码!B:J,9,TRUE)&amp;VLOOKUP(MID(C4,25,2),字库代码!B:J,9,TRUE)&amp;VLOOKUP(MID(C4,28,2),字库代码!B:J,9,TRUE)&amp;VLOOKUP(MID(C4,31,2),字库代码!B:J,9,TRUE)&amp;VLOOKUP(MID(C4,34,2),字库代码!B:J,9,TRUE)&amp;VLOOKUP(MID(C4,37,2),字库代码!B:J,9,TRUE)</f>
        <v>(反击)盟军:不能使用（空格）沙林毒气不能使用（空格）1:不能使用（空格）镇压行动</v>
      </c>
      <c r="D5" t="s">
        <v>2295</v>
      </c>
      <c r="E5" t="s">
        <v>2296</v>
      </c>
    </row>
    <row r="6" spans="4:5">
      <c r="D6" t="s">
        <v>2297</v>
      </c>
      <c r="E6" t="s">
        <v>2298</v>
      </c>
    </row>
    <row r="7" spans="4:4">
      <c r="D7" t="s">
        <v>2299</v>
      </c>
    </row>
    <row r="8" spans="4:4">
      <c r="D8" t="s">
        <v>2300</v>
      </c>
    </row>
    <row r="10" spans="1:8">
      <c r="A10">
        <v>2</v>
      </c>
      <c r="B10" t="s">
        <v>2301</v>
      </c>
      <c r="C10" t="s">
        <v>2302</v>
      </c>
      <c r="D10" t="s">
        <v>2303</v>
      </c>
      <c r="E10" t="s">
        <v>2304</v>
      </c>
      <c r="F10" t="s">
        <v>2305</v>
      </c>
      <c r="G10" t="s">
        <v>2306</v>
      </c>
      <c r="H10" t="str">
        <f>VLOOKUP(MID(G10,1,2),字库代码!B:J,9,TRUE)&amp;VLOOKUP(MID(G10,4,2),字库代码!B:J,9,TRUE)&amp;VLOOKUP(MID(G10,7,2),字库代码!B:J,9,TRUE)&amp;VLOOKUP(MID(G10,10,2),字库代码!B:J,9,TRUE)&amp;VLOOKUP(MID(G10,13,2),字库代码!B:J,9,TRUE)&amp;VLOOKUP(MID(G10,16,2),字库代码!B:J,9,TRUE)&amp;VLOOKUP(MID(G10,19,2),字库代码!B:J,9,TRUE)&amp;VLOOKUP(MID(G10,22,2),字库代码!B:J,9,TRUE)&amp;VLOOKUP(MID(G10,25,2),字库代码!B:J,9,TRUE)&amp;VLOOKUP(MID(G10,28,2),字库代码!B:J,9,TRUE)&amp;VLOOKUP(MID(G10,31,2),字库代码!B:J,9,TRUE)</f>
        <v>追踪苏军车队,找到了通往沙林毒气工厂的秘密通道.</v>
      </c>
    </row>
    <row r="11" spans="3:8">
      <c r="C11" t="s">
        <v>2307</v>
      </c>
      <c r="D11" t="s">
        <v>2308</v>
      </c>
      <c r="E11" t="s">
        <v>2309</v>
      </c>
      <c r="F11" t="s">
        <v>1620</v>
      </c>
      <c r="G11" t="s">
        <v>2310</v>
      </c>
      <c r="H11" t="str">
        <f>VLOOKUP(MID(G11,1,2),字库代码!B:J,9,TRUE)&amp;VLOOKUP(MID(G11,4,2),字库代码!B:J,9,TRUE)&amp;VLOOKUP(MID(G11,7,2),字库代码!B:J,9,TRUE)&amp;VLOOKUP(MID(G11,10,2),字库代码!B:J,9,TRUE)&amp;VLOOKUP(MID(G11,13,2),字库代码!B:J,9,TRUE)&amp;VLOOKUP(MID(G11,16,2),字库代码!B:J,9,TRUE)&amp;VLOOKUP(MID(G11,19,2),字库代码!B:J,9,TRUE)&amp;VLOOKUP(MID(G11,22,2),字库代码!B:J,9,TRUE)&amp;VLOOKUP(MID(G11,25,2),字库代码!B:J,9,TRUE)</f>
        <v>设法穿过通道.</v>
      </c>
    </row>
    <row r="12" spans="3:8">
      <c r="C12" t="s">
        <v>2311</v>
      </c>
      <c r="D12" t="s">
        <v>2312</v>
      </c>
      <c r="E12" t="s">
        <v>2313</v>
      </c>
      <c r="F12" t="s">
        <v>2314</v>
      </c>
      <c r="G12" t="s">
        <v>2315</v>
      </c>
      <c r="H12" t="str">
        <f>VLOOKUP(MID(G12,1,2),字库代码!B:J,9,TRUE)&amp;VLOOKUP(MID(G12,4,2),字库代码!B:J,9,TRUE)&amp;VLOOKUP(MID(G12,7,2),字库代码!B:J,9,TRUE)&amp;VLOOKUP(MID(G12,10,2),字库代码!B:J,9,TRUE)&amp;VLOOKUP(MID(G12,13,2),字库代码!B:J,9,TRUE)&amp;VLOOKUP(MID(G12,16,2),字库代码!B:J,9,TRUE)&amp;VLOOKUP(MID(G12,19,2),字库代码!B:J,9,TRUE)&amp;VLOOKUP(MID(G12,22,2),字库代码!B:J,9,TRUE)&amp;VLOOKUP(MID(G12,25,2),字库代码!B:J,9,TRUE)</f>
        <v>间谍渗透军工厂,将控制载具.</v>
      </c>
    </row>
    <row r="13" spans="3:5">
      <c r="C13" t="str">
        <f>VLOOKUP(MID(C12,1,2),字库代码!B:J,9,TRUE)&amp;VLOOKUP(MID(C12,4,2),字库代码!B:J,9,TRUE)&amp;VLOOKUP(MID(C12,7,2),字库代码!B:J,9,TRUE)&amp;VLOOKUP(MID(C12,10,2),字库代码!B:J,9,TRUE)&amp;VLOOKUP(MID(C12,13,2),字库代码!B:J,9,TRUE)&amp;VLOOKUP(MID(C12,16,2),字库代码!B:J,9,TRUE)&amp;VLOOKUP(MID(C12,19,2),字库代码!B:J,9,TRUE)&amp;VLOOKUP(MID(C12,22,2),字库代码!B:J,9,TRUE)&amp;VLOOKUP(MID(C12,25,2),字库代码!B:J,9,TRUE)&amp;VLOOKUP(MID(C12,28,2),字库代码!B:J,9,TRUE)&amp;VLOOKUP(MID(C12,31,2),字库代码!B:J,9,TRUE)&amp;VLOOKUP(MID(C12,34,2),字库代码!B:J,9,TRUE)&amp;VLOOKUP(MID(C12,37,2),字库代码!B:J,9,TRUE)&amp;VLOOKUP(MID(C12,40,2),字库代码!B:J,9,TRUE)</f>
        <v>(反击)盟军:不能使用（空格）沙林毒气不能使用（空格）2:不能使用（空格）地下深处</v>
      </c>
      <c r="D13" t="s">
        <v>2316</v>
      </c>
      <c r="E13" t="s">
        <v>2317</v>
      </c>
    </row>
    <row r="14" spans="4:5">
      <c r="D14" t="s">
        <v>2318</v>
      </c>
      <c r="E14" t="s">
        <v>2319</v>
      </c>
    </row>
    <row r="15" spans="4:5">
      <c r="D15" t="s">
        <v>2320</v>
      </c>
      <c r="E15" t="s">
        <v>2321</v>
      </c>
    </row>
    <row r="16" spans="4:4">
      <c r="D16" t="s">
        <v>2322</v>
      </c>
    </row>
    <row r="18" spans="1:8">
      <c r="A18">
        <v>3</v>
      </c>
      <c r="B18" t="s">
        <v>2323</v>
      </c>
      <c r="C18" t="s">
        <v>2324</v>
      </c>
      <c r="D18" t="s">
        <v>2325</v>
      </c>
      <c r="E18" t="s">
        <v>2326</v>
      </c>
      <c r="F18" t="s">
        <v>2327</v>
      </c>
      <c r="G18" t="s">
        <v>2328</v>
      </c>
      <c r="H18" t="str">
        <f>VLOOKUP(MID(G18,1,2),字库代码!B:J,9,TRUE)&amp;VLOOKUP(MID(G18,4,2),字库代码!B:J,9,TRUE)&amp;VLOOKUP(MID(G18,7,2),字库代码!B:J,9,TRUE)&amp;VLOOKUP(MID(G18,10,2),字库代码!B:J,9,TRUE)&amp;VLOOKUP(MID(G18,13,2),字库代码!B:J,9,TRUE)&amp;VLOOKUP(MID(G18,16,2),字库代码!B:J,9,TRUE)&amp;VLOOKUP(MID(G18,19,2),字库代码!B:J,9,TRUE)&amp;VLOOKUP(MID(G18,22,2),字库代码!B:J,9,TRUE)&amp;VLOOKUP(MID(G18,25,2),字库代码!B:J,9,TRUE)</f>
        <v>渗透,摧毁发电厂,特斯拉线圈离线后,援军将抵达.</v>
      </c>
    </row>
    <row r="19" spans="3:8">
      <c r="C19" t="s">
        <v>2329</v>
      </c>
      <c r="D19" t="s">
        <v>2330</v>
      </c>
      <c r="E19" t="s">
        <v>2331</v>
      </c>
      <c r="F19" t="s">
        <v>2332</v>
      </c>
      <c r="G19" t="s">
        <v>2333</v>
      </c>
      <c r="H19" t="str">
        <f>VLOOKUP(MID(G19,1,2),字库代码!B:J,9,TRUE)&amp;VLOOKUP(MID(G19,4,2),字库代码!B:J,9,TRUE)&amp;VLOOKUP(MID(G19,7,2),字库代码!B:J,9,TRUE)&amp;VLOOKUP(MID(G19,10,2),字库代码!B:J,9,TRUE)&amp;VLOOKUP(MID(G19,13,2),字库代码!B:J,9,TRUE)&amp;VLOOKUP(MID(G19,16,2),字库代码!B:J,9,TRUE)&amp;VLOOKUP(MID(G19,19,2),字库代码!B:J,9,TRUE)&amp;VLOOKUP(MID(G19,22,2),字库代码!B:J,9,TRUE)&amp;VLOOKUP(MID(G19,25,2),字库代码!B:J,9,TRUE)</f>
        <v>占领全部沙林毒气工厂,决不能发生泄漏.</v>
      </c>
    </row>
    <row r="20" spans="3:5">
      <c r="C20" t="s">
        <v>2334</v>
      </c>
      <c r="D20" t="s">
        <v>2335</v>
      </c>
      <c r="E20" t="s">
        <v>2336</v>
      </c>
    </row>
    <row r="21" spans="3:5">
      <c r="C21" t="str">
        <f>VLOOKUP(MID(C20,1,2),字库代码!B:J,9,TRUE)&amp;VLOOKUP(MID(C20,4,2),字库代码!B:J,9,TRUE)&amp;VLOOKUP(MID(C20,7,2),字库代码!B:J,9,TRUE)&amp;VLOOKUP(MID(C20,10,2),字库代码!B:J,9,TRUE)&amp;VLOOKUP(MID(C20,13,2),字库代码!B:J,9,TRUE)&amp;VLOOKUP(MID(C20,16,2),字库代码!B:J,9,TRUE)&amp;VLOOKUP(MID(C20,19,2),字库代码!B:J,9,TRUE)&amp;VLOOKUP(MID(C20,22,2),字库代码!B:J,9,TRUE)&amp;VLOOKUP(MID(C20,25,2),字库代码!B:J,9,TRUE)&amp;VLOOKUP(MID(C20,28,2),字库代码!B:J,9,TRUE)&amp;VLOOKUP(MID(C20,31,2),字库代码!B:J,9,TRUE)&amp;VLOOKUP(MID(C20,34,2),字库代码!B:J,9,TRUE)&amp;VLOOKUP(MID(C20,37,2),字库代码!B:J,9,TRUE)</f>
        <v>(反击)盟军:不能使用（空格）沙林毒气不能使用（空格）3:不能使用（空格）焚烧净化</v>
      </c>
      <c r="D21" t="s">
        <v>2337</v>
      </c>
      <c r="E21" t="s">
        <v>2338</v>
      </c>
    </row>
    <row r="22" spans="4:5">
      <c r="D22" t="s">
        <v>2339</v>
      </c>
      <c r="E22" t="s">
        <v>2340</v>
      </c>
    </row>
    <row r="23" spans="4:5">
      <c r="D23" t="s">
        <v>2341</v>
      </c>
      <c r="E23" t="s">
        <v>2342</v>
      </c>
    </row>
    <row r="24" spans="5:5">
      <c r="E24" t="s">
        <v>2343</v>
      </c>
    </row>
    <row r="26" spans="1:8">
      <c r="A26">
        <v>4</v>
      </c>
      <c r="B26" t="s">
        <v>2344</v>
      </c>
      <c r="C26" t="s">
        <v>2345</v>
      </c>
      <c r="D26" t="s">
        <v>2346</v>
      </c>
      <c r="E26" t="s">
        <v>2347</v>
      </c>
      <c r="F26" t="s">
        <v>2348</v>
      </c>
      <c r="G26" t="s">
        <v>2349</v>
      </c>
      <c r="H26" t="str">
        <f>VLOOKUP(MID(G26,1,2),字库代码!B:J,9,TRUE)&amp;VLOOKUP(MID(G26,4,2),字库代码!B:J,9,TRUE)&amp;VLOOKUP(MID(G26,7,2),字库代码!B:J,9,TRUE)&amp;VLOOKUP(MID(G26,10,2),字库代码!B:J,9,TRUE)&amp;VLOOKUP(MID(G26,13,2),字库代码!B:J,9,TRUE)&amp;VLOOKUP(MID(G26,16,2),字库代码!B:J,9,TRUE)&amp;VLOOKUP(MID(G26,19,2),字库代码!B:J,9,TRUE)&amp;VLOOKUP(MID(G26,22,2),字库代码!B:J,9,TRUE)&amp;VLOOKUP(MID(G26,25,2),字库代码!B:J,9,TRUE)</f>
        <v>护送斯塔夫罗斯到达撤离点.</v>
      </c>
    </row>
    <row r="27" spans="3:5">
      <c r="C27" t="s">
        <v>2350</v>
      </c>
      <c r="D27" t="s">
        <v>2351</v>
      </c>
      <c r="E27" t="s">
        <v>2352</v>
      </c>
    </row>
    <row r="28" spans="3:5">
      <c r="C28" t="s">
        <v>2353</v>
      </c>
      <c r="D28" t="s">
        <v>2354</v>
      </c>
      <c r="E28" t="s">
        <v>2355</v>
      </c>
    </row>
    <row r="29" spans="3:5">
      <c r="C29" t="str">
        <f>VLOOKUP(MID(C28,1,2),字库代码!B:J,9,TRUE)&amp;VLOOKUP(MID(C28,4,2),字库代码!B:J,9,TRUE)&amp;VLOOKUP(MID(C28,7,2),字库代码!B:J,9,TRUE)&amp;VLOOKUP(MID(C28,10,2),字库代码!B:J,9,TRUE)&amp;VLOOKUP(MID(C28,13,2),字库代码!B:J,9,TRUE)&amp;VLOOKUP(MID(C28,16,2),字库代码!B:J,9,TRUE)&amp;VLOOKUP(MID(C28,19,2),字库代码!B:J,9,TRUE)&amp;VLOOKUP(MID(C28,22,2),字库代码!B:J,9,TRUE)&amp;VLOOKUP(MID(C28,25,2),字库代码!B:J,9,TRUE)&amp;VLOOKUP(MID(C28,28,2),字库代码!B:J,9,TRUE)&amp;VLOOKUP(MID(C28,31,2),字库代码!B:J,9,TRUE)&amp;VLOOKUP(MID(C28,34,2),字库代码!B:J,9,TRUE)&amp;VLOOKUP(MID(C28,37,2),字库代码!B:J,9,TRUE)</f>
        <v>(反击)盟军:不能使用（空格）希腊陷落不能使用（空格）1:不能使用（空格）一个人的抗争</v>
      </c>
      <c r="D29" t="s">
        <v>2356</v>
      </c>
      <c r="E29" t="s">
        <v>2357</v>
      </c>
    </row>
    <row r="30" spans="4:5">
      <c r="D30" t="s">
        <v>2358</v>
      </c>
      <c r="E30" t="s">
        <v>2359</v>
      </c>
    </row>
    <row r="31" spans="5:5">
      <c r="E31" t="s">
        <v>2360</v>
      </c>
    </row>
    <row r="32" spans="5:5">
      <c r="E32" t="s">
        <v>2361</v>
      </c>
    </row>
    <row r="34" spans="1:8">
      <c r="A34">
        <v>5</v>
      </c>
      <c r="B34" t="s">
        <v>2362</v>
      </c>
      <c r="C34" t="s">
        <v>2363</v>
      </c>
      <c r="D34" t="s">
        <v>2364</v>
      </c>
      <c r="E34" t="s">
        <v>2365</v>
      </c>
      <c r="F34" t="s">
        <v>2366</v>
      </c>
      <c r="G34" t="s">
        <v>2367</v>
      </c>
      <c r="H34" t="str">
        <f>VLOOKUP(MID(G34,1,2),字库代码!B:J,9,TRUE)&amp;VLOOKUP(MID(G34,4,2),字库代码!B:J,9,TRUE)&amp;VLOOKUP(MID(G34,7,2),字库代码!B:J,9,TRUE)&amp;VLOOKUP(MID(G34,10,2),字库代码!B:J,9,TRUE)&amp;VLOOKUP(MID(G34,13,2),字库代码!B:J,9,TRUE)&amp;VLOOKUP(MID(G34,16,2),字库代码!B:J,9,TRUE)&amp;VLOOKUP(MID(G34,19,2),字库代码!B:J,9,TRUE)&amp;VLOOKUP(MID(G34,22,2),字库代码!B:J,9,TRUE)&amp;VLOOKUP(MID(G34,25,2),字库代码!B:J,9,TRUE)</f>
        <v>将平民撤离到岛上,靠近教堂,平民才会出来.</v>
      </c>
    </row>
    <row r="35" spans="3:6">
      <c r="C35" t="s">
        <v>2368</v>
      </c>
      <c r="D35" t="s">
        <v>2369</v>
      </c>
      <c r="E35" t="s">
        <v>2370</v>
      </c>
      <c r="F35" t="s">
        <v>2371</v>
      </c>
    </row>
    <row r="36" spans="3:5">
      <c r="C36" t="s">
        <v>2372</v>
      </c>
      <c r="D36" t="s">
        <v>2373</v>
      </c>
      <c r="E36" t="s">
        <v>2374</v>
      </c>
    </row>
    <row r="37" spans="3:5">
      <c r="C37" t="str">
        <f>VLOOKUP(MID(C36,1,2),字库代码!B:J,9,TRUE)&amp;VLOOKUP(MID(C36,4,2),字库代码!B:J,9,TRUE)&amp;VLOOKUP(MID(C36,7,2),字库代码!B:J,9,TRUE)&amp;VLOOKUP(MID(C36,10,2),字库代码!B:J,9,TRUE)&amp;VLOOKUP(MID(C36,13,2),字库代码!B:J,9,TRUE)&amp;VLOOKUP(MID(C36,16,2),字库代码!B:J,9,TRUE)&amp;VLOOKUP(MID(C36,19,2),字库代码!B:J,9,TRUE)&amp;VLOOKUP(MID(C36,22,2),字库代码!B:J,9,TRUE)&amp;VLOOKUP(MID(C36,25,2),字库代码!B:J,9,TRUE)&amp;VLOOKUP(MID(C36,28,2),字库代码!B:J,9,TRUE)&amp;VLOOKUP(MID(C36,31,2),字库代码!B:J,9,TRUE)&amp;VLOOKUP(MID(C36,34,2),字库代码!B:J,9,TRUE)&amp;VLOOKUP(MID(C36,37,2),字库代码!B:J,9,TRUE)&amp;VLOOKUP(MID(C36,40,2),字库代码!B:J,9,TRUE)</f>
        <v>(反击)盟军:不能使用（空格）希腊陷落不能使用（空格）2:不能使用（空格）紧急撤离</v>
      </c>
      <c r="D37" t="s">
        <v>2375</v>
      </c>
      <c r="E37" t="s">
        <v>2376</v>
      </c>
    </row>
    <row r="38" spans="4:5">
      <c r="D38" t="s">
        <v>2377</v>
      </c>
      <c r="E38" t="s">
        <v>2378</v>
      </c>
    </row>
    <row r="39" spans="4:4">
      <c r="D39" t="s">
        <v>2379</v>
      </c>
    </row>
    <row r="41" spans="1:8">
      <c r="A41">
        <v>6</v>
      </c>
      <c r="B41" t="s">
        <v>2380</v>
      </c>
      <c r="C41" t="s">
        <v>2381</v>
      </c>
      <c r="D41" t="s">
        <v>2382</v>
      </c>
      <c r="E41" t="s">
        <v>2383</v>
      </c>
      <c r="F41" t="s">
        <v>2384</v>
      </c>
      <c r="G41" t="s">
        <v>2385</v>
      </c>
      <c r="H41" t="str">
        <f>VLOOKUP(MID(G41,1,2),字库代码!B:J,9,TRUE)&amp;VLOOKUP(MID(G41,4,2),字库代码!B:J,9,TRUE)&amp;VLOOKUP(MID(G41,7,2),字库代码!B:J,9,TRUE)&amp;VLOOKUP(MID(G41,10,2),字库代码!B:J,9,TRUE)&amp;VLOOKUP(MID(G41,13,2),字库代码!B:J,9,TRUE)&amp;VLOOKUP(MID(G41,16,2),字库代码!B:J,9,TRUE)&amp;VLOOKUP(MID(G41,19,2),字库代码!B:J,9,TRUE)&amp;VLOOKUP(MID(G41,22,2),字库代码!B:J,9,TRUE)&amp;VLOOKUP(MID(G41,25,2),字库代码!B:J,9,TRUE)</f>
        <v>摧毁七支核原料车队.</v>
      </c>
    </row>
    <row r="42" spans="3:8">
      <c r="C42" t="s">
        <v>2386</v>
      </c>
      <c r="D42" t="s">
        <v>2387</v>
      </c>
      <c r="E42" t="s">
        <v>2388</v>
      </c>
      <c r="F42" t="s">
        <v>2389</v>
      </c>
      <c r="G42" t="s">
        <v>2390</v>
      </c>
      <c r="H42" t="str">
        <f>VLOOKUP(MID(G42,1,2),字库代码!B:J,9,TRUE)&amp;VLOOKUP(MID(G42,4,2),字库代码!B:J,9,TRUE)&amp;VLOOKUP(MID(G42,7,2),字库代码!B:J,9,TRUE)&amp;VLOOKUP(MID(G42,10,2),字库代码!B:J,9,TRUE)&amp;VLOOKUP(MID(G42,13,2),字库代码!B:J,9,TRUE)&amp;VLOOKUP(MID(G42,16,2),字库代码!B:J,9,TRUE)&amp;VLOOKUP(MID(G42,19,2),字库代码!B:J,9,TRUE)&amp;VLOOKUP(MID(G42,22,2),字库代码!B:J,9,TRUE)&amp;VLOOKUP(MID(G42,25,2),字库代码!B:J,9,TRUE)</f>
        <v>核原料极不稳定,小心.</v>
      </c>
    </row>
    <row r="43" spans="3:5">
      <c r="C43" t="s">
        <v>2391</v>
      </c>
      <c r="D43" t="s">
        <v>2392</v>
      </c>
      <c r="E43" t="s">
        <v>2393</v>
      </c>
    </row>
    <row r="44" spans="3:5">
      <c r="C44" t="str">
        <f>VLOOKUP(MID(C43,1,2),字库代码!B:J,9,TRUE)&amp;VLOOKUP(MID(C43,4,2),字库代码!B:J,9,TRUE)&amp;VLOOKUP(MID(C43,7,2),字库代码!B:J,9,TRUE)&amp;VLOOKUP(MID(C43,10,2),字库代码!B:J,9,TRUE)&amp;VLOOKUP(MID(C43,13,2),字库代码!B:J,9,TRUE)&amp;VLOOKUP(MID(C43,16,2),字库代码!B:J,9,TRUE)&amp;VLOOKUP(MID(C43,19,2),字库代码!B:J,9,TRUE)&amp;VLOOKUP(MID(C43,22,2),字库代码!B:J,9,TRUE)&amp;VLOOKUP(MID(C43,25,2),字库代码!B:J,9,TRUE)&amp;VLOOKUP(MID(C43,28,2),字库代码!B:J,9,TRUE)&amp;VLOOKUP(MID(C43,31,2),字库代码!B:J,9,TRUE)&amp;VLOOKUP(MID(C43,34,2),字库代码!B:J,9,TRUE)&amp;VLOOKUP(MID(C43,37,2),字库代码!B:J,9,TRUE)</f>
        <v>(反击)盟军:不能使用（空格）西伯利亚冲突不能使用（空格）1:不能使用（空格）轨迹追踪</v>
      </c>
      <c r="D44" t="s">
        <v>2394</v>
      </c>
      <c r="E44" t="s">
        <v>2395</v>
      </c>
    </row>
    <row r="45" spans="4:5">
      <c r="D45" t="s">
        <v>2396</v>
      </c>
      <c r="E45" t="s">
        <v>2397</v>
      </c>
    </row>
    <row r="46" spans="4:4">
      <c r="D46" t="s">
        <v>2398</v>
      </c>
    </row>
    <row r="48" spans="1:8">
      <c r="A48">
        <v>7</v>
      </c>
      <c r="B48" t="s">
        <v>2399</v>
      </c>
      <c r="C48" t="s">
        <v>2400</v>
      </c>
      <c r="D48" t="s">
        <v>2401</v>
      </c>
      <c r="E48" t="s">
        <v>2402</v>
      </c>
      <c r="F48" t="s">
        <v>1365</v>
      </c>
      <c r="G48" t="s">
        <v>2403</v>
      </c>
      <c r="H48" t="str">
        <f>VLOOKUP(MID(G48,1,2),字库代码!B:J,9,TRUE)&amp;VLOOKUP(MID(G48,4,2),字库代码!B:J,9,TRUE)&amp;VLOOKUP(MID(G48,7,2),字库代码!B:J,9,TRUE)&amp;VLOOKUP(MID(G48,10,2),字库代码!B:J,9,TRUE)&amp;VLOOKUP(MID(G48,13,2),字库代码!B:J,9,TRUE)&amp;VLOOKUP(MID(G48,16,2),字库代码!B:J,9,TRUE)&amp;VLOOKUP(MID(G48,19,2),字库代码!B:J,9,TRUE)&amp;VLOOKUP(MID(G48,22,2),字库代码!B:J,9,TRUE)&amp;VLOOKUP(MID(G48,25,2),字库代码!B:J,9,TRUE)</f>
        <v>全歼敌军</v>
      </c>
    </row>
    <row r="49" spans="3:8">
      <c r="C49" t="s">
        <v>2404</v>
      </c>
      <c r="D49" t="s">
        <v>2405</v>
      </c>
      <c r="E49" t="s">
        <v>2406</v>
      </c>
      <c r="F49" t="s">
        <v>2287</v>
      </c>
      <c r="G49" t="s">
        <v>2407</v>
      </c>
      <c r="H49" t="str">
        <f>VLOOKUP(MID(G49,1,2),字库代码!B:J,9,TRUE)&amp;VLOOKUP(MID(G49,4,2),字库代码!B:J,9,TRUE)&amp;VLOOKUP(MID(G49,7,2),字库代码!B:J,9,TRUE)&amp;VLOOKUP(MID(G49,10,2),字库代码!B:J,9,TRUE)&amp;VLOOKUP(MID(G49,13,2),字库代码!B:J,9,TRUE)&amp;VLOOKUP(MID(G49,16,2),字库代码!B:J,9,TRUE)&amp;VLOOKUP(MID(G49,19,2),字库代码!B:J,9,TRUE)&amp;VLOOKUP(MID(G49,22,2),字库代码!B:J,9,TRUE)&amp;VLOOKUP(MID(G49,25,2),字库代码!B:J,9,TRUE)</f>
        <v>摧毁全部核原料车队,决不能有漏网之鱼.</v>
      </c>
    </row>
    <row r="50" spans="3:5">
      <c r="C50" t="s">
        <v>2408</v>
      </c>
      <c r="D50" t="s">
        <v>2409</v>
      </c>
      <c r="E50" t="s">
        <v>2410</v>
      </c>
    </row>
    <row r="51" spans="3:5">
      <c r="C51" t="str">
        <f>VLOOKUP(MID(C50,1,2),字库代码!B:J,9,TRUE)&amp;VLOOKUP(MID(C50,4,2),字库代码!B:J,9,TRUE)&amp;VLOOKUP(MID(C50,7,2),字库代码!B:J,9,TRUE)&amp;VLOOKUP(MID(C50,10,2),字库代码!B:J,9,TRUE)&amp;VLOOKUP(MID(C50,13,2),字库代码!B:J,9,TRUE)&amp;VLOOKUP(MID(C50,16,2),字库代码!B:J,9,TRUE)&amp;VLOOKUP(MID(C50,19,2),字库代码!B:J,9,TRUE)&amp;VLOOKUP(MID(C50,22,2),字库代码!B:J,9,TRUE)&amp;VLOOKUP(MID(C50,25,2),字库代码!B:J,9,TRUE)&amp;VLOOKUP(MID(C50,28,2),字库代码!B:J,9,TRUE)&amp;VLOOKUP(MID(C50,31,2),字库代码!B:J,9,TRUE)&amp;VLOOKUP(MID(C50,34,2),字库代码!B:J,9,TRUE)&amp;VLOOKUP(MID(C50,37,2),字库代码!B:J,9,TRUE)</f>
        <v>(反击)盟军:不能使用（空格）西伯利亚冲突不能使用（空格）2:不能使用（空格）收网围歼</v>
      </c>
      <c r="D51" t="s">
        <v>2411</v>
      </c>
      <c r="E51" t="s">
        <v>2412</v>
      </c>
    </row>
    <row r="52" spans="4:5">
      <c r="D52" t="s">
        <v>2413</v>
      </c>
      <c r="E52" t="s">
        <v>2414</v>
      </c>
    </row>
    <row r="53" spans="4:4">
      <c r="D53" t="s">
        <v>2415</v>
      </c>
    </row>
    <row r="55" spans="1:8">
      <c r="A55">
        <v>8</v>
      </c>
      <c r="B55" t="s">
        <v>2416</v>
      </c>
      <c r="C55" t="s">
        <v>2417</v>
      </c>
      <c r="D55" t="s">
        <v>2418</v>
      </c>
      <c r="E55" t="s">
        <v>2419</v>
      </c>
      <c r="F55" t="s">
        <v>1365</v>
      </c>
      <c r="G55" t="s">
        <v>2403</v>
      </c>
      <c r="H55" t="str">
        <f>VLOOKUP(MID(G55,1,2),字库代码!B:J,9,TRUE)&amp;VLOOKUP(MID(G55,4,2),字库代码!B:J,9,TRUE)&amp;VLOOKUP(MID(G55,7,2),字库代码!B:J,9,TRUE)&amp;VLOOKUP(MID(G55,10,2),字库代码!B:J,9,TRUE)&amp;VLOOKUP(MID(G55,13,2),字库代码!B:J,9,TRUE)&amp;VLOOKUP(MID(G55,16,2),字库代码!B:J,9,TRUE)&amp;VLOOKUP(MID(G55,19,2),字库代码!B:J,9,TRUE)&amp;VLOOKUP(MID(G55,22,2),字库代码!B:J,9,TRUE)&amp;VLOOKUP(MID(G55,25,2),字库代码!B:J,9,TRUE)</f>
        <v>全歼敌军</v>
      </c>
    </row>
    <row r="56" spans="3:5">
      <c r="C56" t="s">
        <v>2420</v>
      </c>
      <c r="D56" t="s">
        <v>2421</v>
      </c>
      <c r="E56" t="s">
        <v>2422</v>
      </c>
    </row>
    <row r="57" spans="3:5">
      <c r="C57" t="s">
        <v>2423</v>
      </c>
      <c r="D57" t="s">
        <v>2424</v>
      </c>
      <c r="E57" t="s">
        <v>2425</v>
      </c>
    </row>
    <row r="58" spans="3:4">
      <c r="C58" t="str">
        <f>VLOOKUP(MID(C57,1,2),字库代码!B:J,9,TRUE)&amp;VLOOKUP(MID(C57,4,2),字库代码!B:J,9,TRUE)&amp;VLOOKUP(MID(C57,7,2),字库代码!B:J,9,TRUE)&amp;VLOOKUP(MID(C57,10,2),字库代码!B:J,9,TRUE)&amp;VLOOKUP(MID(C57,13,2),字库代码!B:J,9,TRUE)&amp;VLOOKUP(MID(C57,16,2),字库代码!B:J,9,TRUE)&amp;VLOOKUP(MID(C57,19,2),字库代码!B:J,9,TRUE)&amp;VLOOKUP(MID(C57,22,2),字库代码!B:J,9,TRUE)&amp;VLOOKUP(MID(C57,25,2),字库代码!B:J,9,TRUE)&amp;VLOOKUP(MID(C57,28,2),字库代码!B:J,9,TRUE)&amp;VLOOKUP(MID(C57,31,2),字库代码!B:J,9,TRUE)&amp;VLOOKUP(MID(C57,34,2),字库代码!B:J,9,TRUE)&amp;VLOOKUP(MID(C57,37,2),字库代码!B:J,9,TRUE)</f>
        <v>(反击)盟军:不能使用（空格）西伯利亚冲突不能使用（空格）3:不能使用（空格）荒原决战</v>
      </c>
      <c r="D58" t="s">
        <v>2426</v>
      </c>
    </row>
    <row r="59" spans="4:4">
      <c r="D59" t="s">
        <v>2427</v>
      </c>
    </row>
    <row r="61" spans="1:8">
      <c r="A61">
        <v>9</v>
      </c>
      <c r="B61" t="s">
        <v>2428</v>
      </c>
      <c r="C61" t="s">
        <v>2429</v>
      </c>
      <c r="D61" t="s">
        <v>2430</v>
      </c>
      <c r="E61" t="s">
        <v>2431</v>
      </c>
      <c r="F61" t="s">
        <v>2432</v>
      </c>
      <c r="G61" t="s">
        <v>2433</v>
      </c>
      <c r="H61" t="str">
        <f>VLOOKUP(MID(G61,1,2),字库代码!B:J,9,TRUE)&amp;VLOOKUP(MID(G61,4,2),字库代码!B:J,9,TRUE)&amp;VLOOKUP(MID(G61,7,2),字库代码!B:J,9,TRUE)&amp;VLOOKUP(MID(G61,10,2),字库代码!B:J,9,TRUE)&amp;VLOOKUP(MID(G61,13,2),字库代码!B:J,9,TRUE)&amp;VLOOKUP(MID(G61,16,2),字库代码!B:J,9,TRUE)&amp;VLOOKUP(MID(G61,19,2),字库代码!B:J,9,TRUE)&amp;VLOOKUP(MID(G61,22,2),字库代码!B:J,9,TRUE)&amp;VLOOKUP(MID(G61,25,2),字库代码!B:J,9,TRUE)</f>
        <v>跟随信标夺回控制权.</v>
      </c>
    </row>
    <row r="62" spans="3:8">
      <c r="C62" t="s">
        <v>2434</v>
      </c>
      <c r="D62" t="s">
        <v>2435</v>
      </c>
      <c r="E62" t="s">
        <v>2436</v>
      </c>
      <c r="F62" t="s">
        <v>2437</v>
      </c>
      <c r="G62" t="s">
        <v>2438</v>
      </c>
      <c r="H62" t="str">
        <f>VLOOKUP(MID(G62,1,2),字库代码!B:J,9,TRUE)&amp;VLOOKUP(MID(G62,4,2),字库代码!B:J,9,TRUE)&amp;VLOOKUP(MID(G62,7,2),字库代码!B:J,9,TRUE)&amp;VLOOKUP(MID(G62,10,2),字库代码!B:J,9,TRUE)&amp;VLOOKUP(MID(G62,13,2),字库代码!B:J,9,TRUE)&amp;VLOOKUP(MID(G62,16,2),字库代码!B:J,9,TRUE)&amp;VLOOKUP(MID(G62,19,2),字库代码!B:J,9,TRUE)&amp;VLOOKUP(MID(G62,22,2),字库代码!B:J,9,TRUE)&amp;VLOOKUP(MID(G62,25,2),字库代码!B:J,9,TRUE)</f>
        <v>用核潜艇全歼敌方海军.</v>
      </c>
    </row>
    <row r="63" spans="3:5">
      <c r="C63" t="s">
        <v>2439</v>
      </c>
      <c r="D63" t="s">
        <v>2440</v>
      </c>
      <c r="E63" t="s">
        <v>2441</v>
      </c>
    </row>
    <row r="64" spans="3:5">
      <c r="C64" t="str">
        <f>VLOOKUP(MID(C63,1,2),字库代码!B:J,9,TRUE)&amp;VLOOKUP(MID(C63,4,2),字库代码!B:J,9,TRUE)&amp;VLOOKUP(MID(C63,7,2),字库代码!B:J,9,TRUE)&amp;VLOOKUP(MID(C63,10,2),字库代码!B:J,9,TRUE)&amp;VLOOKUP(MID(C63,13,2),字库代码!B:J,9,TRUE)&amp;VLOOKUP(MID(C63,16,2),字库代码!B:J,9,TRUE)&amp;VLOOKUP(MID(C63,19,2),字库代码!B:J,9,TRUE)&amp;VLOOKUP(MID(C63,22,2),字库代码!B:J,9,TRUE)&amp;VLOOKUP(MID(C63,25,2),字库代码!B:J,9,TRUE)&amp;VLOOKUP(MID(C63,28,2),字库代码!B:J,9,TRUE)&amp;VLOOKUP(MID(C63,31,2),字库代码!B:J,9,TRUE)&amp;VLOOKUP(MID(C63,34,2),字库代码!B:J,9,TRUE)&amp;VLOOKUP(MID(C63,37,2),字库代码!B:J,9,TRUE)</f>
        <v>(反击)苏军:不能使用（空格）测试场</v>
      </c>
      <c r="D64" t="s">
        <v>2442</v>
      </c>
      <c r="E64" t="s">
        <v>2443</v>
      </c>
    </row>
    <row r="65" spans="4:5">
      <c r="D65" t="s">
        <v>2444</v>
      </c>
      <c r="E65" t="s">
        <v>2445</v>
      </c>
    </row>
    <row r="66" spans="4:5">
      <c r="D66" t="s">
        <v>2446</v>
      </c>
      <c r="E66" t="s">
        <v>2447</v>
      </c>
    </row>
    <row r="67" spans="4:5">
      <c r="D67" t="s">
        <v>2448</v>
      </c>
      <c r="E67" t="s">
        <v>2449</v>
      </c>
    </row>
    <row r="68" spans="5:5">
      <c r="E68" t="s">
        <v>2450</v>
      </c>
    </row>
    <row r="70" spans="1:8">
      <c r="A70">
        <v>10</v>
      </c>
      <c r="B70" t="s">
        <v>1560</v>
      </c>
      <c r="C70" t="s">
        <v>2451</v>
      </c>
      <c r="D70" t="s">
        <v>2452</v>
      </c>
      <c r="E70" t="s">
        <v>2453</v>
      </c>
      <c r="F70" t="s">
        <v>2454</v>
      </c>
      <c r="G70" t="s">
        <v>2455</v>
      </c>
      <c r="H70" t="str">
        <f>VLOOKUP(MID(G70,1,2),字库代码!B:J,9,TRUE)&amp;VLOOKUP(MID(G70,4,2),字库代码!B:J,9,TRUE)&amp;VLOOKUP(MID(G70,7,2),字库代码!B:J,9,TRUE)&amp;VLOOKUP(MID(G70,10,2),字库代码!B:J,9,TRUE)&amp;VLOOKUP(MID(G70,13,2),字库代码!B:J,9,TRUE)&amp;VLOOKUP(MID(G70,16,2),字库代码!B:J,9,TRUE)&amp;VLOOKUP(MID(G70,19,2),字库代码!B:J,9,TRUE)&amp;VLOOKUP(MID(G70,22,2),字库代码!B:J,9,TRUE)&amp;VLOOKUP(MID(G70,25,2),字库代码!B:J,9,TRUE)</f>
        <v>苏军基地被渗透,并安放了炸弹.</v>
      </c>
    </row>
    <row r="71" spans="3:8">
      <c r="C71" t="s">
        <v>2456</v>
      </c>
      <c r="D71" t="s">
        <v>2457</v>
      </c>
      <c r="E71" t="s">
        <v>2458</v>
      </c>
      <c r="F71" t="s">
        <v>2459</v>
      </c>
      <c r="G71" t="s">
        <v>2460</v>
      </c>
      <c r="H71" t="str">
        <f>VLOOKUP(MID(G71,1,2),字库代码!B:J,9,TRUE)&amp;VLOOKUP(MID(G71,4,2),字库代码!B:J,9,TRUE)&amp;VLOOKUP(MID(G71,7,2),字库代码!B:J,9,TRUE)&amp;VLOOKUP(MID(G71,10,2),字库代码!B:J,9,TRUE)&amp;VLOOKUP(MID(G71,13,2),字库代码!B:J,9,TRUE)&amp;VLOOKUP(MID(G71,16,2),字库代码!B:J,9,TRUE)&amp;VLOOKUP(MID(G71,19,2),字库代码!B:J,9,TRUE)&amp;VLOOKUP(MID(G71,22,2),字库代码!B:J,9,TRUE)&amp;VLOOKUP(MID(G71,25,2),字库代码!B:J,9,TRUE)</f>
        <v>基地被全部炸毁前杀掉间谍.</v>
      </c>
    </row>
    <row r="72" spans="3:8">
      <c r="C72" t="s">
        <v>2461</v>
      </c>
      <c r="D72" t="s">
        <v>2462</v>
      </c>
      <c r="E72" t="s">
        <v>2463</v>
      </c>
      <c r="F72" t="s">
        <v>1365</v>
      </c>
      <c r="G72" t="s">
        <v>2403</v>
      </c>
      <c r="H72" t="str">
        <f>VLOOKUP(MID(G72,1,2),字库代码!B:J,9,TRUE)&amp;VLOOKUP(MID(G72,4,2),字库代码!B:J,9,TRUE)&amp;VLOOKUP(MID(G72,7,2),字库代码!B:J,9,TRUE)&amp;VLOOKUP(MID(G72,10,2),字库代码!B:J,9,TRUE)&amp;VLOOKUP(MID(G72,13,2),字库代码!B:J,9,TRUE)&amp;VLOOKUP(MID(G72,16,2),字库代码!B:J,9,TRUE)&amp;VLOOKUP(MID(G72,19,2),字库代码!B:J,9,TRUE)&amp;VLOOKUP(MID(G72,22,2),字库代码!B:J,9,TRUE)&amp;VLOOKUP(MID(G72,25,2),字库代码!B:J,9,TRUE)</f>
        <v>全歼敌军</v>
      </c>
    </row>
    <row r="73" spans="3:5">
      <c r="C73" t="str">
        <f>VLOOKUP(MID(C72,1,2),字库代码!B:J,9,TRUE)&amp;VLOOKUP(MID(C72,4,2),字库代码!B:J,9,TRUE)&amp;VLOOKUP(MID(C72,7,2),字库代码!B:J,9,TRUE)&amp;VLOOKUP(MID(C72,10,2),字库代码!B:J,9,TRUE)&amp;VLOOKUP(MID(C72,13,2),字库代码!B:J,9,TRUE)&amp;VLOOKUP(MID(C72,16,2),字库代码!B:J,9,TRUE)&amp;VLOOKUP(MID(C72,19,2),字库代码!B:J,9,TRUE)&amp;VLOOKUP(MID(C72,22,2),字库代码!B:J,9,TRUE)&amp;VLOOKUP(MID(C72,25,2),字库代码!B:J,9,TRUE)&amp;VLOOKUP(MID(C72,28,2),字库代码!B:J,9,TRUE)&amp;VLOOKUP(MID(C72,31,2),字库代码!B:J,9,TRUE)&amp;VLOOKUP(MID(C72,34,2),字库代码!B:J,9,TRUE)&amp;VLOOKUP(MID(C72,37,2),字库代码!B:J,9,TRUE)</f>
        <v>(反击)苏军:不能使用（空格）围困</v>
      </c>
      <c r="D73" t="s">
        <v>2464</v>
      </c>
      <c r="E73" t="s">
        <v>2465</v>
      </c>
    </row>
    <row r="74" spans="4:5">
      <c r="D74" t="s">
        <v>2466</v>
      </c>
      <c r="E74" t="s">
        <v>2467</v>
      </c>
    </row>
    <row r="75" spans="4:5">
      <c r="D75" t="s">
        <v>2468</v>
      </c>
      <c r="E75" t="s">
        <v>2469</v>
      </c>
    </row>
    <row r="76" spans="4:4">
      <c r="D76" t="s">
        <v>2470</v>
      </c>
    </row>
    <row r="78" spans="1:8">
      <c r="A78">
        <v>11</v>
      </c>
      <c r="B78" t="s">
        <v>2471</v>
      </c>
      <c r="C78" t="s">
        <v>2472</v>
      </c>
      <c r="D78" t="s">
        <v>2473</v>
      </c>
      <c r="E78" t="s">
        <v>2474</v>
      </c>
      <c r="F78" t="s">
        <v>2475</v>
      </c>
      <c r="G78" t="s">
        <v>2476</v>
      </c>
      <c r="H78" t="str">
        <f>VLOOKUP(MID(G78,1,2),字库代码!B:J,9,TRUE)&amp;VLOOKUP(MID(G78,4,2),字库代码!B:J,9,TRUE)&amp;VLOOKUP(MID(G78,7,2),字库代码!B:J,9,TRUE)&amp;VLOOKUP(MID(G78,10,2),字库代码!B:J,9,TRUE)&amp;VLOOKUP(MID(G78,13,2),字库代码!B:J,9,TRUE)&amp;VLOOKUP(MID(G78,16,2),字库代码!B:J,9,TRUE)&amp;VLOOKUP(MID(G78,19,2),字库代码!B:J,9,TRUE)&amp;VLOOKUP(MID(G78,22,2),字库代码!B:J,9,TRUE)&amp;VLOOKUP(MID(G78,25,2),字库代码!B:J,9,TRUE)</f>
        <v>斯塔夫罗斯是我们的眼中钉,他藏进了有超时空传送</v>
      </c>
    </row>
    <row r="79" spans="3:8">
      <c r="C79" t="s">
        <v>2477</v>
      </c>
      <c r="D79" t="s">
        <v>2478</v>
      </c>
      <c r="E79" t="s">
        <v>2479</v>
      </c>
      <c r="F79" t="s">
        <v>2480</v>
      </c>
      <c r="G79" t="s">
        <v>2481</v>
      </c>
      <c r="H79" t="str">
        <f>VLOOKUP(MID(G79,1,2),字库代码!B:J,9,TRUE)&amp;VLOOKUP(MID(G79,4,2),字库代码!B:J,9,TRUE)&amp;VLOOKUP(MID(G79,7,2),字库代码!B:J,9,TRUE)&amp;VLOOKUP(MID(G79,10,2),字库代码!B:J,9,TRUE)&amp;VLOOKUP(MID(G79,13,2),字库代码!B:J,9,TRUE)&amp;VLOOKUP(MID(G79,16,2),字库代码!B:J,9,TRUE)&amp;VLOOKUP(MID(G79,19,2),字库代码!B:J,9,TRUE)&amp;VLOOKUP(MID(G79,22,2),字库代码!B:J,9,TRUE)&amp;VLOOKUP(MID(G79,25,2),字库代码!B:J,9,TRUE)</f>
        <v>仪的地下基地.</v>
      </c>
    </row>
    <row r="80" spans="3:8">
      <c r="C80" t="s">
        <v>2482</v>
      </c>
      <c r="D80" t="s">
        <v>2483</v>
      </c>
      <c r="E80" t="s">
        <v>2484</v>
      </c>
      <c r="G80" t="s">
        <v>2485</v>
      </c>
      <c r="H80" t="str">
        <f>VLOOKUP(MID(G80,1,2),字库代码!B:J,9,TRUE)&amp;VLOOKUP(MID(G80,4,2),字库代码!B:J,9,TRUE)&amp;VLOOKUP(MID(G80,7,2),字库代码!B:J,9,TRUE)&amp;VLOOKUP(MID(G80,10,2),字库代码!B:J,9,TRUE)&amp;VLOOKUP(MID(G80,13,2),字库代码!B:J,9,TRUE)&amp;VLOOKUP(MID(G80,16,2),字库代码!B:J,9,TRUE)&amp;VLOOKUP(MID(G80,19,2),字库代码!B:J,9,TRUE)&amp;VLOOKUP(MID(G80,22,2),字库代码!B:J,9,TRUE)&amp;VLOOKUP(MID(G80,25,2),字库代码!B:J,9,TRUE)</f>
        <v>杀掉斯塔夫罗斯,工程师可以帮你.</v>
      </c>
    </row>
    <row r="81" spans="3:5">
      <c r="C81" t="str">
        <f>VLOOKUP(MID(C80,1,2),字库代码!B:J,9,TRUE)&amp;VLOOKUP(MID(C80,4,2),字库代码!B:J,9,TRUE)&amp;VLOOKUP(MID(C80,7,2),字库代码!B:J,9,TRUE)&amp;VLOOKUP(MID(C80,10,2),字库代码!B:J,9,TRUE)&amp;VLOOKUP(MID(C80,13,2),字库代码!B:J,9,TRUE)&amp;VLOOKUP(MID(C80,16,2),字库代码!B:J,9,TRUE)&amp;VLOOKUP(MID(C80,19,2),字库代码!B:J,9,TRUE)&amp;VLOOKUP(MID(C80,22,2),字库代码!B:J,9,TRUE)&amp;VLOOKUP(MID(C80,25,2),字库代码!B:J,9,TRUE)&amp;VLOOKUP(MID(C80,28,2),字库代码!B:J,9,TRUE)&amp;VLOOKUP(MID(C80,31,2),字库代码!B:J,9,TRUE)&amp;VLOOKUP(MID(C80,34,2),字库代码!B:J,9,TRUE)&amp;VLOOKUP(MID(C80,37,2),字库代码!B:J,9,TRUE)</f>
        <v>(反击)苏军:不能使用（空格）捕鼠器</v>
      </c>
      <c r="D81" t="s">
        <v>2486</v>
      </c>
      <c r="E81" t="s">
        <v>2487</v>
      </c>
    </row>
    <row r="82" spans="4:5">
      <c r="D82" t="s">
        <v>2488</v>
      </c>
      <c r="E82" t="s">
        <v>2489</v>
      </c>
    </row>
    <row r="83" spans="4:5">
      <c r="D83" t="s">
        <v>2490</v>
      </c>
      <c r="E83" t="s">
        <v>2491</v>
      </c>
    </row>
    <row r="84" spans="4:5">
      <c r="D84" t="s">
        <v>2492</v>
      </c>
      <c r="E84" t="s">
        <v>2493</v>
      </c>
    </row>
    <row r="85" spans="5:5">
      <c r="E85" t="s">
        <v>2494</v>
      </c>
    </row>
    <row r="86" spans="5:5">
      <c r="E86" t="s">
        <v>2361</v>
      </c>
    </row>
    <row r="87" spans="5:5">
      <c r="E87" t="s">
        <v>2495</v>
      </c>
    </row>
    <row r="89" spans="1:8">
      <c r="A89">
        <v>12</v>
      </c>
      <c r="B89" t="s">
        <v>2496</v>
      </c>
      <c r="C89" t="s">
        <v>2497</v>
      </c>
      <c r="D89" t="s">
        <v>2498</v>
      </c>
      <c r="E89" t="s">
        <v>2499</v>
      </c>
      <c r="F89" t="s">
        <v>2500</v>
      </c>
      <c r="G89" t="s">
        <v>2501</v>
      </c>
      <c r="H89" t="str">
        <f>VLOOKUP(MID(G89,1,2),字库代码!B:J,9,TRUE)&amp;VLOOKUP(MID(G89,4,2),字库代码!B:J,9,TRUE)&amp;VLOOKUP(MID(G89,7,2),字库代码!B:J,9,TRUE)&amp;VLOOKUP(MID(G89,10,2),字库代码!B:J,9,TRUE)&amp;VLOOKUP(MID(G89,13,2),字库代码!B:J,9,TRUE)&amp;VLOOKUP(MID(G89,16,2),字库代码!B:J,9,TRUE)&amp;VLOOKUP(MID(G89,19,2),字库代码!B:J,9,TRUE)&amp;VLOOKUP(MID(G89,22,2),字库代码!B:J,9,TRUE)&amp;VLOOKUP(MID(G89,25,2),字库代码!B:J,9,TRUE)</f>
        <v>行动指令:543-普罗诺夫</v>
      </c>
    </row>
    <row r="90" spans="3:8">
      <c r="C90" t="s">
        <v>2502</v>
      </c>
      <c r="D90" t="s">
        <v>2503</v>
      </c>
      <c r="E90" t="s">
        <v>2504</v>
      </c>
      <c r="F90" t="s">
        <v>2505</v>
      </c>
      <c r="G90" t="s">
        <v>2506</v>
      </c>
      <c r="H90" t="str">
        <f>VLOOKUP(MID(G90,1,2),字库代码!B:J,9,TRUE)&amp;VLOOKUP(MID(G90,4,2),字库代码!B:J,9,TRUE)&amp;VLOOKUP(MID(G90,7,2),字库代码!B:J,9,TRUE)&amp;VLOOKUP(MID(G90,10,2),字库代码!B:J,9,TRUE)&amp;VLOOKUP(MID(G90,13,2),字库代码!B:J,9,TRUE)&amp;VLOOKUP(MID(G90,16,2),字库代码!B:J,9,TRUE)&amp;VLOOKUP(MID(G90,19,2),字库代码!B:J,9,TRUE)&amp;VLOOKUP(MID(G90,22,2),字库代码!B:J,9,TRUE)&amp;VLOOKUP(MID(G90,25,2),字库代码!B:J,9,TRUE)</f>
        <v>签署:莫斯科总部</v>
      </c>
    </row>
    <row r="91" spans="3:8">
      <c r="C91" t="s">
        <v>2507</v>
      </c>
      <c r="D91" t="s">
        <v>2508</v>
      </c>
      <c r="E91" t="s">
        <v>2509</v>
      </c>
      <c r="F91" t="s">
        <v>2510</v>
      </c>
      <c r="G91" t="s">
        <v>2511</v>
      </c>
      <c r="H91" t="str">
        <f>VLOOKUP(MID(G91,1,2),字库代码!B:J,9,TRUE)&amp;VLOOKUP(MID(G91,4,2),字库代码!B:J,9,TRUE)&amp;VLOOKUP(MID(G91,7,2),字库代码!B:J,9,TRUE)&amp;VLOOKUP(MID(G91,10,2),字库代码!B:J,9,TRUE)&amp;VLOOKUP(MID(G91,13,2),字库代码!B:J,9,TRUE)&amp;VLOOKUP(MID(G91,16,2),字库代码!B:J,9,TRUE)&amp;VLOOKUP(MID(G91,19,2),字库代码!B:J,9,TRUE)&amp;VLOOKUP(MID(G91,22,2),字库代码!B:J,9,TRUE)&amp;VLOOKUP(MID(G91,25,2),字库代码!B:J,9,TRUE)</f>
        <v>指令:盟军建造了携带核弹的米格,用特斯拉坦克协助你全歼敌军</v>
      </c>
    </row>
    <row r="92" spans="3:5">
      <c r="C92" t="str">
        <f>VLOOKUP(MID(C91,1,2),字库代码!B:J,9,TRUE)&amp;VLOOKUP(MID(C91,4,2),字库代码!B:J,9,TRUE)&amp;VLOOKUP(MID(C91,7,2),字库代码!B:J,9,TRUE)&amp;VLOOKUP(MID(C91,10,2),字库代码!B:J,9,TRUE)&amp;VLOOKUP(MID(C91,13,2),字库代码!B:J,9,TRUE)&amp;VLOOKUP(MID(C91,16,2),字库代码!B:J,9,TRUE)&amp;VLOOKUP(MID(C91,19,2),字库代码!B:J,9,TRUE)&amp;VLOOKUP(MID(C91,22,2),字库代码!B:J,9,TRUE)&amp;VLOOKUP(MID(C91,25,2),字库代码!B:J,9,TRUE)&amp;VLOOKUP(MID(C91,28,2),字库代码!B:J,9,TRUE)&amp;VLOOKUP(MID(C91,31,2),字库代码!B:J,9,TRUE)&amp;VLOOKUP(MID(C91,34,2),字库代码!B:J,9,TRUE)&amp;VLOOKUP(MID(C91,37,2),字库代码!B:J,9,TRUE)</f>
        <v>(反击)苏军:不能使用（空格）特斯拉遗产</v>
      </c>
      <c r="D92" t="s">
        <v>2512</v>
      </c>
      <c r="E92" t="s">
        <v>2513</v>
      </c>
    </row>
    <row r="93" spans="4:5">
      <c r="D93" t="s">
        <v>2514</v>
      </c>
      <c r="E93" t="s">
        <v>2515</v>
      </c>
    </row>
    <row r="94" spans="4:5">
      <c r="D94" t="s">
        <v>2516</v>
      </c>
      <c r="E94" t="s">
        <v>2517</v>
      </c>
    </row>
    <row r="95" spans="4:5">
      <c r="D95" t="s">
        <v>2518</v>
      </c>
      <c r="E95" t="s">
        <v>2519</v>
      </c>
    </row>
    <row r="96" spans="5:5">
      <c r="E96" t="s">
        <v>2520</v>
      </c>
    </row>
    <row r="97" spans="5:5">
      <c r="E97" t="s">
        <v>2521</v>
      </c>
    </row>
    <row r="99" spans="1:8">
      <c r="A99">
        <v>13</v>
      </c>
      <c r="B99" t="s">
        <v>2522</v>
      </c>
      <c r="C99" t="s">
        <v>2523</v>
      </c>
      <c r="D99" t="s">
        <v>2524</v>
      </c>
      <c r="E99" t="s">
        <v>2525</v>
      </c>
      <c r="F99" t="s">
        <v>2526</v>
      </c>
      <c r="G99" t="s">
        <v>2527</v>
      </c>
      <c r="H99" t="str">
        <f>VLOOKUP(MID(G99,1,2),字库代码!B:J,9,TRUE)&amp;VLOOKUP(MID(G99,4,2),字库代码!B:J,9,TRUE)&amp;VLOOKUP(MID(G99,7,2),字库代码!B:J,9,TRUE)&amp;VLOOKUP(MID(G99,10,2),字库代码!B:J,9,TRUE)&amp;VLOOKUP(MID(G99,13,2),字库代码!B:J,9,TRUE)&amp;VLOOKUP(MID(G99,16,2),字库代码!B:J,9,TRUE)&amp;VLOOKUP(MID(G99,19,2),字库代码!B:J,9,TRUE)&amp;VLOOKUP(MID(G99,22,2),字库代码!B:J,9,TRUE)&amp;VLOOKUP(MID(G99,25,2),字库代码!B:J,9,TRUE)</f>
        <v>盟军窃取了铁幕,派遣沃尔科夫和奇佐伊摧毁盟军科技中心</v>
      </c>
    </row>
    <row r="100" spans="3:8">
      <c r="C100" t="s">
        <v>2528</v>
      </c>
      <c r="D100" t="s">
        <v>2529</v>
      </c>
      <c r="E100" t="s">
        <v>2530</v>
      </c>
      <c r="F100" t="s">
        <v>2531</v>
      </c>
      <c r="G100" t="s">
        <v>2532</v>
      </c>
      <c r="H100" t="str">
        <f>VLOOKUP(MID(G100,1,2),字库代码!B:J,9,TRUE)&amp;VLOOKUP(MID(G100,4,2),字库代码!B:J,9,TRUE)&amp;VLOOKUP(MID(G100,7,2),字库代码!B:J,9,TRUE)&amp;VLOOKUP(MID(G100,10,2),字库代码!B:J,9,TRUE)&amp;VLOOKUP(MID(G100,13,2),字库代码!B:J,9,TRUE)&amp;VLOOKUP(MID(G100,16,2),字库代码!B:J,9,TRUE)&amp;VLOOKUP(MID(G100,19,2),字库代码!B:J,9,TRUE)&amp;VLOOKUP(MID(G100,22,2),字库代码!B:J,9,TRUE)&amp;VLOOKUP(MID(G100,25,2),字库代码!B:J,9,TRUE)</f>
        <v>然后坦克就可以摧毁盟军加工厂了</v>
      </c>
    </row>
    <row r="101" spans="3:5">
      <c r="C101" t="s">
        <v>2533</v>
      </c>
      <c r="D101" t="s">
        <v>2534</v>
      </c>
      <c r="E101" t="s">
        <v>2535</v>
      </c>
    </row>
    <row r="102" spans="3:5">
      <c r="C102" t="str">
        <f>VLOOKUP(MID(C101,1,2),字库代码!B:J,9,TRUE)&amp;VLOOKUP(MID(C101,4,2),字库代码!B:J,9,TRUE)&amp;VLOOKUP(MID(C101,7,2),字库代码!B:J,9,TRUE)&amp;VLOOKUP(MID(C101,10,2),字库代码!B:J,9,TRUE)&amp;VLOOKUP(MID(C101,13,2),字库代码!B:J,9,TRUE)&amp;VLOOKUP(MID(C101,16,2),字库代码!B:J,9,TRUE)&amp;VLOOKUP(MID(C101,19,2),字库代码!B:J,9,TRUE)&amp;VLOOKUP(MID(C101,22,2),字库代码!B:J,9,TRUE)&amp;VLOOKUP(MID(C101,25,2),字库代码!B:J,9,TRUE)&amp;VLOOKUP(MID(C101,28,2),字库代码!B:J,9,TRUE)&amp;VLOOKUP(MID(C101,31,2),字库代码!B:J,9,TRUE)&amp;VLOOKUP(MID(C101,34,2),字库代码!B:J,9,TRUE)&amp;VLOOKUP(MID(C101,37,2),字库代码!B:J,9,TRUE)</f>
        <v>(反击)苏军:不能使用（空格）沃尔科夫和奇佐伊</v>
      </c>
      <c r="D102" t="s">
        <v>2536</v>
      </c>
      <c r="E102" t="s">
        <v>2537</v>
      </c>
    </row>
    <row r="103" spans="4:5">
      <c r="D103" t="s">
        <v>2538</v>
      </c>
      <c r="E103" t="s">
        <v>2539</v>
      </c>
    </row>
    <row r="104" spans="4:5">
      <c r="D104" t="s">
        <v>2540</v>
      </c>
      <c r="E104" t="s">
        <v>2541</v>
      </c>
    </row>
    <row r="105" spans="4:5">
      <c r="D105" t="s">
        <v>2542</v>
      </c>
      <c r="E105" t="s">
        <v>2543</v>
      </c>
    </row>
    <row r="106" spans="5:5">
      <c r="E106" t="s">
        <v>2544</v>
      </c>
    </row>
    <row r="107" spans="5:5">
      <c r="E107" t="s">
        <v>2545</v>
      </c>
    </row>
    <row r="109" spans="1:8">
      <c r="A109">
        <v>14</v>
      </c>
      <c r="B109" t="s">
        <v>2546</v>
      </c>
      <c r="C109" t="s">
        <v>2547</v>
      </c>
      <c r="D109" t="s">
        <v>2548</v>
      </c>
      <c r="E109" t="s">
        <v>2549</v>
      </c>
      <c r="F109" t="s">
        <v>2550</v>
      </c>
      <c r="G109" t="s">
        <v>2551</v>
      </c>
      <c r="H109" t="str">
        <f>VLOOKUP(MID(G109,1,2),字库代码!B:J,9,TRUE)&amp;VLOOKUP(MID(G109,4,2),字库代码!B:J,9,TRUE)&amp;VLOOKUP(MID(G109,7,2),字库代码!B:J,9,TRUE)&amp;VLOOKUP(MID(G109,10,2),字库代码!B:J,9,TRUE)&amp;VLOOKUP(MID(G109,13,2),字库代码!B:J,9,TRUE)&amp;VLOOKUP(MID(G109,16,2),字库代码!B:J,9,TRUE)&amp;VLOOKUP(MID(G109,19,2),字库代码!B:J,9,TRUE)&amp;VLOOKUP(MID(G109,22,2),字库代码!B:J,9,TRUE)&amp;VLOOKUP(MID(G109,25,2),字库代码!B:J,9,TRUE)</f>
        <v>护送车队到达山顶.</v>
      </c>
    </row>
    <row r="110" spans="3:8">
      <c r="C110" t="s">
        <v>2552</v>
      </c>
      <c r="D110" t="s">
        <v>2553</v>
      </c>
      <c r="E110" t="s">
        <v>2554</v>
      </c>
      <c r="G110" t="s">
        <v>2555</v>
      </c>
      <c r="H110" t="str">
        <f>VLOOKUP(MID(G110,1,2),字库代码!B:J,9,TRUE)&amp;VLOOKUP(MID(G110,4,2),字库代码!B:J,9,TRUE)&amp;VLOOKUP(MID(G110,7,2),字库代码!B:J,9,TRUE)&amp;VLOOKUP(MID(G110,10,2),字库代码!B:J,9,TRUE)&amp;VLOOKUP(MID(G110,13,2),字库代码!B:J,9,TRUE)&amp;VLOOKUP(MID(G110,16,2),字库代码!B:J,9,TRUE)&amp;VLOOKUP(MID(G110,19,2),字库代码!B:J,9,TRUE)&amp;VLOOKUP(MID(G110,22,2),字库代码!B:J,9,TRUE)&amp;VLOOKUP(MID(G110,25,2),字库代码!B:J,9,TRUE)&amp;VLOOKUP(MID(G110,28,2),字库代码!B:J,9,TRUE)&amp;VLOOKUP(MID(G110,31,2),字库代码!B:J,9,TRUE)&amp;VLOOKUP(MID(G110,34,2),字库代码!B:J,9,TRUE)</f>
        <v>严寒让步兵只能坚持20分钟,坦克只能坚持60分钟.</v>
      </c>
    </row>
    <row r="111" spans="3:5">
      <c r="C111" t="s">
        <v>2556</v>
      </c>
      <c r="D111" t="s">
        <v>2557</v>
      </c>
      <c r="E111" t="s">
        <v>2558</v>
      </c>
    </row>
    <row r="112" spans="3:5">
      <c r="C112" t="str">
        <f>VLOOKUP(MID(C111,1,2),字库代码!B:J,9,TRUE)&amp;VLOOKUP(MID(C111,4,2),字库代码!B:J,9,TRUE)&amp;VLOOKUP(MID(C111,7,2),字库代码!B:J,9,TRUE)&amp;VLOOKUP(MID(C111,10,2),字库代码!B:J,9,TRUE)&amp;VLOOKUP(MID(C111,13,2),字库代码!B:J,9,TRUE)&amp;VLOOKUP(MID(C111,16,2),字库代码!B:J,9,TRUE)&amp;VLOOKUP(MID(C111,19,2),字库代码!B:J,9,TRUE)&amp;VLOOKUP(MID(C111,22,2),字库代码!B:J,9,TRUE)&amp;VLOOKUP(MID(C111,25,2),字库代码!B:J,9,TRUE)&amp;VLOOKUP(MID(C111,28,2),字库代码!B:J,9,TRUE)&amp;VLOOKUP(MID(C111,31,2),字库代码!B:J,9,TRUE)&amp;VLOOKUP(MID(C111,34,2),字库代码!B:J,9,TRUE)&amp;VLOOKUP(MID(C111,37,2),字库代码!B:J,9,TRUE)</f>
        <v>(反击)苏军:不能使用（空格）零度世界</v>
      </c>
      <c r="D112" t="s">
        <v>2559</v>
      </c>
      <c r="E112" t="s">
        <v>2560</v>
      </c>
    </row>
    <row r="113" spans="4:5">
      <c r="D113" t="s">
        <v>2561</v>
      </c>
      <c r="E113" t="s">
        <v>2562</v>
      </c>
    </row>
    <row r="114" spans="4:5">
      <c r="D114" t="s">
        <v>2563</v>
      </c>
      <c r="E114" t="s">
        <v>2564</v>
      </c>
    </row>
    <row r="115" spans="4:5">
      <c r="D115" t="s">
        <v>2565</v>
      </c>
      <c r="E115" t="s">
        <v>2566</v>
      </c>
    </row>
    <row r="116" spans="5:5">
      <c r="E116" t="s">
        <v>2567</v>
      </c>
    </row>
    <row r="118" spans="1:8">
      <c r="A118">
        <v>15</v>
      </c>
      <c r="B118" t="s">
        <v>2568</v>
      </c>
      <c r="C118" t="s">
        <v>2569</v>
      </c>
      <c r="D118" t="s">
        <v>2570</v>
      </c>
      <c r="E118" t="s">
        <v>2571</v>
      </c>
      <c r="F118" t="s">
        <v>2572</v>
      </c>
      <c r="G118" t="s">
        <v>2573</v>
      </c>
      <c r="H118" t="str">
        <f>VLOOKUP(MID(G118,1,2),字库代码!B:J,9,TRUE)&amp;VLOOKUP(MID(G118,4,2),字库代码!B:J,9,TRUE)&amp;VLOOKUP(MID(G118,7,2),字库代码!B:J,9,TRUE)&amp;VLOOKUP(MID(G118,10,2),字库代码!B:J,9,TRUE)&amp;VLOOKUP(MID(G118,13,2),字库代码!B:J,9,TRUE)&amp;VLOOKUP(MID(G118,16,2),字库代码!B:J,9,TRUE)&amp;VLOOKUP(MID(G118,19,2),字库代码!B:J,9,TRUE)&amp;VLOOKUP(MID(G118,22,2),字库代码!B:J,9,TRUE)&amp;VLOOKUP(MID(G118,25,2),字库代码!B:J,9,TRUE)</f>
        <v>接收:第七战区指挥官</v>
      </c>
    </row>
    <row r="119" spans="3:8">
      <c r="C119" t="s">
        <v>2574</v>
      </c>
      <c r="D119" t="s">
        <v>2575</v>
      </c>
      <c r="E119" t="s">
        <v>2576</v>
      </c>
      <c r="F119" t="s">
        <v>2577</v>
      </c>
      <c r="G119" t="s">
        <v>2578</v>
      </c>
      <c r="H119" t="str">
        <f>VLOOKUP(MID(G119,1,2),字库代码!B:J,9,TRUE)&amp;VLOOKUP(MID(G119,4,2),字库代码!B:J,9,TRUE)&amp;VLOOKUP(MID(G119,7,2),字库代码!B:J,9,TRUE)&amp;VLOOKUP(MID(G119,10,2),字库代码!B:J,9,TRUE)&amp;VLOOKUP(MID(G119,13,2),字库代码!B:J,9,TRUE)&amp;VLOOKUP(MID(G119,16,2),字库代码!B:J,9,TRUE)&amp;VLOOKUP(MID(G119,19,2),字库代码!B:J,9,TRUE)&amp;VLOOKUP(MID(G119,22,2),字库代码!B:J,9,TRUE)&amp;VLOOKUP(MID(G119,25,2),字库代码!B:J,9,TRUE)</f>
        <v>发送:苏军总部</v>
      </c>
    </row>
    <row r="120" spans="3:8">
      <c r="C120" t="s">
        <v>2579</v>
      </c>
      <c r="D120" t="s">
        <v>2580</v>
      </c>
      <c r="E120" t="s">
        <v>2581</v>
      </c>
      <c r="F120" t="s">
        <v>2582</v>
      </c>
      <c r="G120" t="s">
        <v>2583</v>
      </c>
      <c r="H120" t="str">
        <f>VLOOKUP(MID(G120,1,2),字库代码!B:J,9,TRUE)&amp;VLOOKUP(MID(G120,4,2),字库代码!B:J,9,TRUE)&amp;VLOOKUP(MID(G120,7,2),字库代码!B:J,9,TRUE)&amp;VLOOKUP(MID(G120,10,2),字库代码!B:J,9,TRUE)&amp;VLOOKUP(MID(G120,13,2),字库代码!B:J,9,TRUE)&amp;VLOOKUP(MID(G120,16,2),字库代码!B:J,9,TRUE)&amp;VLOOKUP(MID(G120,19,2),字库代码!B:J,9,TRUE)&amp;VLOOKUP(MID(G120,22,2),字库代码!B:J,9,TRUE)&amp;VLOOKUP(MID(G120,25,2),字库代码!B:J,9,TRUE)</f>
        <v>优先权不能使用（空格）1</v>
      </c>
    </row>
    <row r="121" spans="3:8">
      <c r="C121" t="str">
        <f>VLOOKUP(MID(C120,1,2),字库代码!B:J,9,TRUE)&amp;VLOOKUP(MID(C120,4,2),字库代码!B:J,9,TRUE)&amp;VLOOKUP(MID(C120,7,2),字库代码!B:J,9,TRUE)&amp;VLOOKUP(MID(C120,10,2),字库代码!B:J,9,TRUE)&amp;VLOOKUP(MID(C120,13,2),字库代码!B:J,9,TRUE)&amp;VLOOKUP(MID(C120,16,2),字库代码!B:J,9,TRUE)&amp;VLOOKUP(MID(C120,19,2),字库代码!B:J,9,TRUE)&amp;VLOOKUP(MID(C120,22,2),字库代码!B:J,9,TRUE)&amp;VLOOKUP(MID(C120,25,2),字库代码!B:J,9,TRUE)&amp;VLOOKUP(MID(C120,28,2),字库代码!B:J,9,TRUE)&amp;VLOOKUP(MID(C120,31,2),字库代码!B:J,9,TRUE)&amp;VLOOKUP(MID(C120,34,2),字库代码!B:J,9,TRUE)&amp;VLOOKUP(MID(C120,37,2),字库代码!B:J,9,TRUE)</f>
        <v>(反击)苏军:不能使用（空格）悖论方程</v>
      </c>
      <c r="D121" t="s">
        <v>2584</v>
      </c>
      <c r="E121" t="s">
        <v>2585</v>
      </c>
      <c r="F121" t="s">
        <v>2586</v>
      </c>
      <c r="G121" t="s">
        <v>2587</v>
      </c>
      <c r="H121" t="str">
        <f>VLOOKUP(MID(G121,1,2),字库代码!B:J,9,TRUE)&amp;VLOOKUP(MID(G121,4,2),字库代码!B:J,9,TRUE)&amp;VLOOKUP(MID(G121,7,2),字库代码!B:J,9,TRUE)&amp;VLOOKUP(MID(G121,10,2),字库代码!B:J,9,TRUE)&amp;VLOOKUP(MID(G121,13,2),字库代码!B:J,9,TRUE)&amp;VLOOKUP(MID(G121,16,2),字库代码!B:J,9,TRUE)&amp;VLOOKUP(MID(G121,19,2),字库代码!B:J,9,TRUE)&amp;VLOOKUP(MID(G121,22,2),字库代码!B:J,9,TRUE)&amp;VLOOKUP(MID(G121,25,2),字库代码!B:J,9,TRUE)</f>
        <v>侦察队发来一条受到干扰的信息:</v>
      </c>
    </row>
    <row r="122" spans="4:8">
      <c r="D122" t="s">
        <v>2588</v>
      </c>
      <c r="E122" t="s">
        <v>2589</v>
      </c>
      <c r="F122" t="s">
        <v>2590</v>
      </c>
      <c r="G122" t="s">
        <v>2591</v>
      </c>
      <c r="H122" t="str">
        <f>VLOOKUP(MID(G122,1,2),字库代码!B:J,9,TRUE)&amp;VLOOKUP(MID(G122,4,2),字库代码!B:J,9,TRUE)&amp;VLOOKUP(MID(G122,7,2),字库代码!B:J,9,TRUE)&amp;VLOOKUP(MID(G122,10,2),字库代码!B:J,9,TRUE)&amp;VLOOKUP(MID(G122,13,2),字库代码!B:J,9,TRUE)&amp;VLOOKUP(MID(G122,16,2),字库代码!B:J,9,TRUE)&amp;VLOOKUP(MID(G122,19,2),字库代码!B:J,9,TRUE)&amp;VLOOKUP(MID(G122,22,2),字库代码!B:J,9,TRUE)&amp;VLOOKUP(MID(G122,25,2),字库代码!B:J,9,TRUE)</f>
        <v>信息传送开始:</v>
      </c>
    </row>
    <row r="123" spans="4:8">
      <c r="D123" t="s">
        <v>2592</v>
      </c>
      <c r="E123" t="s">
        <v>2593</v>
      </c>
      <c r="F123" t="s">
        <v>2594</v>
      </c>
      <c r="G123" t="s">
        <v>2595</v>
      </c>
      <c r="H123" t="str">
        <f>VLOOKUP(MID(G123,1,2),字库代码!B:J,9,TRUE)&amp;VLOOKUP(MID(G123,4,2),字库代码!B:J,9,TRUE)&amp;VLOOKUP(MID(G123,7,2),字库代码!B:J,9,TRUE)&amp;VLOOKUP(MID(G123,10,2),字库代码!B:J,9,TRUE)&amp;VLOOKUP(MID(G123,13,2),字库代码!B:J,9,TRUE)&amp;VLOOKUP(MID(G123,16,2),字库代码!B:J,9,TRUE)&amp;VLOOKUP(MID(G123,19,2),字库代码!B:J,9,TRUE)&amp;VLOOKUP(MID(G123,22,2),字库代码!B:J,9,TRUE)&amp;VLOOKUP(MID(G123,25,2),字库代码!B:J,9,TRUE)</f>
        <v>.基地.控制.超时空.</v>
      </c>
    </row>
    <row r="124" spans="4:8">
      <c r="D124" t="s">
        <v>2596</v>
      </c>
      <c r="E124" t="s">
        <v>2597</v>
      </c>
      <c r="F124" t="s">
        <v>2598</v>
      </c>
      <c r="G124" t="s">
        <v>2599</v>
      </c>
      <c r="H124" t="str">
        <f>VLOOKUP(MID(G124,1,2),字库代码!B:J,9,TRUE)&amp;VLOOKUP(MID(G124,4,2),字库代码!B:J,9,TRUE)&amp;VLOOKUP(MID(G124,7,2),字库代码!B:J,9,TRUE)&amp;VLOOKUP(MID(G124,10,2),字库代码!B:J,9,TRUE)&amp;VLOOKUP(MID(G124,13,2),字库代码!B:J,9,TRUE)&amp;VLOOKUP(MID(G124,16,2),字库代码!B:J,9,TRUE)&amp;VLOOKUP(MID(G124,19,2),字库代码!B:J,9,TRUE)&amp;VLOOKUP(MID(G124,22,2),字库代码!B:J,9,TRUE)&amp;VLOOKUP(MID(G124,25,2),字库代码!B:J,9,TRUE)</f>
        <v>信息传送断开:</v>
      </c>
    </row>
    <row r="125" spans="5:8">
      <c r="E125" t="s">
        <v>2600</v>
      </c>
      <c r="F125" t="s">
        <v>2601</v>
      </c>
      <c r="G125" t="s">
        <v>2602</v>
      </c>
      <c r="H125" t="str">
        <f>VLOOKUP(MID(G125,1,2),字库代码!B:J,9,TRUE)&amp;VLOOKUP(MID(G125,4,2),字库代码!B:J,9,TRUE)&amp;VLOOKUP(MID(G125,7,2),字库代码!B:J,9,TRUE)&amp;VLOOKUP(MID(G125,10,2),字库代码!B:J,9,TRUE)&amp;VLOOKUP(MID(G125,13,2),字库代码!B:J,9,TRUE)&amp;VLOOKUP(MID(G125,16,2),字库代码!B:J,9,TRUE)&amp;VLOOKUP(MID(G125,19,2),字库代码!B:J,9,TRUE)&amp;VLOOKUP(MID(G125,22,2),字库代码!B:J,9,TRUE)&amp;VLOOKUP(MID(G125,25,2),字库代码!B:J,9,TRUE)</f>
        <v>前去调查,如果发现超时空传送仪,占领他.</v>
      </c>
    </row>
    <row r="126" spans="5:5">
      <c r="E126" t="s">
        <v>2603</v>
      </c>
    </row>
    <row r="127" spans="5:5">
      <c r="E127" t="s">
        <v>2604</v>
      </c>
    </row>
    <row r="128" spans="5:5">
      <c r="E128" t="s">
        <v>2605</v>
      </c>
    </row>
    <row r="129" spans="5:5">
      <c r="E129" t="s">
        <v>2606</v>
      </c>
    </row>
    <row r="130" spans="5:5">
      <c r="E130" t="s">
        <v>2607</v>
      </c>
    </row>
    <row r="132" spans="1:8">
      <c r="A132">
        <v>16</v>
      </c>
      <c r="B132" t="s">
        <v>2608</v>
      </c>
      <c r="C132" t="s">
        <v>2609</v>
      </c>
      <c r="D132" t="s">
        <v>2610</v>
      </c>
      <c r="E132" t="s">
        <v>2611</v>
      </c>
      <c r="F132" t="s">
        <v>2612</v>
      </c>
      <c r="G132" t="s">
        <v>2613</v>
      </c>
      <c r="H132" t="str">
        <f>VLOOKUP(MID(G132,1,2),字库代码!B:J,9,TRUE)&amp;VLOOKUP(MID(G132,4,2),字库代码!B:J,9,TRUE)&amp;VLOOKUP(MID(G132,7,2),字库代码!B:J,9,TRUE)&amp;VLOOKUP(MID(G132,10,2),字库代码!B:J,9,TRUE)&amp;VLOOKUP(MID(G132,13,2),字库代码!B:J,9,TRUE)&amp;VLOOKUP(MID(G132,16,2),字库代码!B:J,9,TRUE)&amp;VLOOKUP(MID(G132,19,2),字库代码!B:J,9,TRUE)&amp;VLOOKUP(MID(G132,22,2),字库代码!B:J,9,TRUE)&amp;VLOOKUP(MID(G132,25,2),字库代码!B:J,9,TRUE)&amp;VLOOKUP(MID(G132,28,2),字库代码!B:J,9,TRUE)&amp;VLOOKUP(MID(G132,31,2),字库代码!B:J,9,TRUE)&amp;VLOOKUP(MID(G132,34,2),字库代码!B:J,9,TRUE)&amp;VLOOKUP(MID(G132,37,2),字库代码!B:J,9,TRUE)</f>
        <v>盟军正在测试"云爆弹",占领中继站将获得投放坐标.</v>
      </c>
    </row>
    <row r="133" spans="3:8">
      <c r="C133" t="s">
        <v>2614</v>
      </c>
      <c r="D133" t="s">
        <v>2615</v>
      </c>
      <c r="E133" t="s">
        <v>2616</v>
      </c>
      <c r="F133" t="s">
        <v>1365</v>
      </c>
      <c r="G133" t="s">
        <v>2617</v>
      </c>
      <c r="H133" t="str">
        <f>VLOOKUP(MID(G133,1,2),字库代码!B:J,9,TRUE)&amp;VLOOKUP(MID(G133,4,2),字库代码!B:J,9,TRUE)&amp;VLOOKUP(MID(G133,7,2),字库代码!B:J,9,TRUE)&amp;VLOOKUP(MID(G133,10,2),字库代码!B:J,9,TRUE)&amp;VLOOKUP(MID(G133,13,2),字库代码!B:J,9,TRUE)&amp;VLOOKUP(MID(G133,16,2),字库代码!B:J,9,TRUE)&amp;VLOOKUP(MID(G133,19,2),字库代码!B:J,9,TRUE)&amp;VLOOKUP(MID(G133,22,2),字库代码!B:J,9,TRUE)&amp;VLOOKUP(MID(G133,25,2),字库代码!B:J,9,TRUE)</f>
        <v>全歼敌军.</v>
      </c>
    </row>
    <row r="134" spans="3:5">
      <c r="C134" t="s">
        <v>2618</v>
      </c>
      <c r="D134" t="s">
        <v>2619</v>
      </c>
      <c r="E134" t="s">
        <v>2620</v>
      </c>
    </row>
    <row r="135" spans="3:5">
      <c r="C135" t="str">
        <f>VLOOKUP(MID(C134,1,2),字库代码!B:J,9,TRUE)&amp;VLOOKUP(MID(C134,4,2),字库代码!B:J,9,TRUE)&amp;VLOOKUP(MID(C134,7,2),字库代码!B:J,9,TRUE)&amp;VLOOKUP(MID(C134,10,2),字库代码!B:J,9,TRUE)&amp;VLOOKUP(MID(C134,13,2),字库代码!B:J,9,TRUE)&amp;VLOOKUP(MID(C134,16,2),字库代码!B:J,9,TRUE)&amp;VLOOKUP(MID(C134,19,2),字库代码!B:J,9,TRUE)&amp;VLOOKUP(MID(C134,22,2),字库代码!B:J,9,TRUE)&amp;VLOOKUP(MID(C134,25,2),字库代码!B:J,9,TRUE)&amp;VLOOKUP(MID(C134,28,2),字库代码!B:J,9,TRUE)&amp;VLOOKUP(MID(C134,31,2),字库代码!B:J,9,TRUE)&amp;VLOOKUP(MID(C134,34,2),字库代码!B:J,9,TRUE)&amp;VLOOKUP(MID(C134,37,2),字库代码!B:J,9,TRUE)</f>
        <v>(反击)苏军:不能使用（空格）核武扩张</v>
      </c>
      <c r="D135" t="s">
        <v>2621</v>
      </c>
      <c r="E135" t="s">
        <v>2622</v>
      </c>
    </row>
    <row r="136" spans="4:5">
      <c r="D136" t="s">
        <v>2623</v>
      </c>
      <c r="E136" t="s">
        <v>2624</v>
      </c>
    </row>
    <row r="137" spans="4:5">
      <c r="D137" t="s">
        <v>2625</v>
      </c>
      <c r="E137" t="s">
        <v>2626</v>
      </c>
    </row>
    <row r="138" spans="4:5">
      <c r="D138" t="s">
        <v>2627</v>
      </c>
      <c r="E138" t="s">
        <v>2628</v>
      </c>
    </row>
    <row r="139" spans="5:5">
      <c r="E139" t="s">
        <v>2629</v>
      </c>
    </row>
    <row r="140" spans="5:5">
      <c r="E140" t="s">
        <v>2630</v>
      </c>
    </row>
    <row r="142" spans="1:8">
      <c r="A142" s="26"/>
      <c r="B142" s="26" t="s">
        <v>1707</v>
      </c>
      <c r="C142" s="26" t="s">
        <v>2631</v>
      </c>
      <c r="D142" s="26" t="s">
        <v>2632</v>
      </c>
      <c r="E142" s="26" t="s">
        <v>2633</v>
      </c>
      <c r="F142" s="26" t="s">
        <v>2634</v>
      </c>
      <c r="G142" s="26" t="s">
        <v>2635</v>
      </c>
      <c r="H142" s="26" t="str">
        <f>VLOOKUP(MID(G142,1,2),字库代码!B:L,10,TRUE)&amp;VLOOKUP(MID(G142,4,2),字库代码!B:L,10,TRUE)&amp;VLOOKUP(MID(G142,7,2),字库代码!B:L,10,TRUE)&amp;VLOOKUP(MID(G142,10,2),字库代码!B:L,10,TRUE)&amp;VLOOKUP(MID(G142,13,2),字库代码!B:L,10,TRUE)&amp;VLOOKUP(MID(G142,16,2),字库代码!B:L,10,TRUE)&amp;VLOOKUP(MID(G142,19,2),字库代码!B:L,10,TRUE)&amp;VLOOKUP(MID(G142,22,2),字库代码!B:L,10,TRUE)&amp;VLOOKUP(MID(G142,25,2),字库代码!B:L,10,TRUE)</f>
        <v>接收:A9战区指挥官</v>
      </c>
    </row>
    <row r="143" spans="1:8">
      <c r="A143" s="26"/>
      <c r="B143" s="26"/>
      <c r="C143" s="26" t="s">
        <v>2636</v>
      </c>
      <c r="D143" s="26" t="s">
        <v>2637</v>
      </c>
      <c r="E143" s="26" t="s">
        <v>2638</v>
      </c>
      <c r="F143" s="26" t="s">
        <v>2639</v>
      </c>
      <c r="G143" s="26" t="s">
        <v>2640</v>
      </c>
      <c r="H143" s="26" t="str">
        <f>VLOOKUP(MID(G143,1,2),字库代码!B:L,10,TRUE)&amp;VLOOKUP(MID(G143,4,2),字库代码!B:L,10,TRUE)&amp;VLOOKUP(MID(G143,7,2),字库代码!B:L,10,TRUE)&amp;VLOOKUP(MID(G143,10,2),字库代码!B:L,10,TRUE)&amp;VLOOKUP(MID(G143,13,2),字库代码!B:L,10,TRUE)&amp;VLOOKUP(MID(G143,16,2),字库代码!B:L,10,TRUE)&amp;VLOOKUP(MID(G143,19,2),字库代码!B:L,10,TRUE)&amp;VLOOKUP(MID(G143,22,2),字库代码!B:L,10,TRUE)&amp;VLOOKUP(MID(G143,25,2),字库代码!B:L,10,TRUE)</f>
        <v>转发:谭雅隐蔽点</v>
      </c>
    </row>
    <row r="144" spans="1:8">
      <c r="A144" s="26"/>
      <c r="B144" s="26"/>
      <c r="C144" s="26" t="s">
        <v>2641</v>
      </c>
      <c r="D144" s="26" t="s">
        <v>2642</v>
      </c>
      <c r="E144" s="26" t="s">
        <v>2643</v>
      </c>
      <c r="F144" s="26" t="s">
        <v>2644</v>
      </c>
      <c r="G144" s="26" t="s">
        <v>2645</v>
      </c>
      <c r="H144" s="26" t="str">
        <f>VLOOKUP(MID(G144,1,2),字库代码!B:L,10,TRUE)&amp;VLOOKUP(MID(G144,4,2),字库代码!B:L,10,TRUE)&amp;VLOOKUP(MID(G144,7,2),字库代码!B:L,10,TRUE)&amp;VLOOKUP(MID(G144,10,2),字库代码!B:L,10,TRUE)&amp;VLOOKUP(MID(G144,13,2),字库代码!B:L,10,TRUE)&amp;VLOOKUP(MID(G144,16,2),字库代码!B:L,10,TRUE)&amp;VLOOKUP(MID(G144,19,2),字库代码!B:L,10,TRUE)&amp;VLOOKUP(MID(G144,22,2),字库代码!B:L,10,TRUE)&amp;VLOOKUP(MID(G144,25,2),字库代码!B:L,10,TRUE)</f>
        <v>苏军发现了我们的破坏行动,谭雅身处险境.</v>
      </c>
    </row>
    <row r="145" spans="1:8">
      <c r="A145" s="26"/>
      <c r="B145" s="26"/>
      <c r="C145" s="26" t="str">
        <f>VLOOKUP(MID(C144,1,2),字库代码!B:L,10,TRUE)&amp;VLOOKUP(MID(C144,4,2),字库代码!B:L,10,TRUE)&amp;VLOOKUP(MID(C144,7,2),字库代码!B:L,10,TRUE)&amp;VLOOKUP(MID(C144,10,2),字库代码!B:L,10,TRUE)&amp;VLOOKUP(MID(C144,13,2),字库代码!B:L,10,TRUE)&amp;VLOOKUP(MID(C144,16,2),字库代码!B:L,10,TRUE)&amp;VLOOKUP(MID(C144,19,2),字库代码!B:L,10,TRUE)&amp;VLOOKUP(MID(C144,22,2),字库代码!B:L,10,TRUE)</f>
        <v>(余生)盟军: 被抓现行</v>
      </c>
      <c r="D145" s="26" t="s">
        <v>2646</v>
      </c>
      <c r="E145" s="26" t="s">
        <v>2647</v>
      </c>
      <c r="F145" s="26" t="s">
        <v>2648</v>
      </c>
      <c r="G145" s="26" t="s">
        <v>2649</v>
      </c>
      <c r="H145" s="26" t="str">
        <f>VLOOKUP(MID(G145,1,2),字库代码!B:L,10,TRUE)&amp;VLOOKUP(MID(G145,4,2),字库代码!B:L,10,TRUE)&amp;VLOOKUP(MID(G145,7,2),字库代码!B:L,10,TRUE)&amp;VLOOKUP(MID(G145,10,2),字库代码!B:L,10,TRUE)&amp;VLOOKUP(MID(G145,13,2),字库代码!B:L,10,TRUE)&amp;VLOOKUP(MID(G145,16,2),字库代码!B:L,10,TRUE)&amp;VLOOKUP(MID(G145,19,2),字库代码!B:L,10,TRUE)&amp;VLOOKUP(MID(G145,22,2),字库代码!B:L,10,TRUE)&amp;VLOOKUP(MID(G145,25,2),字库代码!B:L,10,TRUE)</f>
        <v>增援随时抵达,当地也会协助.</v>
      </c>
    </row>
    <row r="146" spans="1:8">
      <c r="A146" s="26"/>
      <c r="B146" s="26"/>
      <c r="C146" s="26"/>
      <c r="D146" s="26" t="s">
        <v>2650</v>
      </c>
      <c r="E146" s="26" t="s">
        <v>2651</v>
      </c>
      <c r="F146" s="26" t="s">
        <v>2652</v>
      </c>
      <c r="G146" s="26" t="s">
        <v>2653</v>
      </c>
      <c r="H146" s="26" t="str">
        <f>VLOOKUP(MID(G146,1,2),字库代码!B:L,10,TRUE)&amp;VLOOKUP(MID(G146,4,2),字库代码!B:L,10,TRUE)&amp;VLOOKUP(MID(G146,7,2),字库代码!B:L,10,TRUE)&amp;VLOOKUP(MID(G146,10,2),字库代码!B:L,10,TRUE)&amp;VLOOKUP(MID(G146,13,2),字库代码!B:L,10,TRUE)&amp;VLOOKUP(MID(G146,16,2),字库代码!B:L,10,TRUE)&amp;VLOOKUP(MID(G146,19,2),字库代码!B:L,10,TRUE)&amp;VLOOKUP(MID(G146,22,2),字库代码!B:L,10,TRUE)&amp;VLOOKUP(MID(G146,25,2),字库代码!B:L,10,TRUE)</f>
        <v>摧毁苏军科技中心,让谭雅胜利凯旋.</v>
      </c>
    </row>
    <row r="147" spans="1:8">
      <c r="A147" s="26"/>
      <c r="B147" s="26"/>
      <c r="C147" s="26"/>
      <c r="D147" s="26" t="s">
        <v>2654</v>
      </c>
      <c r="E147" s="26" t="s">
        <v>2655</v>
      </c>
      <c r="F147" s="26"/>
      <c r="G147" s="26"/>
      <c r="H147" s="26"/>
    </row>
    <row r="148" spans="1:8">
      <c r="A148" s="26"/>
      <c r="B148" s="26"/>
      <c r="C148" s="26"/>
      <c r="D148" s="26"/>
      <c r="E148" s="26" t="s">
        <v>2656</v>
      </c>
      <c r="F148" s="26"/>
      <c r="G148" s="26"/>
      <c r="H148" s="26"/>
    </row>
    <row r="149" spans="1:8">
      <c r="A149" s="26"/>
      <c r="B149" s="26"/>
      <c r="C149" s="26"/>
      <c r="D149" s="26"/>
      <c r="E149" s="26" t="s">
        <v>2657</v>
      </c>
      <c r="F149" s="26"/>
      <c r="G149" s="26"/>
      <c r="H149" s="26"/>
    </row>
    <row r="150" spans="1:8">
      <c r="A150" s="26"/>
      <c r="B150" s="26"/>
      <c r="C150" s="26"/>
      <c r="D150" s="26"/>
      <c r="E150" s="26"/>
      <c r="F150" s="26"/>
      <c r="G150" s="26"/>
      <c r="H150" s="26"/>
    </row>
    <row r="151" spans="1:8">
      <c r="A151" s="26"/>
      <c r="B151" s="26" t="s">
        <v>1714</v>
      </c>
      <c r="C151" s="26" t="s">
        <v>2658</v>
      </c>
      <c r="D151" s="26" t="s">
        <v>2659</v>
      </c>
      <c r="E151" s="26" t="s">
        <v>2660</v>
      </c>
      <c r="F151" s="26" t="s">
        <v>2661</v>
      </c>
      <c r="G151" s="26" t="s">
        <v>2662</v>
      </c>
      <c r="H151" s="26" t="str">
        <f>VLOOKUP(MID(G151,1,2),字库代码!B:L,10,TRUE)&amp;VLOOKUP(MID(G151,4,2),字库代码!B:L,10,TRUE)&amp;VLOOKUP(MID(G151,7,2),字库代码!B:L,10,TRUE)&amp;VLOOKUP(MID(G151,10,2),字库代码!B:L,10,TRUE)&amp;VLOOKUP(MID(G151,13,2),字库代码!B:L,10,TRUE)&amp;VLOOKUP(MID(G151,16,2),字库代码!B:L,10,TRUE)&amp;VLOOKUP(MID(G151,19,2),字库代码!B:L,10,TRUE)&amp;VLOOKUP(MID(G151,22,2),字库代码!B:L,10,TRUE)&amp;VLOOKUP(MID(G151,25,2),字库代码!B:L,10,TRUE)</f>
        <v>形势危急!苏军占领了一处研究基地.</v>
      </c>
    </row>
    <row r="152" spans="1:8">
      <c r="A152" s="26"/>
      <c r="B152" s="26"/>
      <c r="C152" s="26" t="s">
        <v>2663</v>
      </c>
      <c r="D152" s="26" t="s">
        <v>2664</v>
      </c>
      <c r="E152" s="26" t="s">
        <v>2665</v>
      </c>
      <c r="F152" s="26" t="s">
        <v>2666</v>
      </c>
      <c r="G152" s="26" t="s">
        <v>2667</v>
      </c>
      <c r="H152" s="26" t="str">
        <f>VLOOKUP(MID(G152,1,2),字库代码!B:L,10,TRUE)&amp;VLOOKUP(MID(G152,4,2),字库代码!B:L,10,TRUE)&amp;VLOOKUP(MID(G152,7,2),字库代码!B:L,10,TRUE)&amp;VLOOKUP(MID(G152,10,2),字库代码!B:L,10,TRUE)&amp;VLOOKUP(MID(G152,13,2),字库代码!B:L,10,TRUE)&amp;VLOOKUP(MID(G152,16,2),字库代码!B:L,10,TRUE)&amp;VLOOKUP(MID(G152,19,2),字库代码!B:L,10,TRUE)&amp;VLOOKUP(MID(G152,22,2),字库代码!B:L,10,TRUE)&amp;VLOOKUP(MID(G152,25,2),字库代码!B:L,10,TRUE)</f>
        <v>时空传送仪受到破坏,在它炸毁前,</v>
      </c>
    </row>
    <row r="153" spans="1:8">
      <c r="A153" s="26"/>
      <c r="B153" s="26"/>
      <c r="C153" s="26" t="s">
        <v>2668</v>
      </c>
      <c r="D153" s="26" t="s">
        <v>2669</v>
      </c>
      <c r="E153" s="26" t="s">
        <v>2670</v>
      </c>
      <c r="F153" s="26" t="s">
        <v>2671</v>
      </c>
      <c r="G153" s="26" t="s">
        <v>2672</v>
      </c>
      <c r="H153" s="26" t="str">
        <f>VLOOKUP(MID(G153,1,2),字库代码!B:L,10,TRUE)&amp;VLOOKUP(MID(G153,4,2),字库代码!B:L,10,TRUE)&amp;VLOOKUP(MID(G153,7,2),字库代码!B:L,10,TRUE)&amp;VLOOKUP(MID(G153,10,2),字库代码!B:L,10,TRUE)&amp;VLOOKUP(MID(G153,13,2),字库代码!B:L,10,TRUE)&amp;VLOOKUP(MID(G153,16,2),字库代码!B:L,10,TRUE)&amp;VLOOKUP(MID(G153,19,2),字库代码!B:L,10,TRUE)&amp;VLOOKUP(MID(G153,22,2),字库代码!B:L,10,TRUE)&amp;VLOOKUP(MID(G153,25,2),字库代码!B:L,10,TRUE)</f>
        <v>救科研人员出来,保护好桥梁,成功撤退.</v>
      </c>
    </row>
    <row r="154" spans="1:8">
      <c r="A154" s="26"/>
      <c r="B154" s="26"/>
      <c r="C154" s="26" t="str">
        <f>VLOOKUP(MID(C153,1,2),字库代码!B:L,10,TRUE)&amp;VLOOKUP(MID(C153,4,2),字库代码!B:L,10,TRUE)&amp;VLOOKUP(MID(C153,7,2),字库代码!B:L,10,TRUE)&amp;VLOOKUP(MID(C153,10,2),字库代码!B:L,10,TRUE)&amp;VLOOKUP(MID(C153,13,2),字库代码!B:L,10,TRUE)&amp;VLOOKUP(MID(C153,16,2),字库代码!B:L,10,TRUE)&amp;VLOOKUP(MID(C153,19,2),字库代码!B:L,10,TRUE)&amp;VLOOKUP(MID(C153,22,2),字库代码!B:L,10,TRUE)</f>
        <v>(余生)盟军: 形势危急</v>
      </c>
      <c r="D154" s="26" t="s">
        <v>2673</v>
      </c>
      <c r="E154" s="26" t="s">
        <v>2674</v>
      </c>
      <c r="F154" s="26"/>
      <c r="G154" s="26"/>
      <c r="H154" s="26"/>
    </row>
    <row r="155" spans="1:8">
      <c r="A155" s="26"/>
      <c r="B155" s="26"/>
      <c r="C155" s="26"/>
      <c r="D155" s="26" t="s">
        <v>2675</v>
      </c>
      <c r="E155" s="26" t="s">
        <v>2676</v>
      </c>
      <c r="F155" s="26"/>
      <c r="G155" s="26"/>
      <c r="H155" s="26"/>
    </row>
    <row r="156" spans="1:8">
      <c r="A156" s="26"/>
      <c r="B156" s="26"/>
      <c r="C156" s="26"/>
      <c r="D156" s="26" t="s">
        <v>2677</v>
      </c>
      <c r="E156" s="26" t="s">
        <v>2678</v>
      </c>
      <c r="F156" s="26"/>
      <c r="G156" s="26"/>
      <c r="H156" s="26"/>
    </row>
    <row r="157" spans="1:8">
      <c r="A157" s="26"/>
      <c r="B157" s="26"/>
      <c r="C157" s="26"/>
      <c r="D157" s="26" t="s">
        <v>2679</v>
      </c>
      <c r="E157" s="26" t="s">
        <v>2680</v>
      </c>
      <c r="F157" s="26"/>
      <c r="G157" s="26"/>
      <c r="H157" s="26"/>
    </row>
    <row r="158" spans="1:8">
      <c r="A158" s="26"/>
      <c r="B158" s="26"/>
      <c r="C158" s="26"/>
      <c r="D158" s="26"/>
      <c r="E158" s="26" t="s">
        <v>2681</v>
      </c>
      <c r="F158" s="26"/>
      <c r="G158" s="26"/>
      <c r="H158" s="26"/>
    </row>
    <row r="159" spans="1:8">
      <c r="A159" s="26"/>
      <c r="B159" s="26"/>
      <c r="C159" s="26"/>
      <c r="D159" s="26"/>
      <c r="E159" s="26"/>
      <c r="F159" s="26"/>
      <c r="G159" s="26"/>
      <c r="H159" s="26"/>
    </row>
    <row r="160" spans="1:8">
      <c r="A160" s="26"/>
      <c r="B160" s="26" t="s">
        <v>1593</v>
      </c>
      <c r="C160" s="26" t="s">
        <v>2682</v>
      </c>
      <c r="D160" s="26" t="s">
        <v>2683</v>
      </c>
      <c r="E160" s="26" t="s">
        <v>2684</v>
      </c>
      <c r="F160" s="26" t="s">
        <v>2685</v>
      </c>
      <c r="G160" s="26" t="s">
        <v>2686</v>
      </c>
      <c r="H160" s="26" t="str">
        <f>VLOOKUP(MID(G160,1,2),字库代码!B:L,10,TRUE)&amp;VLOOKUP(MID(G160,4,2),字库代码!B:L,10,TRUE)&amp;VLOOKUP(MID(G160,7,2),字库代码!B:L,10,TRUE)&amp;VLOOKUP(MID(G160,10,2),字库代码!B:L,10,TRUE)&amp;VLOOKUP(MID(G160,13,2),字库代码!B:L,10,TRUE)&amp;VLOOKUP(MID(G160,16,2),字库代码!B:L,10,TRUE)&amp;VLOOKUP(MID(G160,19,2),字库代码!B:L,10,TRUE)&amp;VLOOKUP(MID(G160,22,2),字库代码!B:L,10,TRUE)&amp;VLOOKUP(MID(G160,25,2),字库代码!B:L,10,TRUE)</f>
        <v>苏军开始建造海对地导弹潜艇,破坏力不言而喻.</v>
      </c>
    </row>
    <row r="161" spans="1:8">
      <c r="A161" s="26"/>
      <c r="B161" s="26"/>
      <c r="C161" s="26" t="s">
        <v>2687</v>
      </c>
      <c r="D161" s="26" t="s">
        <v>2688</v>
      </c>
      <c r="E161" s="26" t="s">
        <v>2689</v>
      </c>
      <c r="F161" s="26" t="s">
        <v>2690</v>
      </c>
      <c r="G161" s="26" t="s">
        <v>2691</v>
      </c>
      <c r="H161" s="26" t="str">
        <f>VLOOKUP(MID(G161,1,2),字库代码!B:L,10,TRUE)&amp;VLOOKUP(MID(G161,4,2),字库代码!B:L,10,TRUE)&amp;VLOOKUP(MID(G161,7,2),字库代码!B:L,10,TRUE)&amp;VLOOKUP(MID(G161,10,2),字库代码!B:L,10,TRUE)&amp;VLOOKUP(MID(G161,13,2),字库代码!B:L,10,TRUE)&amp;VLOOKUP(MID(G161,16,2),字库代码!B:L,10,TRUE)&amp;VLOOKUP(MID(G161,19,2),字库代码!B:L,10,TRUE)&amp;VLOOKUP(MID(G161,22,2),字库代码!B:L,10,TRUE)&amp;VLOOKUP(MID(G161,25,2),字库代码!B:L,10,TRUE)</f>
        <v>派部队切断电网,援军到达后设法摧毁潜艇坞.</v>
      </c>
    </row>
    <row r="162" spans="1:8">
      <c r="A162" s="26"/>
      <c r="B162" s="26"/>
      <c r="C162" s="26" t="s">
        <v>2692</v>
      </c>
      <c r="D162" s="26" t="s">
        <v>2693</v>
      </c>
      <c r="E162" s="26" t="s">
        <v>2694</v>
      </c>
      <c r="F162" s="26"/>
      <c r="G162" s="26"/>
      <c r="H162" s="26"/>
    </row>
    <row r="163" spans="1:8">
      <c r="A163" s="26"/>
      <c r="B163" s="26"/>
      <c r="C163" s="26" t="str">
        <f>VLOOKUP(MID(C162,1,2),字库代码!B:L,10,TRUE)&amp;VLOOKUP(MID(C162,4,2),字库代码!B:L,10,TRUE)&amp;VLOOKUP(MID(C162,7,2),字库代码!B:L,10,TRUE)&amp;VLOOKUP(MID(C162,10,2),字库代码!B:L,10,TRUE)&amp;VLOOKUP(MID(C162,13,2),字库代码!B:L,10,TRUE)&amp;VLOOKUP(MID(C162,16,2),字库代码!B:L,10,TRUE)&amp;VLOOKUP(MID(C162,19,2),字库代码!B:L,10,TRUE)&amp;VLOOKUP(MID(C162,22,2),字库代码!B:L,10,TRUE)</f>
        <v>(余生)盟军: 破坏生产</v>
      </c>
      <c r="D163" s="26" t="s">
        <v>2695</v>
      </c>
      <c r="E163" s="26" t="s">
        <v>2696</v>
      </c>
      <c r="F163" s="26"/>
      <c r="G163" s="26"/>
      <c r="H163" s="26"/>
    </row>
    <row r="164" spans="1:8">
      <c r="A164" s="26"/>
      <c r="B164" s="26"/>
      <c r="C164" s="26"/>
      <c r="D164" s="26" t="s">
        <v>2697</v>
      </c>
      <c r="E164" s="26" t="s">
        <v>2698</v>
      </c>
      <c r="F164" s="26"/>
      <c r="G164" s="26"/>
      <c r="H164" s="26"/>
    </row>
    <row r="165" spans="1:8">
      <c r="A165" s="26"/>
      <c r="B165" s="26"/>
      <c r="C165" s="26"/>
      <c r="D165" s="26" t="s">
        <v>2699</v>
      </c>
      <c r="E165" s="26" t="s">
        <v>2700</v>
      </c>
      <c r="F165" s="26"/>
      <c r="G165" s="26"/>
      <c r="H165" s="26"/>
    </row>
    <row r="166" spans="1:8">
      <c r="A166" s="26"/>
      <c r="B166" s="26"/>
      <c r="C166" s="26"/>
      <c r="D166" s="26" t="s">
        <v>2701</v>
      </c>
      <c r="E166" s="26"/>
      <c r="F166" s="26"/>
      <c r="G166" s="26"/>
      <c r="H166" s="26"/>
    </row>
    <row r="167" spans="1:8">
      <c r="A167" s="26"/>
      <c r="B167" s="26"/>
      <c r="C167" s="26"/>
      <c r="D167" s="26"/>
      <c r="E167" s="26"/>
      <c r="F167" s="26"/>
      <c r="G167" s="26"/>
      <c r="H167" s="26"/>
    </row>
    <row r="168" spans="1:8">
      <c r="A168" s="26"/>
      <c r="B168" s="26" t="s">
        <v>2702</v>
      </c>
      <c r="C168" s="26" t="s">
        <v>2703</v>
      </c>
      <c r="D168" s="26" t="s">
        <v>2704</v>
      </c>
      <c r="E168" s="26" t="s">
        <v>2705</v>
      </c>
      <c r="F168" s="26" t="s">
        <v>2706</v>
      </c>
      <c r="G168" s="26" t="s">
        <v>2707</v>
      </c>
      <c r="H168" s="26" t="str">
        <f>VLOOKUP(MID(G168,1,2),字库代码!B:L,10,TRUE)&amp;VLOOKUP(MID(G168,4,2),字库代码!B:L,10,TRUE)&amp;VLOOKUP(MID(G168,7,2),字库代码!B:L,10,TRUE)&amp;VLOOKUP(MID(G168,10,2),字库代码!B:L,10,TRUE)&amp;VLOOKUP(MID(G168,13,2),字库代码!B:L,10,TRUE)&amp;VLOOKUP(MID(G168,16,2),字库代码!B:L,10,TRUE)&amp;VLOOKUP(MID(G168,19,2),字库代码!B:L,10,TRUE)&amp;VLOOKUP(MID(G168,22,2),字库代码!B:L,10,TRUE)&amp;VLOOKUP(MID(G168,25,2),字库代码!B:L,10,TRUE)</f>
        <v>斯塔夫罗斯命令你去摧毁苏军的一处战略港口.</v>
      </c>
    </row>
    <row r="169" spans="1:8">
      <c r="A169" s="26"/>
      <c r="B169" s="26"/>
      <c r="C169" s="26" t="s">
        <v>2708</v>
      </c>
      <c r="D169" s="26" t="s">
        <v>2709</v>
      </c>
      <c r="E169" s="26" t="s">
        <v>2710</v>
      </c>
      <c r="F169" s="26" t="s">
        <v>2711</v>
      </c>
      <c r="G169" s="26" t="s">
        <v>2712</v>
      </c>
      <c r="H169" s="26" t="str">
        <f>VLOOKUP(MID(G169,1,2),字库代码!B:L,10,TRUE)&amp;VLOOKUP(MID(G169,4,2),字库代码!B:L,10,TRUE)&amp;VLOOKUP(MID(G169,7,2),字库代码!B:L,10,TRUE)&amp;VLOOKUP(MID(G169,10,2),字库代码!B:L,10,TRUE)&amp;VLOOKUP(MID(G169,13,2),字库代码!B:L,10,TRUE)&amp;VLOOKUP(MID(G169,16,2),字库代码!B:L,10,TRUE)&amp;VLOOKUP(MID(G169,19,2),字库代码!B:L,10,TRUE)&amp;VLOOKUP(MID(G169,22,2),字库代码!B:L,10,TRUE)&amp;VLOOKUP(MID(G169,25,2),字库代码!B:L,10,TRUE)</f>
        <v>当地有亲苏分子,在被告发前杀掉他们.</v>
      </c>
    </row>
    <row r="170" spans="1:8">
      <c r="A170" s="26"/>
      <c r="B170" s="26"/>
      <c r="C170" s="26" t="s">
        <v>2713</v>
      </c>
      <c r="D170" s="26" t="s">
        <v>2714</v>
      </c>
      <c r="E170" s="26" t="s">
        <v>2715</v>
      </c>
      <c r="F170" s="26" t="s">
        <v>2716</v>
      </c>
      <c r="G170" s="26" t="s">
        <v>2717</v>
      </c>
      <c r="H170" s="26" t="str">
        <f>VLOOKUP(MID(G170,1,2),字库代码!B:L,10,TRUE)&amp;VLOOKUP(MID(G170,4,2),字库代码!B:L,10,TRUE)&amp;VLOOKUP(MID(G170,7,2),字库代码!B:L,10,TRUE)&amp;VLOOKUP(MID(G170,10,2),字库代码!B:L,10,TRUE)&amp;VLOOKUP(MID(G170,13,2),字库代码!B:L,10,TRUE)&amp;VLOOKUP(MID(G170,16,2),字库代码!B:L,10,TRUE)&amp;VLOOKUP(MID(G170,19,2),字库代码!B:L,10,TRUE)&amp;VLOOKUP(MID(G170,22,2),字库代码!B:L,10,TRUE)&amp;VLOOKUP(MID(G170,25,2),字库代码!B:L,10,TRUE)</f>
        <v>避免苏军发现你而疯狂反扑.</v>
      </c>
    </row>
    <row r="171" spans="1:8">
      <c r="A171" s="26"/>
      <c r="B171" s="26"/>
      <c r="C171" s="26" t="str">
        <f>VLOOKUP(MID(C170,1,2),字库代码!B:L,10,TRUE)&amp;VLOOKUP(MID(C170,4,2),字库代码!B:L,10,TRUE)&amp;VLOOKUP(MID(C170,7,2),字库代码!B:L,10,TRUE)&amp;VLOOKUP(MID(C170,10,2),字库代码!B:L,10,TRUE)&amp;VLOOKUP(MID(C170,13,2),字库代码!B:L,10,TRUE)&amp;VLOOKUP(MID(C170,16,2),字库代码!B:L,10,TRUE)&amp;VLOOKUP(MID(C170,19,2),字库代码!B:L,10,TRUE)&amp;VLOOKUP(MID(C170,22,2),字库代码!B:L,10,TRUE)</f>
        <v>(余生)盟军: 开拓港</v>
      </c>
      <c r="D171" s="26" t="s">
        <v>2718</v>
      </c>
      <c r="E171" s="26" t="s">
        <v>2719</v>
      </c>
      <c r="F171" s="26"/>
      <c r="G171" s="26"/>
      <c r="H171" s="26"/>
    </row>
    <row r="172" spans="1:8">
      <c r="A172" s="26"/>
      <c r="B172" s="26"/>
      <c r="C172" s="26"/>
      <c r="D172" s="26" t="s">
        <v>2720</v>
      </c>
      <c r="E172" s="26" t="s">
        <v>2721</v>
      </c>
      <c r="F172" s="26"/>
      <c r="G172" s="26"/>
      <c r="H172" s="26"/>
    </row>
    <row r="173" spans="1:8">
      <c r="A173" s="26"/>
      <c r="B173" s="26"/>
      <c r="C173" s="26"/>
      <c r="D173" s="26" t="s">
        <v>2722</v>
      </c>
      <c r="E173" s="26" t="s">
        <v>2723</v>
      </c>
      <c r="F173" s="26"/>
      <c r="G173" s="26"/>
      <c r="H173" s="26"/>
    </row>
    <row r="174" spans="1:8">
      <c r="A174" s="26"/>
      <c r="B174" s="26"/>
      <c r="C174" s="26"/>
      <c r="D174" s="26" t="s">
        <v>2724</v>
      </c>
      <c r="E174" s="26"/>
      <c r="F174" s="26"/>
      <c r="G174" s="26"/>
      <c r="H174" s="26"/>
    </row>
    <row r="175" spans="1:8">
      <c r="A175" s="26"/>
      <c r="B175" s="26"/>
      <c r="C175" s="26"/>
      <c r="D175" s="26"/>
      <c r="E175" s="26"/>
      <c r="F175" s="26"/>
      <c r="G175" s="26"/>
      <c r="H175" s="26"/>
    </row>
    <row r="176" spans="1:8">
      <c r="A176" s="26"/>
      <c r="B176" s="26" t="s">
        <v>2725</v>
      </c>
      <c r="C176" s="26" t="s">
        <v>2726</v>
      </c>
      <c r="D176" s="26" t="s">
        <v>2727</v>
      </c>
      <c r="E176" s="26" t="s">
        <v>2728</v>
      </c>
      <c r="F176" s="26" t="s">
        <v>2729</v>
      </c>
      <c r="G176" s="26" t="s">
        <v>2730</v>
      </c>
      <c r="H176" s="26" t="str">
        <f>VLOOKUP(MID(G176,1,2),字库代码!B:L,10,TRUE)&amp;VLOOKUP(MID(G176,4,2),字库代码!B:L,10,TRUE)&amp;VLOOKUP(MID(G176,7,2),字库代码!B:L,10,TRUE)&amp;VLOOKUP(MID(G176,10,2),字库代码!B:L,10,TRUE)&amp;VLOOKUP(MID(G176,13,2),字库代码!B:L,10,TRUE)&amp;VLOOKUP(MID(G176,16,2),字库代码!B:L,10,TRUE)&amp;VLOOKUP(MID(G176,19,2),字库代码!B:L,10,TRUE)&amp;VLOOKUP(MID(G176,22,2),字库代码!B:L,10,TRUE)&amp;VLOOKUP(MID(G176,25,2),字库代码!B:L,10,TRUE)</f>
        <v>苏军计划向伦敦发射核弹.发射井在一个只有一</v>
      </c>
    </row>
    <row r="177" spans="1:8">
      <c r="A177" s="26"/>
      <c r="B177" s="26"/>
      <c r="C177" s="26" t="s">
        <v>2731</v>
      </c>
      <c r="D177" s="26" t="s">
        <v>2732</v>
      </c>
      <c r="E177" s="26" t="s">
        <v>2733</v>
      </c>
      <c r="F177" s="26" t="s">
        <v>2734</v>
      </c>
      <c r="G177" s="26" t="s">
        <v>2735</v>
      </c>
      <c r="H177" s="26" t="str">
        <f>VLOOKUP(MID(G177,1,2),字库代码!B:L,10,TRUE)&amp;VLOOKUP(MID(G177,4,2),字库代码!B:L,10,TRUE)&amp;VLOOKUP(MID(G177,7,2),字库代码!B:L,10,TRUE)&amp;VLOOKUP(MID(G177,10,2),字库代码!B:L,10,TRUE)&amp;VLOOKUP(MID(G177,13,2),字库代码!B:L,10,TRUE)&amp;VLOOKUP(MID(G177,16,2),字库代码!B:L,10,TRUE)&amp;VLOOKUP(MID(G177,19,2),字库代码!B:L,10,TRUE)&amp;VLOOKUP(MID(G177,22,2),字库代码!B:L,10,TRUE)&amp;VLOOKUP(MID(G177,25,2),字库代码!B:L,10,TRUE)</f>
        <v>处登陆滩的岛上,并严密防守.防空导弹阻止了我</v>
      </c>
    </row>
    <row r="178" spans="1:8">
      <c r="A178" s="26"/>
      <c r="B178" s="26"/>
      <c r="C178" s="26" t="s">
        <v>2736</v>
      </c>
      <c r="D178" s="26" t="s">
        <v>2737</v>
      </c>
      <c r="E178" s="26" t="s">
        <v>2738</v>
      </c>
      <c r="F178" s="26" t="s">
        <v>2739</v>
      </c>
      <c r="G178" s="26" t="s">
        <v>2740</v>
      </c>
      <c r="H178" s="26" t="str">
        <f>VLOOKUP(MID(G178,1,2),字库代码!B:L,10,TRUE)&amp;VLOOKUP(MID(G178,4,2),字库代码!B:L,10,TRUE)&amp;VLOOKUP(MID(G178,7,2),字库代码!B:L,10,TRUE)&amp;VLOOKUP(MID(G178,10,2),字库代码!B:L,10,TRUE)&amp;VLOOKUP(MID(G178,13,2),字库代码!B:L,10,TRUE)&amp;VLOOKUP(MID(G178,16,2),字库代码!B:L,10,TRUE)&amp;VLOOKUP(MID(G178,19,2),字库代码!B:L,10,TRUE)&amp;VLOOKUP(MID(G178,22,2),字库代码!B:L,10,TRUE)&amp;VLOOKUP(MID(G178,25,2),字库代码!B:L,10,TRUE)</f>
        <v>们空投部队.只能借助时空坦克了.</v>
      </c>
    </row>
    <row r="179" spans="1:8">
      <c r="A179" s="26"/>
      <c r="B179" s="26"/>
      <c r="C179" s="26" t="str">
        <f>VLOOKUP(MID(C178,1,2),字库代码!B:L,10,TRUE)&amp;VLOOKUP(MID(C178,4,2),字库代码!B:L,10,TRUE)&amp;VLOOKUP(MID(C178,7,2),字库代码!B:L,10,TRUE)&amp;VLOOKUP(MID(C178,10,2),字库代码!B:L,10,TRUE)&amp;VLOOKUP(MID(C178,13,2),字库代码!B:L,10,TRUE)&amp;VLOOKUP(MID(C178,16,2),字库代码!B:L,10,TRUE)&amp;VLOOKUP(MID(C178,19,2),字库代码!B:L,10,TRUE)&amp;VLOOKUP(MID(C178,22,2),字库代码!B:L,10,TRUE)</f>
        <v>(余生)盟军: 时刻穿越</v>
      </c>
      <c r="D179" s="26" t="s">
        <v>2741</v>
      </c>
      <c r="E179" s="26" t="s">
        <v>2742</v>
      </c>
      <c r="F179" s="26" t="s">
        <v>2743</v>
      </c>
      <c r="G179" s="26" t="s">
        <v>2744</v>
      </c>
      <c r="H179" s="26" t="str">
        <f>VLOOKUP(MID(G179,1,2),字库代码!B:L,10,TRUE)&amp;VLOOKUP(MID(G179,4,2),字库代码!B:L,10,TRUE)&amp;VLOOKUP(MID(G179,7,2),字库代码!B:L,10,TRUE)&amp;VLOOKUP(MID(G179,10,2),字库代码!B:L,10,TRUE)&amp;VLOOKUP(MID(G179,13,2),字库代码!B:L,10,TRUE)&amp;VLOOKUP(MID(G179,16,2),字库代码!B:L,10,TRUE)&amp;VLOOKUP(MID(G179,19,2),字库代码!B:L,10,TRUE)&amp;VLOOKUP(MID(G179,22,2),字库代码!B:L,10,TRUE)&amp;VLOOKUP(MID(G179,25,2),字库代码!B:L,10,TRUE)</f>
        <v>用它摧毁给防空导弹制导的雷达站.谭雅将前来</v>
      </c>
    </row>
    <row r="180" spans="1:8">
      <c r="A180" s="26"/>
      <c r="B180" s="26"/>
      <c r="C180" s="26"/>
      <c r="D180" s="26" t="s">
        <v>2745</v>
      </c>
      <c r="E180" s="26" t="s">
        <v>2746</v>
      </c>
      <c r="F180" s="26" t="s">
        <v>2747</v>
      </c>
      <c r="G180" s="26" t="s">
        <v>2748</v>
      </c>
      <c r="H180" s="26" t="str">
        <f>VLOOKUP(MID(G180,1,2),字库代码!B:L,10,TRUE)&amp;VLOOKUP(MID(G180,4,2),字库代码!B:L,10,TRUE)&amp;VLOOKUP(MID(G180,7,2),字库代码!B:L,10,TRUE)&amp;VLOOKUP(MID(G180,10,2),字库代码!B:L,10,TRUE)&amp;VLOOKUP(MID(G180,13,2),字库代码!B:L,10,TRUE)&amp;VLOOKUP(MID(G180,16,2),字库代码!B:L,10,TRUE)&amp;VLOOKUP(MID(G180,19,2),字库代码!B:L,10,TRUE)&amp;VLOOKUP(MID(G180,22,2),字库代码!B:L,10,TRUE)&amp;VLOOKUP(MID(G180,25,2),字库代码!B:L,10,TRUE)</f>
        <v>重创敌方防御.断其供电,自走基地将前来助你</v>
      </c>
    </row>
    <row r="181" spans="1:8">
      <c r="A181" s="26"/>
      <c r="B181" s="26"/>
      <c r="C181" s="26"/>
      <c r="D181" s="26" t="s">
        <v>2749</v>
      </c>
      <c r="E181" s="26" t="s">
        <v>2750</v>
      </c>
      <c r="F181" s="26" t="s">
        <v>2751</v>
      </c>
      <c r="G181" s="26" t="s">
        <v>2752</v>
      </c>
      <c r="H181" s="26" t="str">
        <f>VLOOKUP(MID(G181,1,2),字库代码!B:L,10,TRUE)&amp;VLOOKUP(MID(G181,4,2),字库代码!B:L,10,TRUE)&amp;VLOOKUP(MID(G181,7,2),字库代码!B:L,10,TRUE)&amp;VLOOKUP(MID(G181,10,2),字库代码!B:L,10,TRUE)&amp;VLOOKUP(MID(G181,13,2),字库代码!B:L,10,TRUE)&amp;VLOOKUP(MID(G181,16,2),字库代码!B:L,10,TRUE)&amp;VLOOKUP(MID(G181,19,2),字库代码!B:L,10,TRUE)&amp;VLOOKUP(MID(G181,22,2),字库代码!B:L,10,TRUE)&amp;VLOOKUP(MID(G181,25,2),字库代码!B:L,10,TRUE)</f>
        <v>摧毁发射井.</v>
      </c>
    </row>
    <row r="182" spans="1:8">
      <c r="A182" s="26"/>
      <c r="B182" s="26"/>
      <c r="C182" s="26"/>
      <c r="D182" s="26" t="s">
        <v>2753</v>
      </c>
      <c r="E182" s="26" t="s">
        <v>2754</v>
      </c>
      <c r="F182" s="26"/>
      <c r="G182" s="26"/>
      <c r="H182" s="26"/>
    </row>
    <row r="183" spans="1:8">
      <c r="A183" s="26"/>
      <c r="B183" s="26"/>
      <c r="C183" s="26"/>
      <c r="D183" s="26" t="s">
        <v>2755</v>
      </c>
      <c r="E183" s="26"/>
      <c r="F183" s="26"/>
      <c r="G183" s="26"/>
      <c r="H183" s="26"/>
    </row>
    <row r="184" spans="1:8">
      <c r="A184" s="26"/>
      <c r="B184" s="26"/>
      <c r="C184" s="26"/>
      <c r="D184" s="26"/>
      <c r="E184" s="26"/>
      <c r="F184" s="26"/>
      <c r="G184" s="26"/>
      <c r="H184" s="26"/>
    </row>
    <row r="185" spans="1:8">
      <c r="A185" s="26"/>
      <c r="B185" s="26" t="s">
        <v>2756</v>
      </c>
      <c r="C185" s="26" t="s">
        <v>2757</v>
      </c>
      <c r="D185" s="26" t="s">
        <v>2758</v>
      </c>
      <c r="E185" s="26" t="s">
        <v>2759</v>
      </c>
      <c r="F185" s="26" t="s">
        <v>2760</v>
      </c>
      <c r="G185" s="26" t="s">
        <v>2761</v>
      </c>
      <c r="H185" s="26" t="str">
        <f>VLOOKUP(MID(G185,1,2),字库代码!B:L,10,TRUE)&amp;VLOOKUP(MID(G185,4,2),字库代码!B:L,10,TRUE)&amp;VLOOKUP(MID(G185,7,2),字库代码!B:L,10,TRUE)&amp;VLOOKUP(MID(G185,10,2),字库代码!B:L,10,TRUE)&amp;VLOOKUP(MID(G185,13,2),字库代码!B:L,10,TRUE)&amp;VLOOKUP(MID(G185,16,2),字库代码!B:L,10,TRUE)&amp;VLOOKUP(MID(G185,19,2),字库代码!B:L,10,TRUE)&amp;VLOOKUP(MID(G185,22,2),字库代码!B:L,10,TRUE)&amp;VLOOKUP(MID(G185,25,2),字库代码!B:L,10,TRUE)</f>
        <v>苏军超级坦克发明者德米特里博士想要投诚.原</v>
      </c>
    </row>
    <row r="186" spans="1:8">
      <c r="A186" s="26"/>
      <c r="B186" s="26"/>
      <c r="C186" s="26" t="s">
        <v>2762</v>
      </c>
      <c r="D186" s="26" t="s">
        <v>2763</v>
      </c>
      <c r="E186" s="26" t="s">
        <v>2764</v>
      </c>
      <c r="F186" s="26" t="s">
        <v>2765</v>
      </c>
      <c r="G186" s="26" t="s">
        <v>2766</v>
      </c>
      <c r="H186" s="26" t="str">
        <f>VLOOKUP(MID(G186,1,2),字库代码!B:L,10,TRUE)&amp;VLOOKUP(MID(G186,4,2),字库代码!B:L,10,TRUE)&amp;VLOOKUP(MID(G186,7,2),字库代码!B:L,10,TRUE)&amp;VLOOKUP(MID(G186,10,2),字库代码!B:L,10,TRUE)&amp;VLOOKUP(MID(G186,13,2),字库代码!B:L,10,TRUE)&amp;VLOOKUP(MID(G186,16,2),字库代码!B:L,10,TRUE)&amp;VLOOKUP(MID(G186,19,2),字库代码!B:L,10,TRUE)&amp;VLOOKUP(MID(G186,22,2),字库代码!B:L,10,TRUE)&amp;VLOOKUP(MID(G186,25,2),字库代码!B:L,10,TRUE)</f>
        <v>计划是在苏军测试新坦克时解救他,但出了岔子.</v>
      </c>
    </row>
    <row r="187" spans="1:8">
      <c r="A187" s="26"/>
      <c r="B187" s="26"/>
      <c r="C187" s="26" t="s">
        <v>2767</v>
      </c>
      <c r="D187" s="26" t="s">
        <v>2768</v>
      </c>
      <c r="E187" s="26" t="s">
        <v>2769</v>
      </c>
      <c r="F187" s="26"/>
      <c r="G187" s="26"/>
      <c r="H187" s="26"/>
    </row>
    <row r="188" spans="1:8">
      <c r="A188" s="26"/>
      <c r="B188" s="26"/>
      <c r="C188" s="26" t="str">
        <f>VLOOKUP(MID(C187,1,2),字库代码!B:L,10,TRUE)&amp;VLOOKUP(MID(C187,4,2),字库代码!B:L,10,TRUE)&amp;VLOOKUP(MID(C187,7,2),字库代码!B:L,10,TRUE)&amp;VLOOKUP(MID(C187,10,2),字库代码!B:L,10,TRUE)&amp;VLOOKUP(MID(C187,13,2),字库代码!B:L,10,TRUE)&amp;VLOOKUP(MID(C187,16,2),字库代码!B:L,10,TRUE)&amp;VLOOKUP(MID(C187,19,2),字库代码!B:L,10,TRUE)&amp;VLOOKUP(MID(C187,22,2),字库代码!B:L,10,TRUE)&amp;VLOOKUP(MID(C187,25,2),字库代码!B:L,10,TRUE)</f>
        <v>(余生)盟军: 疯狂坦克</v>
      </c>
      <c r="D188" s="26" t="s">
        <v>2770</v>
      </c>
      <c r="E188" s="26" t="s">
        <v>2771</v>
      </c>
      <c r="F188" s="26" t="s">
        <v>2772</v>
      </c>
      <c r="G188" s="26" t="s">
        <v>2773</v>
      </c>
      <c r="H188" s="26" t="str">
        <f>VLOOKUP(MID(G188,1,2),字库代码!B:L,10,TRUE)&amp;VLOOKUP(MID(G188,4,2),字库代码!B:L,10,TRUE)&amp;VLOOKUP(MID(G188,7,2),字库代码!B:L,10,TRUE)&amp;VLOOKUP(MID(G188,10,2),字库代码!B:L,10,TRUE)&amp;VLOOKUP(MID(G188,13,2),字库代码!B:L,10,TRUE)&amp;VLOOKUP(MID(G188,16,2),字库代码!B:L,10,TRUE)&amp;VLOOKUP(MID(G188,19,2),字库代码!B:L,10,TRUE)&amp;VLOOKUP(MID(G188,22,2),字库代码!B:L,10,TRUE)&amp;VLOOKUP(MID(G188,25,2),字库代码!B:L,10,TRUE)</f>
        <v>坦克失控,博士失踪.他很可能藏在南面的村子,</v>
      </c>
    </row>
    <row r="189" spans="1:8">
      <c r="A189" s="26"/>
      <c r="B189" s="26"/>
      <c r="C189" s="26"/>
      <c r="D189" s="26" t="s">
        <v>2774</v>
      </c>
      <c r="E189" s="26" t="s">
        <v>2775</v>
      </c>
      <c r="F189" s="26" t="s">
        <v>2776</v>
      </c>
      <c r="G189" s="26" t="s">
        <v>2777</v>
      </c>
      <c r="H189" s="26" t="str">
        <f>VLOOKUP(MID(G189,1,2),字库代码!B:L,10,TRUE)&amp;VLOOKUP(MID(G189,4,2),字库代码!B:L,10,TRUE)&amp;VLOOKUP(MID(G189,7,2),字库代码!B:L,10,TRUE)&amp;VLOOKUP(MID(G189,10,2),字库代码!B:L,10,TRUE)&amp;VLOOKUP(MID(G189,13,2),字库代码!B:L,10,TRUE)&amp;VLOOKUP(MID(G189,16,2),字库代码!B:L,10,TRUE)&amp;VLOOKUP(MID(G189,19,2),字库代码!B:L,10,TRUE)&amp;VLOOKUP(MID(G189,22,2),字库代码!B:L,10,TRUE)&amp;VLOOKUP(MID(G189,25,2),字库代码!B:L,10,TRUE)</f>
        <v>找到并重启我军哨站,然后营救博士.</v>
      </c>
    </row>
    <row r="190" spans="1:8">
      <c r="A190" s="26"/>
      <c r="B190" s="26"/>
      <c r="C190" s="26"/>
      <c r="D190" s="26" t="s">
        <v>2778</v>
      </c>
      <c r="E190" s="26" t="s">
        <v>2779</v>
      </c>
      <c r="F190" s="26"/>
      <c r="G190" s="26"/>
      <c r="H190" s="26"/>
    </row>
    <row r="191" spans="1:8">
      <c r="A191" s="26"/>
      <c r="B191" s="26"/>
      <c r="C191" s="26"/>
      <c r="D191" s="26" t="s">
        <v>2780</v>
      </c>
      <c r="E191" s="26"/>
      <c r="F191" s="26" t="s">
        <v>2781</v>
      </c>
      <c r="G191" s="26" t="s">
        <v>2782</v>
      </c>
      <c r="H191" s="26" t="str">
        <f>VLOOKUP(MID(G191,1,2),字库代码!B:L,10,TRUE)&amp;VLOOKUP(MID(G191,4,2),字库代码!B:L,10,TRUE)&amp;VLOOKUP(MID(G191,7,2),字库代码!B:L,10,TRUE)&amp;VLOOKUP(MID(G191,10,2),字库代码!B:L,10,TRUE)&amp;VLOOKUP(MID(G191,13,2),字库代码!B:L,10,TRUE)&amp;VLOOKUP(MID(G191,16,2),字库代码!B:L,10,TRUE)&amp;VLOOKUP(MID(G191,19,2),字库代码!B:L,10,TRUE)&amp;VLOOKUP(MID(G191,22,2),字库代码!B:L,10,TRUE)&amp;VLOOKUP(MID(G191,25,2),字库代码!B:L,10,TRUE)</f>
        <v>至于坦克,派间谍潜入东北方的雷达站,修改它的</v>
      </c>
    </row>
    <row r="192" spans="1:8">
      <c r="A192" s="26"/>
      <c r="B192" s="26"/>
      <c r="C192" s="26"/>
      <c r="D192" s="26"/>
      <c r="E192" s="26"/>
      <c r="F192" s="26" t="s">
        <v>2783</v>
      </c>
      <c r="G192" s="26" t="s">
        <v>2784</v>
      </c>
      <c r="H192" s="26" t="str">
        <f>VLOOKUP(MID(G192,1,2),字库代码!B:L,10,TRUE)&amp;VLOOKUP(MID(G192,4,2),字库代码!B:L,10,TRUE)&amp;VLOOKUP(MID(G192,7,2),字库代码!B:L,10,TRUE)&amp;VLOOKUP(MID(G192,10,2),字库代码!B:L,10,TRUE)&amp;VLOOKUP(MID(G192,13,2),字库代码!B:L,10,TRUE)&amp;VLOOKUP(MID(G192,16,2),字库代码!B:L,10,TRUE)&amp;VLOOKUP(MID(G192,19,2),字库代码!B:L,10,TRUE)&amp;VLOOKUP(MID(G192,22,2),字库代码!B:L,10,TRUE)&amp;VLOOKUP(MID(G192,25,2),字库代码!B:L,10,TRUE)</f>
        <v>控制系统.让坦克调转炮口...</v>
      </c>
    </row>
    <row r="193" spans="1:8">
      <c r="A193" s="26"/>
      <c r="B193" s="26" t="s">
        <v>2785</v>
      </c>
      <c r="C193" s="26" t="s">
        <v>2786</v>
      </c>
      <c r="D193" s="26" t="s">
        <v>2787</v>
      </c>
      <c r="E193" s="26" t="s">
        <v>2788</v>
      </c>
      <c r="F193" s="26" t="s">
        <v>2789</v>
      </c>
      <c r="G193" s="26" t="s">
        <v>2790</v>
      </c>
      <c r="H193" s="26" t="str">
        <f>VLOOKUP(MID(G193,1,2),字库代码!B:L,10,TRUE)&amp;VLOOKUP(MID(G193,4,2),字库代码!B:L,10,TRUE)&amp;VLOOKUP(MID(G193,7,2),字库代码!B:L,10,TRUE)&amp;VLOOKUP(MID(G193,10,2),字库代码!B:L,10,TRUE)&amp;VLOOKUP(MID(G193,13,2),字库代码!B:L,10,TRUE)&amp;VLOOKUP(MID(G193,16,2),字库代码!B:L,10,TRUE)&amp;VLOOKUP(MID(G193,19,2),字库代码!B:L,10,TRUE)&amp;VLOOKUP(MID(G193,22,2),字库代码!B:L,10,TRUE)&amp;VLOOKUP(MID(G193,25,2),字库代码!B:L,10,TRUE)</f>
        <v>假情报引诱了苏军的一个师前来摧毁我们的</v>
      </c>
    </row>
    <row r="194" spans="1:8">
      <c r="A194" s="26"/>
      <c r="B194" s="26"/>
      <c r="C194" s="26" t="s">
        <v>2791</v>
      </c>
      <c r="D194" s="26" t="s">
        <v>2792</v>
      </c>
      <c r="E194" s="26" t="s">
        <v>2793</v>
      </c>
      <c r="F194" s="26" t="s">
        <v>2794</v>
      </c>
      <c r="G194" s="26" t="s">
        <v>2795</v>
      </c>
      <c r="H194" s="26" t="str">
        <f>VLOOKUP(MID(G194,1,2),字库代码!B:L,10,TRUE)&amp;VLOOKUP(MID(G194,4,2),字库代码!B:L,10,TRUE)&amp;VLOOKUP(MID(G194,7,2),字库代码!B:L,10,TRUE)&amp;VLOOKUP(MID(G194,10,2),字库代码!B:L,10,TRUE)&amp;VLOOKUP(MID(G194,13,2),字库代码!B:L,10,TRUE)&amp;VLOOKUP(MID(G194,16,2),字库代码!B:L,10,TRUE)&amp;VLOOKUP(MID(G194,19,2),字库代码!B:L,10,TRUE)&amp;VLOOKUP(MID(G194,22,2),字库代码!B:L,10,TRUE)&amp;VLOOKUP(MID(G194,25,2),字库代码!B:L,10,TRUE)</f>
        <v>"重型武器设施"</v>
      </c>
    </row>
    <row r="195" spans="1:8">
      <c r="A195" s="26"/>
      <c r="B195" s="26"/>
      <c r="C195" s="26" t="s">
        <v>2796</v>
      </c>
      <c r="D195" s="26" t="s">
        <v>2797</v>
      </c>
      <c r="E195" s="26" t="s">
        <v>2798</v>
      </c>
      <c r="F195" s="26"/>
      <c r="G195" s="26"/>
      <c r="H195" s="26"/>
    </row>
    <row r="196" spans="1:8">
      <c r="A196" s="26"/>
      <c r="B196" s="26"/>
      <c r="C196" s="26" t="str">
        <f>VLOOKUP(MID(C195,1,2),字库代码!B:L,10,TRUE)&amp;VLOOKUP(MID(C195,4,2),字库代码!B:L,10,TRUE)&amp;VLOOKUP(MID(C195,7,2),字库代码!B:L,10,TRUE)&amp;VLOOKUP(MID(C195,10,2),字库代码!B:L,10,TRUE)&amp;VLOOKUP(MID(C195,13,2),字库代码!B:L,10,TRUE)&amp;VLOOKUP(MID(C195,16,2),字库代码!B:L,10,TRUE)&amp;VLOOKUP(MID(C195,19,2),字库代码!B:L,10,TRUE)&amp;VLOOKUP(MID(C195,22,2),字库代码!B:L,10,TRUE)</f>
        <v>(余生)盟军: 棋局</v>
      </c>
      <c r="D196" s="26" t="s">
        <v>2799</v>
      </c>
      <c r="E196" s="26" t="s">
        <v>2800</v>
      </c>
      <c r="F196" s="26" t="s">
        <v>2801</v>
      </c>
      <c r="G196" s="26" t="s">
        <v>2802</v>
      </c>
      <c r="H196" s="26" t="str">
        <f>VLOOKUP(MID(G196,1,2),字库代码!B:L,10,TRUE)&amp;VLOOKUP(MID(G196,4,2),字库代码!B:L,10,TRUE)&amp;VLOOKUP(MID(G196,7,2),字库代码!B:L,10,TRUE)&amp;VLOOKUP(MID(G196,10,2),字库代码!B:L,10,TRUE)&amp;VLOOKUP(MID(G196,13,2),字库代码!B:L,10,TRUE)&amp;VLOOKUP(MID(G196,16,2),字库代码!B:L,10,TRUE)&amp;VLOOKUP(MID(G196,19,2),字库代码!B:L,10,TRUE)&amp;VLOOKUP(MID(G196,22,2),字库代码!B:L,10,TRUE)&amp;VLOOKUP(MID(G196,25,2),字库代码!B:L,10,TRUE)</f>
        <v>防守假基地,援军到达后,摧毁苏军雷达站,防止</v>
      </c>
    </row>
    <row r="197" spans="1:8">
      <c r="A197" s="26"/>
      <c r="B197" s="26"/>
      <c r="C197" s="26"/>
      <c r="D197" s="26" t="s">
        <v>2803</v>
      </c>
      <c r="E197" s="26"/>
      <c r="F197" s="26" t="s">
        <v>2804</v>
      </c>
      <c r="G197" s="26" t="s">
        <v>2805</v>
      </c>
      <c r="H197" s="26" t="str">
        <f>VLOOKUP(MID(G197,1,2),字库代码!B:L,10,TRUE)&amp;VLOOKUP(MID(G197,4,2),字库代码!B:L,10,TRUE)&amp;VLOOKUP(MID(G197,7,2),字库代码!B:L,10,TRUE)&amp;VLOOKUP(MID(G197,10,2),字库代码!B:L,10,TRUE)&amp;VLOOKUP(MID(G197,13,2),字库代码!B:L,10,TRUE)&amp;VLOOKUP(MID(G197,16,2),字库代码!B:L,10,TRUE)&amp;VLOOKUP(MID(G197,19,2),字库代码!B:L,10,TRUE)&amp;VLOOKUP(MID(G197,22,2),字库代码!B:L,10,TRUE)&amp;VLOOKUP(MID(G197,25,2),字库代码!B:L,10,TRUE)</f>
        <v>苏军求援,然后全歼敌军.</v>
      </c>
    </row>
    <row r="198" spans="1:8">
      <c r="A198" s="26"/>
      <c r="B198" s="26"/>
      <c r="C198" s="26"/>
      <c r="D198" s="26" t="s">
        <v>2806</v>
      </c>
      <c r="E198" s="26"/>
      <c r="F198" s="26"/>
      <c r="G198" s="26"/>
      <c r="H198" s="26"/>
    </row>
    <row r="199" spans="1:8">
      <c r="A199" s="26"/>
      <c r="B199" s="26"/>
      <c r="C199" s="26"/>
      <c r="D199" s="26"/>
      <c r="E199" s="26"/>
      <c r="F199" s="26"/>
      <c r="G199" s="26"/>
      <c r="H199" s="26"/>
    </row>
    <row r="200" spans="1:8">
      <c r="A200" s="26"/>
      <c r="B200" s="26" t="s">
        <v>1729</v>
      </c>
      <c r="C200" s="26" t="s">
        <v>2807</v>
      </c>
      <c r="D200" s="26" t="s">
        <v>2808</v>
      </c>
      <c r="E200" s="26" t="s">
        <v>2809</v>
      </c>
      <c r="F200" s="26" t="s">
        <v>2810</v>
      </c>
      <c r="G200" s="26" t="s">
        <v>2811</v>
      </c>
      <c r="H200" s="26" t="str">
        <f>VLOOKUP(MID(G200,1,2),字库代码!B:L,10,TRUE)&amp;VLOOKUP(MID(G200,4,2),字库代码!B:L,10,TRUE)&amp;VLOOKUP(MID(G200,7,2),字库代码!B:L,10,TRUE)&amp;VLOOKUP(MID(G200,10,2),字库代码!B:L,10,TRUE)&amp;VLOOKUP(MID(G200,13,2),字库代码!B:L,10,TRUE)&amp;VLOOKUP(MID(G200,16,2),字库代码!B:L,10,TRUE)&amp;VLOOKUP(MID(G200,19,2),字库代码!B:L,10,TRUE)&amp;VLOOKUP(MID(G200,22,2),字库代码!B:L,10,TRUE)&amp;VLOOKUP(MID(G200,25,2),字库代码!B:L,10,TRUE)</f>
        <v>苏军部队躲在一处小镇,威胁每5分钟处死一名人</v>
      </c>
    </row>
    <row r="201" spans="1:8">
      <c r="A201" s="26"/>
      <c r="B201" s="26"/>
      <c r="C201" s="26" t="s">
        <v>2812</v>
      </c>
      <c r="D201" s="26" t="s">
        <v>2813</v>
      </c>
      <c r="E201" s="26" t="s">
        <v>2814</v>
      </c>
      <c r="F201" s="26" t="s">
        <v>2815</v>
      </c>
      <c r="G201" s="26" t="s">
        <v>2816</v>
      </c>
      <c r="H201" s="26" t="str">
        <f>VLOOKUP(MID(G201,1,2),字库代码!B:L,10,TRUE)&amp;VLOOKUP(MID(G201,4,2),字库代码!B:L,10,TRUE)&amp;VLOOKUP(MID(G201,7,2),字库代码!B:L,10,TRUE)&amp;VLOOKUP(MID(G201,10,2),字库代码!B:L,10,TRUE)&amp;VLOOKUP(MID(G201,13,2),字库代码!B:L,10,TRUE)&amp;VLOOKUP(MID(G201,16,2),字库代码!B:L,10,TRUE)&amp;VLOOKUP(MID(G201,19,2),字库代码!B:L,10,TRUE)&amp;VLOOKUP(MID(G201,22,2),字库代码!B:L,10,TRUE)&amp;VLOOKUP(MID(G201,25,2),字库代码!B:L,10,TRUE)</f>
        <v>质,直到满足要求.我们不和恐怖分子谈判,让他</v>
      </c>
    </row>
    <row r="202" spans="1:8">
      <c r="A202" s="26"/>
      <c r="B202" s="26"/>
      <c r="C202" s="26" t="s">
        <v>2817</v>
      </c>
      <c r="D202" s="26" t="s">
        <v>2818</v>
      </c>
      <c r="E202" s="26" t="s">
        <v>2819</v>
      </c>
      <c r="F202" s="26" t="s">
        <v>2820</v>
      </c>
      <c r="G202" s="26" t="s">
        <v>2821</v>
      </c>
      <c r="H202" s="26" t="str">
        <f>VLOOKUP(MID(G202,1,2),字库代码!B:L,10,TRUE)&amp;VLOOKUP(MID(G202,4,2),字库代码!B:L,10,TRUE)&amp;VLOOKUP(MID(G202,7,2),字库代码!B:L,10,TRUE)&amp;VLOOKUP(MID(G202,10,2),字库代码!B:L,10,TRUE)&amp;VLOOKUP(MID(G202,13,2),字库代码!B:L,10,TRUE)&amp;VLOOKUP(MID(G202,16,2),字库代码!B:L,10,TRUE)&amp;VLOOKUP(MID(G202,19,2),字库代码!B:L,10,TRUE)&amp;VLOOKUP(MID(G202,22,2),字库代码!B:L,10,TRUE)&amp;VLOOKUP(MID(G202,25,2),字库代码!B:L,10,TRUE)</f>
        <v>们知道这一点.</v>
      </c>
    </row>
    <row r="203" spans="1:8">
      <c r="A203" s="26"/>
      <c r="B203" s="26"/>
      <c r="C203" s="26" t="str">
        <f>VLOOKUP(MID(C202,1,2),字库代码!B:L,10,TRUE)&amp;VLOOKUP(MID(C202,4,2),字库代码!B:L,10,TRUE)&amp;VLOOKUP(MID(C202,7,2),字库代码!B:L,10,TRUE)&amp;VLOOKUP(MID(C202,10,2),字库代码!B:L,10,TRUE)&amp;VLOOKUP(MID(C202,13,2),字库代码!B:L,10,TRUE)&amp;VLOOKUP(MID(C202,16,2),字库代码!B:L,10,TRUE)&amp;VLOOKUP(MID(C202,19,2),字库代码!B:L,10,TRUE)&amp;VLOOKUP(MID(C202,22,2),字库代码!B:L,10,TRUE)</f>
        <v>(余生)盟军: 谈判行动</v>
      </c>
      <c r="D203" s="26" t="s">
        <v>2822</v>
      </c>
      <c r="E203" s="26" t="s">
        <v>2823</v>
      </c>
      <c r="F203" s="26"/>
      <c r="G203" s="26"/>
      <c r="H203" s="26"/>
    </row>
    <row r="204" spans="1:8">
      <c r="A204" s="26"/>
      <c r="B204" s="26"/>
      <c r="C204" s="26"/>
      <c r="D204" s="26" t="s">
        <v>2824</v>
      </c>
      <c r="E204" s="26" t="s">
        <v>2825</v>
      </c>
      <c r="F204" s="26" t="s">
        <v>2826</v>
      </c>
      <c r="G204" s="26" t="s">
        <v>2827</v>
      </c>
      <c r="H204" s="26" t="str">
        <f>VLOOKUP(MID(G204,1,2),字库代码!B:L,10,TRUE)&amp;VLOOKUP(MID(G204,4,2),字库代码!B:L,10,TRUE)&amp;VLOOKUP(MID(G204,7,2),字库代码!B:L,10,TRUE)&amp;VLOOKUP(MID(G204,10,2),字库代码!B:L,10,TRUE)&amp;VLOOKUP(MID(G204,13,2),字库代码!B:L,10,TRUE)&amp;VLOOKUP(MID(G204,16,2),字库代码!B:L,10,TRUE)&amp;VLOOKUP(MID(G204,19,2),字库代码!B:L,10,TRUE)&amp;VLOOKUP(MID(G204,22,2),字库代码!B:L,10,TRUE)&amp;VLOOKUP(MID(G204,25,2),字库代码!B:L,10,TRUE)</f>
        <v>尽可能解救人质,并送回附近的废教堂.完成后返</v>
      </c>
    </row>
    <row r="205" spans="1:8">
      <c r="A205" s="26"/>
      <c r="B205" s="26"/>
      <c r="C205" s="26"/>
      <c r="D205" s="26" t="s">
        <v>2828</v>
      </c>
      <c r="E205" s="26" t="s">
        <v>2829</v>
      </c>
      <c r="F205" s="26" t="s">
        <v>2830</v>
      </c>
      <c r="G205" s="26" t="s">
        <v>2831</v>
      </c>
      <c r="H205" s="26" t="str">
        <f>VLOOKUP(MID(G205,1,2),字库代码!B:L,10,TRUE)&amp;VLOOKUP(MID(G205,4,2),字库代码!B:L,10,TRUE)&amp;VLOOKUP(MID(G205,7,2),字库代码!B:L,10,TRUE)&amp;VLOOKUP(MID(G205,10,2),字库代码!B:L,10,TRUE)&amp;VLOOKUP(MID(G205,13,2),字库代码!B:L,10,TRUE)&amp;VLOOKUP(MID(G205,16,2),字库代码!B:L,10,TRUE)&amp;VLOOKUP(MID(G205,19,2),字库代码!B:L,10,TRUE)&amp;VLOOKUP(MID(G205,22,2),字库代码!B:L,10,TRUE)&amp;VLOOKUP(MID(G205,25,2),字库代码!B:L,10,TRUE)</f>
        <v>回降落点,给援军发信号,然后全歼敌军.</v>
      </c>
    </row>
    <row r="206" spans="1:8">
      <c r="A206" s="26"/>
      <c r="B206" s="26"/>
      <c r="C206" s="26"/>
      <c r="D206" s="26"/>
      <c r="E206" s="26" t="s">
        <v>2832</v>
      </c>
      <c r="F206" s="26"/>
      <c r="G206" s="26"/>
      <c r="H206" s="26"/>
    </row>
    <row r="207" spans="1:8">
      <c r="A207" s="26"/>
      <c r="B207" s="26"/>
      <c r="C207" s="26"/>
      <c r="D207" s="26"/>
      <c r="E207" s="26" t="s">
        <v>2833</v>
      </c>
      <c r="F207" s="26"/>
      <c r="G207" s="26"/>
      <c r="H207" s="26"/>
    </row>
    <row r="208" spans="1:8">
      <c r="A208" s="26"/>
      <c r="B208" s="26"/>
      <c r="C208" s="26"/>
      <c r="D208" s="26"/>
      <c r="E208" s="26" t="s">
        <v>2834</v>
      </c>
      <c r="F208" s="26"/>
      <c r="G208" s="26"/>
      <c r="H208" s="26"/>
    </row>
    <row r="209" spans="1:8">
      <c r="A209" s="26"/>
      <c r="B209" s="26"/>
      <c r="C209" s="26"/>
      <c r="D209" s="26"/>
      <c r="E209" s="26"/>
      <c r="F209" s="26"/>
      <c r="G209" s="26"/>
      <c r="H209" s="26"/>
    </row>
    <row r="210" spans="1:8">
      <c r="A210" s="26"/>
      <c r="B210" s="26" t="s">
        <v>2835</v>
      </c>
      <c r="C210" s="26" t="s">
        <v>2836</v>
      </c>
      <c r="D210" s="26" t="s">
        <v>2837</v>
      </c>
      <c r="E210" s="26" t="s">
        <v>2838</v>
      </c>
      <c r="F210" s="26" t="s">
        <v>2839</v>
      </c>
      <c r="G210" s="26" t="s">
        <v>2840</v>
      </c>
      <c r="H210" s="26" t="str">
        <f>VLOOKUP(MID(G210,1,2),字库代码!B:L,10,TRUE)&amp;VLOOKUP(MID(G210,4,2),字库代码!B:L,10,TRUE)&amp;VLOOKUP(MID(G210,7,2),字库代码!B:L,10,TRUE)&amp;VLOOKUP(MID(G210,10,2),字库代码!B:L,10,TRUE)&amp;VLOOKUP(MID(G210,13,2),字库代码!B:L,10,TRUE)&amp;VLOOKUP(MID(G210,16,2),字库代码!B:L,10,TRUE)&amp;VLOOKUP(MID(G210,19,2),字库代码!B:L,10,TRUE)&amp;VLOOKUP(MID(G210,22,2),字库代码!B:L,10,TRUE)&amp;VLOOKUP(MID(G210,25,2),字库代码!B:L,10,TRUE)</f>
        <v>机密指令 24-H:</v>
      </c>
    </row>
    <row r="211" spans="1:8">
      <c r="A211" s="26"/>
      <c r="B211" s="26"/>
      <c r="C211" s="26" t="s">
        <v>2841</v>
      </c>
      <c r="D211" s="26" t="s">
        <v>2842</v>
      </c>
      <c r="E211" s="26" t="s">
        <v>2843</v>
      </c>
      <c r="F211" s="26" t="s">
        <v>2844</v>
      </c>
      <c r="G211" s="26" t="s">
        <v>2845</v>
      </c>
      <c r="H211" s="26" t="str">
        <f>VLOOKUP(MID(G211,1,2),字库代码!B:L,10,TRUE)&amp;VLOOKUP(MID(G211,4,2),字库代码!B:L,10,TRUE)&amp;VLOOKUP(MID(G211,7,2),字库代码!B:L,10,TRUE)&amp;VLOOKUP(MID(G211,10,2),字库代码!B:L,10,TRUE)&amp;VLOOKUP(MID(G211,13,2),字库代码!B:L,10,TRUE)&amp;VLOOKUP(MID(G211,16,2),字库代码!B:L,10,TRUE)&amp;VLOOKUP(MID(G211,19,2),字库代码!B:L,10,TRUE)&amp;VLOOKUP(MID(G211,22,2),字库代码!B:L,10,TRUE)&amp;VLOOKUP(MID(G211,25,2),字库代码!B:L,10,TRUE)</f>
        <v>苏军正在研发新型坦克,它能向大片区域发射冲</v>
      </c>
    </row>
    <row r="212" spans="1:8">
      <c r="A212" s="26"/>
      <c r="B212" s="26"/>
      <c r="C212" s="26" t="s">
        <v>2846</v>
      </c>
      <c r="D212" s="26" t="s">
        <v>2847</v>
      </c>
      <c r="E212" s="26" t="s">
        <v>2848</v>
      </c>
      <c r="F212" s="26" t="s">
        <v>2849</v>
      </c>
      <c r="G212" s="26" t="s">
        <v>2850</v>
      </c>
      <c r="H212" s="26" t="str">
        <f>VLOOKUP(MID(G212,1,2),字库代码!B:L,10,TRUE)&amp;VLOOKUP(MID(G212,4,2),字库代码!B:L,10,TRUE)&amp;VLOOKUP(MID(G212,7,2),字库代码!B:L,10,TRUE)&amp;VLOOKUP(MID(G212,10,2),字库代码!B:L,10,TRUE)&amp;VLOOKUP(MID(G212,13,2),字库代码!B:L,10,TRUE)&amp;VLOOKUP(MID(G212,16,2),字库代码!B:L,10,TRUE)&amp;VLOOKUP(MID(G212,19,2),字库代码!B:L,10,TRUE)&amp;VLOOKUP(MID(G212,22,2),字库代码!B:L,10,TRUE)&amp;VLOOKUP(MID(G212,25,2),字库代码!B:L,10,TRUE)</f>
        <v>击波,摧毁一切.我们必须阻止研发.</v>
      </c>
    </row>
    <row r="213" spans="1:8">
      <c r="A213" s="26"/>
      <c r="B213" s="26"/>
      <c r="C213" s="26" t="str">
        <f>VLOOKUP(MID(C212,1,2),字库代码!B:L,10,TRUE)&amp;VLOOKUP(MID(C212,4,2),字库代码!B:L,10,TRUE)&amp;VLOOKUP(MID(C212,7,2),字库代码!B:L,10,TRUE)&amp;VLOOKUP(MID(C212,10,2),字库代码!B:L,10,TRUE)&amp;VLOOKUP(MID(C212,13,2),字库代码!B:L,10,TRUE)&amp;VLOOKUP(MID(C212,16,2),字库代码!B:L,10,TRUE)&amp;VLOOKUP(MID(C212,19,2),字库代码!B:L,10,TRUE)&amp;VLOOKUP(MID(C212,22,2),字库代码!B:L,10,TRUE)</f>
        <v>(余生)盟军: 同归于尽</v>
      </c>
      <c r="D213" s="26" t="s">
        <v>2851</v>
      </c>
      <c r="E213" s="26" t="s">
        <v>2852</v>
      </c>
      <c r="F213" s="26"/>
      <c r="G213" s="26"/>
      <c r="H213" s="26"/>
    </row>
    <row r="214" spans="1:8">
      <c r="A214" s="26"/>
      <c r="B214" s="26"/>
      <c r="C214" s="26"/>
      <c r="D214" s="26" t="s">
        <v>2853</v>
      </c>
      <c r="E214" s="26" t="s">
        <v>2854</v>
      </c>
      <c r="F214" s="26" t="s">
        <v>2855</v>
      </c>
      <c r="G214" s="26" t="s">
        <v>2856</v>
      </c>
      <c r="H214" s="26" t="str">
        <f>VLOOKUP(MID(G214,1,2),字库代码!B:L,10,TRUE)&amp;VLOOKUP(MID(G214,4,2),字库代码!B:L,10,TRUE)&amp;VLOOKUP(MID(G214,7,2),字库代码!B:L,10,TRUE)&amp;VLOOKUP(MID(G214,10,2),字库代码!B:L,10,TRUE)&amp;VLOOKUP(MID(G214,13,2),字库代码!B:L,10,TRUE)&amp;VLOOKUP(MID(G214,16,2),字库代码!B:L,10,TRUE)&amp;VLOOKUP(MID(G214,19,2),字库代码!B:L,10,TRUE)&amp;VLOOKUP(MID(G214,22,2),字库代码!B:L,10,TRUE)&amp;VLOOKUP(MID(G214,25,2),字库代码!B:L,10,TRUE)</f>
        <v>指挥间谍潜入3处情报中心,得到遥控站位置,</v>
      </c>
    </row>
    <row r="215" spans="1:8">
      <c r="A215" s="26"/>
      <c r="B215" s="26"/>
      <c r="C215" s="26"/>
      <c r="D215" s="26" t="s">
        <v>2857</v>
      </c>
      <c r="E215" s="26" t="s">
        <v>2858</v>
      </c>
      <c r="F215" s="26" t="s">
        <v>2859</v>
      </c>
      <c r="G215" s="26" t="s">
        <v>2860</v>
      </c>
      <c r="H215" s="26" t="str">
        <f>VLOOKUP(MID(G215,1,2),字库代码!B:L,10,TRUE)&amp;VLOOKUP(MID(G215,4,2),字库代码!B:L,10,TRUE)&amp;VLOOKUP(MID(G215,7,2),字库代码!B:L,10,TRUE)&amp;VLOOKUP(MID(G215,10,2),字库代码!B:L,10,TRUE)&amp;VLOOKUP(MID(G215,13,2),字库代码!B:L,10,TRUE)&amp;VLOOKUP(MID(G215,16,2),字库代码!B:L,10,TRUE)&amp;VLOOKUP(MID(G215,19,2),字库代码!B:L,10,TRUE)&amp;VLOOKUP(MID(G215,22,2),字库代码!B:L,10,TRUE)&amp;VLOOKUP(MID(G215,25,2),字库代码!B:L,10,TRUE)</f>
        <v>摧毁它.</v>
      </c>
    </row>
    <row r="216" spans="1:8">
      <c r="A216" s="26"/>
      <c r="B216" s="26"/>
      <c r="C216" s="26"/>
      <c r="D216" s="26" t="s">
        <v>2861</v>
      </c>
      <c r="E216" s="26" t="s">
        <v>2862</v>
      </c>
      <c r="F216" s="26"/>
      <c r="G216" s="26"/>
      <c r="H216" s="26"/>
    </row>
    <row r="217" spans="1:8">
      <c r="A217" s="26"/>
      <c r="B217" s="26"/>
      <c r="C217" s="26"/>
      <c r="D217" s="26"/>
      <c r="E217" s="26"/>
      <c r="F217" s="26" t="s">
        <v>2863</v>
      </c>
      <c r="G217" s="26" t="s">
        <v>2864</v>
      </c>
      <c r="H217" s="26" t="str">
        <f>VLOOKUP(MID(G217,1,2),字库代码!B:L,10,TRUE)&amp;VLOOKUP(MID(G217,4,2),字库代码!B:L,10,TRUE)&amp;VLOOKUP(MID(G217,7,2),字库代码!B:L,10,TRUE)&amp;VLOOKUP(MID(G217,10,2),字库代码!B:L,10,TRUE)&amp;VLOOKUP(MID(G217,13,2),字库代码!B:L,10,TRUE)&amp;VLOOKUP(MID(G217,16,2),字库代码!B:L,10,TRUE)&amp;VLOOKUP(MID(G217,19,2),字库代码!B:L,10,TRUE)&amp;VLOOKUP(MID(G217,22,2),字库代码!B:L,10,TRUE)&amp;VLOOKUP(MID(G217,25,2),字库代码!B:L,10,TRUE)</f>
        <v>铁幕装甲防护着坦克,一并摧毁它.</v>
      </c>
    </row>
    <row r="218" spans="1:8">
      <c r="A218" s="26"/>
      <c r="B218" s="26"/>
      <c r="C218" s="26"/>
      <c r="D218" s="26"/>
      <c r="E218" s="26"/>
      <c r="F218" s="26"/>
      <c r="G218" s="26"/>
      <c r="H218" s="26"/>
    </row>
    <row r="219" s="22" customFormat="1" spans="2:8">
      <c r="B219" s="22" t="s">
        <v>2865</v>
      </c>
      <c r="C219" s="22" t="s">
        <v>2866</v>
      </c>
      <c r="D219" s="22" t="s">
        <v>2867</v>
      </c>
      <c r="E219" s="22" t="s">
        <v>2868</v>
      </c>
      <c r="F219" s="22" t="s">
        <v>2869</v>
      </c>
      <c r="G219" s="22" t="s">
        <v>2870</v>
      </c>
      <c r="H219" s="22" t="str">
        <f>VLOOKUP(MID(G219,1,2),字库代码!B:L,11,TRUE)&amp;VLOOKUP(MID(G219,4,2),字库代码!B:L,11,TRUE)&amp;VLOOKUP(MID(G219,7,2),字库代码!B:L,11,TRUE)&amp;VLOOKUP(MID(G219,10,2),字库代码!B:L,11,TRUE)&amp;VLOOKUP(MID(G219,13,2),字库代码!B:L,11,TRUE)&amp;VLOOKUP(MID(G219,16,2),字库代码!B:L,11,TRUE)&amp;VLOOKUP(MID(G219,19,2),字库代码!B:L,11,TRUE)&amp;VLOOKUP(MID(G219,22,2),字库代码!B:L,11,TRUE)&amp;VLOOKUP(MID(G219,25,2),字库代码!B:L,11,TRUE)</f>
        <v>一个边陲小镇一直在支持盟军.他们不再是苏联</v>
      </c>
    </row>
    <row r="220" s="22" customFormat="1" spans="3:8">
      <c r="C220" s="22" t="s">
        <v>2871</v>
      </c>
      <c r="D220" s="22" t="s">
        <v>2872</v>
      </c>
      <c r="E220" s="22" t="s">
        <v>2873</v>
      </c>
      <c r="F220" s="22" t="s">
        <v>2874</v>
      </c>
      <c r="G220" s="22" t="s">
        <v>2875</v>
      </c>
      <c r="H220" s="22" t="str">
        <f>VLOOKUP(MID(G220,1,2),字库代码!B:L,11,TRUE)&amp;VLOOKUP(MID(G220,4,2),字库代码!B:L,11,TRUE)&amp;VLOOKUP(MID(G220,7,2),字库代码!B:L,11,TRUE)&amp;VLOOKUP(MID(G220,10,2),字库代码!B:L,11,TRUE)&amp;VLOOKUP(MID(G220,13,2),字库代码!B:L,11,TRUE)&amp;VLOOKUP(MID(G220,16,2),字库代码!B:L,11,TRUE)&amp;VLOOKUP(MID(G220,19,2),字库代码!B:L,11,TRUE)&amp;VLOOKUP(MID(G220,22,2),字库代码!B:L,11,TRUE)&amp;VLOOKUP(MID(G220,25,2),字库代码!B:L,11,TRUE)</f>
        <v>人,而是我们伟大帝国的敌人.作为敌人,必须摧毁.</v>
      </c>
    </row>
    <row r="221" s="22" customFormat="1" spans="3:5">
      <c r="C221" s="22" t="s">
        <v>2876</v>
      </c>
      <c r="D221" s="22" t="s">
        <v>2877</v>
      </c>
      <c r="E221" s="22" t="s">
        <v>2878</v>
      </c>
    </row>
    <row r="222" s="22" customFormat="1" spans="3:8">
      <c r="C222" s="22" t="str">
        <f>VLOOKUP(MID(C221,1,2),字库代码!B:L,11,TRUE)&amp;VLOOKUP(MID(C221,4,2),字库代码!B:L,11,TRUE)&amp;VLOOKUP(MID(C221,7,2),字库代码!B:L,11,TRUE)&amp;VLOOKUP(MID(C221,10,2),字库代码!B:L,11,TRUE)&amp;VLOOKUP(MID(C221,13,2),字库代码!B:L,11,TRUE)&amp;VLOOKUP(MID(C221,16,2),字库代码!B:L,11,TRUE)&amp;VLOOKUP(MID(C221,19,2),字库代码!B:L,11,TRUE)&amp;VLOOKUP(MID(C221,22,2),字库代码!B:L,11,TRUE)</f>
        <v>(余生)苏军: 电击治疗</v>
      </c>
      <c r="D222" s="22" t="s">
        <v>2879</v>
      </c>
      <c r="E222" s="22" t="s">
        <v>2880</v>
      </c>
      <c r="F222" s="22" t="s">
        <v>2881</v>
      </c>
      <c r="G222" s="22" t="s">
        <v>2882</v>
      </c>
      <c r="H222" s="22" t="str">
        <f>VLOOKUP(MID(G222,1,2),字库代码!B:L,11,TRUE)&amp;VLOOKUP(MID(G222,4,2),字库代码!B:L,11,TRUE)&amp;VLOOKUP(MID(G222,7,2),字库代码!B:L,11,TRUE)&amp;VLOOKUP(MID(G222,10,2),字库代码!B:L,11,TRUE)&amp;VLOOKUP(MID(G222,13,2),字库代码!B:L,11,TRUE)&amp;VLOOKUP(MID(G222,16,2),字库代码!B:L,11,TRUE)&amp;VLOOKUP(MID(G222,19,2),字库代码!B:L,11,TRUE)&amp;VLOOKUP(MID(G222,22,2),字库代码!B:L,11,TRUE)&amp;VLOOKUP(MID(G222,25,2),字库代码!B:L,11,TRUE)&amp;VLOOKUP(MID(G222,28,2),字库代码!B:L,11,TRUE)</f>
        <v>让斯大林的精英闪电兵,向他们展示苏军铁腕.</v>
      </c>
    </row>
    <row r="223" s="22" customFormat="1" spans="4:8">
      <c r="D223" s="22" t="s">
        <v>2883</v>
      </c>
      <c r="E223" s="22" t="s">
        <v>2884</v>
      </c>
      <c r="F223" s="22" t="s">
        <v>2885</v>
      </c>
      <c r="G223" s="22" t="s">
        <v>2886</v>
      </c>
      <c r="H223" s="22" t="str">
        <f>VLOOKUP(MID(G223,1,2),字库代码!B:L,11,TRUE)&amp;VLOOKUP(MID(G223,4,2),字库代码!B:L,11,TRUE)&amp;VLOOKUP(MID(G223,7,2),字库代码!B:L,11,TRUE)&amp;VLOOKUP(MID(G223,10,2),字库代码!B:L,11,TRUE)&amp;VLOOKUP(MID(G223,13,2),字库代码!B:L,11,TRUE)&amp;VLOOKUP(MID(G223,16,2),字库代码!B:L,11,TRUE)&amp;VLOOKUP(MID(G223,19,2),字库代码!B:L,11,TRUE)&amp;VLOOKUP(MID(G223,22,2),字库代码!B:L,11,TRUE)&amp;VLOOKUP(MID(G223,25,2),字库代码!B:L,11,TRUE)</f>
        <v>毫无疑问,叛徒将向该地贫弱的盟军寻求援助,</v>
      </c>
    </row>
    <row r="224" s="22" customFormat="1" spans="4:8">
      <c r="D224" s="22" t="s">
        <v>2887</v>
      </c>
      <c r="E224" s="22" t="s">
        <v>2888</v>
      </c>
      <c r="F224" s="22" t="s">
        <v>2889</v>
      </c>
      <c r="G224" s="22" t="s">
        <v>2890</v>
      </c>
      <c r="H224" s="22" t="str">
        <f>VLOOKUP(MID(G224,1,2),字库代码!B:L,11,TRUE)&amp;VLOOKUP(MID(G224,4,2),字库代码!B:L,11,TRUE)&amp;VLOOKUP(MID(G224,7,2),字库代码!B:L,11,TRUE)&amp;VLOOKUP(MID(G224,10,2),字库代码!B:L,11,TRUE)&amp;VLOOKUP(MID(G224,13,2),字库代码!B:L,11,TRUE)&amp;VLOOKUP(MID(G224,16,2),字库代码!B:L,11,TRUE)&amp;VLOOKUP(MID(G224,19,2),字库代码!B:L,11,TRUE)&amp;VLOOKUP(MID(G224,22,2),字库代码!B:L,11,TRUE)&amp;VLOOKUP(MID(G224,25,2),字库代码!B:L,11,TRUE)</f>
        <v>无论盟军能给以何种微弱援助,这都是不够的.</v>
      </c>
    </row>
    <row r="225" s="22" customFormat="1" spans="4:8">
      <c r="D225" s="22" t="s">
        <v>2891</v>
      </c>
      <c r="E225" s="22" t="s">
        <v>2892</v>
      </c>
      <c r="F225" s="22" t="s">
        <v>2893</v>
      </c>
      <c r="G225" s="22" t="s">
        <v>2894</v>
      </c>
      <c r="H225" s="22" t="str">
        <f>VLOOKUP(MID(G225,1,2),字库代码!B:L,11,TRUE)&amp;VLOOKUP(MID(G225,4,2),字库代码!B:L,11,TRUE)&amp;VLOOKUP(MID(G225,7,2),字库代码!B:L,11,TRUE)&amp;VLOOKUP(MID(G225,10,2),字库代码!B:L,11,TRUE)&amp;VLOOKUP(MID(G225,13,2),字库代码!B:L,11,TRUE)&amp;VLOOKUP(MID(G225,16,2),字库代码!B:L,11,TRUE)&amp;VLOOKUP(MID(G225,19,2),字库代码!B:L,11,TRUE)&amp;VLOOKUP(MID(G225,22,2),字库代码!B:L,11,TRUE)&amp;VLOOKUP(MID(G225,25,2),字库代码!B:L,11,TRUE)</f>
        <v>碾碎他们,势不可挡!</v>
      </c>
    </row>
    <row r="226" s="23" customFormat="1"/>
    <row r="227" s="22" customFormat="1" spans="2:8">
      <c r="B227" s="22" t="s">
        <v>2895</v>
      </c>
      <c r="C227" s="22" t="s">
        <v>2896</v>
      </c>
      <c r="D227" s="22" t="s">
        <v>2897</v>
      </c>
      <c r="E227" s="22" t="s">
        <v>2898</v>
      </c>
      <c r="F227" s="22" t="s">
        <v>2899</v>
      </c>
      <c r="G227" s="22" t="s">
        <v>2900</v>
      </c>
      <c r="H227" s="22" t="str">
        <f>VLOOKUP(MID(G227,1,2),字库代码!B:L,11,TRUE)&amp;VLOOKUP(MID(G227,4,2),字库代码!B:L,11,TRUE)&amp;VLOOKUP(MID(G227,7,2),字库代码!B:L,11,TRUE)&amp;VLOOKUP(MID(G227,10,2),字库代码!B:L,11,TRUE)&amp;VLOOKUP(MID(G227,13,2),字库代码!B:L,11,TRUE)&amp;VLOOKUP(MID(G227,16,2),字库代码!B:L,11,TRUE)&amp;VLOOKUP(MID(G227,19,2),字库代码!B:L,11,TRUE)&amp;VLOOKUP(MID(G227,22,2),字库代码!B:L,11,TRUE)&amp;VLOOKUP(MID(G227,25,2),字库代码!B:L,11,TRUE)</f>
        <v>斯大林希望实地测试新研制的原型车,以对抗盟</v>
      </c>
    </row>
    <row r="228" s="22" customFormat="1" spans="3:8">
      <c r="C228" s="22" t="s">
        <v>2901</v>
      </c>
      <c r="D228" s="22" t="s">
        <v>2902</v>
      </c>
      <c r="E228" s="22" t="s">
        <v>2903</v>
      </c>
      <c r="F228" s="22" t="s">
        <v>2904</v>
      </c>
      <c r="G228" s="22" t="s">
        <v>2905</v>
      </c>
      <c r="H228" s="22" t="str">
        <f>VLOOKUP(MID(G228,1,2),字库代码!B:L,11,TRUE)&amp;VLOOKUP(MID(G228,4,2),字库代码!B:L,11,TRUE)&amp;VLOOKUP(MID(G228,7,2),字库代码!B:L,11,TRUE)&amp;VLOOKUP(MID(G228,10,2),字库代码!B:L,11,TRUE)&amp;VLOOKUP(MID(G228,13,2),字库代码!B:L,11,TRUE)&amp;VLOOKUP(MID(G228,16,2),字库代码!B:L,11,TRUE)&amp;VLOOKUP(MID(G228,19,2),字库代码!B:L,11,TRUE)&amp;VLOOKUP(MID(G228,22,2),字库代码!B:L,11,TRUE)&amp;VLOOKUP(MID(G228,25,2),字库代码!B:L,11,TRUE)</f>
        <v>军狗,它能扭曲周围光线,"消失"在可见光中.</v>
      </c>
    </row>
    <row r="229" s="22" customFormat="1" spans="3:5">
      <c r="C229" s="22" t="s">
        <v>2906</v>
      </c>
      <c r="D229" s="22" t="s">
        <v>2907</v>
      </c>
      <c r="E229" s="22" t="s">
        <v>2908</v>
      </c>
    </row>
    <row r="230" s="22" customFormat="1" spans="3:8">
      <c r="C230" s="22" t="str">
        <f>VLOOKUP(MID(C229,1,2),字库代码!B:L,11,TRUE)&amp;VLOOKUP(MID(C229,4,2),字库代码!B:L,11,TRUE)&amp;VLOOKUP(MID(C229,7,2),字库代码!B:L,11,TRUE)&amp;VLOOKUP(MID(C229,10,2),字库代码!B:L,11,TRUE)&amp;VLOOKUP(MID(C229,13,2),字库代码!B:L,11,TRUE)&amp;VLOOKUP(MID(C229,16,2),字库代码!B:L,11,TRUE)&amp;VLOOKUP(MID(C229,19,2),字库代码!B:L,11,TRUE)&amp;VLOOKUP(MID(C229,22,2),字库代码!B:L,11,TRUE)</f>
        <v>(余生)苏军: 试驾</v>
      </c>
      <c r="D230" s="22" t="s">
        <v>2909</v>
      </c>
      <c r="E230" s="22" t="s">
        <v>2910</v>
      </c>
      <c r="F230" s="22" t="s">
        <v>2911</v>
      </c>
      <c r="G230" s="22" t="s">
        <v>2912</v>
      </c>
      <c r="H230" s="22" t="str">
        <f>VLOOKUP(MID(G230,1,2),字库代码!B:L,11,TRUE)&amp;VLOOKUP(MID(G230,4,2),字库代码!B:L,11,TRUE)&amp;VLOOKUP(MID(G230,7,2),字库代码!B:L,11,TRUE)&amp;VLOOKUP(MID(G230,10,2),字库代码!B:L,11,TRUE)&amp;VLOOKUP(MID(G230,13,2),字库代码!B:L,11,TRUE)&amp;VLOOKUP(MID(G230,16,2),字库代码!B:L,11,TRUE)&amp;VLOOKUP(MID(G230,19,2),字库代码!B:L,11,TRUE)&amp;VLOOKUP(MID(G230,22,2),字库代码!B:L,11,TRUE)&amp;VLOOKUP(MID(G230,25,2),字库代码!B:L,11,TRUE)</f>
        <v>用原型车,渗透盟军基地.测试项目为摧毁盟军</v>
      </c>
    </row>
    <row r="231" s="22" customFormat="1" spans="4:8">
      <c r="D231" s="22" t="s">
        <v>2913</v>
      </c>
      <c r="E231" s="22" t="s">
        <v>2914</v>
      </c>
      <c r="F231" s="22" t="s">
        <v>2915</v>
      </c>
      <c r="G231" s="22" t="s">
        <v>2916</v>
      </c>
      <c r="H231" s="22" t="str">
        <f>VLOOKUP(MID(G231,1,2),字库代码!B:L,11,TRUE)&amp;VLOOKUP(MID(G231,4,2),字库代码!B:L,11,TRUE)&amp;VLOOKUP(MID(G231,7,2),字库代码!B:L,11,TRUE)&amp;VLOOKUP(MID(G231,10,2),字库代码!B:L,11,TRUE)&amp;VLOOKUP(MID(G231,13,2),字库代码!B:L,11,TRUE)&amp;VLOOKUP(MID(G231,16,2),字库代码!B:L,11,TRUE)&amp;VLOOKUP(MID(G231,19,2),字库代码!B:L,11,TRUE)&amp;VLOOKUP(MID(G231,22,2),字库代码!B:L,11,TRUE)&amp;VLOOKUP(MID(G231,25,2),字库代码!B:L,11,TRUE)</f>
        <v>雷达站和科技中心,切断通讯后,援军将抵达.</v>
      </c>
    </row>
    <row r="232" s="22" customFormat="1" spans="4:8">
      <c r="D232" s="22" t="s">
        <v>2917</v>
      </c>
      <c r="E232" s="22" t="s">
        <v>2918</v>
      </c>
      <c r="F232" s="22" t="s">
        <v>1365</v>
      </c>
      <c r="G232" s="22" t="s">
        <v>2617</v>
      </c>
      <c r="H232" s="22" t="str">
        <f>VLOOKUP(MID(G232,1,2),字库代码!B:L,11,TRUE)&amp;VLOOKUP(MID(G232,4,2),字库代码!B:L,11,TRUE)&amp;VLOOKUP(MID(G232,7,2),字库代码!B:L,11,TRUE)&amp;VLOOKUP(MID(G232,10,2),字库代码!B:L,11,TRUE)&amp;VLOOKUP(MID(G232,13,2),字库代码!B:L,11,TRUE)&amp;VLOOKUP(MID(G232,16,2),字库代码!B:L,11,TRUE)&amp;VLOOKUP(MID(G232,19,2),字库代码!B:L,11,TRUE)&amp;VLOOKUP(MID(G232,22,2),字库代码!B:L,11,TRUE)&amp;VLOOKUP(MID(G232,25,2),字库代码!B:L,11,TRUE)</f>
        <v>全歼敌军.</v>
      </c>
    </row>
    <row r="233" s="22" customFormat="1" spans="4:4">
      <c r="D233" s="22" t="s">
        <v>2919</v>
      </c>
    </row>
    <row r="234" s="22" customFormat="1" spans="6:8">
      <c r="F234" s="22" t="s">
        <v>2920</v>
      </c>
      <c r="G234" s="22" t="s">
        <v>2921</v>
      </c>
      <c r="H234" s="22" t="str">
        <f>VLOOKUP(MID(G234,1,2),字库代码!B:L,11,TRUE)&amp;VLOOKUP(MID(G234,4,2),字库代码!B:L,11,TRUE)&amp;VLOOKUP(MID(G234,7,2),字库代码!B:L,11,TRUE)&amp;VLOOKUP(MID(G234,10,2),字库代码!B:L,11,TRUE)&amp;VLOOKUP(MID(G234,13,2),字库代码!B:L,11,TRUE)&amp;VLOOKUP(MID(G234,16,2),字库代码!B:L,11,TRUE)&amp;VLOOKUP(MID(G234,19,2),字库代码!B:L,11,TRUE)&amp;VLOOKUP(MID(G234,22,2),字库代码!B:L,11,TRUE)&amp;VLOOKUP(MID(G234,25,2),字库代码!B:L,11,TRUE)</f>
        <v>带回原型车,否则就不用回来了.</v>
      </c>
    </row>
    <row r="235" s="23" customFormat="1"/>
    <row r="236" s="22" customFormat="1" spans="2:8">
      <c r="B236" s="22" t="s">
        <v>2922</v>
      </c>
      <c r="C236" s="22" t="s">
        <v>2923</v>
      </c>
      <c r="D236" s="22" t="s">
        <v>2924</v>
      </c>
      <c r="E236" s="22" t="s">
        <v>2925</v>
      </c>
      <c r="F236" s="22" t="s">
        <v>2926</v>
      </c>
      <c r="G236" s="22" t="s">
        <v>2927</v>
      </c>
      <c r="H236" s="22" t="str">
        <f>VLOOKUP(MID(G236,1,2),字库代码!B:L,11,TRUE)&amp;VLOOKUP(MID(G236,4,2),字库代码!B:L,11,TRUE)&amp;VLOOKUP(MID(G236,7,2),字库代码!B:L,11,TRUE)&amp;VLOOKUP(MID(G236,10,2),字库代码!B:L,11,TRUE)&amp;VLOOKUP(MID(G236,13,2),字库代码!B:L,11,TRUE)&amp;VLOOKUP(MID(G236,16,2),字库代码!B:L,11,TRUE)&amp;VLOOKUP(MID(G236,19,2),字库代码!B:L,11,TRUE)&amp;VLOOKUP(MID(G236,22,2),字库代码!B:L,11,TRUE)&amp;VLOOKUP(MID(G236,25,2),字库代码!B:L,11,TRUE)&amp;VLOOKUP(MID(G236,28,2),字库代码!B:L,11,TRUE)&amp;VLOOKUP(MID(G236,31,2),字库代码!B:L,11,TRUE)&amp;VLOOKUP(MID(G236,34,2),字库代码!B:L,11,TRUE)&amp;VLOOKUP(MID(G236,37,2),字库代码!B:L,11,TRUE)</f>
        <v>间谍报告了盟军的一项新技术,斯大林想得到它.</v>
      </c>
    </row>
    <row r="237" s="22" customFormat="1" spans="3:5">
      <c r="C237" s="22" t="s">
        <v>2928</v>
      </c>
      <c r="D237" s="22" t="s">
        <v>2929</v>
      </c>
      <c r="E237" s="22" t="s">
        <v>2930</v>
      </c>
    </row>
    <row r="238" s="22" customFormat="1" spans="3:8">
      <c r="C238" s="22" t="s">
        <v>2931</v>
      </c>
      <c r="D238" s="22" t="s">
        <v>2932</v>
      </c>
      <c r="E238" s="22" t="s">
        <v>2933</v>
      </c>
      <c r="F238" s="22" t="s">
        <v>2934</v>
      </c>
      <c r="G238" s="22" t="s">
        <v>2935</v>
      </c>
      <c r="H238" s="22" t="str">
        <f>VLOOKUP(MID(G238,1,2),字库代码!B:L,11,TRUE)&amp;VLOOKUP(MID(G238,4,2),字库代码!B:L,11,TRUE)&amp;VLOOKUP(MID(G238,7,2),字库代码!B:L,11,TRUE)&amp;VLOOKUP(MID(G238,10,2),字库代码!B:L,11,TRUE)&amp;VLOOKUP(MID(G238,13,2),字库代码!B:L,11,TRUE)&amp;VLOOKUP(MID(G238,16,2),字库代码!B:L,11,TRUE)&amp;VLOOKUP(MID(G238,19,2),字库代码!B:L,11,TRUE)&amp;VLOOKUP(MID(G238,22,2),字库代码!B:L,11,TRUE)&amp;VLOOKUP(MID(G238,25,2),字库代码!B:L,11,TRUE)</f>
        <v>让沃尔科夫俘获原型车,并确保盟军不能再造.摧毁</v>
      </c>
    </row>
    <row r="239" s="22" customFormat="1" spans="3:8">
      <c r="C239" s="22" t="str">
        <f>VLOOKUP(MID(C238,1,2),字库代码!B:L,11,TRUE)&amp;VLOOKUP(MID(C238,4,2),字库代码!B:L,11,TRUE)&amp;VLOOKUP(MID(C238,7,2),字库代码!B:L,11,TRUE)&amp;VLOOKUP(MID(C238,10,2),字库代码!B:L,11,TRUE)&amp;VLOOKUP(MID(C238,13,2),字库代码!B:L,11,TRUE)&amp;VLOOKUP(MID(C238,16,2),字库代码!B:L,11,TRUE)&amp;VLOOKUP(MID(C238,19,2),字库代码!B:L,11,TRUE)&amp;VLOOKUP(MID(C238,22,2),字库代码!B:L,11,TRUE)</f>
        <v>(余生)苏军: 渗透行动</v>
      </c>
      <c r="D239" s="22" t="s">
        <v>2936</v>
      </c>
      <c r="E239" s="22" t="s">
        <v>2937</v>
      </c>
      <c r="F239" s="22" t="s">
        <v>2938</v>
      </c>
      <c r="G239" s="22" t="s">
        <v>2939</v>
      </c>
      <c r="H239" s="22" t="str">
        <f>VLOOKUP(MID(G239,1,2),字库代码!B:L,11,TRUE)&amp;VLOOKUP(MID(G239,4,2),字库代码!B:L,11,TRUE)&amp;VLOOKUP(MID(G239,7,2),字库代码!B:L,11,TRUE)&amp;VLOOKUP(MID(G239,10,2),字库代码!B:L,11,TRUE)&amp;VLOOKUP(MID(G239,13,2),字库代码!B:L,11,TRUE)&amp;VLOOKUP(MID(G239,16,2),字库代码!B:L,11,TRUE)&amp;VLOOKUP(MID(G239,19,2),字库代码!B:L,11,TRUE)&amp;VLOOKUP(MID(G239,22,2),字库代码!B:L,11,TRUE)&amp;VLOOKUP(MID(G239,25,2),字库代码!B:L,11,TRUE)</f>
        <v>研发设施,并把新玩具给斯大林带回来.</v>
      </c>
    </row>
    <row r="240" s="22" customFormat="1" spans="4:5">
      <c r="D240" s="22" t="s">
        <v>2940</v>
      </c>
      <c r="E240" s="22" t="s">
        <v>2629</v>
      </c>
    </row>
    <row r="241" s="22" customFormat="1" spans="6:8">
      <c r="F241" s="22" t="s">
        <v>2941</v>
      </c>
      <c r="G241" s="22" t="s">
        <v>2717</v>
      </c>
      <c r="H241" s="22" t="str">
        <f>VLOOKUP(MID(G241,1,2),字库代码!B:L,11,TRUE)&amp;VLOOKUP(MID(G241,4,2),字库代码!B:L,11,TRUE)&amp;VLOOKUP(MID(G241,7,2),字库代码!B:L,11,TRUE)&amp;VLOOKUP(MID(G241,10,2),字库代码!B:L,11,TRUE)&amp;VLOOKUP(MID(G241,13,2),字库代码!B:L,11,TRUE)&amp;VLOOKUP(MID(G241,16,2),字库代码!B:L,11,TRUE)&amp;VLOOKUP(MID(G241,19,2),字库代码!B:L,11,TRUE)&amp;VLOOKUP(MID(G241,22,2),字库代码!B:L,11,TRUE)&amp;VLOOKUP(MID(G241,25,2),字库代码!B:L,11,TRUE)</f>
        <v>不要辜负我们.</v>
      </c>
    </row>
    <row r="242" s="23" customFormat="1"/>
    <row r="243" s="22" customFormat="1" spans="2:8">
      <c r="B243" s="22" t="s">
        <v>2942</v>
      </c>
      <c r="C243" s="22" t="s">
        <v>2943</v>
      </c>
      <c r="D243" s="22" t="s">
        <v>2944</v>
      </c>
      <c r="E243" s="22" t="s">
        <v>2945</v>
      </c>
      <c r="F243" s="22" t="s">
        <v>2946</v>
      </c>
      <c r="G243" s="22" t="s">
        <v>2947</v>
      </c>
      <c r="H243" s="22" t="str">
        <f>VLOOKUP(MID(G243,1,2),字库代码!B:L,11,TRUE)&amp;VLOOKUP(MID(G243,4,2),字库代码!B:L,11,TRUE)&amp;VLOOKUP(MID(G243,7,2),字库代码!B:L,11,TRUE)&amp;VLOOKUP(MID(G243,10,2),字库代码!B:L,11,TRUE)&amp;VLOOKUP(MID(G243,13,2),字库代码!B:L,11,TRUE)&amp;VLOOKUP(MID(G243,16,2),字库代码!B:L,11,TRUE)&amp;VLOOKUP(MID(G243,19,2),字库代码!B:L,11,TRUE)&amp;VLOOKUP(MID(G243,22,2),字库代码!B:L,11,TRUE)&amp;VLOOKUP(MID(G243,25,2),字库代码!B:L,11,TRUE)&amp;VLOOKUP(MID(G243,28,2),字库代码!B:L,11,TRUE)&amp;VLOOKUP(MID(G243,31,2),字库代码!B:L,11,TRUE)</f>
        <v>盟军猪研制了一种叫"超时空坦克"的新武器.</v>
      </c>
    </row>
    <row r="244" s="22" customFormat="1" spans="3:8">
      <c r="C244" s="22" t="s">
        <v>2948</v>
      </c>
      <c r="D244" s="22" t="s">
        <v>2949</v>
      </c>
      <c r="E244" s="22" t="s">
        <v>2950</v>
      </c>
      <c r="F244" s="22" t="s">
        <v>2951</v>
      </c>
      <c r="G244" s="22" t="s">
        <v>2952</v>
      </c>
      <c r="H244" s="22" t="str">
        <f>VLOOKUP(MID(G244,1,2),字库代码!B:L,11,TRUE)&amp;VLOOKUP(MID(G244,4,2),字库代码!B:L,11,TRUE)&amp;VLOOKUP(MID(G244,7,2),字库代码!B:L,11,TRUE)&amp;VLOOKUP(MID(G244,10,2),字库代码!B:L,11,TRUE)&amp;VLOOKUP(MID(G244,13,2),字库代码!B:L,11,TRUE)&amp;VLOOKUP(MID(G244,16,2),字库代码!B:L,11,TRUE)&amp;VLOOKUP(MID(G244,19,2),字库代码!B:L,11,TRUE)&amp;VLOOKUP(MID(G244,22,2),字库代码!B:L,11,TRUE)&amp;VLOOKUP(MID(G244,25,2),字库代码!B:L,11,TRUE)&amp;VLOOKUP(MID(G244,28,2),字库代码!B:L,11,TRUE)&amp;VLOOKUP(MID(G244,31,2),字库代码!B:L,11,TRUE)&amp;VLOOKUP(MID(G244,34,2),字库代码!B:L,11,TRUE)&amp;VLOOKUP(MID(G244,37,2),字库代码!B:L,11,TRUE)</f>
        <v>它使用了盟军卑劣的超时空传送技术,可自行传送.</v>
      </c>
    </row>
    <row r="245" s="22" customFormat="1" spans="3:5">
      <c r="C245" s="22" t="s">
        <v>2953</v>
      </c>
      <c r="D245" s="22" t="s">
        <v>2954</v>
      </c>
      <c r="E245" s="22" t="s">
        <v>2955</v>
      </c>
    </row>
    <row r="246" s="22" customFormat="1" spans="3:8">
      <c r="C246" s="22" t="str">
        <f>VLOOKUP(MID(C245,1,2),字库代码!B:L,11,TRUE)&amp;VLOOKUP(MID(C245,4,2),字库代码!B:L,11,TRUE)&amp;VLOOKUP(MID(C245,7,2),字库代码!B:L,11,TRUE)&amp;VLOOKUP(MID(C245,10,2),字库代码!B:L,11,TRUE)&amp;VLOOKUP(MID(C245,13,2),字库代码!B:L,11,TRUE)&amp;VLOOKUP(MID(C245,16,2),字库代码!B:L,11,TRUE)&amp;VLOOKUP(MID(C245,19,2),字库代码!B:L,11,TRUE)&amp;VLOOKUP(MID(C245,22,2),字库代码!B:L,11,TRUE)</f>
        <v>(余生)苏军: 测试场</v>
      </c>
      <c r="D246" s="22" t="s">
        <v>2956</v>
      </c>
      <c r="E246" s="22" t="s">
        <v>2957</v>
      </c>
      <c r="F246" s="22" t="s">
        <v>2958</v>
      </c>
      <c r="G246" s="22" t="s">
        <v>2959</v>
      </c>
      <c r="H246" s="22" t="str">
        <f>VLOOKUP(MID(G246,1,2),字库代码!B:L,11,TRUE)&amp;VLOOKUP(MID(G246,4,2),字库代码!B:L,11,TRUE)&amp;VLOOKUP(MID(G246,7,2),字库代码!B:L,11,TRUE)&amp;VLOOKUP(MID(G246,10,2),字库代码!B:L,11,TRUE)&amp;VLOOKUP(MID(G246,13,2),字库代码!B:L,11,TRUE)&amp;VLOOKUP(MID(G246,16,2),字库代码!B:L,11,TRUE)&amp;VLOOKUP(MID(G246,19,2),字库代码!B:L,11,TRUE)&amp;VLOOKUP(MID(G246,22,2),字库代码!B:L,11,TRUE)&amp;VLOOKUP(MID(G246,25,2),字库代码!B:L,11,TRUE)</f>
        <v>盟军正在一个属于苏联帝国的岛上测试新武器.</v>
      </c>
    </row>
    <row r="247" s="22" customFormat="1" spans="4:8">
      <c r="D247" s="22" t="s">
        <v>2960</v>
      </c>
      <c r="E247" s="22" t="s">
        <v>2961</v>
      </c>
      <c r="F247" s="22" t="s">
        <v>2962</v>
      </c>
      <c r="G247" s="22" t="s">
        <v>2963</v>
      </c>
      <c r="H247" s="22" t="str">
        <f>VLOOKUP(MID(G247,1,2),字库代码!B:L,11,TRUE)&amp;VLOOKUP(MID(G247,4,2),字库代码!B:L,11,TRUE)&amp;VLOOKUP(MID(G247,7,2),字库代码!B:L,11,TRUE)&amp;VLOOKUP(MID(G247,10,2),字库代码!B:L,11,TRUE)&amp;VLOOKUP(MID(G247,13,2),字库代码!B:L,11,TRUE)&amp;VLOOKUP(MID(G247,16,2),字库代码!B:L,11,TRUE)&amp;VLOOKUP(MID(G247,19,2),字库代码!B:L,11,TRUE)&amp;VLOOKUP(MID(G247,22,2),字库代码!B:L,11,TRUE)&amp;VLOOKUP(MID(G247,25,2),字库代码!B:L,11,TRUE)</f>
        <v>无论如何,岛都是我们.</v>
      </c>
    </row>
    <row r="248" s="22" customFormat="1" spans="4:5">
      <c r="D248" s="22" t="s">
        <v>2964</v>
      </c>
      <c r="E248" s="22" t="s">
        <v>2965</v>
      </c>
    </row>
    <row r="249" s="22" customFormat="1" spans="4:8">
      <c r="D249" s="22" t="s">
        <v>2966</v>
      </c>
      <c r="F249" s="22" t="s">
        <v>2967</v>
      </c>
      <c r="G249" s="22" t="s">
        <v>2968</v>
      </c>
      <c r="H249" s="22" t="str">
        <f>VLOOKUP(MID(G249,1,2),字库代码!B:L,11,TRUE)&amp;VLOOKUP(MID(G249,4,2),字库代码!B:L,11,TRUE)&amp;VLOOKUP(MID(G249,7,2),字库代码!B:L,11,TRUE)&amp;VLOOKUP(MID(G249,10,2),字库代码!B:L,11,TRUE)&amp;VLOOKUP(MID(G249,13,2),字库代码!B:L,11,TRUE)&amp;VLOOKUP(MID(G249,16,2),字库代码!B:L,11,TRUE)&amp;VLOOKUP(MID(G249,19,2),字库代码!B:L,11,TRUE)&amp;VLOOKUP(MID(G249,22,2),字库代码!B:L,11,TRUE)&amp;VLOOKUP(MID(G249,25,2),字库代码!B:L,11,TRUE)</f>
        <v>建立基地,盟军有山脉屏障,别让它阻碍你,清除</v>
      </c>
    </row>
    <row r="250" s="22" customFormat="1" spans="4:8">
      <c r="D250" s="22" t="s">
        <v>2969</v>
      </c>
      <c r="F250" s="22" t="s">
        <v>2970</v>
      </c>
      <c r="G250" s="22" t="s">
        <v>2971</v>
      </c>
      <c r="H250" s="22" t="str">
        <f>VLOOKUP(MID(G250,1,2),字库代码!B:L,11,TRUE)&amp;VLOOKUP(MID(G250,4,2),字库代码!B:L,11,TRUE)&amp;VLOOKUP(MID(G250,7,2),字库代码!B:L,11,TRUE)&amp;VLOOKUP(MID(G250,10,2),字库代码!B:L,11,TRUE)&amp;VLOOKUP(MID(G250,13,2),字库代码!B:L,11,TRUE)&amp;VLOOKUP(MID(G250,16,2),字库代码!B:L,11,TRUE)&amp;VLOOKUP(MID(G250,19,2),字库代码!B:L,11,TRUE)&amp;VLOOKUP(MID(G250,22,2),字库代码!B:L,11,TRUE)&amp;VLOOKUP(MID(G250,25,2),字库代码!B:L,11,TRUE)</f>
        <v>岛上所有盟军.</v>
      </c>
    </row>
    <row r="251" s="23" customFormat="1"/>
    <row r="252" s="22" customFormat="1" spans="2:8">
      <c r="B252" s="22" t="s">
        <v>2972</v>
      </c>
      <c r="C252" s="22" t="s">
        <v>2973</v>
      </c>
      <c r="D252" s="22" t="s">
        <v>2974</v>
      </c>
      <c r="E252" s="22" t="s">
        <v>2975</v>
      </c>
      <c r="F252" s="22" t="s">
        <v>2976</v>
      </c>
      <c r="G252" s="22" t="s">
        <v>2977</v>
      </c>
      <c r="H252" s="22" t="str">
        <f>VLOOKUP(MID(G252,1,2),字库代码!B:L,11,TRUE)&amp;VLOOKUP(MID(G252,4,2),字库代码!B:L,11,TRUE)&amp;VLOOKUP(MID(G252,7,2),字库代码!B:L,11,TRUE)&amp;VLOOKUP(MID(G252,10,2),字库代码!B:L,11,TRUE)&amp;VLOOKUP(MID(G252,13,2),字库代码!B:L,11,TRUE)&amp;VLOOKUP(MID(G252,16,2),字库代码!B:L,11,TRUE)&amp;VLOOKUP(MID(G252,19,2),字库代码!B:L,11,TRUE)&amp;VLOOKUP(MID(G252,22,2),字库代码!B:L,11,TRUE)&amp;VLOOKUP(MID(G252,25,2),字库代码!B:L,11,TRUE)</f>
        <v>激进派打算用生物武器对付盟军,但它极不稳定,</v>
      </c>
    </row>
    <row r="253" s="22" customFormat="1" spans="3:8">
      <c r="C253" s="22" t="s">
        <v>2978</v>
      </c>
      <c r="D253" s="22" t="s">
        <v>2979</v>
      </c>
      <c r="E253" s="22" t="s">
        <v>2980</v>
      </c>
      <c r="F253" s="22" t="s">
        <v>2981</v>
      </c>
      <c r="G253" s="22" t="s">
        <v>2982</v>
      </c>
      <c r="H253" s="22" t="str">
        <f>VLOOKUP(MID(G253,1,2),字库代码!B:L,11,TRUE)&amp;VLOOKUP(MID(G253,4,2),字库代码!B:L,11,TRUE)&amp;VLOOKUP(MID(G253,7,2),字库代码!B:L,11,TRUE)&amp;VLOOKUP(MID(G253,10,2),字库代码!B:L,11,TRUE)&amp;VLOOKUP(MID(G253,13,2),字库代码!B:L,11,TRUE)&amp;VLOOKUP(MID(G253,16,2),字库代码!B:L,11,TRUE)&amp;VLOOKUP(MID(G253,19,2),字库代码!B:L,11,TRUE)&amp;VLOOKUP(MID(G253,22,2),字库代码!B:L,11,TRUE)&amp;VLOOKUP(MID(G253,25,2),字库代码!B:L,11,TRUE)</f>
        <v>一旦泄露,全军覆灭.</v>
      </c>
    </row>
    <row r="254" s="22" customFormat="1" spans="3:5">
      <c r="C254" s="22" t="s">
        <v>2983</v>
      </c>
      <c r="D254" s="22" t="s">
        <v>2984</v>
      </c>
      <c r="E254" s="22" t="s">
        <v>2985</v>
      </c>
    </row>
    <row r="255" s="22" customFormat="1" spans="3:8">
      <c r="C255" s="22" t="str">
        <f>VLOOKUP(MID(C254,1,2),字库代码!B:L,11,TRUE)&amp;VLOOKUP(MID(C254,4,2),字库代码!B:L,11,TRUE)&amp;VLOOKUP(MID(C254,7,2),字库代码!B:L,11,TRUE)&amp;VLOOKUP(MID(C254,10,2),字库代码!B:L,11,TRUE)&amp;VLOOKUP(MID(C254,13,2),字库代码!B:L,11,TRUE)&amp;VLOOKUP(MID(C254,16,2),字库代码!B:L,11,TRUE)&amp;VLOOKUP(MID(C254,19,2),字库代码!B:L,11,TRUE)&amp;VLOOKUP(MID(C254,22,2),字库代码!B:L,11,TRUE)</f>
        <v>(余生)苏军: 十万火急</v>
      </c>
      <c r="D255" s="22" t="s">
        <v>2986</v>
      </c>
      <c r="E255" s="22" t="s">
        <v>2987</v>
      </c>
      <c r="F255" s="22" t="s">
        <v>2988</v>
      </c>
      <c r="G255" s="22" t="s">
        <v>2989</v>
      </c>
      <c r="H255" s="22" t="str">
        <f>VLOOKUP(MID(G255,1,2),字库代码!B:L,11,TRUE)&amp;VLOOKUP(MID(G255,4,2),字库代码!B:L,11,TRUE)&amp;VLOOKUP(MID(G255,7,2),字库代码!B:L,11,TRUE)&amp;VLOOKUP(MID(G255,10,2),字库代码!B:L,11,TRUE)&amp;VLOOKUP(MID(G255,13,2),字库代码!B:L,11,TRUE)&amp;VLOOKUP(MID(G255,16,2),字库代码!B:L,11,TRUE)&amp;VLOOKUP(MID(G255,19,2),字库代码!B:L,11,TRUE)&amp;VLOOKUP(MID(G255,22,2),字库代码!B:L,11,TRUE)&amp;VLOOKUP(MID(G255,25,2),字库代码!B:L,11,TRUE)</f>
        <v>摧毁海岛防御,让科学家去研究所中和生物武器,</v>
      </c>
    </row>
    <row r="256" s="22" customFormat="1" spans="4:5">
      <c r="D256" s="22" t="s">
        <v>2990</v>
      </c>
      <c r="E256" s="22" t="s">
        <v>2991</v>
      </c>
    </row>
    <row r="257" s="22" customFormat="1" spans="4:8">
      <c r="D257" s="22" t="s">
        <v>2992</v>
      </c>
      <c r="E257" s="22" t="s">
        <v>2993</v>
      </c>
      <c r="F257" s="22" t="s">
        <v>2994</v>
      </c>
      <c r="G257" s="22" t="s">
        <v>2995</v>
      </c>
      <c r="H257" s="22" t="str">
        <f>VLOOKUP(MID(G257,1,2),字库代码!B:L,11,TRUE)&amp;VLOOKUP(MID(G257,4,2),字库代码!B:L,11,TRUE)&amp;VLOOKUP(MID(G257,7,2),字库代码!B:L,11,TRUE)&amp;VLOOKUP(MID(G257,10,2),字库代码!B:L,11,TRUE)&amp;VLOOKUP(MID(G257,13,2),字库代码!B:L,11,TRUE)&amp;VLOOKUP(MID(G257,16,2),字库代码!B:L,11,TRUE)&amp;VLOOKUP(MID(G257,19,2),字库代码!B:L,11,TRUE)&amp;VLOOKUP(MID(G257,22,2),字库代码!B:L,11,TRUE)&amp;VLOOKUP(MID(G257,25,2),字库代码!B:L,11,TRUE)</f>
        <v>中和完毕后摧毁盟军基地.</v>
      </c>
    </row>
    <row r="258" s="22" customFormat="1" spans="4:5">
      <c r="D258" s="22" t="s">
        <v>2996</v>
      </c>
      <c r="E258" s="22" t="s">
        <v>2997</v>
      </c>
    </row>
    <row r="259" s="22" customFormat="1" spans="4:4">
      <c r="D259" s="22" t="s">
        <v>2998</v>
      </c>
    </row>
    <row r="260" s="23" customFormat="1"/>
    <row r="261" s="22" customFormat="1" spans="2:8">
      <c r="B261" s="22" t="s">
        <v>2999</v>
      </c>
      <c r="C261" s="22" t="s">
        <v>3000</v>
      </c>
      <c r="D261" s="22" t="s">
        <v>3001</v>
      </c>
      <c r="E261" s="22" t="s">
        <v>3002</v>
      </c>
      <c r="F261" s="22" t="s">
        <v>3003</v>
      </c>
      <c r="G261" s="22" t="s">
        <v>3004</v>
      </c>
      <c r="H261" s="22" t="str">
        <f>VLOOKUP(MID(G261,1,2),字库代码!B:L,11,TRUE)&amp;VLOOKUP(MID(G261,4,2),字库代码!B:L,11,TRUE)&amp;VLOOKUP(MID(G261,7,2),字库代码!B:L,11,TRUE)&amp;VLOOKUP(MID(G261,10,2),字库代码!B:L,11,TRUE)&amp;VLOOKUP(MID(G261,13,2),字库代码!B:L,11,TRUE)&amp;VLOOKUP(MID(G261,16,2),字库代码!B:L,11,TRUE)&amp;VLOOKUP(MID(G261,19,2),字库代码!B:L,11,TRUE)&amp;VLOOKUP(MID(G261,22,2),字库代码!B:L,11,TRUE)&amp;VLOOKUP(MID(G261,25,2),字库代码!B:L,11,TRUE)&amp;VLOOKUP(MID(G261,28,2),字库代码!B:L,11,TRUE)</f>
        <v>盟军正在研发超时空武器,防御完备,进攻受挫.</v>
      </c>
    </row>
    <row r="262" s="22" customFormat="1" spans="3:5">
      <c r="C262" s="22" t="s">
        <v>3005</v>
      </c>
      <c r="D262" s="22" t="s">
        <v>3006</v>
      </c>
      <c r="E262" s="22" t="s">
        <v>3007</v>
      </c>
    </row>
    <row r="263" s="22" customFormat="1" spans="3:8">
      <c r="C263" s="22" t="s">
        <v>3008</v>
      </c>
      <c r="D263" s="22" t="s">
        <v>3009</v>
      </c>
      <c r="E263" s="22" t="s">
        <v>3010</v>
      </c>
      <c r="F263" s="22" t="s">
        <v>3011</v>
      </c>
      <c r="G263" s="22" t="s">
        <v>3012</v>
      </c>
      <c r="H263" s="22" t="str">
        <f>VLOOKUP(MID(G263,1,2),字库代码!B:L,11,TRUE)&amp;VLOOKUP(MID(G263,4,2),字库代码!B:L,11,TRUE)&amp;VLOOKUP(MID(G263,7,2),字库代码!B:L,11,TRUE)&amp;VLOOKUP(MID(G263,10,2),字库代码!B:L,11,TRUE)&amp;VLOOKUP(MID(G263,13,2),字库代码!B:L,11,TRUE)&amp;VLOOKUP(MID(G263,16,2),字库代码!B:L,11,TRUE)&amp;VLOOKUP(MID(G263,19,2),字库代码!B:L,11,TRUE)&amp;VLOOKUP(MID(G263,22,2),字库代码!B:L,11,TRUE)&amp;VLOOKUP(MID(G263,25,2),字库代码!B:L,11,TRUE)</f>
        <v>俘获超时空传送仪,传送自走基地到对面岛屿.</v>
      </c>
    </row>
    <row r="264" s="22" customFormat="1" spans="3:8">
      <c r="C264" s="22" t="str">
        <f>VLOOKUP(MID(C263,1,2),字库代码!B:L,11,TRUE)&amp;VLOOKUP(MID(C263,4,2),字库代码!B:L,11,TRUE)&amp;VLOOKUP(MID(C263,7,2),字库代码!B:L,11,TRUE)&amp;VLOOKUP(MID(C263,10,2),字库代码!B:L,11,TRUE)&amp;VLOOKUP(MID(C263,13,2),字库代码!B:L,11,TRUE)&amp;VLOOKUP(MID(C263,16,2),字库代码!B:L,11,TRUE)&amp;VLOOKUP(MID(C263,19,2),字库代码!B:L,11,TRUE)&amp;VLOOKUP(MID(C263,22,2),字库代码!B:L,11,TRUE)</f>
        <v>(余生)苏军: 别喝水</v>
      </c>
      <c r="D264" s="22" t="s">
        <v>3013</v>
      </c>
      <c r="E264" s="22" t="s">
        <v>3014</v>
      </c>
      <c r="F264" s="22" t="s">
        <v>3015</v>
      </c>
      <c r="G264" s="22" t="s">
        <v>3016</v>
      </c>
      <c r="H264" s="22" t="str">
        <f>VLOOKUP(MID(G264,1,2),字库代码!B:L,11,TRUE)&amp;VLOOKUP(MID(G264,4,2),字库代码!B:L,11,TRUE)&amp;VLOOKUP(MID(G264,7,2),字库代码!B:L,11,TRUE)&amp;VLOOKUP(MID(G264,10,2),字库代码!B:L,11,TRUE)&amp;VLOOKUP(MID(G264,13,2),字库代码!B:L,11,TRUE)&amp;VLOOKUP(MID(G264,16,2),字库代码!B:L,11,TRUE)&amp;VLOOKUP(MID(G264,19,2),字库代码!B:L,11,TRUE)&amp;VLOOKUP(MID(G264,22,2),字库代码!B:L,11,TRUE)&amp;VLOOKUP(MID(G264,25,2),字库代码!B:L,11,TRUE)</f>
        <v>占领研究设施,摧毁盟军基地.</v>
      </c>
    </row>
    <row r="265" s="22" customFormat="1" spans="4:5">
      <c r="D265" s="22" t="s">
        <v>3017</v>
      </c>
      <c r="E265" s="22" t="s">
        <v>3018</v>
      </c>
    </row>
    <row r="266" s="22" customFormat="1" spans="4:8">
      <c r="D266" s="22" t="s">
        <v>3019</v>
      </c>
      <c r="E266" s="22" t="s">
        <v>3020</v>
      </c>
      <c r="F266" s="22" t="s">
        <v>3021</v>
      </c>
      <c r="G266" s="22" t="s">
        <v>3022</v>
      </c>
      <c r="H266" s="22" t="str">
        <f>VLOOKUP(MID(G266,1,2),字库代码!B:L,11,TRUE)&amp;VLOOKUP(MID(G266,4,2),字库代码!B:L,11,TRUE)&amp;VLOOKUP(MID(G266,7,2),字库代码!B:L,11,TRUE)&amp;VLOOKUP(MID(G266,10,2),字库代码!B:L,11,TRUE)&amp;VLOOKUP(MID(G266,13,2),字库代码!B:L,11,TRUE)&amp;VLOOKUP(MID(G266,16,2),字库代码!B:L,11,TRUE)&amp;VLOOKUP(MID(G266,19,2),字库代码!B:L,11,TRUE)&amp;VLOOKUP(MID(G266,22,2),字库代码!B:L,11,TRUE)&amp;VLOOKUP(MID(G266,25,2),字库代码!B:L,11,TRUE)</f>
        <v>用补给车给水源下毒,可以让任务更加简单.</v>
      </c>
    </row>
    <row r="267" s="22" customFormat="1" spans="4:5">
      <c r="D267" s="22" t="s">
        <v>3023</v>
      </c>
      <c r="E267" s="22" t="s">
        <v>3024</v>
      </c>
    </row>
    <row r="268" s="22" customFormat="1" spans="4:4">
      <c r="D268" s="22" t="s">
        <v>3025</v>
      </c>
    </row>
    <row r="269" s="23" customFormat="1"/>
    <row r="270" s="22" customFormat="1" spans="2:8">
      <c r="B270" s="22" t="s">
        <v>3026</v>
      </c>
      <c r="C270" s="22" t="s">
        <v>3027</v>
      </c>
      <c r="D270" s="22" t="s">
        <v>3028</v>
      </c>
      <c r="E270" s="22" t="s">
        <v>3029</v>
      </c>
      <c r="F270" s="22" t="s">
        <v>3030</v>
      </c>
      <c r="G270" s="22" t="s">
        <v>3031</v>
      </c>
      <c r="H270" s="22" t="str">
        <f>VLOOKUP(MID(G270,1,2),字库代码!B:L,11,TRUE)&amp;VLOOKUP(MID(G270,4,2),字库代码!B:L,11,TRUE)&amp;VLOOKUP(MID(G270,7,2),字库代码!B:L,11,TRUE)&amp;VLOOKUP(MID(G270,10,2),字库代码!B:L,11,TRUE)&amp;VLOOKUP(MID(G270,13,2),字库代码!B:L,11,TRUE)&amp;VLOOKUP(MID(G270,16,2),字库代码!B:L,11,TRUE)&amp;VLOOKUP(MID(G270,19,2),字库代码!B:L,11,TRUE)&amp;VLOOKUP(MID(G270,22,2),字库代码!B:L,11,TRUE)&amp;VLOOKUP(MID(G270,25,2),字库代码!B:L,11,TRUE)</f>
        <v>莫洛托夫兄弟是我们的重要军火商,但情报显示</v>
      </c>
    </row>
    <row r="271" s="22" customFormat="1" spans="3:8">
      <c r="C271" s="22" t="s">
        <v>3032</v>
      </c>
      <c r="D271" s="22" t="s">
        <v>3033</v>
      </c>
      <c r="E271" s="22" t="s">
        <v>3034</v>
      </c>
      <c r="F271" s="22" t="s">
        <v>3035</v>
      </c>
      <c r="G271" s="22" t="s">
        <v>3036</v>
      </c>
      <c r="H271" s="22" t="str">
        <f>VLOOKUP(MID(G271,1,2),字库代码!B:L,11,TRUE)&amp;VLOOKUP(MID(G271,4,2),字库代码!B:L,11,TRUE)&amp;VLOOKUP(MID(G271,7,2),字库代码!B:L,11,TRUE)&amp;VLOOKUP(MID(G271,10,2),字库代码!B:L,11,TRUE)&amp;VLOOKUP(MID(G271,13,2),字库代码!B:L,11,TRUE)&amp;VLOOKUP(MID(G271,16,2),字库代码!B:L,11,TRUE)&amp;VLOOKUP(MID(G271,19,2),字库代码!B:L,11,TRUE)&amp;VLOOKUP(MID(G271,22,2),字库代码!B:L,11,TRUE)&amp;VLOOKUP(MID(G271,25,2),字库代码!B:L,11,TRUE)</f>
        <v>他们涉嫌与盟军交易.</v>
      </c>
    </row>
    <row r="272" s="22" customFormat="1" spans="3:5">
      <c r="C272" s="22" t="s">
        <v>3037</v>
      </c>
      <c r="D272" s="22" t="s">
        <v>3038</v>
      </c>
      <c r="E272" s="22" t="s">
        <v>3039</v>
      </c>
    </row>
    <row r="273" s="22" customFormat="1" spans="3:8">
      <c r="C273" s="22" t="str">
        <f>VLOOKUP(MID(C272,1,2),字库代码!B:L,11,TRUE)&amp;VLOOKUP(MID(C272,4,2),字库代码!B:L,11,TRUE)&amp;VLOOKUP(MID(C272,7,2),字库代码!B:L,11,TRUE)&amp;VLOOKUP(MID(C272,10,2),字库代码!B:L,11,TRUE)&amp;VLOOKUP(MID(C272,13,2),字库代码!B:L,11,TRUE)&amp;VLOOKUP(MID(C272,16,2),字库代码!B:L,11,TRUE)&amp;VLOOKUP(MID(C272,19,2),字库代码!B:L,11,TRUE)&amp;VLOOKUP(MID(C272,22,2),字库代码!B:L,11,TRUE)</f>
        <v>(余生)苏军: 兄弟连 </v>
      </c>
      <c r="D273" s="22" t="s">
        <v>3040</v>
      </c>
      <c r="E273" s="22" t="s">
        <v>3041</v>
      </c>
      <c r="F273" s="22" t="s">
        <v>3042</v>
      </c>
      <c r="G273" s="22" t="s">
        <v>3043</v>
      </c>
      <c r="H273" s="22" t="str">
        <f>VLOOKUP(MID(G273,1,2),字库代码!B:L,11,TRUE)&amp;VLOOKUP(MID(G273,4,2),字库代码!B:L,11,TRUE)&amp;VLOOKUP(MID(G273,7,2),字库代码!B:L,11,TRUE)&amp;VLOOKUP(MID(G273,10,2),字库代码!B:L,11,TRUE)&amp;VLOOKUP(MID(G273,13,2),字库代码!B:L,11,TRUE)&amp;VLOOKUP(MID(G273,16,2),字库代码!B:L,11,TRUE)&amp;VLOOKUP(MID(G273,19,2),字库代码!B:L,11,TRUE)&amp;VLOOKUP(MID(G273,22,2),字库代码!B:L,11,TRUE)&amp;VLOOKUP(MID(G273,25,2),字库代码!B:L,11,TRUE)</f>
        <v>让特工潜入基地,监视他们的活动,如果他们真的通</v>
      </c>
    </row>
    <row r="274" s="22" customFormat="1" spans="4:8">
      <c r="D274" s="22" t="s">
        <v>3044</v>
      </c>
      <c r="E274" s="22" t="s">
        <v>3045</v>
      </c>
      <c r="F274" s="22" t="s">
        <v>3046</v>
      </c>
      <c r="G274" s="22" t="s">
        <v>3047</v>
      </c>
      <c r="H274" s="22" t="str">
        <f>VLOOKUP(MID(G274,1,2),字库代码!B:L,11,TRUE)&amp;VLOOKUP(MID(G274,4,2),字库代码!B:L,11,TRUE)&amp;VLOOKUP(MID(G274,7,2),字库代码!B:L,11,TRUE)&amp;VLOOKUP(MID(G274,10,2),字库代码!B:L,11,TRUE)&amp;VLOOKUP(MID(G274,13,2),字库代码!B:L,11,TRUE)&amp;VLOOKUP(MID(G274,16,2),字库代码!B:L,11,TRUE)&amp;VLOOKUP(MID(G274,19,2),字库代码!B:L,11,TRUE)&amp;VLOOKUP(MID(G274,22,2),字库代码!B:L,11,TRUE)&amp;VLOOKUP(MID(G274,25,2),字库代码!B:L,11,TRUE)</f>
        <v>敌,去撤离点,发送增援信号,和对所有叛徒一样,</v>
      </c>
    </row>
    <row r="275" s="22" customFormat="1" spans="4:8">
      <c r="D275" s="22" t="s">
        <v>3048</v>
      </c>
      <c r="E275" s="22" t="s">
        <v>3049</v>
      </c>
      <c r="F275" s="22" t="s">
        <v>3050</v>
      </c>
      <c r="G275" s="22" t="s">
        <v>3051</v>
      </c>
      <c r="H275" s="22" t="str">
        <f>VLOOKUP(MID(G275,1,2),字库代码!B:L,11,TRUE)&amp;VLOOKUP(MID(G275,4,2),字库代码!B:L,11,TRUE)&amp;VLOOKUP(MID(G275,7,2),字库代码!B:L,11,TRUE)&amp;VLOOKUP(MID(G275,10,2),字库代码!B:L,11,TRUE)&amp;VLOOKUP(MID(G275,13,2),字库代码!B:L,11,TRUE)&amp;VLOOKUP(MID(G275,16,2),字库代码!B:L,11,TRUE)&amp;VLOOKUP(MID(G275,19,2),字库代码!B:L,11,TRUE)&amp;VLOOKUP(MID(G275,22,2),字库代码!B:L,11,TRUE)&amp;VLOOKUP(MID(G275,25,2),字库代码!B:L,11,TRUE)</f>
        <v>干掉他们.</v>
      </c>
    </row>
    <row r="276" s="22" customFormat="1" spans="4:5">
      <c r="D276" s="22" t="s">
        <v>3052</v>
      </c>
      <c r="E276" s="22" t="s">
        <v>3053</v>
      </c>
    </row>
    <row r="277" s="23" customFormat="1"/>
    <row r="278" s="22" customFormat="1" spans="2:8">
      <c r="B278" s="22" t="s">
        <v>3054</v>
      </c>
      <c r="C278" s="22" t="s">
        <v>3055</v>
      </c>
      <c r="D278" s="22" t="s">
        <v>3056</v>
      </c>
      <c r="E278" s="22" t="s">
        <v>3057</v>
      </c>
      <c r="F278" s="22" t="s">
        <v>3058</v>
      </c>
      <c r="G278" s="22" t="s">
        <v>3059</v>
      </c>
      <c r="H278" s="22" t="str">
        <f>VLOOKUP(MID(G278,1,2),字库代码!B:L,11,TRUE)&amp;VLOOKUP(MID(G278,4,2),字库代码!B:L,11,TRUE)&amp;VLOOKUP(MID(G278,7,2),字库代码!B:L,11,TRUE)&amp;VLOOKUP(MID(G278,10,2),字库代码!B:L,11,TRUE)&amp;VLOOKUP(MID(G278,13,2),字库代码!B:L,11,TRUE)&amp;VLOOKUP(MID(G278,16,2),字库代码!B:L,11,TRUE)&amp;VLOOKUP(MID(G278,19,2),字库代码!B:L,11,TRUE)&amp;VLOOKUP(MID(G278,22,2),字库代码!B:L,11,TRUE)&amp;VLOOKUP(MID(G278,25,2),字库代码!B:L,11,TRUE)</f>
        <v>盟军逮捕了沃尔科夫,肯定会严加拷打,不能这样.</v>
      </c>
    </row>
    <row r="279" s="22" customFormat="1" spans="3:5">
      <c r="C279" s="22" t="s">
        <v>3060</v>
      </c>
      <c r="D279" s="22" t="s">
        <v>3061</v>
      </c>
      <c r="E279" s="22" t="s">
        <v>3062</v>
      </c>
    </row>
    <row r="280" s="22" customFormat="1" spans="3:8">
      <c r="C280" s="22" t="s">
        <v>3063</v>
      </c>
      <c r="D280" s="22" t="s">
        <v>3064</v>
      </c>
      <c r="E280" s="22" t="s">
        <v>3065</v>
      </c>
      <c r="F280" s="22" t="s">
        <v>3066</v>
      </c>
      <c r="G280" s="22" t="s">
        <v>3067</v>
      </c>
      <c r="H280" s="22" t="str">
        <f>VLOOKUP(MID(G280,1,2),字库代码!B:L,11,TRUE)&amp;VLOOKUP(MID(G280,4,2),字库代码!B:L,11,TRUE)&amp;VLOOKUP(MID(G280,7,2),字库代码!B:L,11,TRUE)&amp;VLOOKUP(MID(G280,10,2),字库代码!B:L,11,TRUE)&amp;VLOOKUP(MID(G280,13,2),字库代码!B:L,11,TRUE)&amp;VLOOKUP(MID(G280,16,2),字库代码!B:L,11,TRUE)&amp;VLOOKUP(MID(G280,19,2),字库代码!B:L,11,TRUE)&amp;VLOOKUP(MID(G280,22,2),字库代码!B:L,11,TRUE)&amp;VLOOKUP(MID(G280,25,2),字库代码!B:L,11,TRUE)</f>
        <v>摧毁该地区四个雷达站,重新定位追踪沃尔科夫.</v>
      </c>
    </row>
    <row r="281" s="22" customFormat="1" spans="3:8">
      <c r="C281" s="22" t="str">
        <f>VLOOKUP(MID(C280,1,2),字库代码!B:L,11,TRUE)&amp;VLOOKUP(MID(C280,4,2),字库代码!B:L,11,TRUE)&amp;VLOOKUP(MID(C280,7,2),字库代码!B:L,11,TRUE)&amp;VLOOKUP(MID(C280,10,2),字库代码!B:L,11,TRUE)&amp;VLOOKUP(MID(C280,13,2),字库代码!B:L,11,TRUE)&amp;VLOOKUP(MID(C280,16,2),字库代码!B:L,11,TRUE)&amp;VLOOKUP(MID(C280,19,2),字库代码!B:L,11,TRUE)&amp;VLOOKUP(MID(C280,22,2),字库代码!B:L,11,TRUE)</f>
        <v>(余生)苏军: 解救人质</v>
      </c>
      <c r="D281" s="22" t="s">
        <v>3068</v>
      </c>
      <c r="E281" s="22" t="s">
        <v>3069</v>
      </c>
      <c r="F281" s="22" t="s">
        <v>3070</v>
      </c>
      <c r="G281" s="22" t="s">
        <v>3071</v>
      </c>
      <c r="H281" s="22" t="str">
        <f>VLOOKUP(MID(G281,1,2),字库代码!B:L,11,TRUE)&amp;VLOOKUP(MID(G281,4,2),字库代码!B:L,11,TRUE)&amp;VLOOKUP(MID(G281,7,2),字库代码!B:L,11,TRUE)&amp;VLOOKUP(MID(G281,10,2),字库代码!B:L,11,TRUE)&amp;VLOOKUP(MID(G281,13,2),字库代码!B:L,11,TRUE)&amp;VLOOKUP(MID(G281,16,2),字库代码!B:L,11,TRUE)&amp;VLOOKUP(MID(G281,19,2),字库代码!B:L,11,TRUE)&amp;VLOOKUP(MID(G281,22,2),字库代码!B:L,11,TRUE)&amp;VLOOKUP(MID(G281,25,2),字库代码!B:L,11,TRUE)</f>
        <v>然后派科学家进入设施重新激活他,并让他搭乘</v>
      </c>
    </row>
    <row r="282" s="22" customFormat="1" spans="4:8">
      <c r="D282" s="22" t="s">
        <v>3072</v>
      </c>
      <c r="E282" s="22" t="s">
        <v>3073</v>
      </c>
      <c r="F282" s="22" t="s">
        <v>3074</v>
      </c>
      <c r="G282" s="22" t="s">
        <v>3075</v>
      </c>
      <c r="H282" s="22" t="str">
        <f>VLOOKUP(MID(G282,1,2),字库代码!B:L,11,TRUE)&amp;VLOOKUP(MID(G282,4,2),字库代码!B:L,11,TRUE)&amp;VLOOKUP(MID(G282,7,2),字库代码!B:L,11,TRUE)&amp;VLOOKUP(MID(G282,10,2),字库代码!B:L,11,TRUE)&amp;VLOOKUP(MID(G282,13,2),字库代码!B:L,11,TRUE)&amp;VLOOKUP(MID(G282,16,2),字库代码!B:L,11,TRUE)&amp;VLOOKUP(MID(G282,19,2),字库代码!B:L,11,TRUE)&amp;VLOOKUP(MID(G282,22,2),字库代码!B:L,11,TRUE)&amp;VLOOKUP(MID(G282,25,2),字库代码!B:L,11,TRUE)</f>
        <v>支奴干撤离,并全歼敌军.</v>
      </c>
    </row>
    <row r="283" s="22" customFormat="1" spans="4:5">
      <c r="D283" s="22" t="s">
        <v>3076</v>
      </c>
      <c r="E283" s="22" t="s">
        <v>3077</v>
      </c>
    </row>
    <row r="284" s="22" customFormat="1" spans="4:8">
      <c r="D284" s="22" t="s">
        <v>3078</v>
      </c>
      <c r="E284" s="22" t="s">
        <v>3079</v>
      </c>
      <c r="F284" s="22" t="s">
        <v>3080</v>
      </c>
      <c r="G284" s="22" t="s">
        <v>3081</v>
      </c>
      <c r="H284" s="22" t="str">
        <f>VLOOKUP(MID(G284,1,2),字库代码!B:L,11,TRUE)&amp;VLOOKUP(MID(G284,4,2),字库代码!B:L,11,TRUE)&amp;VLOOKUP(MID(G284,7,2),字库代码!B:L,11,TRUE)&amp;VLOOKUP(MID(G284,10,2),字库代码!B:L,11,TRUE)&amp;VLOOKUP(MID(G284,13,2),字库代码!B:L,11,TRUE)&amp;VLOOKUP(MID(G284,16,2),字库代码!B:L,11,TRUE)&amp;VLOOKUP(MID(G284,19,2),字库代码!B:L,11,TRUE)&amp;VLOOKUP(MID(G284,22,2),字库代码!B:L,11,TRUE)&amp;VLOOKUP(MID(G284,25,2),字库代码!B:L,11,TRUE)&amp;VLOOKUP(MID(G284,28,2),字库代码!B:L,11,TRUE)&amp;VLOOKUP(MID(G284,31,2),字库代码!B:L,11,TRUE)</f>
        <v>如果盟军得到沃尔科夫的控制码,摧毁它.</v>
      </c>
    </row>
    <row r="285" s="22" customFormat="1" spans="4:5">
      <c r="D285" s="22" t="s">
        <v>3082</v>
      </c>
      <c r="E285" s="22" t="s">
        <v>3083</v>
      </c>
    </row>
    <row r="286" s="23" customFormat="1"/>
    <row r="287" s="22" customFormat="1" spans="2:8">
      <c r="B287" s="22" t="s">
        <v>3084</v>
      </c>
      <c r="C287" s="22" t="s">
        <v>3085</v>
      </c>
      <c r="D287" s="22" t="s">
        <v>3086</v>
      </c>
      <c r="E287" s="22" t="s">
        <v>3087</v>
      </c>
      <c r="F287" s="22" t="s">
        <v>3088</v>
      </c>
      <c r="G287" s="22" t="s">
        <v>3089</v>
      </c>
      <c r="H287" s="22" t="str">
        <f>VLOOKUP(MID(G287,1,2),字库代码!B:L,11,TRUE)&amp;VLOOKUP(MID(G287,4,2),字库代码!B:L,11,TRUE)&amp;VLOOKUP(MID(G287,7,2),字库代码!B:L,11,TRUE)&amp;VLOOKUP(MID(G287,10,2),字库代码!B:L,11,TRUE)&amp;VLOOKUP(MID(G287,13,2),字库代码!B:L,11,TRUE)&amp;VLOOKUP(MID(G287,16,2),字库代码!B:L,11,TRUE)&amp;VLOOKUP(MID(G287,19,2),字库代码!B:L,11,TRUE)&amp;VLOOKUP(MID(G287,22,2),字库代码!B:L,11,TRUE)&amp;VLOOKUP(MID(G287,25,2),字库代码!B:L,11,TRUE)</f>
        <v>格伦耶夫省居民反对苏军进入西欧,让他们闭嘴,</v>
      </c>
    </row>
    <row r="288" s="22" customFormat="1" spans="3:5">
      <c r="C288" s="22" t="s">
        <v>3090</v>
      </c>
      <c r="D288" s="22" t="s">
        <v>3091</v>
      </c>
      <c r="E288" s="22" t="s">
        <v>3092</v>
      </c>
    </row>
    <row r="289" s="22" customFormat="1" spans="3:8">
      <c r="C289" s="22" t="s">
        <v>3093</v>
      </c>
      <c r="D289" s="22" t="s">
        <v>3094</v>
      </c>
      <c r="E289" s="22" t="s">
        <v>3095</v>
      </c>
      <c r="F289" s="22" t="s">
        <v>3096</v>
      </c>
      <c r="G289" s="22" t="s">
        <v>3097</v>
      </c>
      <c r="H289" s="22" t="str">
        <f>VLOOKUP(MID(G289,1,2),字库代码!B:L,11,TRUE)&amp;VLOOKUP(MID(G289,4,2),字库代码!B:L,11,TRUE)&amp;VLOOKUP(MID(G289,7,2),字库代码!B:L,11,TRUE)&amp;VLOOKUP(MID(G289,10,2),字库代码!B:L,11,TRUE)&amp;VLOOKUP(MID(G289,13,2),字库代码!B:L,11,TRUE)&amp;VLOOKUP(MID(G289,16,2),字库代码!B:L,11,TRUE)&amp;VLOOKUP(MID(G289,19,2),字库代码!B:L,11,TRUE)&amp;VLOOKUP(MID(G289,22,2),字库代码!B:L,11,TRUE)&amp;VLOOKUP(MID(G289,25,2),字库代码!B:L,11,TRUE)</f>
        <v>派遣武装,消灭反对者.据说当地平民拥有武器,</v>
      </c>
    </row>
    <row r="290" s="22" customFormat="1" spans="3:8">
      <c r="C290" s="22" t="str">
        <f>VLOOKUP(MID(C289,1,2),字库代码!B:L,11,TRUE)&amp;VLOOKUP(MID(C289,4,2),字库代码!B:L,11,TRUE)&amp;VLOOKUP(MID(C289,7,2),字库代码!B:L,11,TRUE)&amp;VLOOKUP(MID(C289,10,2),字库代码!B:L,11,TRUE)&amp;VLOOKUP(MID(C289,13,2),字库代码!B:L,11,TRUE)&amp;VLOOKUP(MID(C289,16,2),字库代码!B:L,11,TRUE)&amp;VLOOKUP(MID(C289,19,2),字库代码!B:L,11,TRUE)&amp;VLOOKUP(MID(C289,22,2),字库代码!B:L,11,TRUE)&amp;VLOOKUP(MID(C289,25,2),字库代码!B:L,11,TRUE)</f>
        <v>(余生)苏军: 格伦耶夫省革命</v>
      </c>
      <c r="D290" s="22" t="s">
        <v>3098</v>
      </c>
      <c r="E290" s="22" t="s">
        <v>3099</v>
      </c>
      <c r="F290" s="22" t="s">
        <v>3100</v>
      </c>
      <c r="G290" s="22" t="s">
        <v>3101</v>
      </c>
      <c r="H290" s="22" t="str">
        <f>VLOOKUP(MID(G290,1,2),字库代码!B:L,11,TRUE)&amp;VLOOKUP(MID(G290,4,2),字库代码!B:L,11,TRUE)&amp;VLOOKUP(MID(G290,7,2),字库代码!B:L,11,TRUE)&amp;VLOOKUP(MID(G290,10,2),字库代码!B:L,11,TRUE)&amp;VLOOKUP(MID(G290,13,2),字库代码!B:L,11,TRUE)&amp;VLOOKUP(MID(G290,16,2),字库代码!B:L,11,TRUE)&amp;VLOOKUP(MID(G290,19,2),字库代码!B:L,11,TRUE)&amp;VLOOKUP(MID(G290,22,2),字库代码!B:L,11,TRUE)&amp;VLOOKUP(MID(G290,25,2),字库代码!B:L,11,TRUE)</f>
        <v>螳臂挡车而已.</v>
      </c>
    </row>
    <row r="291" s="22" customFormat="1" spans="4:5">
      <c r="D291" s="22" t="s">
        <v>3102</v>
      </c>
      <c r="E291" s="22" t="s">
        <v>3103</v>
      </c>
    </row>
    <row r="292" s="22" customFormat="1" spans="4:8">
      <c r="D292" s="22" t="s">
        <v>3104</v>
      </c>
      <c r="E292" s="22" t="s">
        <v>3105</v>
      </c>
      <c r="F292" s="22" t="s">
        <v>3106</v>
      </c>
      <c r="G292" s="22" t="s">
        <v>3107</v>
      </c>
      <c r="H292" s="22" t="str">
        <f>VLOOKUP(MID(G292,1,2),字库代码!B:L,11,TRUE)&amp;VLOOKUP(MID(G292,4,2),字库代码!B:L,11,TRUE)&amp;VLOOKUP(MID(G292,7,2),字库代码!B:L,11,TRUE)&amp;VLOOKUP(MID(G292,10,2),字库代码!B:L,11,TRUE)&amp;VLOOKUP(MID(G292,13,2),字库代码!B:L,11,TRUE)&amp;VLOOKUP(MID(G292,16,2),字库代码!B:L,11,TRUE)&amp;VLOOKUP(MID(G292,19,2),字库代码!B:L,11,TRUE)&amp;VLOOKUP(MID(G292,22,2),字库代码!B:L,11,TRUE)&amp;VLOOKUP(MID(G292,25,2),字库代码!B:L,11,TRUE)</f>
        <v>杀鸡儆猴,全部肃清--男人,女人,孩子.</v>
      </c>
    </row>
    <row r="293" s="22" customFormat="1" spans="5:5">
      <c r="E293" s="22" t="s">
        <v>3108</v>
      </c>
    </row>
  </sheetData>
  <pageMargins left="0.75" right="0.75" top="1" bottom="1" header="0.511805555555556" footer="0.511805555555556"/>
  <pageSetup paperSize="9" orientation="portrait"/>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O257"/>
  <sheetViews>
    <sheetView workbookViewId="0">
      <pane xSplit="2" ySplit="1" topLeftCell="C186" activePane="bottomRight" state="frozen"/>
      <selection/>
      <selection pane="topRight"/>
      <selection pane="bottomLeft"/>
      <selection pane="bottomRight" activeCell="F194" sqref="F194"/>
    </sheetView>
  </sheetViews>
  <sheetFormatPr defaultColWidth="9" defaultRowHeight="13.5"/>
  <cols>
    <col min="1" max="1" width="9" style="2"/>
    <col min="2" max="2" width="3.375" style="2" customWidth="1"/>
    <col min="3" max="3" width="8.875" style="2" customWidth="1"/>
    <col min="4" max="4" width="44.375" style="3" customWidth="1"/>
    <col min="5" max="5" width="44.125" style="3" customWidth="1"/>
    <col min="6" max="6" width="26.625" style="2" customWidth="1"/>
    <col min="7" max="7" width="22.625" style="2" customWidth="1"/>
    <col min="8" max="8" width="34.875" style="2" customWidth="1"/>
    <col min="9" max="9" width="37" style="3" customWidth="1"/>
    <col min="10" max="10" width="42.875" style="3" customWidth="1"/>
    <col min="11" max="11" width="44.375" style="3" customWidth="1"/>
    <col min="12" max="12" width="60" style="3" customWidth="1"/>
    <col min="13" max="13" width="26.75" style="2" customWidth="1"/>
    <col min="14" max="14" width="27.25" style="2" customWidth="1"/>
    <col min="15" max="15" width="54.125" style="2" customWidth="1"/>
    <col min="16" max="16384" width="9" style="2"/>
  </cols>
  <sheetData>
    <row r="1" spans="1:14">
      <c r="A1" s="2" t="s">
        <v>3</v>
      </c>
      <c r="C1" s="2" t="s">
        <v>3109</v>
      </c>
      <c r="D1" s="3" t="s">
        <v>3110</v>
      </c>
      <c r="E1" s="3" t="s">
        <v>3111</v>
      </c>
      <c r="F1" s="2" t="s">
        <v>3112</v>
      </c>
      <c r="G1" s="2" t="s">
        <v>3113</v>
      </c>
      <c r="H1" s="2" t="s">
        <v>3114</v>
      </c>
      <c r="I1" s="3" t="s">
        <v>3115</v>
      </c>
      <c r="J1" s="3" t="s">
        <v>3116</v>
      </c>
      <c r="K1" s="3" t="s">
        <v>3117</v>
      </c>
      <c r="L1" s="3" t="s">
        <v>3118</v>
      </c>
      <c r="M1" s="2" t="s">
        <v>3119</v>
      </c>
      <c r="N1" s="2" t="s">
        <v>3120</v>
      </c>
    </row>
    <row r="2" s="1" customFormat="1" spans="1:8">
      <c r="A2" s="1">
        <v>0</v>
      </c>
      <c r="B2" s="1" t="str">
        <f t="shared" ref="B2:B65" si="0">DEC2HEX(A2)</f>
        <v>0</v>
      </c>
      <c r="F2" s="2"/>
      <c r="H2" s="2"/>
    </row>
    <row r="3" spans="1:12">
      <c r="A3" s="2">
        <v>1</v>
      </c>
      <c r="B3" s="2" t="s">
        <v>3121</v>
      </c>
      <c r="D3" s="3" t="s">
        <v>809</v>
      </c>
      <c r="E3" s="3" t="s">
        <v>809</v>
      </c>
      <c r="G3" s="2" t="s">
        <v>3122</v>
      </c>
      <c r="I3" s="3" t="s">
        <v>809</v>
      </c>
      <c r="J3" s="3" t="s">
        <v>809</v>
      </c>
      <c r="K3" s="3" t="s">
        <v>809</v>
      </c>
      <c r="L3" s="3" t="s">
        <v>809</v>
      </c>
    </row>
    <row r="4" spans="1:12">
      <c r="A4" s="2">
        <v>2</v>
      </c>
      <c r="B4" s="2" t="s">
        <v>3123</v>
      </c>
      <c r="D4" s="3" t="s">
        <v>983</v>
      </c>
      <c r="E4" s="3" t="s">
        <v>983</v>
      </c>
      <c r="G4" s="2" t="s">
        <v>3124</v>
      </c>
      <c r="I4" s="3" t="s">
        <v>983</v>
      </c>
      <c r="J4" s="3" t="s">
        <v>983</v>
      </c>
      <c r="K4" s="3" t="s">
        <v>983</v>
      </c>
      <c r="L4" s="3" t="s">
        <v>983</v>
      </c>
    </row>
    <row r="5" spans="1:12">
      <c r="A5" s="2">
        <v>3</v>
      </c>
      <c r="B5" s="2" t="s">
        <v>3125</v>
      </c>
      <c r="D5" s="1" t="s">
        <v>3126</v>
      </c>
      <c r="E5" s="1" t="s">
        <v>3126</v>
      </c>
      <c r="G5" s="4" t="s">
        <v>3127</v>
      </c>
      <c r="I5" s="1" t="s">
        <v>3126</v>
      </c>
      <c r="J5" s="1" t="s">
        <v>3126</v>
      </c>
      <c r="K5" s="1" t="s">
        <v>3126</v>
      </c>
      <c r="L5" s="1" t="s">
        <v>3126</v>
      </c>
    </row>
    <row r="6" spans="1:12">
      <c r="A6" s="2">
        <v>4</v>
      </c>
      <c r="B6" s="2" t="s">
        <v>3128</v>
      </c>
      <c r="D6" s="3" t="s">
        <v>3129</v>
      </c>
      <c r="E6" s="3" t="s">
        <v>3129</v>
      </c>
      <c r="G6" s="2" t="s">
        <v>3130</v>
      </c>
      <c r="I6" s="3" t="s">
        <v>3129</v>
      </c>
      <c r="J6" s="3" t="s">
        <v>3129</v>
      </c>
      <c r="K6" s="3" t="s">
        <v>3129</v>
      </c>
      <c r="L6" s="3" t="s">
        <v>3129</v>
      </c>
    </row>
    <row r="7" spans="1:12">
      <c r="A7" s="2">
        <v>5</v>
      </c>
      <c r="B7" s="2" t="s">
        <v>3131</v>
      </c>
      <c r="D7" s="3" t="s">
        <v>179</v>
      </c>
      <c r="E7" s="3" t="s">
        <v>179</v>
      </c>
      <c r="G7" s="2" t="s">
        <v>3132</v>
      </c>
      <c r="J7" s="3" t="s">
        <v>179</v>
      </c>
      <c r="K7" s="3" t="s">
        <v>179</v>
      </c>
      <c r="L7" s="3" t="s">
        <v>179</v>
      </c>
    </row>
    <row r="8" spans="1:12">
      <c r="A8" s="2">
        <v>6</v>
      </c>
      <c r="B8" s="2" t="s">
        <v>3133</v>
      </c>
      <c r="D8" s="3" t="s">
        <v>3134</v>
      </c>
      <c r="E8" s="3" t="s">
        <v>3134</v>
      </c>
      <c r="G8" s="2" t="s">
        <v>3135</v>
      </c>
      <c r="I8" s="3" t="s">
        <v>3134</v>
      </c>
      <c r="J8" s="3" t="s">
        <v>3134</v>
      </c>
      <c r="K8" s="3" t="s">
        <v>3134</v>
      </c>
      <c r="L8" s="3" t="s">
        <v>3134</v>
      </c>
    </row>
    <row r="9" spans="1:12">
      <c r="A9" s="2">
        <v>7</v>
      </c>
      <c r="B9" s="2" t="s">
        <v>3136</v>
      </c>
      <c r="D9" s="3" t="s">
        <v>199</v>
      </c>
      <c r="E9" s="3" t="s">
        <v>199</v>
      </c>
      <c r="G9" s="5" t="s">
        <v>3137</v>
      </c>
      <c r="I9" s="3" t="s">
        <v>199</v>
      </c>
      <c r="J9" s="3" t="s">
        <v>199</v>
      </c>
      <c r="K9" s="3" t="s">
        <v>199</v>
      </c>
      <c r="L9" s="3" t="s">
        <v>199</v>
      </c>
    </row>
    <row r="10" spans="1:12">
      <c r="A10" s="2">
        <v>8</v>
      </c>
      <c r="B10" s="2" t="s">
        <v>3138</v>
      </c>
      <c r="D10" s="3" t="s">
        <v>803</v>
      </c>
      <c r="E10" s="3" t="s">
        <v>803</v>
      </c>
      <c r="G10" s="2" t="s">
        <v>3139</v>
      </c>
      <c r="I10" s="3" t="s">
        <v>803</v>
      </c>
      <c r="J10" s="3" t="s">
        <v>803</v>
      </c>
      <c r="K10" s="3" t="s">
        <v>803</v>
      </c>
      <c r="L10" s="3" t="s">
        <v>803</v>
      </c>
    </row>
    <row r="11" spans="1:12">
      <c r="A11" s="2">
        <v>9</v>
      </c>
      <c r="B11" s="2" t="s">
        <v>3140</v>
      </c>
      <c r="D11" s="1" t="s">
        <v>3141</v>
      </c>
      <c r="E11" s="1" t="s">
        <v>3141</v>
      </c>
      <c r="G11" s="2" t="s">
        <v>720</v>
      </c>
      <c r="I11" s="1" t="s">
        <v>3141</v>
      </c>
      <c r="J11" s="1" t="s">
        <v>3141</v>
      </c>
      <c r="K11" s="1" t="s">
        <v>3141</v>
      </c>
      <c r="L11" s="1" t="s">
        <v>3141</v>
      </c>
    </row>
    <row r="12" spans="1:12">
      <c r="A12" s="2">
        <v>10</v>
      </c>
      <c r="B12" s="2" t="s">
        <v>3142</v>
      </c>
      <c r="D12" s="1" t="s">
        <v>3141</v>
      </c>
      <c r="E12" s="1" t="s">
        <v>3141</v>
      </c>
      <c r="G12" s="1" t="s">
        <v>3143</v>
      </c>
      <c r="I12" s="1" t="s">
        <v>3141</v>
      </c>
      <c r="J12" s="1" t="s">
        <v>3141</v>
      </c>
      <c r="K12" s="1" t="s">
        <v>3141</v>
      </c>
      <c r="L12" s="1" t="s">
        <v>3141</v>
      </c>
    </row>
    <row r="13" spans="1:12">
      <c r="A13" s="2">
        <v>11</v>
      </c>
      <c r="B13" s="2" t="s">
        <v>3144</v>
      </c>
      <c r="D13" s="1" t="s">
        <v>3145</v>
      </c>
      <c r="E13" s="1" t="s">
        <v>3145</v>
      </c>
      <c r="G13" s="2" t="s">
        <v>3146</v>
      </c>
      <c r="I13" s="1" t="s">
        <v>3145</v>
      </c>
      <c r="J13" s="1" t="s">
        <v>3145</v>
      </c>
      <c r="K13" s="1" t="s">
        <v>3145</v>
      </c>
      <c r="L13" s="1" t="s">
        <v>3145</v>
      </c>
    </row>
    <row r="14" spans="1:11">
      <c r="A14" s="2">
        <v>12</v>
      </c>
      <c r="B14" s="2" t="s">
        <v>3147</v>
      </c>
      <c r="G14" s="2" t="s">
        <v>3148</v>
      </c>
      <c r="J14" s="3" t="s">
        <v>3149</v>
      </c>
      <c r="K14" s="3" t="s">
        <v>3149</v>
      </c>
    </row>
    <row r="15" spans="1:12">
      <c r="A15" s="2">
        <v>13</v>
      </c>
      <c r="B15" s="2" t="s">
        <v>3150</v>
      </c>
      <c r="D15" s="1" t="s">
        <v>3151</v>
      </c>
      <c r="E15" s="1" t="s">
        <v>3151</v>
      </c>
      <c r="G15" s="1" t="s">
        <v>3143</v>
      </c>
      <c r="I15" s="1" t="s">
        <v>3151</v>
      </c>
      <c r="J15" s="1" t="s">
        <v>3151</v>
      </c>
      <c r="K15" s="1" t="s">
        <v>3151</v>
      </c>
      <c r="L15" s="1" t="s">
        <v>3151</v>
      </c>
    </row>
    <row r="16" spans="1:12">
      <c r="A16" s="2">
        <v>14</v>
      </c>
      <c r="B16" s="2" t="s">
        <v>3152</v>
      </c>
      <c r="D16" s="3" t="s">
        <v>3153</v>
      </c>
      <c r="E16" s="3" t="s">
        <v>3153</v>
      </c>
      <c r="G16" s="2" t="s">
        <v>3154</v>
      </c>
      <c r="I16" s="3" t="s">
        <v>3153</v>
      </c>
      <c r="J16" s="3" t="s">
        <v>3153</v>
      </c>
      <c r="K16" s="3" t="s">
        <v>3153</v>
      </c>
      <c r="L16" s="3" t="s">
        <v>3153</v>
      </c>
    </row>
    <row r="17" spans="1:12">
      <c r="A17" s="2">
        <v>15</v>
      </c>
      <c r="B17" s="2" t="s">
        <v>3155</v>
      </c>
      <c r="D17" s="3" t="s">
        <v>3156</v>
      </c>
      <c r="E17" s="3" t="s">
        <v>3156</v>
      </c>
      <c r="G17" s="2" t="s">
        <v>3157</v>
      </c>
      <c r="I17" s="3" t="s">
        <v>3156</v>
      </c>
      <c r="J17" s="3" t="s">
        <v>3156</v>
      </c>
      <c r="K17" s="3" t="s">
        <v>3156</v>
      </c>
      <c r="L17" s="3" t="s">
        <v>3156</v>
      </c>
    </row>
    <row r="18" spans="1:12">
      <c r="A18" s="2">
        <v>16</v>
      </c>
      <c r="B18" s="2" t="str">
        <f t="shared" si="0"/>
        <v>10</v>
      </c>
      <c r="D18" s="3" t="s">
        <v>3158</v>
      </c>
      <c r="E18" s="3" t="s">
        <v>3158</v>
      </c>
      <c r="G18" s="2" t="s">
        <v>3159</v>
      </c>
      <c r="I18" s="3" t="s">
        <v>3158</v>
      </c>
      <c r="J18" s="3" t="s">
        <v>3158</v>
      </c>
      <c r="K18" s="3" t="s">
        <v>3158</v>
      </c>
      <c r="L18" s="3" t="s">
        <v>3158</v>
      </c>
    </row>
    <row r="19" spans="1:12">
      <c r="A19" s="2">
        <v>17</v>
      </c>
      <c r="B19" s="2" t="str">
        <f t="shared" si="0"/>
        <v>11</v>
      </c>
      <c r="D19" s="3" t="s">
        <v>3160</v>
      </c>
      <c r="E19" s="3" t="s">
        <v>3160</v>
      </c>
      <c r="G19" s="2" t="s">
        <v>3161</v>
      </c>
      <c r="I19" s="3" t="s">
        <v>3160</v>
      </c>
      <c r="J19" s="3" t="s">
        <v>3160</v>
      </c>
      <c r="K19" s="3" t="s">
        <v>3160</v>
      </c>
      <c r="L19" s="3" t="s">
        <v>3160</v>
      </c>
    </row>
    <row r="20" spans="1:12">
      <c r="A20" s="2">
        <v>18</v>
      </c>
      <c r="B20" s="2" t="str">
        <f t="shared" si="0"/>
        <v>12</v>
      </c>
      <c r="D20" s="3" t="s">
        <v>211</v>
      </c>
      <c r="E20" s="3" t="s">
        <v>211</v>
      </c>
      <c r="G20" s="2" t="s">
        <v>3162</v>
      </c>
      <c r="I20" s="3" t="s">
        <v>211</v>
      </c>
      <c r="J20" s="3" t="s">
        <v>211</v>
      </c>
      <c r="K20" s="3" t="s">
        <v>211</v>
      </c>
      <c r="L20" s="3" t="s">
        <v>211</v>
      </c>
    </row>
    <row r="21" spans="1:12">
      <c r="A21" s="2">
        <v>19</v>
      </c>
      <c r="B21" s="2" t="str">
        <f t="shared" si="0"/>
        <v>13</v>
      </c>
      <c r="D21" s="3" t="s">
        <v>217</v>
      </c>
      <c r="E21" s="3" t="s">
        <v>217</v>
      </c>
      <c r="G21" s="2" t="s">
        <v>3163</v>
      </c>
      <c r="I21" s="3" t="s">
        <v>217</v>
      </c>
      <c r="J21" s="3" t="s">
        <v>217</v>
      </c>
      <c r="K21" s="3" t="s">
        <v>217</v>
      </c>
      <c r="L21" s="3" t="s">
        <v>217</v>
      </c>
    </row>
    <row r="22" spans="1:12">
      <c r="A22" s="2">
        <v>20</v>
      </c>
      <c r="B22" s="2" t="str">
        <f t="shared" si="0"/>
        <v>14</v>
      </c>
      <c r="D22" s="3" t="s">
        <v>214</v>
      </c>
      <c r="E22" s="3" t="s">
        <v>214</v>
      </c>
      <c r="G22" s="2" t="s">
        <v>3164</v>
      </c>
      <c r="I22" s="3" t="s">
        <v>214</v>
      </c>
      <c r="J22" s="3" t="s">
        <v>214</v>
      </c>
      <c r="K22" s="3" t="s">
        <v>214</v>
      </c>
      <c r="L22" s="3" t="s">
        <v>214</v>
      </c>
    </row>
    <row r="23" spans="1:12">
      <c r="A23" s="2">
        <v>21</v>
      </c>
      <c r="B23" s="2" t="str">
        <f t="shared" si="0"/>
        <v>15</v>
      </c>
      <c r="D23" s="3" t="s">
        <v>3165</v>
      </c>
      <c r="E23" s="3" t="s">
        <v>3165</v>
      </c>
      <c r="G23" s="6" t="s">
        <v>3165</v>
      </c>
      <c r="I23" s="3" t="s">
        <v>3165</v>
      </c>
      <c r="J23" s="3" t="s">
        <v>3165</v>
      </c>
      <c r="K23" s="3" t="s">
        <v>3165</v>
      </c>
      <c r="L23" s="3" t="s">
        <v>3165</v>
      </c>
    </row>
    <row r="24" spans="1:12">
      <c r="A24" s="2">
        <v>22</v>
      </c>
      <c r="B24" s="2" t="s">
        <v>3166</v>
      </c>
      <c r="D24" s="3" t="s">
        <v>3167</v>
      </c>
      <c r="E24" s="3" t="s">
        <v>3167</v>
      </c>
      <c r="G24" s="2" t="s">
        <v>3167</v>
      </c>
      <c r="I24" s="3" t="s">
        <v>3167</v>
      </c>
      <c r="J24" s="3" t="s">
        <v>3167</v>
      </c>
      <c r="K24" s="3" t="s">
        <v>3167</v>
      </c>
      <c r="L24" s="3" t="s">
        <v>3167</v>
      </c>
    </row>
    <row r="25" spans="1:12">
      <c r="A25" s="2">
        <v>23</v>
      </c>
      <c r="B25" s="2" t="str">
        <f t="shared" si="0"/>
        <v>17</v>
      </c>
      <c r="D25" s="3" t="s">
        <v>3168</v>
      </c>
      <c r="E25" s="3" t="s">
        <v>3168</v>
      </c>
      <c r="G25" s="2" t="s">
        <v>3169</v>
      </c>
      <c r="I25" s="3" t="s">
        <v>3168</v>
      </c>
      <c r="J25" s="3" t="s">
        <v>3168</v>
      </c>
      <c r="K25" s="3" t="s">
        <v>3168</v>
      </c>
      <c r="L25" s="3" t="s">
        <v>3168</v>
      </c>
    </row>
    <row r="26" spans="1:12">
      <c r="A26" s="2">
        <v>24</v>
      </c>
      <c r="B26" s="2" t="str">
        <f t="shared" si="0"/>
        <v>18</v>
      </c>
      <c r="D26" s="3" t="s">
        <v>3170</v>
      </c>
      <c r="E26" s="3" t="s">
        <v>3170</v>
      </c>
      <c r="G26" s="2" t="s">
        <v>3171</v>
      </c>
      <c r="I26" s="3" t="s">
        <v>3170</v>
      </c>
      <c r="J26" s="3" t="s">
        <v>3170</v>
      </c>
      <c r="K26" s="3" t="s">
        <v>3170</v>
      </c>
      <c r="L26" s="3" t="s">
        <v>3170</v>
      </c>
    </row>
    <row r="27" spans="1:12">
      <c r="A27" s="2">
        <v>25</v>
      </c>
      <c r="B27" s="2" t="str">
        <f t="shared" si="0"/>
        <v>19</v>
      </c>
      <c r="D27" s="3" t="s">
        <v>37</v>
      </c>
      <c r="E27" s="3" t="s">
        <v>37</v>
      </c>
      <c r="G27" s="2" t="s">
        <v>3172</v>
      </c>
      <c r="I27" s="3" t="s">
        <v>37</v>
      </c>
      <c r="J27" s="3" t="s">
        <v>37</v>
      </c>
      <c r="K27" s="3" t="s">
        <v>37</v>
      </c>
      <c r="L27" s="3" t="s">
        <v>37</v>
      </c>
    </row>
    <row r="28" spans="1:13">
      <c r="A28" s="2">
        <v>26</v>
      </c>
      <c r="B28" s="2" t="str">
        <f t="shared" si="0"/>
        <v>1A</v>
      </c>
      <c r="D28" s="3" t="s">
        <v>18</v>
      </c>
      <c r="E28" s="3" t="s">
        <v>18</v>
      </c>
      <c r="G28" s="2" t="s">
        <v>3173</v>
      </c>
      <c r="I28" s="3" t="s">
        <v>18</v>
      </c>
      <c r="J28" s="3" t="s">
        <v>18</v>
      </c>
      <c r="K28" s="3" t="s">
        <v>18</v>
      </c>
      <c r="L28" s="3" t="s">
        <v>18</v>
      </c>
      <c r="M28" s="2" t="s">
        <v>18</v>
      </c>
    </row>
    <row r="29" spans="1:13">
      <c r="A29" s="2">
        <v>27</v>
      </c>
      <c r="B29" s="2" t="str">
        <f t="shared" si="0"/>
        <v>1B</v>
      </c>
      <c r="D29" s="3" t="s">
        <v>40</v>
      </c>
      <c r="E29" s="3" t="s">
        <v>40</v>
      </c>
      <c r="G29" s="2" t="s">
        <v>3174</v>
      </c>
      <c r="I29" s="3" t="s">
        <v>40</v>
      </c>
      <c r="J29" s="3" t="s">
        <v>40</v>
      </c>
      <c r="K29" s="3" t="s">
        <v>40</v>
      </c>
      <c r="L29" s="3" t="s">
        <v>40</v>
      </c>
      <c r="M29" s="2" t="s">
        <v>3175</v>
      </c>
    </row>
    <row r="30" spans="1:12">
      <c r="A30" s="2">
        <v>28</v>
      </c>
      <c r="B30" s="2" t="str">
        <f t="shared" si="0"/>
        <v>1C</v>
      </c>
      <c r="D30" s="3" t="s">
        <v>56</v>
      </c>
      <c r="E30" s="3" t="s">
        <v>56</v>
      </c>
      <c r="G30" s="2" t="s">
        <v>3176</v>
      </c>
      <c r="I30" s="3" t="s">
        <v>56</v>
      </c>
      <c r="J30" s="3" t="s">
        <v>56</v>
      </c>
      <c r="K30" s="3" t="s">
        <v>56</v>
      </c>
      <c r="L30" s="3" t="s">
        <v>56</v>
      </c>
    </row>
    <row r="31" spans="1:12">
      <c r="A31" s="2">
        <v>29</v>
      </c>
      <c r="B31" s="2" t="str">
        <f t="shared" si="0"/>
        <v>1D</v>
      </c>
      <c r="D31" s="3" t="s">
        <v>3177</v>
      </c>
      <c r="E31" s="3" t="s">
        <v>3177</v>
      </c>
      <c r="G31" s="2" t="s">
        <v>3178</v>
      </c>
      <c r="I31" s="3" t="s">
        <v>3177</v>
      </c>
      <c r="J31" s="3" t="s">
        <v>3177</v>
      </c>
      <c r="K31" s="3" t="s">
        <v>3177</v>
      </c>
      <c r="L31" s="3" t="s">
        <v>3177</v>
      </c>
    </row>
    <row r="32" spans="1:12">
      <c r="A32" s="2">
        <v>30</v>
      </c>
      <c r="B32" s="2" t="str">
        <f t="shared" si="0"/>
        <v>1E</v>
      </c>
      <c r="D32" s="3" t="s">
        <v>59</v>
      </c>
      <c r="E32" s="3" t="s">
        <v>59</v>
      </c>
      <c r="G32" s="2" t="s">
        <v>3179</v>
      </c>
      <c r="I32" s="3" t="s">
        <v>59</v>
      </c>
      <c r="J32" s="3" t="s">
        <v>59</v>
      </c>
      <c r="K32" s="3" t="s">
        <v>59</v>
      </c>
      <c r="L32" s="3" t="s">
        <v>59</v>
      </c>
    </row>
    <row r="33" spans="1:12">
      <c r="A33" s="2">
        <v>31</v>
      </c>
      <c r="B33" s="2" t="str">
        <f t="shared" si="0"/>
        <v>1F</v>
      </c>
      <c r="D33" s="3" t="s">
        <v>3180</v>
      </c>
      <c r="E33" s="3" t="s">
        <v>3180</v>
      </c>
      <c r="G33" s="2" t="s">
        <v>3181</v>
      </c>
      <c r="I33" s="3" t="s">
        <v>3180</v>
      </c>
      <c r="J33" s="3" t="s">
        <v>3180</v>
      </c>
      <c r="K33" s="3" t="s">
        <v>3180</v>
      </c>
      <c r="L33" s="3" t="s">
        <v>3180</v>
      </c>
    </row>
    <row r="34" spans="1:12">
      <c r="A34" s="2">
        <v>32</v>
      </c>
      <c r="B34" s="2" t="str">
        <f t="shared" si="0"/>
        <v>20</v>
      </c>
      <c r="D34" s="1" t="s">
        <v>3182</v>
      </c>
      <c r="E34" s="1" t="s">
        <v>3182</v>
      </c>
      <c r="I34" s="1" t="s">
        <v>3182</v>
      </c>
      <c r="J34" s="1" t="s">
        <v>3182</v>
      </c>
      <c r="K34" s="1" t="s">
        <v>3183</v>
      </c>
      <c r="L34" s="1" t="s">
        <v>3183</v>
      </c>
    </row>
    <row r="35" spans="1:12">
      <c r="A35" s="2">
        <v>33</v>
      </c>
      <c r="B35" s="2" t="str">
        <f t="shared" si="0"/>
        <v>21</v>
      </c>
      <c r="C35" s="2" t="s">
        <v>3184</v>
      </c>
      <c r="D35" s="3" t="s">
        <v>3184</v>
      </c>
      <c r="E35" s="3" t="s">
        <v>3184</v>
      </c>
      <c r="G35" s="3" t="s">
        <v>3184</v>
      </c>
      <c r="I35" s="3" t="s">
        <v>3184</v>
      </c>
      <c r="J35" s="3" t="s">
        <v>3184</v>
      </c>
      <c r="K35" s="3" t="s">
        <v>3184</v>
      </c>
      <c r="L35" s="3" t="s">
        <v>3184</v>
      </c>
    </row>
    <row r="36" spans="1:12">
      <c r="A36" s="2">
        <v>34</v>
      </c>
      <c r="B36" s="2" t="str">
        <f t="shared" si="0"/>
        <v>22</v>
      </c>
      <c r="C36" s="2" t="s">
        <v>3185</v>
      </c>
      <c r="D36" s="3" t="s">
        <v>3185</v>
      </c>
      <c r="E36" s="3" t="s">
        <v>3185</v>
      </c>
      <c r="G36" s="3" t="s">
        <v>3185</v>
      </c>
      <c r="I36" s="3" t="s">
        <v>3185</v>
      </c>
      <c r="J36" s="3" t="s">
        <v>3185</v>
      </c>
      <c r="K36" s="3" t="s">
        <v>3185</v>
      </c>
      <c r="L36" s="3" t="s">
        <v>3185</v>
      </c>
    </row>
    <row r="37" spans="1:12">
      <c r="A37" s="2">
        <v>35</v>
      </c>
      <c r="B37" s="2" t="str">
        <f t="shared" si="0"/>
        <v>23</v>
      </c>
      <c r="C37" s="2" t="s">
        <v>3186</v>
      </c>
      <c r="D37" s="3" t="s">
        <v>3186</v>
      </c>
      <c r="E37" s="3" t="s">
        <v>3186</v>
      </c>
      <c r="G37" s="3" t="s">
        <v>3186</v>
      </c>
      <c r="I37" s="3" t="s">
        <v>3186</v>
      </c>
      <c r="J37" s="3" t="s">
        <v>3186</v>
      </c>
      <c r="K37" s="3" t="s">
        <v>3186</v>
      </c>
      <c r="L37" s="3" t="s">
        <v>3186</v>
      </c>
    </row>
    <row r="38" spans="1:12">
      <c r="A38" s="2">
        <v>36</v>
      </c>
      <c r="B38" s="2" t="str">
        <f t="shared" si="0"/>
        <v>24</v>
      </c>
      <c r="C38" s="2" t="s">
        <v>3187</v>
      </c>
      <c r="D38" s="3" t="s">
        <v>3187</v>
      </c>
      <c r="E38" s="3" t="s">
        <v>3187</v>
      </c>
      <c r="G38" s="3" t="s">
        <v>3187</v>
      </c>
      <c r="I38" s="3" t="s">
        <v>3187</v>
      </c>
      <c r="J38" s="3" t="s">
        <v>3187</v>
      </c>
      <c r="K38" s="3" t="s">
        <v>3187</v>
      </c>
      <c r="L38" s="3" t="s">
        <v>3187</v>
      </c>
    </row>
    <row r="39" spans="1:12">
      <c r="A39" s="2">
        <v>37</v>
      </c>
      <c r="B39" s="2" t="str">
        <f t="shared" si="0"/>
        <v>25</v>
      </c>
      <c r="C39" s="2" t="s">
        <v>3188</v>
      </c>
      <c r="D39" s="3" t="s">
        <v>3188</v>
      </c>
      <c r="E39" s="3" t="s">
        <v>3188</v>
      </c>
      <c r="G39" s="3" t="s">
        <v>3188</v>
      </c>
      <c r="I39" s="3" t="s">
        <v>3188</v>
      </c>
      <c r="J39" s="3" t="s">
        <v>3188</v>
      </c>
      <c r="K39" s="3" t="s">
        <v>3188</v>
      </c>
      <c r="L39" s="3" t="s">
        <v>3188</v>
      </c>
    </row>
    <row r="40" spans="1:12">
      <c r="A40" s="2">
        <v>38</v>
      </c>
      <c r="B40" s="2" t="str">
        <f t="shared" si="0"/>
        <v>26</v>
      </c>
      <c r="C40" s="2" t="s">
        <v>3189</v>
      </c>
      <c r="D40" s="3" t="s">
        <v>3189</v>
      </c>
      <c r="E40" s="3" t="s">
        <v>3189</v>
      </c>
      <c r="G40" s="3" t="s">
        <v>3189</v>
      </c>
      <c r="I40" s="3" t="s">
        <v>3189</v>
      </c>
      <c r="J40" s="3" t="s">
        <v>3189</v>
      </c>
      <c r="K40" s="3" t="s">
        <v>3189</v>
      </c>
      <c r="L40" s="3" t="s">
        <v>3189</v>
      </c>
    </row>
    <row r="41" spans="1:12">
      <c r="A41" s="2">
        <v>39</v>
      </c>
      <c r="B41" s="2" t="str">
        <f t="shared" si="0"/>
        <v>27</v>
      </c>
      <c r="C41" s="57" t="s">
        <v>3190</v>
      </c>
      <c r="D41" s="58" t="s">
        <v>3190</v>
      </c>
      <c r="E41" s="58" t="s">
        <v>3190</v>
      </c>
      <c r="G41" s="58" t="s">
        <v>3190</v>
      </c>
      <c r="I41" s="58" t="s">
        <v>3190</v>
      </c>
      <c r="J41" s="58" t="s">
        <v>3190</v>
      </c>
      <c r="K41" s="58" t="s">
        <v>3190</v>
      </c>
      <c r="L41" s="58" t="s">
        <v>3190</v>
      </c>
    </row>
    <row r="42" spans="1:12">
      <c r="A42" s="2">
        <v>40</v>
      </c>
      <c r="B42" s="2" t="str">
        <f t="shared" si="0"/>
        <v>28</v>
      </c>
      <c r="C42" s="2" t="s">
        <v>3191</v>
      </c>
      <c r="D42" s="3" t="s">
        <v>3191</v>
      </c>
      <c r="E42" s="3" t="s">
        <v>3191</v>
      </c>
      <c r="G42" s="3" t="s">
        <v>3191</v>
      </c>
      <c r="I42" s="3" t="s">
        <v>3191</v>
      </c>
      <c r="J42" s="3" t="s">
        <v>3191</v>
      </c>
      <c r="K42" s="3" t="s">
        <v>3191</v>
      </c>
      <c r="L42" s="3" t="s">
        <v>3191</v>
      </c>
    </row>
    <row r="43" spans="1:12">
      <c r="A43" s="2">
        <v>41</v>
      </c>
      <c r="B43" s="2" t="str">
        <f t="shared" si="0"/>
        <v>29</v>
      </c>
      <c r="C43" s="2" t="s">
        <v>3192</v>
      </c>
      <c r="D43" s="3" t="s">
        <v>3192</v>
      </c>
      <c r="E43" s="3" t="s">
        <v>3192</v>
      </c>
      <c r="G43" s="3" t="s">
        <v>3192</v>
      </c>
      <c r="I43" s="3" t="s">
        <v>3192</v>
      </c>
      <c r="J43" s="3" t="s">
        <v>3192</v>
      </c>
      <c r="K43" s="3" t="s">
        <v>3192</v>
      </c>
      <c r="L43" s="3" t="s">
        <v>3192</v>
      </c>
    </row>
    <row r="44" spans="1:12">
      <c r="A44" s="2">
        <v>42</v>
      </c>
      <c r="B44" s="2" t="str">
        <f t="shared" si="0"/>
        <v>2A</v>
      </c>
      <c r="C44" s="2" t="s">
        <v>3193</v>
      </c>
      <c r="D44" s="3" t="s">
        <v>3193</v>
      </c>
      <c r="E44" s="3" t="s">
        <v>3193</v>
      </c>
      <c r="G44" s="3" t="s">
        <v>3193</v>
      </c>
      <c r="I44" s="3" t="s">
        <v>3193</v>
      </c>
      <c r="J44" s="3" t="s">
        <v>3193</v>
      </c>
      <c r="K44" s="3" t="s">
        <v>3193</v>
      </c>
      <c r="L44" s="3" t="s">
        <v>3193</v>
      </c>
    </row>
    <row r="45" spans="1:12">
      <c r="A45" s="2">
        <v>43</v>
      </c>
      <c r="B45" s="2" t="str">
        <f t="shared" si="0"/>
        <v>2B</v>
      </c>
      <c r="C45" s="2" t="s">
        <v>3194</v>
      </c>
      <c r="D45" s="3" t="s">
        <v>3194</v>
      </c>
      <c r="E45" s="3" t="s">
        <v>3194</v>
      </c>
      <c r="G45" s="3" t="s">
        <v>3194</v>
      </c>
      <c r="I45" s="3" t="s">
        <v>3194</v>
      </c>
      <c r="J45" s="3" t="s">
        <v>3194</v>
      </c>
      <c r="K45" s="3" t="s">
        <v>3194</v>
      </c>
      <c r="L45" s="3" t="s">
        <v>3194</v>
      </c>
    </row>
    <row r="46" spans="1:12">
      <c r="A46" s="2">
        <v>44</v>
      </c>
      <c r="B46" s="2" t="str">
        <f t="shared" si="0"/>
        <v>2C</v>
      </c>
      <c r="C46" s="2" t="s">
        <v>3195</v>
      </c>
      <c r="D46" s="3" t="s">
        <v>3195</v>
      </c>
      <c r="E46" s="3" t="s">
        <v>3195</v>
      </c>
      <c r="G46" s="3" t="s">
        <v>3195</v>
      </c>
      <c r="I46" s="3" t="s">
        <v>3195</v>
      </c>
      <c r="J46" s="3" t="s">
        <v>3195</v>
      </c>
      <c r="K46" s="3" t="s">
        <v>3195</v>
      </c>
      <c r="L46" s="3" t="s">
        <v>3195</v>
      </c>
    </row>
    <row r="47" spans="1:12">
      <c r="A47" s="2">
        <v>45</v>
      </c>
      <c r="B47" s="2" t="str">
        <f t="shared" si="0"/>
        <v>2D</v>
      </c>
      <c r="C47" s="2" t="s">
        <v>3196</v>
      </c>
      <c r="D47" s="3" t="s">
        <v>3196</v>
      </c>
      <c r="E47" s="3" t="s">
        <v>3196</v>
      </c>
      <c r="G47" s="3" t="s">
        <v>3196</v>
      </c>
      <c r="I47" s="3" t="s">
        <v>3196</v>
      </c>
      <c r="J47" s="3" t="s">
        <v>3196</v>
      </c>
      <c r="K47" s="3" t="s">
        <v>3196</v>
      </c>
      <c r="L47" s="3" t="s">
        <v>3196</v>
      </c>
    </row>
    <row r="48" spans="1:12">
      <c r="A48" s="2">
        <v>46</v>
      </c>
      <c r="B48" s="2" t="str">
        <f t="shared" si="0"/>
        <v>2E</v>
      </c>
      <c r="C48" s="2" t="s">
        <v>3197</v>
      </c>
      <c r="D48" s="3" t="s">
        <v>3197</v>
      </c>
      <c r="E48" s="3" t="s">
        <v>3197</v>
      </c>
      <c r="G48" s="3" t="s">
        <v>3197</v>
      </c>
      <c r="I48" s="3" t="s">
        <v>3197</v>
      </c>
      <c r="J48" s="3" t="s">
        <v>3197</v>
      </c>
      <c r="K48" s="3" t="s">
        <v>3197</v>
      </c>
      <c r="L48" s="3" t="s">
        <v>3197</v>
      </c>
    </row>
    <row r="49" spans="1:12">
      <c r="A49" s="2">
        <v>47</v>
      </c>
      <c r="B49" s="2" t="str">
        <f t="shared" si="0"/>
        <v>2F</v>
      </c>
      <c r="C49" s="2" t="s">
        <v>3198</v>
      </c>
      <c r="D49" s="3" t="s">
        <v>3198</v>
      </c>
      <c r="E49" s="3" t="s">
        <v>3198</v>
      </c>
      <c r="G49" s="3" t="s">
        <v>3198</v>
      </c>
      <c r="I49" s="3" t="s">
        <v>3198</v>
      </c>
      <c r="J49" s="3" t="s">
        <v>3198</v>
      </c>
      <c r="K49" s="3" t="s">
        <v>3198</v>
      </c>
      <c r="L49" s="3" t="s">
        <v>3198</v>
      </c>
    </row>
    <row r="50" spans="1:12">
      <c r="A50" s="2">
        <v>48</v>
      </c>
      <c r="B50" s="2" t="str">
        <f t="shared" si="0"/>
        <v>30</v>
      </c>
      <c r="C50" s="2" t="s">
        <v>3199</v>
      </c>
      <c r="D50" s="3" t="s">
        <v>3199</v>
      </c>
      <c r="E50" s="3" t="s">
        <v>3199</v>
      </c>
      <c r="G50" s="3" t="s">
        <v>3199</v>
      </c>
      <c r="I50" s="3" t="s">
        <v>3199</v>
      </c>
      <c r="J50" s="3" t="s">
        <v>3199</v>
      </c>
      <c r="K50" s="3" t="s">
        <v>3199</v>
      </c>
      <c r="L50" s="3" t="s">
        <v>3199</v>
      </c>
    </row>
    <row r="51" spans="1:12">
      <c r="A51" s="2">
        <v>49</v>
      </c>
      <c r="B51" s="2" t="str">
        <f t="shared" si="0"/>
        <v>31</v>
      </c>
      <c r="C51" s="2" t="s">
        <v>3200</v>
      </c>
      <c r="D51" s="3" t="s">
        <v>3200</v>
      </c>
      <c r="E51" s="3" t="s">
        <v>3200</v>
      </c>
      <c r="G51" s="3" t="s">
        <v>3200</v>
      </c>
      <c r="I51" s="3" t="s">
        <v>3200</v>
      </c>
      <c r="J51" s="3" t="s">
        <v>3200</v>
      </c>
      <c r="K51" s="3" t="s">
        <v>3200</v>
      </c>
      <c r="L51" s="3" t="s">
        <v>3200</v>
      </c>
    </row>
    <row r="52" spans="1:12">
      <c r="A52" s="2">
        <v>50</v>
      </c>
      <c r="B52" s="2" t="str">
        <f t="shared" si="0"/>
        <v>32</v>
      </c>
      <c r="C52" s="2" t="s">
        <v>3201</v>
      </c>
      <c r="D52" s="3" t="s">
        <v>3201</v>
      </c>
      <c r="E52" s="3" t="s">
        <v>3201</v>
      </c>
      <c r="G52" s="3" t="s">
        <v>3201</v>
      </c>
      <c r="I52" s="3" t="s">
        <v>3201</v>
      </c>
      <c r="J52" s="3" t="s">
        <v>3201</v>
      </c>
      <c r="K52" s="3" t="s">
        <v>3201</v>
      </c>
      <c r="L52" s="3" t="s">
        <v>3201</v>
      </c>
    </row>
    <row r="53" spans="1:12">
      <c r="A53" s="2">
        <v>51</v>
      </c>
      <c r="B53" s="2" t="str">
        <f t="shared" si="0"/>
        <v>33</v>
      </c>
      <c r="C53" s="2" t="s">
        <v>3202</v>
      </c>
      <c r="D53" s="3" t="s">
        <v>3202</v>
      </c>
      <c r="E53" s="3" t="s">
        <v>3202</v>
      </c>
      <c r="G53" s="3" t="s">
        <v>3202</v>
      </c>
      <c r="I53" s="3" t="s">
        <v>3202</v>
      </c>
      <c r="J53" s="3" t="s">
        <v>3202</v>
      </c>
      <c r="K53" s="3" t="s">
        <v>3202</v>
      </c>
      <c r="L53" s="3" t="s">
        <v>3202</v>
      </c>
    </row>
    <row r="54" spans="1:12">
      <c r="A54" s="2">
        <v>52</v>
      </c>
      <c r="B54" s="2" t="str">
        <f t="shared" si="0"/>
        <v>34</v>
      </c>
      <c r="C54" s="2" t="s">
        <v>3203</v>
      </c>
      <c r="D54" s="3" t="s">
        <v>3203</v>
      </c>
      <c r="E54" s="3" t="s">
        <v>3203</v>
      </c>
      <c r="G54" s="3" t="s">
        <v>3203</v>
      </c>
      <c r="I54" s="3" t="s">
        <v>3203</v>
      </c>
      <c r="J54" s="3" t="s">
        <v>3203</v>
      </c>
      <c r="K54" s="3" t="s">
        <v>3203</v>
      </c>
      <c r="L54" s="3" t="s">
        <v>3203</v>
      </c>
    </row>
    <row r="55" spans="1:12">
      <c r="A55" s="2">
        <v>53</v>
      </c>
      <c r="B55" s="2" t="str">
        <f t="shared" si="0"/>
        <v>35</v>
      </c>
      <c r="C55" s="2" t="s">
        <v>3204</v>
      </c>
      <c r="D55" s="3" t="s">
        <v>3204</v>
      </c>
      <c r="E55" s="3" t="s">
        <v>3204</v>
      </c>
      <c r="G55" s="3" t="s">
        <v>3204</v>
      </c>
      <c r="I55" s="3" t="s">
        <v>3204</v>
      </c>
      <c r="J55" s="3" t="s">
        <v>3204</v>
      </c>
      <c r="K55" s="3" t="s">
        <v>3204</v>
      </c>
      <c r="L55" s="3" t="s">
        <v>3204</v>
      </c>
    </row>
    <row r="56" spans="1:12">
      <c r="A56" s="2">
        <v>54</v>
      </c>
      <c r="B56" s="2" t="str">
        <f t="shared" si="0"/>
        <v>36</v>
      </c>
      <c r="C56" s="2" t="s">
        <v>3205</v>
      </c>
      <c r="D56" s="3" t="s">
        <v>3205</v>
      </c>
      <c r="E56" s="3" t="s">
        <v>3205</v>
      </c>
      <c r="G56" s="3" t="s">
        <v>3205</v>
      </c>
      <c r="I56" s="3" t="s">
        <v>3205</v>
      </c>
      <c r="J56" s="3" t="s">
        <v>3205</v>
      </c>
      <c r="K56" s="3" t="s">
        <v>3205</v>
      </c>
      <c r="L56" s="3" t="s">
        <v>3205</v>
      </c>
    </row>
    <row r="57" spans="1:12">
      <c r="A57" s="2">
        <v>55</v>
      </c>
      <c r="B57" s="2" t="str">
        <f t="shared" si="0"/>
        <v>37</v>
      </c>
      <c r="C57" s="2" t="s">
        <v>3206</v>
      </c>
      <c r="D57" s="3" t="s">
        <v>3206</v>
      </c>
      <c r="E57" s="3" t="s">
        <v>3206</v>
      </c>
      <c r="G57" s="3" t="s">
        <v>3206</v>
      </c>
      <c r="I57" s="3" t="s">
        <v>3206</v>
      </c>
      <c r="J57" s="3" t="s">
        <v>3206</v>
      </c>
      <c r="K57" s="3" t="s">
        <v>3206</v>
      </c>
      <c r="L57" s="3" t="s">
        <v>3206</v>
      </c>
    </row>
    <row r="58" spans="1:12">
      <c r="A58" s="2">
        <v>56</v>
      </c>
      <c r="B58" s="2" t="str">
        <f t="shared" si="0"/>
        <v>38</v>
      </c>
      <c r="C58" s="2" t="s">
        <v>3207</v>
      </c>
      <c r="D58" s="3" t="s">
        <v>3207</v>
      </c>
      <c r="E58" s="3" t="s">
        <v>3207</v>
      </c>
      <c r="G58" s="3" t="s">
        <v>3207</v>
      </c>
      <c r="I58" s="3" t="s">
        <v>3207</v>
      </c>
      <c r="J58" s="3" t="s">
        <v>3207</v>
      </c>
      <c r="K58" s="3" t="s">
        <v>3207</v>
      </c>
      <c r="L58" s="3" t="s">
        <v>3207</v>
      </c>
    </row>
    <row r="59" spans="1:12">
      <c r="A59" s="2">
        <v>57</v>
      </c>
      <c r="B59" s="2" t="str">
        <f t="shared" si="0"/>
        <v>39</v>
      </c>
      <c r="C59" s="2" t="s">
        <v>3208</v>
      </c>
      <c r="D59" s="3" t="s">
        <v>3208</v>
      </c>
      <c r="E59" s="3" t="s">
        <v>3208</v>
      </c>
      <c r="G59" s="3" t="s">
        <v>3208</v>
      </c>
      <c r="I59" s="3" t="s">
        <v>3208</v>
      </c>
      <c r="J59" s="3" t="s">
        <v>3208</v>
      </c>
      <c r="K59" s="3" t="s">
        <v>3208</v>
      </c>
      <c r="L59" s="3" t="s">
        <v>3208</v>
      </c>
    </row>
    <row r="60" spans="1:12">
      <c r="A60" s="2">
        <v>58</v>
      </c>
      <c r="B60" s="2" t="str">
        <f t="shared" si="0"/>
        <v>3A</v>
      </c>
      <c r="C60" s="2" t="s">
        <v>3209</v>
      </c>
      <c r="D60" s="3" t="s">
        <v>3209</v>
      </c>
      <c r="E60" s="3" t="s">
        <v>3209</v>
      </c>
      <c r="G60" s="3" t="s">
        <v>3209</v>
      </c>
      <c r="I60" s="3" t="s">
        <v>3209</v>
      </c>
      <c r="J60" s="3" t="s">
        <v>3209</v>
      </c>
      <c r="K60" s="3" t="s">
        <v>3209</v>
      </c>
      <c r="L60" s="3" t="s">
        <v>3209</v>
      </c>
    </row>
    <row r="61" spans="1:12">
      <c r="A61" s="2">
        <v>59</v>
      </c>
      <c r="B61" s="2" t="str">
        <f t="shared" si="0"/>
        <v>3B</v>
      </c>
      <c r="C61" s="2" t="s">
        <v>3210</v>
      </c>
      <c r="D61" s="3" t="s">
        <v>3210</v>
      </c>
      <c r="E61" s="3" t="s">
        <v>3210</v>
      </c>
      <c r="G61" s="3" t="s">
        <v>3210</v>
      </c>
      <c r="I61" s="3" t="s">
        <v>3210</v>
      </c>
      <c r="J61" s="3" t="s">
        <v>3210</v>
      </c>
      <c r="K61" s="3" t="s">
        <v>3210</v>
      </c>
      <c r="L61" s="3" t="s">
        <v>3210</v>
      </c>
    </row>
    <row r="62" spans="1:12">
      <c r="A62" s="2">
        <v>60</v>
      </c>
      <c r="B62" s="2" t="str">
        <f t="shared" si="0"/>
        <v>3C</v>
      </c>
      <c r="C62" s="2" t="s">
        <v>3211</v>
      </c>
      <c r="D62" s="3" t="s">
        <v>3211</v>
      </c>
      <c r="E62" s="3" t="s">
        <v>3211</v>
      </c>
      <c r="G62" s="3" t="s">
        <v>3211</v>
      </c>
      <c r="I62" s="3" t="s">
        <v>3211</v>
      </c>
      <c r="J62" s="3" t="s">
        <v>3211</v>
      </c>
      <c r="K62" s="3" t="s">
        <v>3211</v>
      </c>
      <c r="L62" s="3" t="s">
        <v>3211</v>
      </c>
    </row>
    <row r="63" spans="1:12">
      <c r="A63" s="2">
        <v>61</v>
      </c>
      <c r="B63" s="2" t="str">
        <f t="shared" si="0"/>
        <v>3D</v>
      </c>
      <c r="C63" s="2" t="s">
        <v>3212</v>
      </c>
      <c r="D63" s="3" t="s">
        <v>3212</v>
      </c>
      <c r="E63" s="3" t="s">
        <v>3212</v>
      </c>
      <c r="G63" s="3" t="s">
        <v>3212</v>
      </c>
      <c r="I63" s="3" t="s">
        <v>3212</v>
      </c>
      <c r="J63" s="3" t="s">
        <v>3212</v>
      </c>
      <c r="K63" s="3" t="s">
        <v>3212</v>
      </c>
      <c r="L63" s="3" t="s">
        <v>3212</v>
      </c>
    </row>
    <row r="64" spans="1:12">
      <c r="A64" s="2">
        <v>62</v>
      </c>
      <c r="B64" s="2" t="str">
        <f t="shared" si="0"/>
        <v>3E</v>
      </c>
      <c r="C64" s="2" t="s">
        <v>3213</v>
      </c>
      <c r="D64" s="3" t="s">
        <v>3213</v>
      </c>
      <c r="E64" s="3" t="s">
        <v>3213</v>
      </c>
      <c r="G64" s="3" t="s">
        <v>3213</v>
      </c>
      <c r="I64" s="3" t="s">
        <v>3213</v>
      </c>
      <c r="J64" s="3" t="s">
        <v>3213</v>
      </c>
      <c r="K64" s="3" t="s">
        <v>3213</v>
      </c>
      <c r="L64" s="3" t="s">
        <v>3213</v>
      </c>
    </row>
    <row r="65" spans="1:12">
      <c r="A65" s="2">
        <v>63</v>
      </c>
      <c r="B65" s="2" t="str">
        <f t="shared" si="0"/>
        <v>3F</v>
      </c>
      <c r="C65" s="2" t="s">
        <v>3214</v>
      </c>
      <c r="D65" s="3" t="s">
        <v>3214</v>
      </c>
      <c r="E65" s="3" t="s">
        <v>3214</v>
      </c>
      <c r="G65" s="3" t="s">
        <v>3214</v>
      </c>
      <c r="I65" s="3" t="s">
        <v>3214</v>
      </c>
      <c r="J65" s="3" t="s">
        <v>3214</v>
      </c>
      <c r="K65" s="3" t="s">
        <v>3214</v>
      </c>
      <c r="L65" s="3" t="s">
        <v>3214</v>
      </c>
    </row>
    <row r="66" spans="1:12">
      <c r="A66" s="2">
        <v>64</v>
      </c>
      <c r="B66" s="2" t="str">
        <f t="shared" ref="B66:B129" si="1">DEC2HEX(A66)</f>
        <v>40</v>
      </c>
      <c r="C66" s="2" t="s">
        <v>3215</v>
      </c>
      <c r="D66" s="3" t="s">
        <v>3215</v>
      </c>
      <c r="E66" s="3" t="s">
        <v>3215</v>
      </c>
      <c r="G66" s="3" t="s">
        <v>3215</v>
      </c>
      <c r="I66" s="3" t="s">
        <v>3215</v>
      </c>
      <c r="J66" s="3" t="s">
        <v>3215</v>
      </c>
      <c r="K66" s="3" t="s">
        <v>3215</v>
      </c>
      <c r="L66" s="3" t="s">
        <v>3215</v>
      </c>
    </row>
    <row r="67" spans="1:12">
      <c r="A67" s="2">
        <v>65</v>
      </c>
      <c r="B67" s="2" t="str">
        <f t="shared" si="1"/>
        <v>41</v>
      </c>
      <c r="C67" s="2" t="s">
        <v>3216</v>
      </c>
      <c r="D67" s="3" t="s">
        <v>3216</v>
      </c>
      <c r="E67" s="3" t="s">
        <v>3216</v>
      </c>
      <c r="G67" s="3" t="s">
        <v>3216</v>
      </c>
      <c r="I67" s="3" t="s">
        <v>3216</v>
      </c>
      <c r="J67" s="3" t="s">
        <v>3216</v>
      </c>
      <c r="K67" s="3" t="s">
        <v>3216</v>
      </c>
      <c r="L67" s="3" t="s">
        <v>3216</v>
      </c>
    </row>
    <row r="68" spans="1:12">
      <c r="A68" s="2">
        <v>66</v>
      </c>
      <c r="B68" s="2" t="str">
        <f t="shared" si="1"/>
        <v>42</v>
      </c>
      <c r="C68" s="2" t="s">
        <v>3217</v>
      </c>
      <c r="D68" s="3" t="s">
        <v>3217</v>
      </c>
      <c r="E68" s="3" t="s">
        <v>3217</v>
      </c>
      <c r="G68" s="3" t="s">
        <v>3217</v>
      </c>
      <c r="I68" s="3" t="s">
        <v>3217</v>
      </c>
      <c r="J68" s="3" t="s">
        <v>3217</v>
      </c>
      <c r="K68" s="3" t="s">
        <v>3217</v>
      </c>
      <c r="L68" s="3" t="s">
        <v>3217</v>
      </c>
    </row>
    <row r="69" spans="1:12">
      <c r="A69" s="2">
        <v>67</v>
      </c>
      <c r="B69" s="2" t="str">
        <f t="shared" si="1"/>
        <v>43</v>
      </c>
      <c r="C69" s="2" t="s">
        <v>3218</v>
      </c>
      <c r="D69" s="3" t="s">
        <v>3218</v>
      </c>
      <c r="E69" s="3" t="s">
        <v>3218</v>
      </c>
      <c r="G69" s="3" t="s">
        <v>3218</v>
      </c>
      <c r="I69" s="3" t="s">
        <v>3218</v>
      </c>
      <c r="J69" s="3" t="s">
        <v>3218</v>
      </c>
      <c r="K69" s="3" t="s">
        <v>3218</v>
      </c>
      <c r="L69" s="3" t="s">
        <v>3218</v>
      </c>
    </row>
    <row r="70" spans="1:12">
      <c r="A70" s="2">
        <v>68</v>
      </c>
      <c r="B70" s="2" t="str">
        <f t="shared" si="1"/>
        <v>44</v>
      </c>
      <c r="C70" s="2" t="s">
        <v>3219</v>
      </c>
      <c r="D70" s="3" t="s">
        <v>3219</v>
      </c>
      <c r="E70" s="3" t="s">
        <v>3219</v>
      </c>
      <c r="G70" s="3" t="s">
        <v>3219</v>
      </c>
      <c r="I70" s="3" t="s">
        <v>3219</v>
      </c>
      <c r="J70" s="3" t="s">
        <v>3219</v>
      </c>
      <c r="K70" s="3" t="s">
        <v>3219</v>
      </c>
      <c r="L70" s="3" t="s">
        <v>3219</v>
      </c>
    </row>
    <row r="71" spans="1:12">
      <c r="A71" s="2">
        <v>69</v>
      </c>
      <c r="B71" s="2" t="str">
        <f t="shared" si="1"/>
        <v>45</v>
      </c>
      <c r="C71" s="2" t="s">
        <v>3220</v>
      </c>
      <c r="D71" s="3" t="s">
        <v>3220</v>
      </c>
      <c r="E71" s="3" t="s">
        <v>3220</v>
      </c>
      <c r="G71" s="3" t="s">
        <v>3220</v>
      </c>
      <c r="I71" s="3" t="s">
        <v>3220</v>
      </c>
      <c r="J71" s="3" t="s">
        <v>3220</v>
      </c>
      <c r="K71" s="3" t="s">
        <v>3220</v>
      </c>
      <c r="L71" s="3" t="s">
        <v>3220</v>
      </c>
    </row>
    <row r="72" spans="1:12">
      <c r="A72" s="2">
        <v>70</v>
      </c>
      <c r="B72" s="2" t="str">
        <f t="shared" si="1"/>
        <v>46</v>
      </c>
      <c r="C72" s="2" t="s">
        <v>3221</v>
      </c>
      <c r="D72" s="3" t="s">
        <v>3221</v>
      </c>
      <c r="E72" s="3" t="s">
        <v>3221</v>
      </c>
      <c r="G72" s="3" t="s">
        <v>3221</v>
      </c>
      <c r="I72" s="3" t="s">
        <v>3221</v>
      </c>
      <c r="J72" s="3" t="s">
        <v>3221</v>
      </c>
      <c r="K72" s="3" t="s">
        <v>3221</v>
      </c>
      <c r="L72" s="3" t="s">
        <v>3221</v>
      </c>
    </row>
    <row r="73" spans="1:12">
      <c r="A73" s="2">
        <v>71</v>
      </c>
      <c r="B73" s="2" t="str">
        <f t="shared" si="1"/>
        <v>47</v>
      </c>
      <c r="C73" s="2" t="s">
        <v>3222</v>
      </c>
      <c r="D73" s="3" t="s">
        <v>3222</v>
      </c>
      <c r="E73" s="3" t="s">
        <v>3222</v>
      </c>
      <c r="G73" s="3" t="s">
        <v>3222</v>
      </c>
      <c r="I73" s="3" t="s">
        <v>3222</v>
      </c>
      <c r="J73" s="3" t="s">
        <v>3222</v>
      </c>
      <c r="K73" s="3" t="s">
        <v>3222</v>
      </c>
      <c r="L73" s="3" t="s">
        <v>3222</v>
      </c>
    </row>
    <row r="74" spans="1:12">
      <c r="A74" s="2">
        <v>72</v>
      </c>
      <c r="B74" s="2" t="str">
        <f t="shared" si="1"/>
        <v>48</v>
      </c>
      <c r="C74" s="2" t="s">
        <v>3223</v>
      </c>
      <c r="D74" s="3" t="s">
        <v>3223</v>
      </c>
      <c r="E74" s="3" t="s">
        <v>3223</v>
      </c>
      <c r="G74" s="3" t="s">
        <v>3223</v>
      </c>
      <c r="I74" s="3" t="s">
        <v>3223</v>
      </c>
      <c r="J74" s="3" t="s">
        <v>3223</v>
      </c>
      <c r="K74" s="3" t="s">
        <v>3223</v>
      </c>
      <c r="L74" s="3" t="s">
        <v>3223</v>
      </c>
    </row>
    <row r="75" spans="1:12">
      <c r="A75" s="2">
        <v>73</v>
      </c>
      <c r="B75" s="2" t="str">
        <f t="shared" si="1"/>
        <v>49</v>
      </c>
      <c r="C75" s="2" t="s">
        <v>3224</v>
      </c>
      <c r="D75" s="3" t="s">
        <v>3224</v>
      </c>
      <c r="E75" s="3" t="s">
        <v>3224</v>
      </c>
      <c r="G75" s="3" t="s">
        <v>3224</v>
      </c>
      <c r="I75" s="3" t="s">
        <v>3224</v>
      </c>
      <c r="J75" s="3" t="s">
        <v>3224</v>
      </c>
      <c r="K75" s="3" t="s">
        <v>3224</v>
      </c>
      <c r="L75" s="3" t="s">
        <v>3224</v>
      </c>
    </row>
    <row r="76" spans="1:12">
      <c r="A76" s="2">
        <v>74</v>
      </c>
      <c r="B76" s="2" t="str">
        <f t="shared" si="1"/>
        <v>4A</v>
      </c>
      <c r="C76" s="2" t="s">
        <v>3225</v>
      </c>
      <c r="D76" s="3" t="s">
        <v>3225</v>
      </c>
      <c r="E76" s="3" t="s">
        <v>3225</v>
      </c>
      <c r="G76" s="3" t="s">
        <v>3225</v>
      </c>
      <c r="I76" s="3" t="s">
        <v>3225</v>
      </c>
      <c r="J76" s="3" t="s">
        <v>3225</v>
      </c>
      <c r="K76" s="3" t="s">
        <v>3225</v>
      </c>
      <c r="L76" s="3" t="s">
        <v>3225</v>
      </c>
    </row>
    <row r="77" spans="1:12">
      <c r="A77" s="2">
        <v>75</v>
      </c>
      <c r="B77" s="2" t="str">
        <f t="shared" si="1"/>
        <v>4B</v>
      </c>
      <c r="C77" s="2" t="s">
        <v>3226</v>
      </c>
      <c r="D77" s="3" t="s">
        <v>3226</v>
      </c>
      <c r="E77" s="3" t="s">
        <v>3226</v>
      </c>
      <c r="G77" s="3" t="s">
        <v>3226</v>
      </c>
      <c r="I77" s="3" t="s">
        <v>3226</v>
      </c>
      <c r="J77" s="3" t="s">
        <v>3226</v>
      </c>
      <c r="K77" s="3" t="s">
        <v>3226</v>
      </c>
      <c r="L77" s="3" t="s">
        <v>3226</v>
      </c>
    </row>
    <row r="78" spans="1:12">
      <c r="A78" s="2">
        <v>76</v>
      </c>
      <c r="B78" s="2" t="str">
        <f t="shared" si="1"/>
        <v>4C</v>
      </c>
      <c r="C78" s="2" t="s">
        <v>3227</v>
      </c>
      <c r="D78" s="3" t="s">
        <v>3227</v>
      </c>
      <c r="E78" s="3" t="s">
        <v>3227</v>
      </c>
      <c r="G78" s="3" t="s">
        <v>3227</v>
      </c>
      <c r="I78" s="3" t="s">
        <v>3227</v>
      </c>
      <c r="J78" s="3" t="s">
        <v>3227</v>
      </c>
      <c r="K78" s="3" t="s">
        <v>3227</v>
      </c>
      <c r="L78" s="3" t="s">
        <v>3227</v>
      </c>
    </row>
    <row r="79" spans="1:12">
      <c r="A79" s="2">
        <v>77</v>
      </c>
      <c r="B79" s="2" t="str">
        <f t="shared" si="1"/>
        <v>4D</v>
      </c>
      <c r="C79" s="2" t="s">
        <v>3228</v>
      </c>
      <c r="D79" s="3" t="s">
        <v>3228</v>
      </c>
      <c r="E79" s="3" t="s">
        <v>3228</v>
      </c>
      <c r="G79" s="3" t="s">
        <v>3228</v>
      </c>
      <c r="I79" s="3" t="s">
        <v>3228</v>
      </c>
      <c r="J79" s="3" t="s">
        <v>3228</v>
      </c>
      <c r="K79" s="3" t="s">
        <v>3228</v>
      </c>
      <c r="L79" s="3" t="s">
        <v>3228</v>
      </c>
    </row>
    <row r="80" spans="1:12">
      <c r="A80" s="2">
        <v>78</v>
      </c>
      <c r="B80" s="2" t="str">
        <f t="shared" si="1"/>
        <v>4E</v>
      </c>
      <c r="C80" s="2" t="s">
        <v>3229</v>
      </c>
      <c r="D80" s="3" t="s">
        <v>3229</v>
      </c>
      <c r="E80" s="3" t="s">
        <v>3229</v>
      </c>
      <c r="G80" s="3" t="s">
        <v>3229</v>
      </c>
      <c r="I80" s="3" t="s">
        <v>3229</v>
      </c>
      <c r="J80" s="3" t="s">
        <v>3229</v>
      </c>
      <c r="K80" s="3" t="s">
        <v>3229</v>
      </c>
      <c r="L80" s="3" t="s">
        <v>3229</v>
      </c>
    </row>
    <row r="81" spans="1:12">
      <c r="A81" s="2">
        <v>79</v>
      </c>
      <c r="B81" s="2" t="str">
        <f t="shared" si="1"/>
        <v>4F</v>
      </c>
      <c r="C81" s="2" t="s">
        <v>3230</v>
      </c>
      <c r="D81" s="3" t="s">
        <v>3230</v>
      </c>
      <c r="E81" s="3" t="s">
        <v>3230</v>
      </c>
      <c r="G81" s="3" t="s">
        <v>3230</v>
      </c>
      <c r="I81" s="3" t="s">
        <v>3230</v>
      </c>
      <c r="J81" s="3" t="s">
        <v>3230</v>
      </c>
      <c r="K81" s="3" t="s">
        <v>3230</v>
      </c>
      <c r="L81" s="3" t="s">
        <v>3230</v>
      </c>
    </row>
    <row r="82" spans="1:12">
      <c r="A82" s="2">
        <v>80</v>
      </c>
      <c r="B82" s="2" t="str">
        <f t="shared" si="1"/>
        <v>50</v>
      </c>
      <c r="C82" s="2" t="s">
        <v>3231</v>
      </c>
      <c r="D82" s="3" t="s">
        <v>3231</v>
      </c>
      <c r="E82" s="3" t="s">
        <v>3231</v>
      </c>
      <c r="G82" s="3" t="s">
        <v>3231</v>
      </c>
      <c r="I82" s="3" t="s">
        <v>3231</v>
      </c>
      <c r="J82" s="3" t="s">
        <v>3231</v>
      </c>
      <c r="K82" s="3" t="s">
        <v>3231</v>
      </c>
      <c r="L82" s="3" t="s">
        <v>3231</v>
      </c>
    </row>
    <row r="83" spans="1:12">
      <c r="A83" s="2">
        <v>81</v>
      </c>
      <c r="B83" s="2" t="str">
        <f t="shared" si="1"/>
        <v>51</v>
      </c>
      <c r="C83" s="2" t="s">
        <v>3232</v>
      </c>
      <c r="D83" s="3" t="s">
        <v>3232</v>
      </c>
      <c r="E83" s="3" t="s">
        <v>3232</v>
      </c>
      <c r="G83" s="3" t="s">
        <v>3232</v>
      </c>
      <c r="I83" s="3" t="s">
        <v>3232</v>
      </c>
      <c r="J83" s="3" t="s">
        <v>3232</v>
      </c>
      <c r="K83" s="3" t="s">
        <v>3232</v>
      </c>
      <c r="L83" s="3" t="s">
        <v>3232</v>
      </c>
    </row>
    <row r="84" spans="1:12">
      <c r="A84" s="2">
        <v>82</v>
      </c>
      <c r="B84" s="2" t="str">
        <f t="shared" si="1"/>
        <v>52</v>
      </c>
      <c r="C84" s="2" t="s">
        <v>3233</v>
      </c>
      <c r="D84" s="3" t="s">
        <v>3233</v>
      </c>
      <c r="E84" s="3" t="s">
        <v>3233</v>
      </c>
      <c r="G84" s="3" t="s">
        <v>3233</v>
      </c>
      <c r="I84" s="3" t="s">
        <v>3233</v>
      </c>
      <c r="J84" s="3" t="s">
        <v>3233</v>
      </c>
      <c r="K84" s="3" t="s">
        <v>3233</v>
      </c>
      <c r="L84" s="3" t="s">
        <v>3233</v>
      </c>
    </row>
    <row r="85" spans="1:12">
      <c r="A85" s="2">
        <v>83</v>
      </c>
      <c r="B85" s="2" t="str">
        <f t="shared" si="1"/>
        <v>53</v>
      </c>
      <c r="C85" s="2" t="s">
        <v>3234</v>
      </c>
      <c r="D85" s="3" t="s">
        <v>3234</v>
      </c>
      <c r="E85" s="3" t="s">
        <v>3234</v>
      </c>
      <c r="G85" s="3" t="s">
        <v>3234</v>
      </c>
      <c r="I85" s="3" t="s">
        <v>3234</v>
      </c>
      <c r="J85" s="3" t="s">
        <v>3234</v>
      </c>
      <c r="K85" s="3" t="s">
        <v>3234</v>
      </c>
      <c r="L85" s="3" t="s">
        <v>3234</v>
      </c>
    </row>
    <row r="86" spans="1:12">
      <c r="A86" s="2">
        <v>84</v>
      </c>
      <c r="B86" s="2" t="str">
        <f t="shared" si="1"/>
        <v>54</v>
      </c>
      <c r="C86" s="2" t="s">
        <v>3235</v>
      </c>
      <c r="D86" s="3" t="s">
        <v>3235</v>
      </c>
      <c r="E86" s="3" t="s">
        <v>3235</v>
      </c>
      <c r="G86" s="3" t="s">
        <v>3235</v>
      </c>
      <c r="I86" s="3" t="s">
        <v>3235</v>
      </c>
      <c r="J86" s="3" t="s">
        <v>3235</v>
      </c>
      <c r="K86" s="3" t="s">
        <v>3235</v>
      </c>
      <c r="L86" s="3" t="s">
        <v>3235</v>
      </c>
    </row>
    <row r="87" spans="1:12">
      <c r="A87" s="2">
        <v>85</v>
      </c>
      <c r="B87" s="2" t="str">
        <f t="shared" si="1"/>
        <v>55</v>
      </c>
      <c r="C87" s="2" t="s">
        <v>3236</v>
      </c>
      <c r="D87" s="3" t="s">
        <v>3236</v>
      </c>
      <c r="E87" s="3" t="s">
        <v>3236</v>
      </c>
      <c r="G87" s="3" t="s">
        <v>3236</v>
      </c>
      <c r="I87" s="3" t="s">
        <v>3236</v>
      </c>
      <c r="J87" s="3" t="s">
        <v>3236</v>
      </c>
      <c r="K87" s="3" t="s">
        <v>3236</v>
      </c>
      <c r="L87" s="3" t="s">
        <v>3236</v>
      </c>
    </row>
    <row r="88" spans="1:12">
      <c r="A88" s="2">
        <v>86</v>
      </c>
      <c r="B88" s="2" t="str">
        <f t="shared" si="1"/>
        <v>56</v>
      </c>
      <c r="C88" s="2" t="s">
        <v>3237</v>
      </c>
      <c r="D88" s="3" t="s">
        <v>3237</v>
      </c>
      <c r="E88" s="3" t="s">
        <v>3237</v>
      </c>
      <c r="G88" s="3" t="s">
        <v>3237</v>
      </c>
      <c r="I88" s="3" t="s">
        <v>3237</v>
      </c>
      <c r="J88" s="3" t="s">
        <v>3237</v>
      </c>
      <c r="K88" s="3" t="s">
        <v>3237</v>
      </c>
      <c r="L88" s="3" t="s">
        <v>3237</v>
      </c>
    </row>
    <row r="89" spans="1:12">
      <c r="A89" s="2">
        <v>87</v>
      </c>
      <c r="B89" s="2" t="str">
        <f t="shared" si="1"/>
        <v>57</v>
      </c>
      <c r="C89" s="2" t="s">
        <v>3238</v>
      </c>
      <c r="D89" s="3" t="s">
        <v>3238</v>
      </c>
      <c r="E89" s="3" t="s">
        <v>3238</v>
      </c>
      <c r="G89" s="3" t="s">
        <v>3238</v>
      </c>
      <c r="I89" s="3" t="s">
        <v>3238</v>
      </c>
      <c r="J89" s="3" t="s">
        <v>3238</v>
      </c>
      <c r="K89" s="3" t="s">
        <v>3238</v>
      </c>
      <c r="L89" s="3" t="s">
        <v>3238</v>
      </c>
    </row>
    <row r="90" spans="1:12">
      <c r="A90" s="2">
        <v>88</v>
      </c>
      <c r="B90" s="2" t="str">
        <f t="shared" si="1"/>
        <v>58</v>
      </c>
      <c r="C90" s="2" t="s">
        <v>3239</v>
      </c>
      <c r="D90" s="3" t="s">
        <v>3239</v>
      </c>
      <c r="E90" s="3" t="s">
        <v>3239</v>
      </c>
      <c r="G90" s="3" t="s">
        <v>3239</v>
      </c>
      <c r="I90" s="3" t="s">
        <v>3239</v>
      </c>
      <c r="J90" s="3" t="s">
        <v>3239</v>
      </c>
      <c r="K90" s="3" t="s">
        <v>3239</v>
      </c>
      <c r="L90" s="3" t="s">
        <v>3239</v>
      </c>
    </row>
    <row r="91" spans="1:12">
      <c r="A91" s="2">
        <v>89</v>
      </c>
      <c r="B91" s="2" t="str">
        <f t="shared" si="1"/>
        <v>59</v>
      </c>
      <c r="C91" s="2" t="s">
        <v>3240</v>
      </c>
      <c r="D91" s="3" t="s">
        <v>3240</v>
      </c>
      <c r="E91" s="3" t="s">
        <v>3240</v>
      </c>
      <c r="G91" s="3" t="s">
        <v>3240</v>
      </c>
      <c r="I91" s="3" t="s">
        <v>3240</v>
      </c>
      <c r="J91" s="3" t="s">
        <v>3240</v>
      </c>
      <c r="K91" s="3" t="s">
        <v>3240</v>
      </c>
      <c r="L91" s="3" t="s">
        <v>3240</v>
      </c>
    </row>
    <row r="92" spans="1:12">
      <c r="A92" s="2">
        <v>90</v>
      </c>
      <c r="B92" s="2" t="str">
        <f t="shared" si="1"/>
        <v>5A</v>
      </c>
      <c r="C92" s="2" t="s">
        <v>3241</v>
      </c>
      <c r="D92" s="3" t="s">
        <v>3241</v>
      </c>
      <c r="E92" s="3" t="s">
        <v>3241</v>
      </c>
      <c r="G92" s="3" t="s">
        <v>3241</v>
      </c>
      <c r="I92" s="3" t="s">
        <v>3241</v>
      </c>
      <c r="J92" s="3" t="s">
        <v>3241</v>
      </c>
      <c r="K92" s="3" t="s">
        <v>3241</v>
      </c>
      <c r="L92" s="3" t="s">
        <v>3241</v>
      </c>
    </row>
    <row r="93" spans="1:12">
      <c r="A93" s="2">
        <v>91</v>
      </c>
      <c r="B93" s="2" t="str">
        <f t="shared" si="1"/>
        <v>5B</v>
      </c>
      <c r="C93" s="2" t="s">
        <v>3242</v>
      </c>
      <c r="D93" s="3" t="s">
        <v>3242</v>
      </c>
      <c r="E93" s="3" t="s">
        <v>3242</v>
      </c>
      <c r="G93" s="3" t="s">
        <v>3242</v>
      </c>
      <c r="I93" s="3" t="s">
        <v>3242</v>
      </c>
      <c r="J93" s="3" t="s">
        <v>3242</v>
      </c>
      <c r="K93" s="3" t="s">
        <v>3242</v>
      </c>
      <c r="L93" s="3" t="s">
        <v>3242</v>
      </c>
    </row>
    <row r="94" spans="1:12">
      <c r="A94" s="2">
        <v>92</v>
      </c>
      <c r="B94" s="2" t="str">
        <f t="shared" si="1"/>
        <v>5C</v>
      </c>
      <c r="C94" s="2" t="s">
        <v>3243</v>
      </c>
      <c r="D94" s="3" t="s">
        <v>3243</v>
      </c>
      <c r="E94" s="3" t="s">
        <v>3243</v>
      </c>
      <c r="G94" s="3" t="s">
        <v>3243</v>
      </c>
      <c r="I94" s="3" t="s">
        <v>3243</v>
      </c>
      <c r="J94" s="3" t="s">
        <v>3243</v>
      </c>
      <c r="K94" s="3" t="s">
        <v>3243</v>
      </c>
      <c r="L94" s="3" t="s">
        <v>3243</v>
      </c>
    </row>
    <row r="95" spans="1:12">
      <c r="A95" s="2">
        <v>93</v>
      </c>
      <c r="B95" s="2" t="str">
        <f t="shared" si="1"/>
        <v>5D</v>
      </c>
      <c r="C95" s="2" t="s">
        <v>3244</v>
      </c>
      <c r="D95" s="3" t="s">
        <v>3244</v>
      </c>
      <c r="E95" s="3" t="s">
        <v>3244</v>
      </c>
      <c r="G95" s="3" t="s">
        <v>3244</v>
      </c>
      <c r="I95" s="3" t="s">
        <v>3244</v>
      </c>
      <c r="J95" s="3" t="s">
        <v>3244</v>
      </c>
      <c r="K95" s="3" t="s">
        <v>3244</v>
      </c>
      <c r="L95" s="3" t="s">
        <v>3244</v>
      </c>
    </row>
    <row r="96" spans="1:12">
      <c r="A96" s="2">
        <v>94</v>
      </c>
      <c r="B96" s="2" t="str">
        <f t="shared" si="1"/>
        <v>5E</v>
      </c>
      <c r="C96" s="2" t="s">
        <v>3245</v>
      </c>
      <c r="D96" s="3" t="s">
        <v>3245</v>
      </c>
      <c r="E96" s="3" t="s">
        <v>3245</v>
      </c>
      <c r="G96" s="3" t="s">
        <v>3245</v>
      </c>
      <c r="I96" s="3" t="s">
        <v>3245</v>
      </c>
      <c r="J96" s="3" t="s">
        <v>3245</v>
      </c>
      <c r="K96" s="3" t="s">
        <v>3245</v>
      </c>
      <c r="L96" s="3" t="s">
        <v>3245</v>
      </c>
    </row>
    <row r="97" spans="1:12">
      <c r="A97" s="2">
        <v>95</v>
      </c>
      <c r="B97" s="2" t="str">
        <f t="shared" si="1"/>
        <v>5F</v>
      </c>
      <c r="C97" s="2" t="s">
        <v>3246</v>
      </c>
      <c r="D97" s="3" t="s">
        <v>3246</v>
      </c>
      <c r="E97" s="3" t="s">
        <v>3246</v>
      </c>
      <c r="G97" s="3" t="s">
        <v>3246</v>
      </c>
      <c r="I97" s="3" t="s">
        <v>3246</v>
      </c>
      <c r="J97" s="3" t="s">
        <v>3246</v>
      </c>
      <c r="K97" s="3" t="s">
        <v>3246</v>
      </c>
      <c r="L97" s="3" t="s">
        <v>3246</v>
      </c>
    </row>
    <row r="98" spans="1:12">
      <c r="A98" s="2">
        <v>96</v>
      </c>
      <c r="B98" s="2" t="str">
        <f t="shared" si="1"/>
        <v>60</v>
      </c>
      <c r="C98" s="2" t="s">
        <v>3247</v>
      </c>
      <c r="D98" s="3" t="s">
        <v>3247</v>
      </c>
      <c r="E98" s="3" t="s">
        <v>3247</v>
      </c>
      <c r="G98" s="3" t="s">
        <v>3247</v>
      </c>
      <c r="I98" s="3" t="s">
        <v>3247</v>
      </c>
      <c r="J98" s="3" t="s">
        <v>3247</v>
      </c>
      <c r="K98" s="3" t="s">
        <v>3247</v>
      </c>
      <c r="L98" s="3" t="s">
        <v>3247</v>
      </c>
    </row>
    <row r="99" spans="1:12">
      <c r="A99" s="2">
        <v>97</v>
      </c>
      <c r="B99" s="2" t="str">
        <f t="shared" si="1"/>
        <v>61</v>
      </c>
      <c r="C99" s="2" t="s">
        <v>3248</v>
      </c>
      <c r="D99" s="3" t="s">
        <v>3248</v>
      </c>
      <c r="E99" s="3" t="s">
        <v>3248</v>
      </c>
      <c r="G99" s="3" t="s">
        <v>3248</v>
      </c>
      <c r="I99" s="3" t="s">
        <v>3248</v>
      </c>
      <c r="J99" s="3" t="s">
        <v>3248</v>
      </c>
      <c r="K99" s="3" t="s">
        <v>3248</v>
      </c>
      <c r="L99" s="3" t="s">
        <v>3248</v>
      </c>
    </row>
    <row r="100" spans="1:12">
      <c r="A100" s="2">
        <v>98</v>
      </c>
      <c r="B100" s="2" t="str">
        <f t="shared" si="1"/>
        <v>62</v>
      </c>
      <c r="C100" s="2" t="s">
        <v>3249</v>
      </c>
      <c r="D100" s="3" t="s">
        <v>3249</v>
      </c>
      <c r="E100" s="3" t="s">
        <v>3249</v>
      </c>
      <c r="G100" s="3" t="s">
        <v>3249</v>
      </c>
      <c r="I100" s="3" t="s">
        <v>3249</v>
      </c>
      <c r="J100" s="3" t="s">
        <v>3249</v>
      </c>
      <c r="K100" s="3" t="s">
        <v>3249</v>
      </c>
      <c r="L100" s="3" t="s">
        <v>3249</v>
      </c>
    </row>
    <row r="101" spans="1:12">
      <c r="A101" s="2">
        <v>99</v>
      </c>
      <c r="B101" s="2" t="str">
        <f t="shared" si="1"/>
        <v>63</v>
      </c>
      <c r="C101" s="2" t="s">
        <v>3250</v>
      </c>
      <c r="D101" s="3" t="s">
        <v>3250</v>
      </c>
      <c r="E101" s="3" t="s">
        <v>3250</v>
      </c>
      <c r="G101" s="3" t="s">
        <v>3250</v>
      </c>
      <c r="I101" s="3" t="s">
        <v>3250</v>
      </c>
      <c r="J101" s="3" t="s">
        <v>3250</v>
      </c>
      <c r="K101" s="3" t="s">
        <v>3250</v>
      </c>
      <c r="L101" s="3" t="s">
        <v>3250</v>
      </c>
    </row>
    <row r="102" spans="1:12">
      <c r="A102" s="2">
        <v>100</v>
      </c>
      <c r="B102" s="2" t="str">
        <f t="shared" si="1"/>
        <v>64</v>
      </c>
      <c r="C102" s="2" t="s">
        <v>3251</v>
      </c>
      <c r="D102" s="3" t="s">
        <v>3251</v>
      </c>
      <c r="E102" s="3" t="s">
        <v>3251</v>
      </c>
      <c r="G102" s="3" t="s">
        <v>3251</v>
      </c>
      <c r="I102" s="3" t="s">
        <v>3251</v>
      </c>
      <c r="J102" s="3" t="s">
        <v>3251</v>
      </c>
      <c r="K102" s="3" t="s">
        <v>3251</v>
      </c>
      <c r="L102" s="3" t="s">
        <v>3251</v>
      </c>
    </row>
    <row r="103" spans="1:12">
      <c r="A103" s="2">
        <v>101</v>
      </c>
      <c r="B103" s="2" t="str">
        <f t="shared" si="1"/>
        <v>65</v>
      </c>
      <c r="C103" s="2" t="s">
        <v>3252</v>
      </c>
      <c r="D103" s="3" t="s">
        <v>3252</v>
      </c>
      <c r="E103" s="3" t="s">
        <v>3252</v>
      </c>
      <c r="G103" s="3" t="s">
        <v>3252</v>
      </c>
      <c r="I103" s="3" t="s">
        <v>3252</v>
      </c>
      <c r="J103" s="3" t="s">
        <v>3252</v>
      </c>
      <c r="K103" s="3" t="s">
        <v>3252</v>
      </c>
      <c r="L103" s="3" t="s">
        <v>3252</v>
      </c>
    </row>
    <row r="104" spans="1:12">
      <c r="A104" s="2">
        <v>102</v>
      </c>
      <c r="B104" s="2" t="str">
        <f t="shared" si="1"/>
        <v>66</v>
      </c>
      <c r="C104" s="2" t="s">
        <v>3253</v>
      </c>
      <c r="D104" s="3" t="s">
        <v>3253</v>
      </c>
      <c r="E104" s="3" t="s">
        <v>3253</v>
      </c>
      <c r="G104" s="3" t="s">
        <v>3253</v>
      </c>
      <c r="I104" s="3" t="s">
        <v>3253</v>
      </c>
      <c r="J104" s="3" t="s">
        <v>3253</v>
      </c>
      <c r="K104" s="3" t="s">
        <v>3253</v>
      </c>
      <c r="L104" s="3" t="s">
        <v>3253</v>
      </c>
    </row>
    <row r="105" spans="1:12">
      <c r="A105" s="2">
        <v>103</v>
      </c>
      <c r="B105" s="2" t="str">
        <f t="shared" si="1"/>
        <v>67</v>
      </c>
      <c r="C105" s="2" t="s">
        <v>3254</v>
      </c>
      <c r="D105" s="3" t="s">
        <v>3254</v>
      </c>
      <c r="E105" s="3" t="s">
        <v>3254</v>
      </c>
      <c r="G105" s="3" t="s">
        <v>3254</v>
      </c>
      <c r="I105" s="3" t="s">
        <v>3254</v>
      </c>
      <c r="J105" s="3" t="s">
        <v>3254</v>
      </c>
      <c r="K105" s="3" t="s">
        <v>3254</v>
      </c>
      <c r="L105" s="3" t="s">
        <v>3254</v>
      </c>
    </row>
    <row r="106" spans="1:12">
      <c r="A106" s="2">
        <v>104</v>
      </c>
      <c r="B106" s="2" t="str">
        <f t="shared" si="1"/>
        <v>68</v>
      </c>
      <c r="C106" s="2" t="s">
        <v>3255</v>
      </c>
      <c r="D106" s="3" t="s">
        <v>3255</v>
      </c>
      <c r="E106" s="3" t="s">
        <v>3255</v>
      </c>
      <c r="G106" s="3" t="s">
        <v>3255</v>
      </c>
      <c r="I106" s="3" t="s">
        <v>3255</v>
      </c>
      <c r="J106" s="3" t="s">
        <v>3255</v>
      </c>
      <c r="K106" s="3" t="s">
        <v>3255</v>
      </c>
      <c r="L106" s="3" t="s">
        <v>3255</v>
      </c>
    </row>
    <row r="107" spans="1:12">
      <c r="A107" s="2">
        <v>105</v>
      </c>
      <c r="B107" s="2" t="str">
        <f t="shared" si="1"/>
        <v>69</v>
      </c>
      <c r="C107" s="2" t="s">
        <v>3256</v>
      </c>
      <c r="D107" s="3" t="s">
        <v>3256</v>
      </c>
      <c r="E107" s="3" t="s">
        <v>3256</v>
      </c>
      <c r="G107" s="3" t="s">
        <v>3256</v>
      </c>
      <c r="I107" s="3" t="s">
        <v>3256</v>
      </c>
      <c r="J107" s="3" t="s">
        <v>3256</v>
      </c>
      <c r="K107" s="3" t="s">
        <v>3256</v>
      </c>
      <c r="L107" s="3" t="s">
        <v>3256</v>
      </c>
    </row>
    <row r="108" spans="1:12">
      <c r="A108" s="2">
        <v>106</v>
      </c>
      <c r="B108" s="2" t="str">
        <f t="shared" si="1"/>
        <v>6A</v>
      </c>
      <c r="C108" s="2" t="s">
        <v>3257</v>
      </c>
      <c r="D108" s="3" t="s">
        <v>3257</v>
      </c>
      <c r="E108" s="3" t="s">
        <v>3257</v>
      </c>
      <c r="G108" s="3" t="s">
        <v>3257</v>
      </c>
      <c r="I108" s="3" t="s">
        <v>3257</v>
      </c>
      <c r="J108" s="3" t="s">
        <v>3257</v>
      </c>
      <c r="K108" s="3" t="s">
        <v>3257</v>
      </c>
      <c r="L108" s="3" t="s">
        <v>3257</v>
      </c>
    </row>
    <row r="109" spans="1:12">
      <c r="A109" s="2">
        <v>107</v>
      </c>
      <c r="B109" s="2" t="str">
        <f t="shared" si="1"/>
        <v>6B</v>
      </c>
      <c r="C109" s="2" t="s">
        <v>3258</v>
      </c>
      <c r="D109" s="3" t="s">
        <v>3258</v>
      </c>
      <c r="E109" s="3" t="s">
        <v>3258</v>
      </c>
      <c r="G109" s="3" t="s">
        <v>3258</v>
      </c>
      <c r="I109" s="3" t="s">
        <v>3258</v>
      </c>
      <c r="J109" s="3" t="s">
        <v>3258</v>
      </c>
      <c r="K109" s="3" t="s">
        <v>3258</v>
      </c>
      <c r="L109" s="3" t="s">
        <v>3258</v>
      </c>
    </row>
    <row r="110" spans="1:12">
      <c r="A110" s="2">
        <v>108</v>
      </c>
      <c r="B110" s="2" t="str">
        <f t="shared" si="1"/>
        <v>6C</v>
      </c>
      <c r="C110" s="2" t="s">
        <v>3259</v>
      </c>
      <c r="D110" s="3" t="s">
        <v>3259</v>
      </c>
      <c r="E110" s="3" t="s">
        <v>3259</v>
      </c>
      <c r="G110" s="3" t="s">
        <v>3259</v>
      </c>
      <c r="I110" s="3" t="s">
        <v>3259</v>
      </c>
      <c r="J110" s="3" t="s">
        <v>3259</v>
      </c>
      <c r="K110" s="3" t="s">
        <v>3259</v>
      </c>
      <c r="L110" s="3" t="s">
        <v>3259</v>
      </c>
    </row>
    <row r="111" spans="1:12">
      <c r="A111" s="2">
        <v>109</v>
      </c>
      <c r="B111" s="2" t="str">
        <f t="shared" si="1"/>
        <v>6D</v>
      </c>
      <c r="C111" s="2" t="s">
        <v>3260</v>
      </c>
      <c r="D111" s="3" t="s">
        <v>3260</v>
      </c>
      <c r="E111" s="3" t="s">
        <v>3260</v>
      </c>
      <c r="G111" s="3" t="s">
        <v>3260</v>
      </c>
      <c r="I111" s="3" t="s">
        <v>3260</v>
      </c>
      <c r="J111" s="3" t="s">
        <v>3260</v>
      </c>
      <c r="K111" s="3" t="s">
        <v>3260</v>
      </c>
      <c r="L111" s="3" t="s">
        <v>3260</v>
      </c>
    </row>
    <row r="112" spans="1:12">
      <c r="A112" s="2">
        <v>110</v>
      </c>
      <c r="B112" s="2" t="str">
        <f t="shared" si="1"/>
        <v>6E</v>
      </c>
      <c r="C112" s="2" t="s">
        <v>3261</v>
      </c>
      <c r="D112" s="3" t="s">
        <v>3261</v>
      </c>
      <c r="E112" s="3" t="s">
        <v>3261</v>
      </c>
      <c r="G112" s="3" t="s">
        <v>3261</v>
      </c>
      <c r="I112" s="3" t="s">
        <v>3261</v>
      </c>
      <c r="J112" s="3" t="s">
        <v>3261</v>
      </c>
      <c r="K112" s="3" t="s">
        <v>3261</v>
      </c>
      <c r="L112" s="3" t="s">
        <v>3261</v>
      </c>
    </row>
    <row r="113" spans="1:12">
      <c r="A113" s="2">
        <v>111</v>
      </c>
      <c r="B113" s="2" t="str">
        <f t="shared" si="1"/>
        <v>6F</v>
      </c>
      <c r="C113" s="2" t="s">
        <v>3262</v>
      </c>
      <c r="D113" s="3" t="s">
        <v>3262</v>
      </c>
      <c r="E113" s="3" t="s">
        <v>3262</v>
      </c>
      <c r="G113" s="3" t="s">
        <v>3262</v>
      </c>
      <c r="I113" s="3" t="s">
        <v>3262</v>
      </c>
      <c r="J113" s="3" t="s">
        <v>3262</v>
      </c>
      <c r="K113" s="3" t="s">
        <v>3262</v>
      </c>
      <c r="L113" s="3" t="s">
        <v>3262</v>
      </c>
    </row>
    <row r="114" spans="1:12">
      <c r="A114" s="2">
        <v>112</v>
      </c>
      <c r="B114" s="2" t="str">
        <f t="shared" si="1"/>
        <v>70</v>
      </c>
      <c r="C114" s="2" t="s">
        <v>3263</v>
      </c>
      <c r="D114" s="3" t="s">
        <v>3263</v>
      </c>
      <c r="E114" s="3" t="s">
        <v>3263</v>
      </c>
      <c r="G114" s="3" t="s">
        <v>3263</v>
      </c>
      <c r="I114" s="3" t="s">
        <v>3263</v>
      </c>
      <c r="J114" s="3" t="s">
        <v>3263</v>
      </c>
      <c r="K114" s="3" t="s">
        <v>3263</v>
      </c>
      <c r="L114" s="3" t="s">
        <v>3263</v>
      </c>
    </row>
    <row r="115" spans="1:12">
      <c r="A115" s="2">
        <v>113</v>
      </c>
      <c r="B115" s="2" t="str">
        <f t="shared" si="1"/>
        <v>71</v>
      </c>
      <c r="C115" s="2" t="s">
        <v>3264</v>
      </c>
      <c r="D115" s="3" t="s">
        <v>3264</v>
      </c>
      <c r="E115" s="3" t="s">
        <v>3264</v>
      </c>
      <c r="G115" s="3" t="s">
        <v>3264</v>
      </c>
      <c r="I115" s="3" t="s">
        <v>3264</v>
      </c>
      <c r="J115" s="3" t="s">
        <v>3264</v>
      </c>
      <c r="K115" s="3" t="s">
        <v>3264</v>
      </c>
      <c r="L115" s="3" t="s">
        <v>3264</v>
      </c>
    </row>
    <row r="116" spans="1:12">
      <c r="A116" s="2">
        <v>114</v>
      </c>
      <c r="B116" s="2" t="str">
        <f t="shared" si="1"/>
        <v>72</v>
      </c>
      <c r="C116" s="2" t="s">
        <v>3265</v>
      </c>
      <c r="D116" s="3" t="s">
        <v>3265</v>
      </c>
      <c r="E116" s="3" t="s">
        <v>3265</v>
      </c>
      <c r="G116" s="3" t="s">
        <v>3265</v>
      </c>
      <c r="I116" s="3" t="s">
        <v>3265</v>
      </c>
      <c r="J116" s="3" t="s">
        <v>3265</v>
      </c>
      <c r="K116" s="3" t="s">
        <v>3265</v>
      </c>
      <c r="L116" s="3" t="s">
        <v>3265</v>
      </c>
    </row>
    <row r="117" spans="1:12">
      <c r="A117" s="2">
        <v>115</v>
      </c>
      <c r="B117" s="2" t="str">
        <f t="shared" si="1"/>
        <v>73</v>
      </c>
      <c r="C117" s="2" t="s">
        <v>3266</v>
      </c>
      <c r="D117" s="3" t="s">
        <v>3266</v>
      </c>
      <c r="E117" s="3" t="s">
        <v>3266</v>
      </c>
      <c r="G117" s="3" t="s">
        <v>3266</v>
      </c>
      <c r="I117" s="3" t="s">
        <v>3266</v>
      </c>
      <c r="J117" s="3" t="s">
        <v>3266</v>
      </c>
      <c r="K117" s="3" t="s">
        <v>3266</v>
      </c>
      <c r="L117" s="3" t="s">
        <v>3266</v>
      </c>
    </row>
    <row r="118" spans="1:12">
      <c r="A118" s="2">
        <v>116</v>
      </c>
      <c r="B118" s="2" t="str">
        <f t="shared" si="1"/>
        <v>74</v>
      </c>
      <c r="C118" s="2" t="s">
        <v>3267</v>
      </c>
      <c r="D118" s="3" t="s">
        <v>3267</v>
      </c>
      <c r="E118" s="3" t="s">
        <v>3267</v>
      </c>
      <c r="G118" s="3" t="s">
        <v>3267</v>
      </c>
      <c r="I118" s="3" t="s">
        <v>3267</v>
      </c>
      <c r="J118" s="3" t="s">
        <v>3267</v>
      </c>
      <c r="K118" s="3" t="s">
        <v>3267</v>
      </c>
      <c r="L118" s="3" t="s">
        <v>3267</v>
      </c>
    </row>
    <row r="119" spans="1:12">
      <c r="A119" s="2">
        <v>117</v>
      </c>
      <c r="B119" s="2" t="str">
        <f t="shared" si="1"/>
        <v>75</v>
      </c>
      <c r="C119" s="2" t="s">
        <v>3268</v>
      </c>
      <c r="D119" s="3" t="s">
        <v>3268</v>
      </c>
      <c r="E119" s="3" t="s">
        <v>3268</v>
      </c>
      <c r="G119" s="3" t="s">
        <v>3268</v>
      </c>
      <c r="I119" s="3" t="s">
        <v>3268</v>
      </c>
      <c r="J119" s="3" t="s">
        <v>3268</v>
      </c>
      <c r="K119" s="3" t="s">
        <v>3268</v>
      </c>
      <c r="L119" s="3" t="s">
        <v>3268</v>
      </c>
    </row>
    <row r="120" spans="1:12">
      <c r="A120" s="2">
        <v>118</v>
      </c>
      <c r="B120" s="2" t="str">
        <f t="shared" si="1"/>
        <v>76</v>
      </c>
      <c r="C120" s="2" t="s">
        <v>3269</v>
      </c>
      <c r="D120" s="3" t="s">
        <v>3269</v>
      </c>
      <c r="E120" s="3" t="s">
        <v>3269</v>
      </c>
      <c r="G120" s="3" t="s">
        <v>3269</v>
      </c>
      <c r="I120" s="3" t="s">
        <v>3269</v>
      </c>
      <c r="J120" s="3" t="s">
        <v>3269</v>
      </c>
      <c r="K120" s="3" t="s">
        <v>3269</v>
      </c>
      <c r="L120" s="3" t="s">
        <v>3269</v>
      </c>
    </row>
    <row r="121" spans="1:12">
      <c r="A121" s="2">
        <v>119</v>
      </c>
      <c r="B121" s="2" t="str">
        <f t="shared" si="1"/>
        <v>77</v>
      </c>
      <c r="C121" s="2" t="s">
        <v>3270</v>
      </c>
      <c r="D121" s="3" t="s">
        <v>3270</v>
      </c>
      <c r="E121" s="3" t="s">
        <v>3270</v>
      </c>
      <c r="G121" s="3" t="s">
        <v>3270</v>
      </c>
      <c r="I121" s="3" t="s">
        <v>3270</v>
      </c>
      <c r="J121" s="3" t="s">
        <v>3270</v>
      </c>
      <c r="K121" s="3" t="s">
        <v>3270</v>
      </c>
      <c r="L121" s="3" t="s">
        <v>3270</v>
      </c>
    </row>
    <row r="122" spans="1:12">
      <c r="A122" s="2">
        <v>120</v>
      </c>
      <c r="B122" s="2" t="str">
        <f t="shared" si="1"/>
        <v>78</v>
      </c>
      <c r="C122" s="2" t="s">
        <v>3271</v>
      </c>
      <c r="D122" s="3" t="s">
        <v>3271</v>
      </c>
      <c r="E122" s="3" t="s">
        <v>3271</v>
      </c>
      <c r="G122" s="3" t="s">
        <v>3271</v>
      </c>
      <c r="I122" s="3" t="s">
        <v>3271</v>
      </c>
      <c r="J122" s="3" t="s">
        <v>3271</v>
      </c>
      <c r="K122" s="3" t="s">
        <v>3271</v>
      </c>
      <c r="L122" s="3" t="s">
        <v>3271</v>
      </c>
    </row>
    <row r="123" spans="1:12">
      <c r="A123" s="2">
        <v>121</v>
      </c>
      <c r="B123" s="2" t="str">
        <f t="shared" si="1"/>
        <v>79</v>
      </c>
      <c r="C123" s="2" t="s">
        <v>3272</v>
      </c>
      <c r="D123" s="3" t="s">
        <v>3272</v>
      </c>
      <c r="E123" s="3" t="s">
        <v>3272</v>
      </c>
      <c r="G123" s="3" t="s">
        <v>3272</v>
      </c>
      <c r="I123" s="3" t="s">
        <v>3272</v>
      </c>
      <c r="J123" s="3" t="s">
        <v>3272</v>
      </c>
      <c r="K123" s="3" t="s">
        <v>3272</v>
      </c>
      <c r="L123" s="3" t="s">
        <v>3272</v>
      </c>
    </row>
    <row r="124" spans="1:12">
      <c r="A124" s="2">
        <v>122</v>
      </c>
      <c r="B124" s="2" t="str">
        <f t="shared" si="1"/>
        <v>7A</v>
      </c>
      <c r="C124" s="2" t="s">
        <v>3273</v>
      </c>
      <c r="D124" s="3" t="s">
        <v>3273</v>
      </c>
      <c r="E124" s="3" t="s">
        <v>3273</v>
      </c>
      <c r="G124" s="3" t="s">
        <v>3273</v>
      </c>
      <c r="I124" s="3" t="s">
        <v>3273</v>
      </c>
      <c r="J124" s="3" t="s">
        <v>3273</v>
      </c>
      <c r="K124" s="3" t="s">
        <v>3273</v>
      </c>
      <c r="L124" s="3" t="s">
        <v>3273</v>
      </c>
    </row>
    <row r="125" spans="1:12">
      <c r="A125" s="2">
        <v>123</v>
      </c>
      <c r="B125" s="2" t="str">
        <f t="shared" si="1"/>
        <v>7B</v>
      </c>
      <c r="C125" s="2" t="s">
        <v>3274</v>
      </c>
      <c r="D125" s="3" t="s">
        <v>3274</v>
      </c>
      <c r="E125" s="3" t="s">
        <v>3274</v>
      </c>
      <c r="G125" s="3" t="s">
        <v>3274</v>
      </c>
      <c r="I125" s="3" t="s">
        <v>3274</v>
      </c>
      <c r="J125" s="3" t="s">
        <v>3274</v>
      </c>
      <c r="K125" s="3" t="s">
        <v>3274</v>
      </c>
      <c r="L125" s="3" t="s">
        <v>3274</v>
      </c>
    </row>
    <row r="126" spans="1:12">
      <c r="A126" s="2">
        <v>124</v>
      </c>
      <c r="B126" s="2" t="str">
        <f t="shared" si="1"/>
        <v>7C</v>
      </c>
      <c r="C126" s="2" t="s">
        <v>3275</v>
      </c>
      <c r="D126" s="3" t="s">
        <v>3275</v>
      </c>
      <c r="E126" s="3" t="s">
        <v>3275</v>
      </c>
      <c r="G126" s="3" t="s">
        <v>3275</v>
      </c>
      <c r="I126" s="3" t="s">
        <v>3275</v>
      </c>
      <c r="J126" s="3" t="s">
        <v>3275</v>
      </c>
      <c r="K126" s="3" t="s">
        <v>3275</v>
      </c>
      <c r="L126" s="3" t="s">
        <v>3275</v>
      </c>
    </row>
    <row r="127" spans="1:12">
      <c r="A127" s="2">
        <v>125</v>
      </c>
      <c r="B127" s="2" t="str">
        <f t="shared" si="1"/>
        <v>7D</v>
      </c>
      <c r="C127" s="2" t="s">
        <v>3276</v>
      </c>
      <c r="D127" s="3" t="s">
        <v>3276</v>
      </c>
      <c r="E127" s="3" t="s">
        <v>3276</v>
      </c>
      <c r="G127" s="3" t="s">
        <v>3276</v>
      </c>
      <c r="I127" s="3" t="s">
        <v>3276</v>
      </c>
      <c r="J127" s="3" t="s">
        <v>3276</v>
      </c>
      <c r="K127" s="3" t="s">
        <v>3276</v>
      </c>
      <c r="L127" s="3" t="s">
        <v>3276</v>
      </c>
    </row>
    <row r="128" spans="1:12">
      <c r="A128" s="2">
        <v>126</v>
      </c>
      <c r="B128" s="2" t="str">
        <f t="shared" si="1"/>
        <v>7E</v>
      </c>
      <c r="C128" s="2" t="s">
        <v>3277</v>
      </c>
      <c r="D128" s="3" t="s">
        <v>3277</v>
      </c>
      <c r="E128" s="3" t="s">
        <v>3277</v>
      </c>
      <c r="G128" s="3" t="s">
        <v>3277</v>
      </c>
      <c r="I128" s="3" t="s">
        <v>3277</v>
      </c>
      <c r="J128" s="3" t="s">
        <v>3277</v>
      </c>
      <c r="K128" s="3" t="s">
        <v>3277</v>
      </c>
      <c r="L128" s="3" t="s">
        <v>3277</v>
      </c>
    </row>
    <row r="129" spans="1:12">
      <c r="A129" s="2">
        <v>127</v>
      </c>
      <c r="B129" s="2" t="str">
        <f t="shared" si="1"/>
        <v>7F</v>
      </c>
      <c r="D129" s="3" t="s">
        <v>202</v>
      </c>
      <c r="E129" s="3" t="s">
        <v>202</v>
      </c>
      <c r="I129" s="3" t="s">
        <v>202</v>
      </c>
      <c r="J129" s="3" t="s">
        <v>202</v>
      </c>
      <c r="K129" s="3" t="s">
        <v>202</v>
      </c>
      <c r="L129" s="3" t="s">
        <v>3278</v>
      </c>
    </row>
    <row r="130" spans="1:12">
      <c r="A130" s="2">
        <v>128</v>
      </c>
      <c r="B130" s="2" t="str">
        <f t="shared" ref="B130:B193" si="2">DEC2HEX(A130)</f>
        <v>80</v>
      </c>
      <c r="D130" s="3" t="s">
        <v>3279</v>
      </c>
      <c r="E130" s="3" t="s">
        <v>3279</v>
      </c>
      <c r="F130" s="3" t="s">
        <v>250</v>
      </c>
      <c r="G130" s="2" t="s">
        <v>3280</v>
      </c>
      <c r="J130" s="3" t="s">
        <v>3281</v>
      </c>
      <c r="K130" s="3" t="s">
        <v>3281</v>
      </c>
      <c r="L130" s="3" t="s">
        <v>3282</v>
      </c>
    </row>
    <row r="131" spans="1:12">
      <c r="A131" s="2">
        <v>129</v>
      </c>
      <c r="B131" s="2" t="str">
        <f t="shared" si="2"/>
        <v>81</v>
      </c>
      <c r="D131" s="3" t="s">
        <v>26</v>
      </c>
      <c r="E131" s="3" t="s">
        <v>26</v>
      </c>
      <c r="F131" s="3" t="s">
        <v>253</v>
      </c>
      <c r="G131" s="2" t="s">
        <v>3283</v>
      </c>
      <c r="H131" s="2" t="s">
        <v>3284</v>
      </c>
      <c r="I131" s="3" t="s">
        <v>26</v>
      </c>
      <c r="J131" s="3" t="s">
        <v>26</v>
      </c>
      <c r="K131" s="3" t="s">
        <v>26</v>
      </c>
      <c r="L131" s="3" t="s">
        <v>26</v>
      </c>
    </row>
    <row r="132" spans="1:12">
      <c r="A132" s="2">
        <v>130</v>
      </c>
      <c r="B132" s="2" t="str">
        <f t="shared" si="2"/>
        <v>82</v>
      </c>
      <c r="D132" s="3" t="s">
        <v>53</v>
      </c>
      <c r="E132" s="3" t="s">
        <v>53</v>
      </c>
      <c r="F132" s="7" t="s">
        <v>256</v>
      </c>
      <c r="H132" s="2" t="s">
        <v>3285</v>
      </c>
      <c r="I132" s="3" t="s">
        <v>53</v>
      </c>
      <c r="J132" s="3" t="s">
        <v>53</v>
      </c>
      <c r="K132" s="3" t="s">
        <v>53</v>
      </c>
      <c r="L132" s="3" t="s">
        <v>53</v>
      </c>
    </row>
    <row r="133" spans="1:12">
      <c r="A133" s="2">
        <v>131</v>
      </c>
      <c r="B133" s="2" t="str">
        <f t="shared" si="2"/>
        <v>83</v>
      </c>
      <c r="D133" s="3" t="s">
        <v>972</v>
      </c>
      <c r="E133" s="3" t="s">
        <v>972</v>
      </c>
      <c r="F133" s="1"/>
      <c r="H133" s="2" t="s">
        <v>3286</v>
      </c>
      <c r="I133" s="3" t="s">
        <v>972</v>
      </c>
      <c r="J133" s="3" t="s">
        <v>972</v>
      </c>
      <c r="K133" s="3" t="s">
        <v>972</v>
      </c>
      <c r="L133" s="3" t="s">
        <v>972</v>
      </c>
    </row>
    <row r="134" spans="1:12">
      <c r="A134" s="2">
        <v>132</v>
      </c>
      <c r="B134" s="2" t="str">
        <f t="shared" si="2"/>
        <v>84</v>
      </c>
      <c r="D134" s="3" t="s">
        <v>3146</v>
      </c>
      <c r="E134" s="3" t="s">
        <v>3146</v>
      </c>
      <c r="F134" s="1"/>
      <c r="G134" s="2" t="s">
        <v>3284</v>
      </c>
      <c r="H134" s="2" t="s">
        <v>3287</v>
      </c>
      <c r="I134" s="3" t="s">
        <v>3146</v>
      </c>
      <c r="J134" s="3" t="s">
        <v>3146</v>
      </c>
      <c r="K134" s="3" t="s">
        <v>3146</v>
      </c>
      <c r="L134" s="3" t="s">
        <v>3146</v>
      </c>
    </row>
    <row r="135" spans="1:12">
      <c r="A135" s="2">
        <v>133</v>
      </c>
      <c r="B135" s="2" t="str">
        <f t="shared" si="2"/>
        <v>85</v>
      </c>
      <c r="D135" s="3" t="s">
        <v>3288</v>
      </c>
      <c r="E135" s="3" t="s">
        <v>3288</v>
      </c>
      <c r="F135" s="3" t="s">
        <v>259</v>
      </c>
      <c r="G135" s="2" t="s">
        <v>3289</v>
      </c>
      <c r="H135" s="2" t="s">
        <v>3290</v>
      </c>
      <c r="I135" s="3" t="s">
        <v>3288</v>
      </c>
      <c r="J135" s="3" t="s">
        <v>3288</v>
      </c>
      <c r="K135" s="3" t="s">
        <v>3288</v>
      </c>
      <c r="L135" s="3" t="s">
        <v>3288</v>
      </c>
    </row>
    <row r="136" spans="1:12">
      <c r="A136" s="2">
        <v>134</v>
      </c>
      <c r="B136" s="2" t="str">
        <f t="shared" si="2"/>
        <v>86</v>
      </c>
      <c r="F136" s="3" t="s">
        <v>265</v>
      </c>
      <c r="G136" s="2" t="s">
        <v>3291</v>
      </c>
      <c r="H136" s="2" t="s">
        <v>3292</v>
      </c>
      <c r="I136" s="3" t="s">
        <v>3293</v>
      </c>
      <c r="J136" s="3" t="s">
        <v>3294</v>
      </c>
      <c r="L136" s="3" t="s">
        <v>3295</v>
      </c>
    </row>
    <row r="137" spans="1:12">
      <c r="A137" s="2">
        <v>135</v>
      </c>
      <c r="B137" s="2" t="str">
        <f t="shared" si="2"/>
        <v>87</v>
      </c>
      <c r="F137" s="3" t="s">
        <v>268</v>
      </c>
      <c r="G137" s="2" t="s">
        <v>3296</v>
      </c>
      <c r="J137" s="3" t="s">
        <v>3297</v>
      </c>
      <c r="L137" s="3" t="s">
        <v>3298</v>
      </c>
    </row>
    <row r="138" spans="1:12">
      <c r="A138" s="2">
        <v>136</v>
      </c>
      <c r="B138" s="2" t="str">
        <f t="shared" si="2"/>
        <v>88</v>
      </c>
      <c r="F138" s="1"/>
      <c r="G138" s="2" t="s">
        <v>3299</v>
      </c>
      <c r="J138" s="3" t="s">
        <v>3300</v>
      </c>
      <c r="L138" s="3" t="s">
        <v>3301</v>
      </c>
    </row>
    <row r="139" spans="1:12">
      <c r="A139" s="2">
        <v>137</v>
      </c>
      <c r="B139" s="2" t="str">
        <f t="shared" si="2"/>
        <v>89</v>
      </c>
      <c r="F139" s="3" t="s">
        <v>3302</v>
      </c>
      <c r="J139" s="3" t="s">
        <v>3283</v>
      </c>
      <c r="L139" s="3" t="s">
        <v>3303</v>
      </c>
    </row>
    <row r="140" spans="1:12">
      <c r="A140" s="2">
        <v>138</v>
      </c>
      <c r="B140" s="2" t="str">
        <f t="shared" si="2"/>
        <v>8A</v>
      </c>
      <c r="D140" s="3" t="s">
        <v>3304</v>
      </c>
      <c r="E140" s="3" t="s">
        <v>3304</v>
      </c>
      <c r="F140" s="1"/>
      <c r="I140" s="3" t="s">
        <v>3304</v>
      </c>
      <c r="J140" s="3" t="s">
        <v>3304</v>
      </c>
      <c r="K140" s="3" t="s">
        <v>3304</v>
      </c>
      <c r="L140" s="3" t="s">
        <v>3304</v>
      </c>
    </row>
    <row r="141" spans="1:12">
      <c r="A141" s="2">
        <v>139</v>
      </c>
      <c r="B141" s="2" t="str">
        <f t="shared" si="2"/>
        <v>8B</v>
      </c>
      <c r="D141" s="3" t="s">
        <v>3305</v>
      </c>
      <c r="E141" s="3" t="s">
        <v>3305</v>
      </c>
      <c r="F141" s="1"/>
      <c r="I141" s="3" t="s">
        <v>3305</v>
      </c>
      <c r="J141" s="3" t="s">
        <v>3305</v>
      </c>
      <c r="K141" s="3" t="s">
        <v>3305</v>
      </c>
      <c r="L141" s="3" t="s">
        <v>3305</v>
      </c>
    </row>
    <row r="142" spans="1:12">
      <c r="A142" s="2">
        <v>140</v>
      </c>
      <c r="B142" s="2" t="str">
        <f t="shared" si="2"/>
        <v>8C</v>
      </c>
      <c r="D142" s="3" t="s">
        <v>140</v>
      </c>
      <c r="E142" s="3" t="s">
        <v>140</v>
      </c>
      <c r="F142" s="1"/>
      <c r="I142" s="3" t="s">
        <v>140</v>
      </c>
      <c r="J142" s="3" t="s">
        <v>140</v>
      </c>
      <c r="K142" s="3" t="s">
        <v>140</v>
      </c>
      <c r="L142" s="3" t="s">
        <v>140</v>
      </c>
    </row>
    <row r="143" spans="1:12">
      <c r="A143" s="2">
        <v>141</v>
      </c>
      <c r="B143" s="2" t="str">
        <f t="shared" si="2"/>
        <v>8D</v>
      </c>
      <c r="D143" s="3" t="s">
        <v>143</v>
      </c>
      <c r="E143" s="3" t="s">
        <v>143</v>
      </c>
      <c r="F143" s="1"/>
      <c r="I143" s="3" t="s">
        <v>143</v>
      </c>
      <c r="J143" s="3" t="s">
        <v>143</v>
      </c>
      <c r="K143" s="3" t="s">
        <v>143</v>
      </c>
      <c r="L143" s="3" t="s">
        <v>143</v>
      </c>
    </row>
    <row r="144" spans="1:12">
      <c r="A144" s="2">
        <v>142</v>
      </c>
      <c r="B144" s="2" t="str">
        <f t="shared" si="2"/>
        <v>8E</v>
      </c>
      <c r="D144" s="3" t="s">
        <v>3306</v>
      </c>
      <c r="E144" s="3" t="s">
        <v>3306</v>
      </c>
      <c r="F144" s="3" t="s">
        <v>3307</v>
      </c>
      <c r="I144" s="3" t="s">
        <v>3306</v>
      </c>
      <c r="J144" s="3" t="s">
        <v>3306</v>
      </c>
      <c r="K144" s="3" t="s">
        <v>3306</v>
      </c>
      <c r="L144" s="3" t="s">
        <v>3306</v>
      </c>
    </row>
    <row r="145" spans="1:12">
      <c r="A145" s="2">
        <v>143</v>
      </c>
      <c r="B145" s="2" t="str">
        <f t="shared" si="2"/>
        <v>8F</v>
      </c>
      <c r="D145" s="3" t="s">
        <v>3308</v>
      </c>
      <c r="E145" s="3" t="s">
        <v>3308</v>
      </c>
      <c r="F145" s="1"/>
      <c r="I145" s="3" t="s">
        <v>3308</v>
      </c>
      <c r="J145" s="3" t="s">
        <v>3308</v>
      </c>
      <c r="K145" s="3" t="s">
        <v>3308</v>
      </c>
      <c r="L145" s="3" t="s">
        <v>3308</v>
      </c>
    </row>
    <row r="146" spans="1:12">
      <c r="A146" s="2">
        <v>144</v>
      </c>
      <c r="B146" s="2" t="str">
        <f t="shared" si="2"/>
        <v>90</v>
      </c>
      <c r="D146" s="3" t="s">
        <v>134</v>
      </c>
      <c r="E146" s="3" t="s">
        <v>134</v>
      </c>
      <c r="F146" s="1"/>
      <c r="I146" s="3" t="s">
        <v>134</v>
      </c>
      <c r="J146" s="3" t="s">
        <v>134</v>
      </c>
      <c r="K146" s="3" t="s">
        <v>134</v>
      </c>
      <c r="L146" s="3" t="s">
        <v>134</v>
      </c>
    </row>
    <row r="147" spans="1:12">
      <c r="A147" s="2">
        <v>145</v>
      </c>
      <c r="B147" s="2" t="str">
        <f t="shared" si="2"/>
        <v>91</v>
      </c>
      <c r="D147" s="3" t="s">
        <v>3309</v>
      </c>
      <c r="E147" s="3" t="s">
        <v>3309</v>
      </c>
      <c r="F147" s="2" t="s">
        <v>281</v>
      </c>
      <c r="I147" s="3" t="s">
        <v>3309</v>
      </c>
      <c r="J147" s="3" t="s">
        <v>3309</v>
      </c>
      <c r="K147" s="3" t="s">
        <v>3309</v>
      </c>
      <c r="L147" s="3" t="s">
        <v>3309</v>
      </c>
    </row>
    <row r="148" spans="1:12">
      <c r="A148" s="2">
        <v>146</v>
      </c>
      <c r="B148" s="2" t="str">
        <f t="shared" si="2"/>
        <v>92</v>
      </c>
      <c r="D148" s="3" t="s">
        <v>3310</v>
      </c>
      <c r="E148" s="3" t="s">
        <v>3310</v>
      </c>
      <c r="F148" s="3" t="s">
        <v>284</v>
      </c>
      <c r="I148" s="3" t="s">
        <v>3310</v>
      </c>
      <c r="J148" s="3" t="s">
        <v>3310</v>
      </c>
      <c r="K148" s="3" t="s">
        <v>3310</v>
      </c>
      <c r="L148" s="3" t="s">
        <v>3310</v>
      </c>
    </row>
    <row r="149" spans="1:12">
      <c r="A149" s="2">
        <v>147</v>
      </c>
      <c r="B149" s="2" t="str">
        <f t="shared" si="2"/>
        <v>93</v>
      </c>
      <c r="D149" s="3" t="s">
        <v>3311</v>
      </c>
      <c r="E149" s="3" t="s">
        <v>3311</v>
      </c>
      <c r="F149" s="1"/>
      <c r="I149" s="3" t="s">
        <v>3311</v>
      </c>
      <c r="J149" s="3" t="s">
        <v>3311</v>
      </c>
      <c r="K149" s="3" t="s">
        <v>3311</v>
      </c>
      <c r="L149" s="3" t="s">
        <v>3311</v>
      </c>
    </row>
    <row r="150" spans="1:12">
      <c r="A150" s="2">
        <v>148</v>
      </c>
      <c r="B150" s="2" t="str">
        <f t="shared" si="2"/>
        <v>94</v>
      </c>
      <c r="D150" s="3" t="s">
        <v>83</v>
      </c>
      <c r="E150" s="3" t="s">
        <v>83</v>
      </c>
      <c r="F150" s="3" t="s">
        <v>288</v>
      </c>
      <c r="I150" s="3" t="s">
        <v>83</v>
      </c>
      <c r="J150" s="3" t="s">
        <v>83</v>
      </c>
      <c r="K150" s="3" t="s">
        <v>83</v>
      </c>
      <c r="L150" s="3" t="s">
        <v>83</v>
      </c>
    </row>
    <row r="151" spans="1:12">
      <c r="A151" s="2">
        <v>149</v>
      </c>
      <c r="B151" s="2" t="str">
        <f t="shared" si="2"/>
        <v>95</v>
      </c>
      <c r="D151" s="3" t="s">
        <v>120</v>
      </c>
      <c r="E151" s="3" t="s">
        <v>120</v>
      </c>
      <c r="F151" s="3" t="s">
        <v>3312</v>
      </c>
      <c r="I151" s="3" t="s">
        <v>120</v>
      </c>
      <c r="J151" s="3" t="s">
        <v>120</v>
      </c>
      <c r="K151" s="3" t="s">
        <v>120</v>
      </c>
      <c r="L151" s="3" t="s">
        <v>120</v>
      </c>
    </row>
    <row r="152" spans="1:12">
      <c r="A152" s="2">
        <v>150</v>
      </c>
      <c r="B152" s="2" t="str">
        <f t="shared" si="2"/>
        <v>96</v>
      </c>
      <c r="D152" s="3" t="s">
        <v>123</v>
      </c>
      <c r="E152" s="3" t="s">
        <v>123</v>
      </c>
      <c r="F152" s="3" t="s">
        <v>295</v>
      </c>
      <c r="I152" s="3" t="s">
        <v>123</v>
      </c>
      <c r="J152" s="3" t="s">
        <v>123</v>
      </c>
      <c r="K152" s="3" t="s">
        <v>123</v>
      </c>
      <c r="L152" s="3" t="s">
        <v>123</v>
      </c>
    </row>
    <row r="153" spans="1:12">
      <c r="A153" s="2">
        <v>151</v>
      </c>
      <c r="B153" s="2" t="str">
        <f t="shared" si="2"/>
        <v>97</v>
      </c>
      <c r="D153" s="3" t="s">
        <v>114</v>
      </c>
      <c r="E153" s="3" t="s">
        <v>114</v>
      </c>
      <c r="F153" s="3" t="s">
        <v>3313</v>
      </c>
      <c r="I153" s="3" t="s">
        <v>114</v>
      </c>
      <c r="J153" s="3" t="s">
        <v>114</v>
      </c>
      <c r="K153" s="3" t="s">
        <v>114</v>
      </c>
      <c r="L153" s="3" t="s">
        <v>114</v>
      </c>
    </row>
    <row r="154" spans="1:12">
      <c r="A154" s="2">
        <v>152</v>
      </c>
      <c r="B154" s="2" t="str">
        <f t="shared" si="2"/>
        <v>98</v>
      </c>
      <c r="D154" s="3" t="s">
        <v>117</v>
      </c>
      <c r="E154" s="3" t="s">
        <v>117</v>
      </c>
      <c r="F154" s="1"/>
      <c r="I154" s="3" t="s">
        <v>117</v>
      </c>
      <c r="J154" s="3" t="s">
        <v>117</v>
      </c>
      <c r="K154" s="3" t="s">
        <v>117</v>
      </c>
      <c r="L154" s="3" t="s">
        <v>117</v>
      </c>
    </row>
    <row r="155" spans="1:12">
      <c r="A155" s="2">
        <v>153</v>
      </c>
      <c r="B155" s="2" t="str">
        <f t="shared" si="2"/>
        <v>99</v>
      </c>
      <c r="F155" s="1"/>
      <c r="J155" s="3" t="s">
        <v>3314</v>
      </c>
      <c r="K155" s="3" t="s">
        <v>3314</v>
      </c>
      <c r="L155" s="3" t="s">
        <v>3314</v>
      </c>
    </row>
    <row r="156" spans="1:12">
      <c r="A156" s="2">
        <v>154</v>
      </c>
      <c r="B156" s="2" t="str">
        <f t="shared" si="2"/>
        <v>9A</v>
      </c>
      <c r="D156" s="3" t="s">
        <v>3315</v>
      </c>
      <c r="E156" s="3" t="s">
        <v>3315</v>
      </c>
      <c r="F156" s="1"/>
      <c r="I156" s="3" t="s">
        <v>3315</v>
      </c>
      <c r="J156" s="3" t="s">
        <v>3315</v>
      </c>
      <c r="K156" s="3" t="s">
        <v>3315</v>
      </c>
      <c r="L156" s="3" t="s">
        <v>3315</v>
      </c>
    </row>
    <row r="157" spans="1:12">
      <c r="A157" s="2">
        <v>155</v>
      </c>
      <c r="B157" s="2" t="str">
        <f t="shared" si="2"/>
        <v>9B</v>
      </c>
      <c r="D157" s="3" t="s">
        <v>1251</v>
      </c>
      <c r="E157" s="3" t="s">
        <v>1251</v>
      </c>
      <c r="F157" t="s">
        <v>302</v>
      </c>
      <c r="I157" s="3" t="s">
        <v>1251</v>
      </c>
      <c r="J157" s="3" t="s">
        <v>1251</v>
      </c>
      <c r="K157" s="3" t="s">
        <v>1251</v>
      </c>
      <c r="L157" s="3" t="s">
        <v>1251</v>
      </c>
    </row>
    <row r="158" spans="1:12">
      <c r="A158" s="2">
        <v>156</v>
      </c>
      <c r="B158" s="2" t="str">
        <f t="shared" si="2"/>
        <v>9C</v>
      </c>
      <c r="D158" s="3" t="s">
        <v>3316</v>
      </c>
      <c r="E158" s="3" t="s">
        <v>3316</v>
      </c>
      <c r="F158" s="3" t="s">
        <v>305</v>
      </c>
      <c r="J158" s="3" t="s">
        <v>3316</v>
      </c>
      <c r="K158" s="3" t="s">
        <v>3316</v>
      </c>
      <c r="L158" s="3" t="s">
        <v>3316</v>
      </c>
    </row>
    <row r="159" spans="1:12">
      <c r="A159" s="2">
        <v>157</v>
      </c>
      <c r="B159" s="2" t="str">
        <f t="shared" si="2"/>
        <v>9D</v>
      </c>
      <c r="D159" s="3" t="s">
        <v>3317</v>
      </c>
      <c r="E159" s="3" t="s">
        <v>3317</v>
      </c>
      <c r="F159" s="3" t="s">
        <v>308</v>
      </c>
      <c r="J159" s="3" t="s">
        <v>3317</v>
      </c>
      <c r="K159" s="3" t="s">
        <v>3317</v>
      </c>
      <c r="L159" s="3" t="s">
        <v>3317</v>
      </c>
    </row>
    <row r="160" spans="1:12">
      <c r="A160" s="2">
        <v>158</v>
      </c>
      <c r="B160" s="2" t="str">
        <f t="shared" si="2"/>
        <v>9E</v>
      </c>
      <c r="D160" s="3" t="s">
        <v>3318</v>
      </c>
      <c r="E160" s="3" t="s">
        <v>3318</v>
      </c>
      <c r="F160" s="3" t="s">
        <v>3319</v>
      </c>
      <c r="J160" s="3" t="s">
        <v>3318</v>
      </c>
      <c r="K160" s="3" t="s">
        <v>3318</v>
      </c>
      <c r="L160" s="3" t="s">
        <v>3318</v>
      </c>
    </row>
    <row r="161" spans="1:12">
      <c r="A161" s="2">
        <v>159</v>
      </c>
      <c r="B161" s="2" t="str">
        <f t="shared" si="2"/>
        <v>9F</v>
      </c>
      <c r="D161" s="3" t="s">
        <v>22</v>
      </c>
      <c r="E161" s="3" t="s">
        <v>22</v>
      </c>
      <c r="F161" s="1"/>
      <c r="I161" s="3" t="s">
        <v>22</v>
      </c>
      <c r="J161" s="3" t="s">
        <v>22</v>
      </c>
      <c r="K161" s="3" t="s">
        <v>22</v>
      </c>
      <c r="L161" s="3" t="s">
        <v>22</v>
      </c>
    </row>
    <row r="162" spans="1:12">
      <c r="A162" s="2">
        <v>160</v>
      </c>
      <c r="B162" s="2" t="str">
        <f t="shared" si="2"/>
        <v>A0</v>
      </c>
      <c r="F162" s="3" t="s">
        <v>3320</v>
      </c>
      <c r="G162" s="2" t="s">
        <v>3321</v>
      </c>
      <c r="I162" s="3" t="s">
        <v>3321</v>
      </c>
      <c r="J162" s="3" t="s">
        <v>3322</v>
      </c>
      <c r="L162" s="3" t="s">
        <v>3323</v>
      </c>
    </row>
    <row r="163" spans="1:12">
      <c r="A163" s="2">
        <v>161</v>
      </c>
      <c r="B163" s="2" t="str">
        <f t="shared" si="2"/>
        <v>A1</v>
      </c>
      <c r="F163" s="1"/>
      <c r="G163" s="2" t="s">
        <v>3324</v>
      </c>
      <c r="I163" s="3" t="s">
        <v>3324</v>
      </c>
      <c r="J163" s="3" t="s">
        <v>3325</v>
      </c>
      <c r="L163" s="3" t="s">
        <v>3326</v>
      </c>
    </row>
    <row r="164" spans="1:12">
      <c r="A164" s="2">
        <v>162</v>
      </c>
      <c r="B164" s="2" t="str">
        <f t="shared" si="2"/>
        <v>A2</v>
      </c>
      <c r="F164" s="3" t="s">
        <v>3327</v>
      </c>
      <c r="J164" s="3" t="s">
        <v>3328</v>
      </c>
      <c r="L164" s="3" t="s">
        <v>3329</v>
      </c>
    </row>
    <row r="165" spans="1:10">
      <c r="A165" s="2">
        <v>163</v>
      </c>
      <c r="B165" s="2" t="str">
        <f t="shared" si="2"/>
        <v>A3</v>
      </c>
      <c r="F165" s="3" t="s">
        <v>328</v>
      </c>
      <c r="J165" s="3" t="s">
        <v>412</v>
      </c>
    </row>
    <row r="166" spans="1:12">
      <c r="A166" s="2">
        <v>164</v>
      </c>
      <c r="B166" s="2" t="str">
        <f t="shared" si="2"/>
        <v>A4</v>
      </c>
      <c r="F166" s="3" t="s">
        <v>331</v>
      </c>
      <c r="J166" s="3" t="s">
        <v>3330</v>
      </c>
      <c r="L166" s="3" t="s">
        <v>3331</v>
      </c>
    </row>
    <row r="167" spans="1:12">
      <c r="A167" s="2">
        <v>165</v>
      </c>
      <c r="B167" s="2" t="str">
        <f t="shared" si="2"/>
        <v>A5</v>
      </c>
      <c r="F167" t="s">
        <v>3332</v>
      </c>
      <c r="J167" s="3" t="s">
        <v>3333</v>
      </c>
      <c r="K167" s="3" t="s">
        <v>3333</v>
      </c>
      <c r="L167" s="3" t="s">
        <v>3333</v>
      </c>
    </row>
    <row r="168" spans="1:12">
      <c r="A168" s="2">
        <v>166</v>
      </c>
      <c r="B168" s="2" t="str">
        <f t="shared" si="2"/>
        <v>A6</v>
      </c>
      <c r="F168" s="3" t="s">
        <v>337</v>
      </c>
      <c r="J168" s="3" t="s">
        <v>3334</v>
      </c>
      <c r="L168" s="3" t="s">
        <v>3335</v>
      </c>
    </row>
    <row r="169" spans="1:12">
      <c r="A169" s="2">
        <v>167</v>
      </c>
      <c r="B169" s="2" t="str">
        <f t="shared" si="2"/>
        <v>A7</v>
      </c>
      <c r="F169" s="3" t="s">
        <v>428</v>
      </c>
      <c r="J169" s="3" t="s">
        <v>3336</v>
      </c>
      <c r="L169" s="3" t="s">
        <v>3337</v>
      </c>
    </row>
    <row r="170" spans="1:12">
      <c r="A170" s="2">
        <v>168</v>
      </c>
      <c r="B170" s="2" t="str">
        <f t="shared" si="2"/>
        <v>A8</v>
      </c>
      <c r="F170" s="3" t="s">
        <v>340</v>
      </c>
      <c r="J170" t="s">
        <v>3338</v>
      </c>
      <c r="K170"/>
      <c r="L170" s="11" t="s">
        <v>3339</v>
      </c>
    </row>
    <row r="171" spans="1:12">
      <c r="A171" s="2">
        <v>169</v>
      </c>
      <c r="B171" s="2" t="str">
        <f t="shared" si="2"/>
        <v>A9</v>
      </c>
      <c r="F171" s="1"/>
      <c r="J171" s="3" t="s">
        <v>3340</v>
      </c>
      <c r="L171" s="3" t="s">
        <v>1312</v>
      </c>
    </row>
    <row r="172" spans="1:12">
      <c r="A172" s="2">
        <v>170</v>
      </c>
      <c r="B172" s="2" t="str">
        <f t="shared" si="2"/>
        <v>AA</v>
      </c>
      <c r="F172" s="3" t="s">
        <v>343</v>
      </c>
      <c r="J172" s="3" t="s">
        <v>2577</v>
      </c>
      <c r="L172" s="3" t="s">
        <v>3341</v>
      </c>
    </row>
    <row r="173" spans="1:12">
      <c r="A173" s="2">
        <v>171</v>
      </c>
      <c r="B173" s="2" t="str">
        <f t="shared" si="2"/>
        <v>AB</v>
      </c>
      <c r="F173" s="3" t="s">
        <v>346</v>
      </c>
      <c r="J173" s="3" t="s">
        <v>2572</v>
      </c>
      <c r="L173" s="3" t="s">
        <v>3342</v>
      </c>
    </row>
    <row r="174" spans="1:12">
      <c r="A174" s="2">
        <v>172</v>
      </c>
      <c r="B174" s="2" t="str">
        <f t="shared" si="2"/>
        <v>AC</v>
      </c>
      <c r="F174" s="3" t="s">
        <v>349</v>
      </c>
      <c r="J174" s="3" t="s">
        <v>3343</v>
      </c>
      <c r="K174" s="3" t="s">
        <v>3344</v>
      </c>
      <c r="L174" s="3" t="s">
        <v>3345</v>
      </c>
    </row>
    <row r="175" spans="1:12">
      <c r="A175" s="2">
        <v>173</v>
      </c>
      <c r="B175" s="2" t="str">
        <f t="shared" si="2"/>
        <v>AD</v>
      </c>
      <c r="F175" s="3" t="s">
        <v>352</v>
      </c>
      <c r="J175" s="3" t="s">
        <v>3346</v>
      </c>
      <c r="K175" t="s">
        <v>3347</v>
      </c>
      <c r="L175" s="11" t="s">
        <v>3348</v>
      </c>
    </row>
    <row r="176" spans="1:12">
      <c r="A176" s="2">
        <v>174</v>
      </c>
      <c r="B176" s="2" t="str">
        <f t="shared" si="2"/>
        <v>AE</v>
      </c>
      <c r="F176" s="3" t="s">
        <v>461</v>
      </c>
      <c r="J176" s="3" t="s">
        <v>3349</v>
      </c>
      <c r="K176" t="s">
        <v>3350</v>
      </c>
      <c r="L176" s="11" t="s">
        <v>3351</v>
      </c>
    </row>
    <row r="177" spans="1:12">
      <c r="A177" s="2">
        <v>175</v>
      </c>
      <c r="B177" s="2" t="str">
        <f t="shared" si="2"/>
        <v>AF</v>
      </c>
      <c r="F177" s="3" t="s">
        <v>355</v>
      </c>
      <c r="J177" s="3" t="s">
        <v>3352</v>
      </c>
      <c r="K177" t="s">
        <v>3353</v>
      </c>
      <c r="L177" s="11" t="s">
        <v>315</v>
      </c>
    </row>
    <row r="178" spans="1:12">
      <c r="A178" s="2">
        <v>176</v>
      </c>
      <c r="B178" s="2" t="str">
        <f t="shared" si="2"/>
        <v>B0</v>
      </c>
      <c r="F178" s="3" t="s">
        <v>3354</v>
      </c>
      <c r="J178" t="s">
        <v>3355</v>
      </c>
      <c r="K178" t="s">
        <v>3356</v>
      </c>
      <c r="L178" s="11" t="s">
        <v>3357</v>
      </c>
    </row>
    <row r="179" spans="1:12">
      <c r="A179" s="2">
        <v>177</v>
      </c>
      <c r="B179" s="2" t="str">
        <f t="shared" si="2"/>
        <v>B1</v>
      </c>
      <c r="F179" s="1"/>
      <c r="J179" s="3" t="s">
        <v>3358</v>
      </c>
      <c r="K179" t="s">
        <v>3359</v>
      </c>
      <c r="L179" s="11" t="s">
        <v>3360</v>
      </c>
    </row>
    <row r="180" spans="1:12">
      <c r="A180" s="2">
        <v>178</v>
      </c>
      <c r="B180" s="2" t="str">
        <f t="shared" si="2"/>
        <v>B2</v>
      </c>
      <c r="F180" s="3" t="s">
        <v>358</v>
      </c>
      <c r="I180" s="3" t="s">
        <v>3361</v>
      </c>
      <c r="J180" s="3" t="s">
        <v>3362</v>
      </c>
      <c r="K180" s="12" t="s">
        <v>3363</v>
      </c>
      <c r="L180" s="13" t="s">
        <v>3364</v>
      </c>
    </row>
    <row r="181" spans="1:12">
      <c r="A181" s="2">
        <v>179</v>
      </c>
      <c r="B181" s="2" t="str">
        <f t="shared" si="2"/>
        <v>B3</v>
      </c>
      <c r="D181" s="8" t="s">
        <v>3365</v>
      </c>
      <c r="E181" s="8"/>
      <c r="F181" s="3" t="s">
        <v>3366</v>
      </c>
      <c r="I181" s="8" t="s">
        <v>3367</v>
      </c>
      <c r="J181" s="8" t="s">
        <v>3368</v>
      </c>
      <c r="K181" t="s">
        <v>3368</v>
      </c>
      <c r="L181" s="11" t="s">
        <v>3334</v>
      </c>
    </row>
    <row r="182" spans="1:12">
      <c r="A182" s="2">
        <v>180</v>
      </c>
      <c r="B182" s="2" t="str">
        <f t="shared" si="2"/>
        <v>B4</v>
      </c>
      <c r="D182" s="8" t="s">
        <v>3281</v>
      </c>
      <c r="E182" s="8"/>
      <c r="F182" s="1"/>
      <c r="I182" s="8" t="s">
        <v>3369</v>
      </c>
      <c r="J182" s="8" t="s">
        <v>3370</v>
      </c>
      <c r="K182" s="3" t="s">
        <v>3371</v>
      </c>
      <c r="L182" s="3" t="s">
        <v>3368</v>
      </c>
    </row>
    <row r="183" spans="1:12">
      <c r="A183" s="2">
        <v>181</v>
      </c>
      <c r="B183" s="2" t="str">
        <f t="shared" si="2"/>
        <v>B5</v>
      </c>
      <c r="D183" s="9" t="s">
        <v>3372</v>
      </c>
      <c r="E183" s="9"/>
      <c r="F183" s="3" t="s">
        <v>3373</v>
      </c>
      <c r="I183" s="9" t="s">
        <v>3372</v>
      </c>
      <c r="J183" s="9" t="s">
        <v>3374</v>
      </c>
      <c r="K183" s="9" t="s">
        <v>3375</v>
      </c>
      <c r="L183" s="9" t="s">
        <v>412</v>
      </c>
    </row>
    <row r="184" spans="1:12">
      <c r="A184" s="2">
        <v>182</v>
      </c>
      <c r="B184" s="2" t="str">
        <f t="shared" si="2"/>
        <v>B6</v>
      </c>
      <c r="D184" s="3" t="s">
        <v>3376</v>
      </c>
      <c r="F184" s="1"/>
      <c r="I184" s="3" t="s">
        <v>3377</v>
      </c>
      <c r="J184" s="3" t="s">
        <v>3378</v>
      </c>
      <c r="K184" s="3" t="s">
        <v>3379</v>
      </c>
      <c r="L184" s="3" t="s">
        <v>3380</v>
      </c>
    </row>
    <row r="185" spans="1:12">
      <c r="A185" s="2">
        <v>183</v>
      </c>
      <c r="B185" s="2" t="str">
        <f t="shared" si="2"/>
        <v>B7</v>
      </c>
      <c r="D185" s="3" t="s">
        <v>170</v>
      </c>
      <c r="E185" s="3" t="s">
        <v>170</v>
      </c>
      <c r="F185" s="1"/>
      <c r="I185" s="3" t="s">
        <v>3381</v>
      </c>
      <c r="J185" s="3" t="s">
        <v>170</v>
      </c>
      <c r="K185" s="3" t="s">
        <v>170</v>
      </c>
      <c r="L185" s="3" t="s">
        <v>170</v>
      </c>
    </row>
    <row r="186" spans="1:12">
      <c r="A186" s="2">
        <v>184</v>
      </c>
      <c r="B186" s="2" t="str">
        <f t="shared" si="2"/>
        <v>B8</v>
      </c>
      <c r="D186" s="3" t="s">
        <v>3382</v>
      </c>
      <c r="F186" s="2" t="s">
        <v>367</v>
      </c>
      <c r="I186" s="3" t="s">
        <v>3383</v>
      </c>
      <c r="J186" s="3" t="s">
        <v>3384</v>
      </c>
      <c r="K186" s="3" t="s">
        <v>3322</v>
      </c>
      <c r="L186" s="3" t="s">
        <v>3385</v>
      </c>
    </row>
    <row r="187" spans="1:12">
      <c r="A187" s="2">
        <v>185</v>
      </c>
      <c r="B187" s="2" t="str">
        <f t="shared" si="2"/>
        <v>B9</v>
      </c>
      <c r="D187" s="3" t="s">
        <v>3386</v>
      </c>
      <c r="E187" s="3" t="s">
        <v>3387</v>
      </c>
      <c r="F187" s="3" t="s">
        <v>468</v>
      </c>
      <c r="I187" s="3" t="s">
        <v>3388</v>
      </c>
      <c r="J187" s="3" t="s">
        <v>3387</v>
      </c>
      <c r="K187" s="3" t="s">
        <v>3389</v>
      </c>
      <c r="L187" s="3" t="s">
        <v>3390</v>
      </c>
    </row>
    <row r="188" spans="1:12">
      <c r="A188" s="2">
        <v>186</v>
      </c>
      <c r="B188" s="2" t="str">
        <f t="shared" si="2"/>
        <v>BA</v>
      </c>
      <c r="D188" s="10" t="s">
        <v>3391</v>
      </c>
      <c r="E188" s="10" t="s">
        <v>501</v>
      </c>
      <c r="F188" s="1"/>
      <c r="I188" s="10" t="s">
        <v>3392</v>
      </c>
      <c r="J188" s="10" t="s">
        <v>3393</v>
      </c>
      <c r="K188" s="10" t="s">
        <v>3394</v>
      </c>
      <c r="L188" s="14" t="s">
        <v>3395</v>
      </c>
    </row>
    <row r="189" spans="1:12">
      <c r="A189" s="2">
        <v>187</v>
      </c>
      <c r="B189" s="2" t="str">
        <f t="shared" si="2"/>
        <v>BB</v>
      </c>
      <c r="D189" s="3" t="s">
        <v>3396</v>
      </c>
      <c r="E189" s="3" t="s">
        <v>3396</v>
      </c>
      <c r="F189" s="3" t="s">
        <v>373</v>
      </c>
      <c r="I189" s="3" t="s">
        <v>3314</v>
      </c>
      <c r="J189" s="3" t="s">
        <v>3396</v>
      </c>
      <c r="K189" s="3" t="s">
        <v>3396</v>
      </c>
      <c r="L189" s="3" t="s">
        <v>3396</v>
      </c>
    </row>
    <row r="190" spans="1:12">
      <c r="A190" s="2">
        <v>188</v>
      </c>
      <c r="B190" s="2" t="str">
        <f t="shared" si="2"/>
        <v>BC</v>
      </c>
      <c r="D190" s="3" t="s">
        <v>3397</v>
      </c>
      <c r="E190" s="3" t="s">
        <v>3397</v>
      </c>
      <c r="F190" s="1"/>
      <c r="I190" s="3" t="s">
        <v>3397</v>
      </c>
      <c r="J190" s="3" t="s">
        <v>3398</v>
      </c>
      <c r="K190" s="3" t="s">
        <v>3399</v>
      </c>
      <c r="L190" s="3" t="s">
        <v>3400</v>
      </c>
    </row>
    <row r="191" spans="1:12">
      <c r="A191" s="2">
        <v>189</v>
      </c>
      <c r="B191" s="2" t="str">
        <f t="shared" si="2"/>
        <v>BD</v>
      </c>
      <c r="D191" s="3" t="s">
        <v>3401</v>
      </c>
      <c r="E191" s="3" t="s">
        <v>3401</v>
      </c>
      <c r="F191" s="1"/>
      <c r="J191" s="3" t="s">
        <v>3401</v>
      </c>
      <c r="K191" s="3" t="s">
        <v>3401</v>
      </c>
      <c r="L191" s="3" t="s">
        <v>3402</v>
      </c>
    </row>
    <row r="192" spans="1:15">
      <c r="A192" s="2">
        <v>190</v>
      </c>
      <c r="B192" s="2" t="str">
        <f t="shared" si="2"/>
        <v>BE</v>
      </c>
      <c r="D192" t="s">
        <v>3403</v>
      </c>
      <c r="E192" t="s">
        <v>2249</v>
      </c>
      <c r="F192" s="3" t="s">
        <v>379</v>
      </c>
      <c r="I192"/>
      <c r="J192" t="s">
        <v>3404</v>
      </c>
      <c r="K192" s="3" t="s">
        <v>3405</v>
      </c>
      <c r="L192" s="3" t="s">
        <v>3406</v>
      </c>
      <c r="O192"/>
    </row>
    <row r="193" spans="1:15">
      <c r="A193" s="2">
        <v>191</v>
      </c>
      <c r="B193" s="2" t="str">
        <f t="shared" si="2"/>
        <v>BF</v>
      </c>
      <c r="D193" s="3" t="s">
        <v>3407</v>
      </c>
      <c r="E193" t="s">
        <v>2246</v>
      </c>
      <c r="F193" s="1"/>
      <c r="I193"/>
      <c r="J193" s="3" t="s">
        <v>3408</v>
      </c>
      <c r="K193" s="3" t="s">
        <v>3409</v>
      </c>
      <c r="L193" s="3" t="s">
        <v>3410</v>
      </c>
      <c r="O193" s="3"/>
    </row>
    <row r="194" spans="1:15">
      <c r="A194" s="2">
        <v>192</v>
      </c>
      <c r="B194" s="2" t="str">
        <f t="shared" ref="B194:B253" si="3">DEC2HEX(A194)</f>
        <v>C0</v>
      </c>
      <c r="D194" s="3" t="s">
        <v>492</v>
      </c>
      <c r="E194" t="s">
        <v>2243</v>
      </c>
      <c r="F194" s="3" t="s">
        <v>3411</v>
      </c>
      <c r="I194"/>
      <c r="J194" s="3" t="s">
        <v>3412</v>
      </c>
      <c r="K194" s="3" t="s">
        <v>3413</v>
      </c>
      <c r="L194" s="3" t="s">
        <v>3414</v>
      </c>
      <c r="O194"/>
    </row>
    <row r="195" spans="1:15">
      <c r="A195" s="2">
        <v>193</v>
      </c>
      <c r="B195" s="2" t="str">
        <f t="shared" si="3"/>
        <v>C1</v>
      </c>
      <c r="D195" s="3" t="s">
        <v>3415</v>
      </c>
      <c r="E195" s="3" t="s">
        <v>3416</v>
      </c>
      <c r="F195" s="9" t="s">
        <v>3417</v>
      </c>
      <c r="J195" s="3" t="s">
        <v>3415</v>
      </c>
      <c r="K195" t="s">
        <v>3418</v>
      </c>
      <c r="L195" s="11" t="s">
        <v>3419</v>
      </c>
      <c r="O195"/>
    </row>
    <row r="196" spans="1:15">
      <c r="A196" s="2">
        <v>194</v>
      </c>
      <c r="B196" s="2" t="str">
        <f t="shared" si="3"/>
        <v>C2</v>
      </c>
      <c r="D196" s="3" t="s">
        <v>3420</v>
      </c>
      <c r="E196" s="3" t="s">
        <v>3421</v>
      </c>
      <c r="F196" s="3" t="s">
        <v>3422</v>
      </c>
      <c r="J196" s="3" t="s">
        <v>3423</v>
      </c>
      <c r="K196" t="s">
        <v>3424</v>
      </c>
      <c r="L196" s="11" t="s">
        <v>3425</v>
      </c>
      <c r="O196"/>
    </row>
    <row r="197" spans="1:15">
      <c r="A197" s="2">
        <v>195</v>
      </c>
      <c r="B197" s="2" t="str">
        <f t="shared" si="3"/>
        <v>C3</v>
      </c>
      <c r="D197" s="3" t="s">
        <v>3426</v>
      </c>
      <c r="E197" s="3" t="s">
        <v>3427</v>
      </c>
      <c r="F197" s="3" t="s">
        <v>246</v>
      </c>
      <c r="J197" s="3" t="s">
        <v>3428</v>
      </c>
      <c r="K197" t="s">
        <v>3429</v>
      </c>
      <c r="L197" s="11" t="s">
        <v>3430</v>
      </c>
      <c r="O197"/>
    </row>
    <row r="198" spans="1:15">
      <c r="A198" s="2">
        <v>196</v>
      </c>
      <c r="B198" s="2" t="str">
        <f t="shared" si="3"/>
        <v>C4</v>
      </c>
      <c r="D198" s="3" t="s">
        <v>3431</v>
      </c>
      <c r="E198" s="3" t="s">
        <v>3362</v>
      </c>
      <c r="F198" s="2" t="s">
        <v>3432</v>
      </c>
      <c r="J198" s="3" t="s">
        <v>3433</v>
      </c>
      <c r="K198" t="s">
        <v>2826</v>
      </c>
      <c r="L198" s="3" t="s">
        <v>3422</v>
      </c>
      <c r="O198"/>
    </row>
    <row r="199" spans="1:15">
      <c r="A199" s="2">
        <v>197</v>
      </c>
      <c r="B199" s="2" t="str">
        <f t="shared" si="3"/>
        <v>C5</v>
      </c>
      <c r="D199" s="3" t="s">
        <v>3434</v>
      </c>
      <c r="E199" s="3" t="s">
        <v>3374</v>
      </c>
      <c r="F199" s="2" t="s">
        <v>3435</v>
      </c>
      <c r="J199" s="3" t="s">
        <v>3436</v>
      </c>
      <c r="K199" t="s">
        <v>3437</v>
      </c>
      <c r="L199" s="11" t="s">
        <v>3438</v>
      </c>
      <c r="O199"/>
    </row>
    <row r="200" spans="1:15">
      <c r="A200" s="2">
        <v>198</v>
      </c>
      <c r="B200" s="2" t="str">
        <f t="shared" si="3"/>
        <v>C6</v>
      </c>
      <c r="D200" s="15" t="s">
        <v>3439</v>
      </c>
      <c r="E200" s="15" t="s">
        <v>3440</v>
      </c>
      <c r="F200" s="2" t="s">
        <v>535</v>
      </c>
      <c r="I200" s="15"/>
      <c r="J200" s="15" t="s">
        <v>3441</v>
      </c>
      <c r="K200" t="s">
        <v>2789</v>
      </c>
      <c r="L200" s="11" t="s">
        <v>3442</v>
      </c>
      <c r="O200"/>
    </row>
    <row r="201" spans="1:15">
      <c r="A201" s="2">
        <v>199</v>
      </c>
      <c r="B201" s="2" t="str">
        <f t="shared" si="3"/>
        <v>C7</v>
      </c>
      <c r="D201" s="15" t="s">
        <v>1448</v>
      </c>
      <c r="E201" s="15" t="s">
        <v>3443</v>
      </c>
      <c r="F201" s="2" t="s">
        <v>477</v>
      </c>
      <c r="I201" s="15"/>
      <c r="J201" s="15" t="s">
        <v>3380</v>
      </c>
      <c r="K201" t="s">
        <v>2794</v>
      </c>
      <c r="L201" s="11" t="s">
        <v>3444</v>
      </c>
      <c r="O201"/>
    </row>
    <row r="202" spans="1:15">
      <c r="A202" s="2">
        <v>200</v>
      </c>
      <c r="B202" s="2" t="str">
        <f t="shared" si="3"/>
        <v>C8</v>
      </c>
      <c r="D202" s="15" t="s">
        <v>3445</v>
      </c>
      <c r="E202" s="15" t="s">
        <v>3446</v>
      </c>
      <c r="F202" s="2" t="s">
        <v>471</v>
      </c>
      <c r="I202" s="15"/>
      <c r="J202" s="15" t="s">
        <v>3445</v>
      </c>
      <c r="K202" t="s">
        <v>2801</v>
      </c>
      <c r="L202" s="11" t="s">
        <v>3359</v>
      </c>
      <c r="O202"/>
    </row>
    <row r="203" spans="1:15">
      <c r="A203" s="2">
        <v>201</v>
      </c>
      <c r="B203" s="2" t="str">
        <f t="shared" si="3"/>
        <v>C9</v>
      </c>
      <c r="D203" s="15" t="s">
        <v>3447</v>
      </c>
      <c r="E203" s="15" t="s">
        <v>3448</v>
      </c>
      <c r="F203" s="2" t="s">
        <v>406</v>
      </c>
      <c r="I203" s="15"/>
      <c r="J203" s="15" t="s">
        <v>376</v>
      </c>
      <c r="K203" t="s">
        <v>3449</v>
      </c>
      <c r="L203" s="11" t="s">
        <v>3450</v>
      </c>
      <c r="O203" s="3"/>
    </row>
    <row r="204" spans="1:15">
      <c r="A204" s="2">
        <v>202</v>
      </c>
      <c r="B204" s="2" t="str">
        <f t="shared" si="3"/>
        <v>CA</v>
      </c>
      <c r="D204" s="15" t="s">
        <v>3451</v>
      </c>
      <c r="E204" s="15" t="s">
        <v>3452</v>
      </c>
      <c r="F204" s="2" t="s">
        <v>3453</v>
      </c>
      <c r="I204" s="15"/>
      <c r="J204" s="15" t="s">
        <v>3454</v>
      </c>
      <c r="K204" t="s">
        <v>3455</v>
      </c>
      <c r="L204" s="21" t="s">
        <v>3456</v>
      </c>
      <c r="O204"/>
    </row>
    <row r="205" spans="1:15">
      <c r="A205" s="2">
        <v>203</v>
      </c>
      <c r="B205" s="2" t="str">
        <f t="shared" si="3"/>
        <v>CB</v>
      </c>
      <c r="D205" s="7" t="s">
        <v>3457</v>
      </c>
      <c r="E205" s="7" t="s">
        <v>3458</v>
      </c>
      <c r="F205" s="2" t="s">
        <v>464</v>
      </c>
      <c r="I205" s="7"/>
      <c r="J205" s="7" t="s">
        <v>3459</v>
      </c>
      <c r="K205" t="s">
        <v>3460</v>
      </c>
      <c r="L205" s="21" t="s">
        <v>3461</v>
      </c>
      <c r="O205"/>
    </row>
    <row r="206" spans="1:15">
      <c r="A206" s="2">
        <v>204</v>
      </c>
      <c r="B206" s="2" t="str">
        <f t="shared" si="3"/>
        <v>CC</v>
      </c>
      <c r="D206" s="7" t="s">
        <v>373</v>
      </c>
      <c r="E206" s="7" t="s">
        <v>3462</v>
      </c>
      <c r="F206" s="2" t="s">
        <v>523</v>
      </c>
      <c r="I206" s="7"/>
      <c r="J206" s="7" t="s">
        <v>3463</v>
      </c>
      <c r="K206" t="s">
        <v>3464</v>
      </c>
      <c r="L206" s="21" t="s">
        <v>3465</v>
      </c>
      <c r="O206"/>
    </row>
    <row r="207" spans="1:15">
      <c r="A207" s="2">
        <v>205</v>
      </c>
      <c r="B207" s="2" t="str">
        <f t="shared" si="3"/>
        <v>CD</v>
      </c>
      <c r="D207" t="s">
        <v>3466</v>
      </c>
      <c r="E207" s="3" t="s">
        <v>3467</v>
      </c>
      <c r="F207" s="2" t="s">
        <v>275</v>
      </c>
      <c r="J207" t="s">
        <v>3468</v>
      </c>
      <c r="K207" t="s">
        <v>3469</v>
      </c>
      <c r="L207" s="21" t="s">
        <v>3470</v>
      </c>
      <c r="O207"/>
    </row>
    <row r="208" spans="1:15">
      <c r="A208" s="2">
        <v>206</v>
      </c>
      <c r="B208" s="2" t="str">
        <f t="shared" si="3"/>
        <v>CE</v>
      </c>
      <c r="D208" s="3" t="s">
        <v>3471</v>
      </c>
      <c r="E208" s="3" t="s">
        <v>3471</v>
      </c>
      <c r="F208" s="2" t="s">
        <v>243</v>
      </c>
      <c r="J208" s="3" t="s">
        <v>3472</v>
      </c>
      <c r="K208" t="s">
        <v>2781</v>
      </c>
      <c r="L208" s="21" t="s">
        <v>3473</v>
      </c>
      <c r="O208"/>
    </row>
    <row r="209" spans="1:15">
      <c r="A209" s="2">
        <v>207</v>
      </c>
      <c r="B209" s="2" t="str">
        <f t="shared" si="3"/>
        <v>CF</v>
      </c>
      <c r="D209" s="3" t="s">
        <v>3474</v>
      </c>
      <c r="E209" s="3" t="s">
        <v>3475</v>
      </c>
      <c r="F209" s="2" t="s">
        <v>504</v>
      </c>
      <c r="J209" s="3" t="s">
        <v>2432</v>
      </c>
      <c r="K209" t="s">
        <v>3476</v>
      </c>
      <c r="L209" s="21" t="s">
        <v>3477</v>
      </c>
      <c r="O209"/>
    </row>
    <row r="210" spans="1:15">
      <c r="A210" s="2">
        <v>208</v>
      </c>
      <c r="B210" s="2" t="str">
        <f t="shared" si="3"/>
        <v>D0</v>
      </c>
      <c r="D210" s="3" t="s">
        <v>3478</v>
      </c>
      <c r="E210" s="3" t="s">
        <v>3479</v>
      </c>
      <c r="F210" s="2" t="s">
        <v>315</v>
      </c>
      <c r="J210" s="3" t="s">
        <v>3480</v>
      </c>
      <c r="K210" t="s">
        <v>3481</v>
      </c>
      <c r="L210" s="21" t="s">
        <v>3070</v>
      </c>
      <c r="O210"/>
    </row>
    <row r="211" spans="1:15">
      <c r="A211" s="2">
        <v>209</v>
      </c>
      <c r="B211" s="2" t="str">
        <f t="shared" si="3"/>
        <v>D1</v>
      </c>
      <c r="D211" s="3" t="s">
        <v>3482</v>
      </c>
      <c r="E211" s="3" t="s">
        <v>3483</v>
      </c>
      <c r="F211" s="2" t="s">
        <v>385</v>
      </c>
      <c r="J211" s="3" t="s">
        <v>3484</v>
      </c>
      <c r="K211" t="s">
        <v>3485</v>
      </c>
      <c r="L211" s="21" t="s">
        <v>3486</v>
      </c>
      <c r="O211"/>
    </row>
    <row r="212" spans="1:12">
      <c r="A212" s="2">
        <v>210</v>
      </c>
      <c r="B212" s="2" t="str">
        <f t="shared" si="3"/>
        <v>D2</v>
      </c>
      <c r="D212" s="7" t="s">
        <v>3487</v>
      </c>
      <c r="E212" s="7" t="s">
        <v>3488</v>
      </c>
      <c r="F212" s="15" t="s">
        <v>376</v>
      </c>
      <c r="I212" s="7"/>
      <c r="J212" s="7" t="s">
        <v>3489</v>
      </c>
      <c r="K212" t="s">
        <v>3490</v>
      </c>
      <c r="L212" s="21" t="s">
        <v>3491</v>
      </c>
    </row>
    <row r="213" spans="1:12">
      <c r="A213" s="2">
        <v>211</v>
      </c>
      <c r="B213" s="2" t="str">
        <f t="shared" si="3"/>
        <v>D3</v>
      </c>
      <c r="D213" s="7" t="s">
        <v>2016</v>
      </c>
      <c r="E213" s="7" t="s">
        <v>3492</v>
      </c>
      <c r="F213" s="15" t="s">
        <v>425</v>
      </c>
      <c r="I213" s="7"/>
      <c r="J213" s="7" t="s">
        <v>3493</v>
      </c>
      <c r="K213" t="s">
        <v>2743</v>
      </c>
      <c r="L213" s="21" t="s">
        <v>3494</v>
      </c>
    </row>
    <row r="214" spans="1:12">
      <c r="A214" s="2">
        <v>212</v>
      </c>
      <c r="B214" s="2" t="str">
        <f t="shared" si="3"/>
        <v>D4</v>
      </c>
      <c r="D214" s="7" t="s">
        <v>3495</v>
      </c>
      <c r="E214" s="7" t="s">
        <v>3496</v>
      </c>
      <c r="F214" s="15" t="s">
        <v>416</v>
      </c>
      <c r="I214" s="7"/>
      <c r="J214" s="7" t="s">
        <v>3497</v>
      </c>
      <c r="K214" t="s">
        <v>2747</v>
      </c>
      <c r="L214" s="21" t="s">
        <v>3498</v>
      </c>
    </row>
    <row r="215" spans="1:12">
      <c r="A215" s="2">
        <v>213</v>
      </c>
      <c r="B215" s="2" t="str">
        <f t="shared" si="3"/>
        <v>D5</v>
      </c>
      <c r="D215" s="7" t="s">
        <v>3499</v>
      </c>
      <c r="E215" s="7" t="s">
        <v>3500</v>
      </c>
      <c r="F215" s="15" t="s">
        <v>480</v>
      </c>
      <c r="I215" s="7"/>
      <c r="J215" s="7" t="s">
        <v>246</v>
      </c>
      <c r="K215" t="s">
        <v>3501</v>
      </c>
      <c r="L215" s="21" t="s">
        <v>3502</v>
      </c>
    </row>
    <row r="216" spans="1:12">
      <c r="A216" s="2">
        <v>214</v>
      </c>
      <c r="B216" s="2" t="str">
        <f t="shared" si="3"/>
        <v>D6</v>
      </c>
      <c r="D216" s="7" t="s">
        <v>3503</v>
      </c>
      <c r="E216" s="7" t="s">
        <v>3504</v>
      </c>
      <c r="F216" s="15" t="s">
        <v>486</v>
      </c>
      <c r="I216" s="7"/>
      <c r="J216" t="s">
        <v>3505</v>
      </c>
      <c r="K216" t="s">
        <v>3506</v>
      </c>
      <c r="L216" s="21" t="s">
        <v>3507</v>
      </c>
    </row>
    <row r="217" spans="1:12">
      <c r="A217" s="2">
        <v>215</v>
      </c>
      <c r="B217" s="2" t="str">
        <f t="shared" si="3"/>
        <v>D7</v>
      </c>
      <c r="D217" s="7" t="s">
        <v>3508</v>
      </c>
      <c r="E217" s="7" t="s">
        <v>3509</v>
      </c>
      <c r="F217" s="15" t="s">
        <v>262</v>
      </c>
      <c r="I217" s="7"/>
      <c r="J217" s="7" t="s">
        <v>3510</v>
      </c>
      <c r="K217" s="7" t="s">
        <v>3511</v>
      </c>
      <c r="L217" s="21" t="s">
        <v>3030</v>
      </c>
    </row>
    <row r="218" spans="1:12">
      <c r="A218" s="2">
        <v>216</v>
      </c>
      <c r="B218" s="2" t="str">
        <f t="shared" si="3"/>
        <v>D8</v>
      </c>
      <c r="D218" s="7" t="s">
        <v>3512</v>
      </c>
      <c r="E218" s="7" t="s">
        <v>3513</v>
      </c>
      <c r="F218" t="s">
        <v>3514</v>
      </c>
      <c r="I218" s="7"/>
      <c r="J218" s="7" t="s">
        <v>3515</v>
      </c>
      <c r="K218" s="7" t="s">
        <v>3438</v>
      </c>
      <c r="L218" s="21" t="s">
        <v>3516</v>
      </c>
    </row>
    <row r="219" spans="1:12">
      <c r="A219" s="2">
        <v>217</v>
      </c>
      <c r="B219" s="2" t="str">
        <f t="shared" si="3"/>
        <v>D9</v>
      </c>
      <c r="D219" s="7" t="s">
        <v>3517</v>
      </c>
      <c r="E219" s="7" t="s">
        <v>1487</v>
      </c>
      <c r="F219" t="s">
        <v>3518</v>
      </c>
      <c r="I219" s="7"/>
      <c r="J219" s="7" t="s">
        <v>343</v>
      </c>
      <c r="K219" t="s">
        <v>3519</v>
      </c>
      <c r="L219" s="21" t="s">
        <v>3520</v>
      </c>
    </row>
    <row r="220" spans="1:12">
      <c r="A220" s="2">
        <v>218</v>
      </c>
      <c r="B220" s="2" t="str">
        <f t="shared" si="3"/>
        <v>DA</v>
      </c>
      <c r="D220" s="7" t="s">
        <v>1424</v>
      </c>
      <c r="E220" s="7" t="s">
        <v>3521</v>
      </c>
      <c r="F220" s="15" t="s">
        <v>439</v>
      </c>
      <c r="I220" s="7"/>
      <c r="J220" s="7" t="s">
        <v>3522</v>
      </c>
      <c r="K220" s="7" t="s">
        <v>468</v>
      </c>
      <c r="L220" s="21" t="s">
        <v>3523</v>
      </c>
    </row>
    <row r="221" spans="1:12">
      <c r="A221" s="2">
        <v>219</v>
      </c>
      <c r="B221" s="2" t="str">
        <f t="shared" si="3"/>
        <v>DB</v>
      </c>
      <c r="D221" s="7" t="s">
        <v>480</v>
      </c>
      <c r="E221" s="7" t="s">
        <v>3524</v>
      </c>
      <c r="F221" s="15" t="s">
        <v>445</v>
      </c>
      <c r="I221" s="7"/>
      <c r="J221" s="7" t="s">
        <v>3525</v>
      </c>
      <c r="K221" t="s">
        <v>3526</v>
      </c>
      <c r="L221" s="21" t="s">
        <v>3527</v>
      </c>
    </row>
    <row r="222" spans="1:12">
      <c r="A222" s="2">
        <v>220</v>
      </c>
      <c r="B222" s="2" t="str">
        <f t="shared" si="3"/>
        <v>DC</v>
      </c>
      <c r="D222" s="7" t="s">
        <v>315</v>
      </c>
      <c r="E222" s="7" t="s">
        <v>315</v>
      </c>
      <c r="F222" s="15" t="s">
        <v>322</v>
      </c>
      <c r="I222" s="7"/>
      <c r="J222" s="7" t="s">
        <v>315</v>
      </c>
      <c r="K222" s="7" t="s">
        <v>3374</v>
      </c>
      <c r="L222" s="21" t="s">
        <v>3528</v>
      </c>
    </row>
    <row r="223" spans="1:12">
      <c r="A223" s="2">
        <v>221</v>
      </c>
      <c r="B223" s="2" t="str">
        <f t="shared" si="3"/>
        <v>DD</v>
      </c>
      <c r="D223" s="7" t="s">
        <v>3529</v>
      </c>
      <c r="E223" s="7" t="s">
        <v>3530</v>
      </c>
      <c r="F223" s="15" t="s">
        <v>442</v>
      </c>
      <c r="I223" s="7"/>
      <c r="J223" s="7" t="s">
        <v>3531</v>
      </c>
      <c r="K223" t="s">
        <v>3532</v>
      </c>
      <c r="L223" s="21" t="s">
        <v>3533</v>
      </c>
    </row>
    <row r="224" spans="1:12">
      <c r="A224" s="2">
        <v>222</v>
      </c>
      <c r="B224" s="2" t="str">
        <f t="shared" si="3"/>
        <v>DE</v>
      </c>
      <c r="D224" s="7" t="s">
        <v>3534</v>
      </c>
      <c r="E224" s="7" t="s">
        <v>3535</v>
      </c>
      <c r="F224" s="15" t="s">
        <v>541</v>
      </c>
      <c r="I224" s="7"/>
      <c r="J224" s="7" t="s">
        <v>3536</v>
      </c>
      <c r="K224" t="s">
        <v>3537</v>
      </c>
      <c r="L224" s="21" t="s">
        <v>3538</v>
      </c>
    </row>
    <row r="225" spans="1:12">
      <c r="A225" s="2">
        <v>223</v>
      </c>
      <c r="B225" s="2" t="str">
        <f t="shared" si="3"/>
        <v>DF</v>
      </c>
      <c r="D225" s="7" t="s">
        <v>3442</v>
      </c>
      <c r="E225" s="7" t="s">
        <v>3442</v>
      </c>
      <c r="F225" s="15" t="s">
        <v>419</v>
      </c>
      <c r="I225" s="7"/>
      <c r="J225" s="7" t="s">
        <v>3425</v>
      </c>
      <c r="K225" t="s">
        <v>2639</v>
      </c>
      <c r="L225" s="21" t="s">
        <v>3539</v>
      </c>
    </row>
    <row r="226" spans="1:14">
      <c r="A226" s="2">
        <v>224</v>
      </c>
      <c r="B226" s="2" t="str">
        <f t="shared" si="3"/>
        <v>E0</v>
      </c>
      <c r="D226" s="7" t="s">
        <v>3540</v>
      </c>
      <c r="E226" s="7" t="s">
        <v>3541</v>
      </c>
      <c r="F226" s="15" t="s">
        <v>3542</v>
      </c>
      <c r="I226" s="7" t="s">
        <v>3543</v>
      </c>
      <c r="J226" s="7" t="s">
        <v>3544</v>
      </c>
      <c r="K226" t="s">
        <v>2634</v>
      </c>
      <c r="L226" s="21" t="s">
        <v>3545</v>
      </c>
      <c r="N226" s="2" t="s">
        <v>3546</v>
      </c>
    </row>
    <row r="227" spans="1:12">
      <c r="A227" s="2">
        <v>225</v>
      </c>
      <c r="B227" s="2" t="str">
        <f t="shared" si="3"/>
        <v>E1</v>
      </c>
      <c r="D227" s="7" t="s">
        <v>3547</v>
      </c>
      <c r="E227" s="7" t="s">
        <v>3548</v>
      </c>
      <c r="F227" s="15" t="s">
        <v>3549</v>
      </c>
      <c r="I227" s="7"/>
      <c r="J227" s="7" t="s">
        <v>3550</v>
      </c>
      <c r="K227" s="7" t="s">
        <v>3551</v>
      </c>
      <c r="L227" s="21" t="s">
        <v>3552</v>
      </c>
    </row>
    <row r="228" spans="1:12">
      <c r="A228" s="2">
        <v>226</v>
      </c>
      <c r="B228" s="2" t="str">
        <f t="shared" si="3"/>
        <v>E2</v>
      </c>
      <c r="D228" s="7" t="s">
        <v>3553</v>
      </c>
      <c r="E228" s="7" t="s">
        <v>3554</v>
      </c>
      <c r="F228" t="s">
        <v>422</v>
      </c>
      <c r="I228" s="7"/>
      <c r="J228" t="s">
        <v>3555</v>
      </c>
      <c r="K228" t="s">
        <v>3556</v>
      </c>
      <c r="L228" s="21" t="s">
        <v>3557</v>
      </c>
    </row>
    <row r="229" ht="17.1" customHeight="1" spans="1:12">
      <c r="A229" s="2">
        <v>227</v>
      </c>
      <c r="B229" s="2" t="str">
        <f t="shared" si="3"/>
        <v>E3</v>
      </c>
      <c r="D229" s="16" t="s">
        <v>3558</v>
      </c>
      <c r="E229" s="16" t="s">
        <v>3559</v>
      </c>
      <c r="F229" s="15" t="s">
        <v>432</v>
      </c>
      <c r="G229" s="17"/>
      <c r="I229" s="16"/>
      <c r="J229" s="16" t="s">
        <v>1620</v>
      </c>
      <c r="K229" s="16" t="s">
        <v>3560</v>
      </c>
      <c r="L229" s="21" t="s">
        <v>3561</v>
      </c>
    </row>
    <row r="230" spans="1:12">
      <c r="A230" s="2">
        <v>228</v>
      </c>
      <c r="B230" s="2" t="str">
        <f t="shared" si="3"/>
        <v>E4</v>
      </c>
      <c r="D230" s="7" t="s">
        <v>3302</v>
      </c>
      <c r="E230" s="7" t="s">
        <v>3562</v>
      </c>
      <c r="F230" s="15" t="s">
        <v>3563</v>
      </c>
      <c r="I230" s="7"/>
      <c r="J230" s="7" t="s">
        <v>3564</v>
      </c>
      <c r="K230" s="7" t="s">
        <v>3565</v>
      </c>
      <c r="L230" s="21" t="s">
        <v>3566</v>
      </c>
    </row>
    <row r="231" spans="1:12">
      <c r="A231" s="2">
        <v>229</v>
      </c>
      <c r="B231" s="2" t="str">
        <f t="shared" si="3"/>
        <v>E5</v>
      </c>
      <c r="D231" s="7" t="s">
        <v>3567</v>
      </c>
      <c r="E231" s="7" t="s">
        <v>373</v>
      </c>
      <c r="F231" s="2" t="s">
        <v>3568</v>
      </c>
      <c r="I231" s="7"/>
      <c r="J231" s="7" t="s">
        <v>3569</v>
      </c>
      <c r="K231" s="7" t="s">
        <v>3570</v>
      </c>
      <c r="L231" s="21" t="s">
        <v>3571</v>
      </c>
    </row>
    <row r="232" spans="1:12">
      <c r="A232" s="2">
        <v>230</v>
      </c>
      <c r="B232" s="2" t="str">
        <f t="shared" si="3"/>
        <v>E6</v>
      </c>
      <c r="D232" s="3" t="s">
        <v>376</v>
      </c>
      <c r="E232" s="3" t="s">
        <v>376</v>
      </c>
      <c r="F232" t="s">
        <v>3572</v>
      </c>
      <c r="J232" s="3" t="s">
        <v>376</v>
      </c>
      <c r="K232" s="3" t="s">
        <v>3573</v>
      </c>
      <c r="L232" s="21" t="s">
        <v>2941</v>
      </c>
    </row>
    <row r="233" spans="1:12">
      <c r="A233" s="2">
        <v>231</v>
      </c>
      <c r="B233" s="2" t="str">
        <f t="shared" si="3"/>
        <v>E7</v>
      </c>
      <c r="D233" s="3" t="s">
        <v>3574</v>
      </c>
      <c r="E233" s="2" t="s">
        <v>1475</v>
      </c>
      <c r="F233" s="2" t="s">
        <v>3575</v>
      </c>
      <c r="I233" s="2"/>
      <c r="J233" s="3" t="s">
        <v>3576</v>
      </c>
      <c r="K233" s="3" t="s">
        <v>3577</v>
      </c>
      <c r="L233" s="21" t="s">
        <v>3578</v>
      </c>
    </row>
    <row r="234" spans="1:12">
      <c r="A234" s="2">
        <v>232</v>
      </c>
      <c r="B234" s="2" t="str">
        <f t="shared" si="3"/>
        <v>E8</v>
      </c>
      <c r="D234" s="3" t="s">
        <v>3579</v>
      </c>
      <c r="E234" s="3" t="s">
        <v>3580</v>
      </c>
      <c r="F234" s="2" t="s">
        <v>3581</v>
      </c>
      <c r="J234" s="3" t="s">
        <v>3582</v>
      </c>
      <c r="K234" s="3" t="s">
        <v>3154</v>
      </c>
      <c r="L234" s="21" t="s">
        <v>3583</v>
      </c>
    </row>
    <row r="235" spans="1:12">
      <c r="A235" s="2">
        <v>233</v>
      </c>
      <c r="B235" s="2" t="str">
        <f t="shared" si="3"/>
        <v>E9</v>
      </c>
      <c r="D235" s="3" t="s">
        <v>3584</v>
      </c>
      <c r="E235" s="3" t="s">
        <v>3585</v>
      </c>
      <c r="F235" t="s">
        <v>3586</v>
      </c>
      <c r="J235" s="3" t="s">
        <v>3587</v>
      </c>
      <c r="K235" s="3" t="s">
        <v>3588</v>
      </c>
      <c r="L235" s="21" t="s">
        <v>3589</v>
      </c>
    </row>
    <row r="236" spans="1:12">
      <c r="A236" s="2">
        <v>234</v>
      </c>
      <c r="B236" s="2" t="str">
        <f t="shared" si="3"/>
        <v>EA</v>
      </c>
      <c r="D236" s="3" t="s">
        <v>3590</v>
      </c>
      <c r="E236" s="3" t="s">
        <v>3590</v>
      </c>
      <c r="F236" s="2" t="s">
        <v>3591</v>
      </c>
      <c r="J236" s="3" t="s">
        <v>3590</v>
      </c>
      <c r="K236" s="3" t="s">
        <v>3590</v>
      </c>
      <c r="L236" s="3" t="s">
        <v>3590</v>
      </c>
    </row>
    <row r="237" spans="1:12">
      <c r="A237" s="2">
        <v>235</v>
      </c>
      <c r="B237" s="2" t="str">
        <f t="shared" si="3"/>
        <v>EB</v>
      </c>
      <c r="D237" s="3" t="s">
        <v>3592</v>
      </c>
      <c r="E237" s="3" t="s">
        <v>3593</v>
      </c>
      <c r="F237" s="2" t="s">
        <v>3594</v>
      </c>
      <c r="I237" s="3" t="s">
        <v>3595</v>
      </c>
      <c r="J237" s="3" t="s">
        <v>3596</v>
      </c>
      <c r="K237" s="3" t="s">
        <v>3597</v>
      </c>
      <c r="L237" s="21" t="s">
        <v>3598</v>
      </c>
    </row>
    <row r="238" spans="1:14">
      <c r="A238" s="2">
        <v>236</v>
      </c>
      <c r="B238" s="2" t="str">
        <f t="shared" si="3"/>
        <v>EC</v>
      </c>
      <c r="D238" s="3" t="s">
        <v>3599</v>
      </c>
      <c r="E238" s="3" t="s">
        <v>3600</v>
      </c>
      <c r="F238" s="2" t="s">
        <v>3601</v>
      </c>
      <c r="I238" s="3" t="s">
        <v>190</v>
      </c>
      <c r="J238" s="3" t="s">
        <v>3602</v>
      </c>
      <c r="K238" s="3" t="s">
        <v>3505</v>
      </c>
      <c r="L238" s="21" t="s">
        <v>3603</v>
      </c>
      <c r="N238"/>
    </row>
    <row r="239" spans="1:14">
      <c r="A239" s="2">
        <v>237</v>
      </c>
      <c r="B239" s="2" t="str">
        <f t="shared" si="3"/>
        <v>ED</v>
      </c>
      <c r="D239" s="3" t="s">
        <v>3604</v>
      </c>
      <c r="E239" s="3" t="s">
        <v>3596</v>
      </c>
      <c r="F239" s="2" t="s">
        <v>563</v>
      </c>
      <c r="I239" s="3" t="s">
        <v>3605</v>
      </c>
      <c r="J239" s="3" t="s">
        <v>3606</v>
      </c>
      <c r="L239" s="21" t="s">
        <v>3607</v>
      </c>
      <c r="N239"/>
    </row>
    <row r="240" spans="1:14">
      <c r="A240" s="2">
        <v>238</v>
      </c>
      <c r="B240" s="2" t="str">
        <f t="shared" si="3"/>
        <v>EE</v>
      </c>
      <c r="D240" s="3" t="s">
        <v>3608</v>
      </c>
      <c r="E240" s="3" t="s">
        <v>3609</v>
      </c>
      <c r="F240" s="2" t="s">
        <v>532</v>
      </c>
      <c r="I240" s="3" t="s">
        <v>3610</v>
      </c>
      <c r="J240" s="3" t="s">
        <v>3611</v>
      </c>
      <c r="L240" s="21" t="s">
        <v>3612</v>
      </c>
      <c r="N240"/>
    </row>
    <row r="241" spans="1:14">
      <c r="A241" s="2">
        <v>239</v>
      </c>
      <c r="B241" s="2" t="str">
        <f t="shared" si="3"/>
        <v>EF</v>
      </c>
      <c r="D241" s="16" t="s">
        <v>3613</v>
      </c>
      <c r="E241" s="16" t="s">
        <v>3614</v>
      </c>
      <c r="F241" s="2" t="s">
        <v>3615</v>
      </c>
      <c r="G241" s="18"/>
      <c r="I241" s="16" t="s">
        <v>173</v>
      </c>
      <c r="J241" s="16" t="s">
        <v>3616</v>
      </c>
      <c r="L241" s="21" t="s">
        <v>3617</v>
      </c>
      <c r="N241"/>
    </row>
    <row r="242" spans="1:14">
      <c r="A242" s="2">
        <v>240</v>
      </c>
      <c r="B242" s="2" t="str">
        <f t="shared" si="3"/>
        <v>F0</v>
      </c>
      <c r="D242" s="19" t="s">
        <v>3618</v>
      </c>
      <c r="E242" s="19" t="s">
        <v>3619</v>
      </c>
      <c r="F242" s="2" t="s">
        <v>3620</v>
      </c>
      <c r="G242" s="20"/>
      <c r="I242" s="19" t="s">
        <v>3621</v>
      </c>
      <c r="J242" s="19" t="s">
        <v>3622</v>
      </c>
      <c r="L242" s="21" t="s">
        <v>1169</v>
      </c>
      <c r="N242"/>
    </row>
    <row r="243" spans="1:14">
      <c r="A243" s="2">
        <v>241</v>
      </c>
      <c r="B243" s="2" t="str">
        <f t="shared" si="3"/>
        <v>F1</v>
      </c>
      <c r="D243" s="7" t="s">
        <v>3623</v>
      </c>
      <c r="E243" s="7" t="s">
        <v>3624</v>
      </c>
      <c r="F243" s="2" t="s">
        <v>554</v>
      </c>
      <c r="G243" s="15"/>
      <c r="I243" s="7" t="s">
        <v>170</v>
      </c>
      <c r="J243" s="7" t="s">
        <v>3625</v>
      </c>
      <c r="L243" s="21" t="s">
        <v>3626</v>
      </c>
      <c r="N243"/>
    </row>
    <row r="244" spans="1:14">
      <c r="A244" s="2" t="s">
        <v>3627</v>
      </c>
      <c r="B244" s="2" t="str">
        <f t="shared" si="3"/>
        <v>F2</v>
      </c>
      <c r="D244" s="3" t="s">
        <v>3628</v>
      </c>
      <c r="E244" s="3" t="s">
        <v>3629</v>
      </c>
      <c r="F244" s="2" t="s">
        <v>3630</v>
      </c>
      <c r="I244" s="3" t="s">
        <v>3631</v>
      </c>
      <c r="J244" s="3" t="s">
        <v>3632</v>
      </c>
      <c r="L244" s="21" t="s">
        <v>3633</v>
      </c>
      <c r="N244"/>
    </row>
    <row r="245" spans="1:14">
      <c r="A245" s="2">
        <v>243</v>
      </c>
      <c r="B245" s="2" t="str">
        <f t="shared" si="3"/>
        <v>F3</v>
      </c>
      <c r="D245" s="3" t="s">
        <v>1397</v>
      </c>
      <c r="E245" s="3" t="s">
        <v>3634</v>
      </c>
      <c r="F245" s="2" t="s">
        <v>3635</v>
      </c>
      <c r="I245" s="3" t="s">
        <v>3636</v>
      </c>
      <c r="J245" s="3" t="s">
        <v>3637</v>
      </c>
      <c r="L245" s="21" t="s">
        <v>3638</v>
      </c>
      <c r="N245"/>
    </row>
    <row r="246" spans="1:14">
      <c r="A246" s="2">
        <v>244</v>
      </c>
      <c r="B246" s="2" t="str">
        <f t="shared" si="3"/>
        <v>F4</v>
      </c>
      <c r="D246" s="3" t="s">
        <v>3639</v>
      </c>
      <c r="E246" s="3" t="s">
        <v>3640</v>
      </c>
      <c r="F246" s="2" t="s">
        <v>3641</v>
      </c>
      <c r="I246" s="3" t="s">
        <v>3413</v>
      </c>
      <c r="J246" s="3" t="s">
        <v>3642</v>
      </c>
      <c r="L246" s="21" t="s">
        <v>3643</v>
      </c>
      <c r="N246"/>
    </row>
    <row r="247" spans="1:12">
      <c r="A247" s="2">
        <v>245</v>
      </c>
      <c r="B247" s="2" t="str">
        <f t="shared" si="3"/>
        <v>F5</v>
      </c>
      <c r="D247" s="3" t="s">
        <v>3644</v>
      </c>
      <c r="E247" s="3" t="s">
        <v>3645</v>
      </c>
      <c r="F247" s="2" t="s">
        <v>3646</v>
      </c>
      <c r="I247" s="3" t="s">
        <v>1100</v>
      </c>
      <c r="J247" s="3" t="s">
        <v>3647</v>
      </c>
      <c r="L247" s="21" t="s">
        <v>3648</v>
      </c>
    </row>
    <row r="248" spans="1:12">
      <c r="A248" s="2">
        <v>246</v>
      </c>
      <c r="B248" s="2" t="str">
        <f t="shared" si="3"/>
        <v>F6</v>
      </c>
      <c r="D248" s="3" t="s">
        <v>3649</v>
      </c>
      <c r="E248" s="3" t="s">
        <v>3650</v>
      </c>
      <c r="F248" s="2" t="s">
        <v>403</v>
      </c>
      <c r="I248" s="3" t="s">
        <v>1091</v>
      </c>
      <c r="J248" s="3" t="s">
        <v>3651</v>
      </c>
      <c r="K248" t="s">
        <v>2841</v>
      </c>
      <c r="L248" s="21" t="s">
        <v>3652</v>
      </c>
    </row>
    <row r="249" spans="1:12">
      <c r="A249" s="2">
        <v>247</v>
      </c>
      <c r="B249" s="2" t="str">
        <f t="shared" si="3"/>
        <v>F7</v>
      </c>
      <c r="D249" s="3" t="s">
        <v>1390</v>
      </c>
      <c r="E249" s="3" t="s">
        <v>3653</v>
      </c>
      <c r="F249" s="11" t="s">
        <v>3654</v>
      </c>
      <c r="I249" s="3" t="s">
        <v>1106</v>
      </c>
      <c r="J249" s="3" t="s">
        <v>3655</v>
      </c>
      <c r="K249" t="s">
        <v>2812</v>
      </c>
      <c r="L249" s="21" t="s">
        <v>3060</v>
      </c>
    </row>
    <row r="250" spans="1:12">
      <c r="A250" s="2">
        <v>248</v>
      </c>
      <c r="B250" s="2" t="str">
        <f t="shared" si="3"/>
        <v>F8</v>
      </c>
      <c r="D250" s="3" t="s">
        <v>3656</v>
      </c>
      <c r="E250" s="3" t="s">
        <v>3657</v>
      </c>
      <c r="F250" t="s">
        <v>3658</v>
      </c>
      <c r="I250" s="3" t="s">
        <v>1103</v>
      </c>
      <c r="J250" s="3" t="s">
        <v>3659</v>
      </c>
      <c r="K250" t="s">
        <v>2791</v>
      </c>
      <c r="L250" s="21" t="s">
        <v>3032</v>
      </c>
    </row>
    <row r="251" spans="1:12">
      <c r="A251" s="2">
        <v>249</v>
      </c>
      <c r="B251" s="2" t="str">
        <f t="shared" si="3"/>
        <v>F9</v>
      </c>
      <c r="D251" s="3" t="s">
        <v>3660</v>
      </c>
      <c r="E251" s="3" t="s">
        <v>3661</v>
      </c>
      <c r="F251" t="s">
        <v>3662</v>
      </c>
      <c r="I251" s="3" t="s">
        <v>1088</v>
      </c>
      <c r="J251" s="3" t="s">
        <v>3663</v>
      </c>
      <c r="K251" t="s">
        <v>3664</v>
      </c>
      <c r="L251" s="21" t="s">
        <v>3005</v>
      </c>
    </row>
    <row r="252" spans="1:12">
      <c r="A252" s="2">
        <v>250</v>
      </c>
      <c r="B252" s="2" t="str">
        <f t="shared" si="3"/>
        <v>FA</v>
      </c>
      <c r="D252" s="3" t="s">
        <v>468</v>
      </c>
      <c r="E252" s="3" t="s">
        <v>3433</v>
      </c>
      <c r="F252" s="2" t="s">
        <v>3665</v>
      </c>
      <c r="I252" t="s">
        <v>1097</v>
      </c>
      <c r="J252" s="3" t="s">
        <v>3666</v>
      </c>
      <c r="K252" t="s">
        <v>2731</v>
      </c>
      <c r="L252" s="21" t="s">
        <v>2978</v>
      </c>
    </row>
    <row r="253" spans="1:12">
      <c r="A253" s="2">
        <v>251</v>
      </c>
      <c r="B253" s="2" t="str">
        <f t="shared" si="3"/>
        <v>FB</v>
      </c>
      <c r="D253" s="3" t="s">
        <v>3667</v>
      </c>
      <c r="E253" s="3" t="s">
        <v>3668</v>
      </c>
      <c r="F253" s="2" t="s">
        <v>552</v>
      </c>
      <c r="I253" s="3" t="s">
        <v>1085</v>
      </c>
      <c r="J253" s="3" t="s">
        <v>3669</v>
      </c>
      <c r="K253" t="s">
        <v>2708</v>
      </c>
      <c r="L253" s="21" t="s">
        <v>2948</v>
      </c>
    </row>
    <row r="254" spans="1:12">
      <c r="A254" s="2">
        <v>252</v>
      </c>
      <c r="B254" s="2" t="s">
        <v>3670</v>
      </c>
      <c r="D254" s="3" t="s">
        <v>3671</v>
      </c>
      <c r="E254" s="3" t="s">
        <v>3672</v>
      </c>
      <c r="F254" s="2" t="s">
        <v>501</v>
      </c>
      <c r="I254" s="3" t="s">
        <v>1094</v>
      </c>
      <c r="J254" s="3" t="s">
        <v>3673</v>
      </c>
      <c r="K254" t="s">
        <v>2687</v>
      </c>
      <c r="L254" s="21" t="s">
        <v>2928</v>
      </c>
    </row>
    <row r="255" spans="1:12">
      <c r="A255" s="2">
        <v>253</v>
      </c>
      <c r="B255" s="2" t="s">
        <v>1134</v>
      </c>
      <c r="D255" s="3" t="s">
        <v>3674</v>
      </c>
      <c r="E255" s="2" t="s">
        <v>3675</v>
      </c>
      <c r="F255" s="2" t="s">
        <v>3676</v>
      </c>
      <c r="I255" s="2" t="s">
        <v>3677</v>
      </c>
      <c r="J255" s="3" t="s">
        <v>3678</v>
      </c>
      <c r="K255" s="3" t="s">
        <v>3679</v>
      </c>
      <c r="L255" s="21" t="s">
        <v>2901</v>
      </c>
    </row>
    <row r="256" spans="1:12">
      <c r="A256" s="2">
        <v>254</v>
      </c>
      <c r="B256" s="2" t="s">
        <v>3680</v>
      </c>
      <c r="D256" s="3" t="s">
        <v>3438</v>
      </c>
      <c r="E256" s="3" t="s">
        <v>3438</v>
      </c>
      <c r="F256" t="s">
        <v>3505</v>
      </c>
      <c r="I256" s="3" t="s">
        <v>3681</v>
      </c>
      <c r="J256" s="3" t="s">
        <v>3682</v>
      </c>
      <c r="K256" s="3" t="s">
        <v>2636</v>
      </c>
      <c r="L256" s="21" t="s">
        <v>2871</v>
      </c>
    </row>
    <row r="257" spans="1:12">
      <c r="A257" s="2">
        <v>255</v>
      </c>
      <c r="B257" s="2" t="s">
        <v>3683</v>
      </c>
      <c r="C257" s="3"/>
      <c r="D257" s="3" t="s">
        <v>3684</v>
      </c>
      <c r="E257" t="s">
        <v>3685</v>
      </c>
      <c r="I257" t="s">
        <v>3686</v>
      </c>
      <c r="J257" s="3" t="s">
        <v>3687</v>
      </c>
      <c r="K257" s="3" t="s">
        <v>3688</v>
      </c>
      <c r="L257" s="3" t="s">
        <v>3688</v>
      </c>
    </row>
  </sheetData>
  <hyperlinks>
    <hyperlink ref="F153" r:id="rId71" display="火焰兵" tooltip="http://jump2.bdimg.com/safecheck/index?url=rN3wPs8te/pL4AOY0zAwhz3wi8AXlR5gsMEbyYdIw60ZXXreRZ24cgbKDy1pWkKK9Bf/w51mkM8iY65SX2hsh16xSq+FxHP6FdK7DP1v3oStqBaZnWN6vVdC7Gg5eFCxTqR7wNSKxAXwtZ2Osrfrc8wdB9i6IJmC/1VT2nHJFGFJSFv/NWJcoLE5c+inlMfFB6YMi4j8yEI7yxuZoiNl"/>
    <hyperlink ref="F159" r:id="rId72" display="装甲运兵车(APC)" tooltip="http://jump2.bdimg.com/safecheck/index?url=rN3wPs8te/pL4AOY0zAwhz3wi8AXlR5gsMEbyYdIw60LIbkeqzb3nB19KwlOyvpxt6XyibVFgk4fbLMgytUg5Z4Q4OO30Ri8SAtVjSx1NjJY8K44RtEayOpUMod9q7ryZRQfTzElvQNrHN8aoIvfO4hYfKVOs0tRenbDjX6TCQjM5Jz2LlYa3RVW4f4K3s3KyqvBGCnETvQwPGbuJnYG"/>
  </hyperlinks>
  <pageMargins left="0.75" right="0.75" top="1" bottom="1" header="0.511805555555556" footer="0.511805555555556"/>
  <pageSetup paperSize="9" orientation="portrait"/>
  <headerFooter/>
  <drawing r:id="rId1"/>
  <legacyDrawing r:id="rId2"/>
  <oleObjects>
    <mc:AlternateContent xmlns:mc="http://schemas.openxmlformats.org/markup-compatibility/2006">
      <mc:Choice Requires="x14">
        <oleObject shapeId="1025" progId="Photoshop.Image.13" r:id="rId3">
          <objectPr defaultSize="0" r:id="rId4">
            <anchor moveWithCells="1" sizeWithCells="1">
              <from>
                <xdr:col>3</xdr:col>
                <xdr:colOff>0</xdr:colOff>
                <xdr:row>157</xdr:row>
                <xdr:rowOff>0</xdr:rowOff>
              </from>
              <to>
                <xdr:col>3</xdr:col>
                <xdr:colOff>38100</xdr:colOff>
                <xdr:row>157</xdr:row>
                <xdr:rowOff>0</xdr:rowOff>
              </to>
            </anchor>
          </objectPr>
        </oleObject>
      </mc:Choice>
      <mc:Fallback>
        <oleObject shapeId="1025" progId="Photoshop.Image.13" r:id="rId3"/>
      </mc:Fallback>
    </mc:AlternateContent>
    <mc:AlternateContent xmlns:mc="http://schemas.openxmlformats.org/markup-compatibility/2006">
      <mc:Choice Requires="x14">
        <oleObject shapeId="1035" progId="Photoshop.Image.13" r:id="rId5">
          <objectPr defaultSize="0" r:id="rId6">
            <anchor moveWithCells="1" sizeWithCells="1">
              <from>
                <xdr:col>3</xdr:col>
                <xdr:colOff>0</xdr:colOff>
                <xdr:row>179</xdr:row>
                <xdr:rowOff>0</xdr:rowOff>
              </from>
              <to>
                <xdr:col>3</xdr:col>
                <xdr:colOff>9525</xdr:colOff>
                <xdr:row>179</xdr:row>
                <xdr:rowOff>0</xdr:rowOff>
              </to>
            </anchor>
          </objectPr>
        </oleObject>
      </mc:Choice>
      <mc:Fallback>
        <oleObject shapeId="1035" progId="Photoshop.Image.13" r:id="rId5"/>
      </mc:Fallback>
    </mc:AlternateContent>
    <mc:AlternateContent xmlns:mc="http://schemas.openxmlformats.org/markup-compatibility/2006">
      <mc:Choice Requires="x14">
        <oleObject shapeId="1036" progId="Photoshop.Image.13" r:id="rId7">
          <objectPr defaultSize="0" r:id="rId6">
            <anchor moveWithCells="1" sizeWithCells="1">
              <from>
                <xdr:col>3</xdr:col>
                <xdr:colOff>0</xdr:colOff>
                <xdr:row>179</xdr:row>
                <xdr:rowOff>0</xdr:rowOff>
              </from>
              <to>
                <xdr:col>3</xdr:col>
                <xdr:colOff>9525</xdr:colOff>
                <xdr:row>179</xdr:row>
                <xdr:rowOff>0</xdr:rowOff>
              </to>
            </anchor>
          </objectPr>
        </oleObject>
      </mc:Choice>
      <mc:Fallback>
        <oleObject shapeId="1036" progId="Photoshop.Image.13" r:id="rId7"/>
      </mc:Fallback>
    </mc:AlternateContent>
    <mc:AlternateContent xmlns:mc="http://schemas.openxmlformats.org/markup-compatibility/2006">
      <mc:Choice Requires="x14">
        <oleObject shapeId="1060" progId="Photoshop.Image.13" r:id="rId8">
          <objectPr defaultSize="0" r:id="rId9">
            <anchor moveWithCells="1" sizeWithCells="1">
              <from>
                <xdr:col>3</xdr:col>
                <xdr:colOff>0</xdr:colOff>
                <xdr:row>13</xdr:row>
                <xdr:rowOff>0</xdr:rowOff>
              </from>
              <to>
                <xdr:col>3</xdr:col>
                <xdr:colOff>9525</xdr:colOff>
                <xdr:row>13</xdr:row>
                <xdr:rowOff>0</xdr:rowOff>
              </to>
            </anchor>
          </objectPr>
        </oleObject>
      </mc:Choice>
      <mc:Fallback>
        <oleObject shapeId="1060" progId="Photoshop.Image.13" r:id="rId8"/>
      </mc:Fallback>
    </mc:AlternateContent>
    <mc:AlternateContent xmlns:mc="http://schemas.openxmlformats.org/markup-compatibility/2006">
      <mc:Choice Requires="x14">
        <oleObject shapeId="1061" progId="Photoshop.Image.19" r:id="rId10">
          <objectPr defaultSize="0" r:id="rId11">
            <anchor moveWithCells="1" sizeWithCells="1">
              <from>
                <xdr:col>5</xdr:col>
                <xdr:colOff>0</xdr:colOff>
                <xdr:row>213</xdr:row>
                <xdr:rowOff>0</xdr:rowOff>
              </from>
              <to>
                <xdr:col>5</xdr:col>
                <xdr:colOff>9525</xdr:colOff>
                <xdr:row>213</xdr:row>
                <xdr:rowOff>0</xdr:rowOff>
              </to>
            </anchor>
          </objectPr>
        </oleObject>
      </mc:Choice>
      <mc:Fallback>
        <oleObject shapeId="1061" progId="Photoshop.Image.19" r:id="rId10"/>
      </mc:Fallback>
    </mc:AlternateContent>
    <mc:AlternateContent xmlns:mc="http://schemas.openxmlformats.org/markup-compatibility/2006">
      <mc:Choice Requires="x14">
        <oleObject shapeId="1063" progId="Photoshop.Image.19" r:id="rId12">
          <objectPr defaultSize="0" r:id="rId13">
            <anchor moveWithCells="1" sizeWithCells="1">
              <from>
                <xdr:col>5</xdr:col>
                <xdr:colOff>0</xdr:colOff>
                <xdr:row>224</xdr:row>
                <xdr:rowOff>0</xdr:rowOff>
              </from>
              <to>
                <xdr:col>5</xdr:col>
                <xdr:colOff>9525</xdr:colOff>
                <xdr:row>224</xdr:row>
                <xdr:rowOff>0</xdr:rowOff>
              </to>
            </anchor>
          </objectPr>
        </oleObject>
      </mc:Choice>
      <mc:Fallback>
        <oleObject shapeId="1063" progId="Photoshop.Image.19" r:id="rId12"/>
      </mc:Fallback>
    </mc:AlternateContent>
    <mc:AlternateContent xmlns:mc="http://schemas.openxmlformats.org/markup-compatibility/2006">
      <mc:Choice Requires="x14">
        <oleObject shapeId="1065" progId="Photoshop.Image.19" r:id="rId14">
          <objectPr defaultSize="0" r:id="rId15">
            <anchor moveWithCells="1" sizeWithCells="1">
              <from>
                <xdr:col>5</xdr:col>
                <xdr:colOff>0</xdr:colOff>
                <xdr:row>230</xdr:row>
                <xdr:rowOff>161925</xdr:rowOff>
              </from>
              <to>
                <xdr:col>5</xdr:col>
                <xdr:colOff>19050</xdr:colOff>
                <xdr:row>230</xdr:row>
                <xdr:rowOff>171450</xdr:rowOff>
              </to>
            </anchor>
          </objectPr>
        </oleObject>
      </mc:Choice>
      <mc:Fallback>
        <oleObject shapeId="1065" progId="Photoshop.Image.19" r:id="rId14"/>
      </mc:Fallback>
    </mc:AlternateContent>
    <mc:AlternateContent xmlns:mc="http://schemas.openxmlformats.org/markup-compatibility/2006">
      <mc:Choice Requires="x14">
        <oleObject shapeId="1066" progId="Photoshop.Image.19" r:id="rId16">
          <objectPr defaultSize="0" r:id="rId17">
            <anchor moveWithCells="1" sizeWithCells="1">
              <from>
                <xdr:col>5</xdr:col>
                <xdr:colOff>0</xdr:colOff>
                <xdr:row>226</xdr:row>
                <xdr:rowOff>0</xdr:rowOff>
              </from>
              <to>
                <xdr:col>5</xdr:col>
                <xdr:colOff>28575</xdr:colOff>
                <xdr:row>226</xdr:row>
                <xdr:rowOff>0</xdr:rowOff>
              </to>
            </anchor>
          </objectPr>
        </oleObject>
      </mc:Choice>
      <mc:Fallback>
        <oleObject shapeId="1066" progId="Photoshop.Image.19" r:id="rId16"/>
      </mc:Fallback>
    </mc:AlternateContent>
    <mc:AlternateContent xmlns:mc="http://schemas.openxmlformats.org/markup-compatibility/2006">
      <mc:Choice Requires="x14">
        <oleObject shapeId="1067" progId="Photoshop.Image.13" r:id="rId18">
          <objectPr defaultSize="0" r:id="rId19">
            <anchor moveWithCells="1" sizeWithCells="1">
              <from>
                <xdr:col>3</xdr:col>
                <xdr:colOff>0</xdr:colOff>
                <xdr:row>250</xdr:row>
                <xdr:rowOff>0</xdr:rowOff>
              </from>
              <to>
                <xdr:col>3</xdr:col>
                <xdr:colOff>95250</xdr:colOff>
                <xdr:row>250</xdr:row>
                <xdr:rowOff>0</xdr:rowOff>
              </to>
            </anchor>
          </objectPr>
        </oleObject>
      </mc:Choice>
      <mc:Fallback>
        <oleObject shapeId="1067" progId="Photoshop.Image.13" r:id="rId18"/>
      </mc:Fallback>
    </mc:AlternateContent>
    <mc:AlternateContent xmlns:mc="http://schemas.openxmlformats.org/markup-compatibility/2006">
      <mc:Choice Requires="x14">
        <oleObject shapeId="1068" progId="Photoshop.Image.13" r:id="rId20">
          <objectPr defaultSize="0" r:id="rId21">
            <anchor moveWithCells="1" sizeWithCells="1">
              <from>
                <xdr:col>3</xdr:col>
                <xdr:colOff>0</xdr:colOff>
                <xdr:row>241</xdr:row>
                <xdr:rowOff>0</xdr:rowOff>
              </from>
              <to>
                <xdr:col>3</xdr:col>
                <xdr:colOff>76200</xdr:colOff>
                <xdr:row>241</xdr:row>
                <xdr:rowOff>0</xdr:rowOff>
              </to>
            </anchor>
          </objectPr>
        </oleObject>
      </mc:Choice>
      <mc:Fallback>
        <oleObject shapeId="1068" progId="Photoshop.Image.13" r:id="rId20"/>
      </mc:Fallback>
    </mc:AlternateContent>
    <mc:AlternateContent xmlns:mc="http://schemas.openxmlformats.org/markup-compatibility/2006">
      <mc:Choice Requires="x14">
        <oleObject shapeId="1069" progId="Photoshop.Image.13" r:id="rId22">
          <objectPr defaultSize="0" r:id="rId23">
            <anchor moveWithCells="1" sizeWithCells="1">
              <from>
                <xdr:col>3</xdr:col>
                <xdr:colOff>0</xdr:colOff>
                <xdr:row>217</xdr:row>
                <xdr:rowOff>0</xdr:rowOff>
              </from>
              <to>
                <xdr:col>3</xdr:col>
                <xdr:colOff>19050</xdr:colOff>
                <xdr:row>217</xdr:row>
                <xdr:rowOff>0</xdr:rowOff>
              </to>
            </anchor>
          </objectPr>
        </oleObject>
      </mc:Choice>
      <mc:Fallback>
        <oleObject shapeId="1069" progId="Photoshop.Image.13" r:id="rId22"/>
      </mc:Fallback>
    </mc:AlternateContent>
    <mc:AlternateContent xmlns:mc="http://schemas.openxmlformats.org/markup-compatibility/2006">
      <mc:Choice Requires="x14">
        <oleObject shapeId="1070" progId="Photoshop.Image.19" r:id="rId24">
          <objectPr defaultSize="0" r:id="rId25">
            <anchor moveWithCells="1" sizeWithCells="1">
              <from>
                <xdr:col>3</xdr:col>
                <xdr:colOff>0</xdr:colOff>
                <xdr:row>225</xdr:row>
                <xdr:rowOff>0</xdr:rowOff>
              </from>
              <to>
                <xdr:col>3</xdr:col>
                <xdr:colOff>38100</xdr:colOff>
                <xdr:row>225</xdr:row>
                <xdr:rowOff>9525</xdr:rowOff>
              </to>
            </anchor>
          </objectPr>
        </oleObject>
      </mc:Choice>
      <mc:Fallback>
        <oleObject shapeId="1070" progId="Photoshop.Image.19" r:id="rId24"/>
      </mc:Fallback>
    </mc:AlternateContent>
    <mc:AlternateContent xmlns:mc="http://schemas.openxmlformats.org/markup-compatibility/2006">
      <mc:Choice Requires="x14">
        <oleObject shapeId="1071" progId="Photoshop.Image.19" r:id="rId26">
          <objectPr defaultSize="0" r:id="rId27">
            <anchor moveWithCells="1" sizeWithCells="1">
              <from>
                <xdr:col>3</xdr:col>
                <xdr:colOff>0</xdr:colOff>
                <xdr:row>214</xdr:row>
                <xdr:rowOff>0</xdr:rowOff>
              </from>
              <to>
                <xdr:col>3</xdr:col>
                <xdr:colOff>38100</xdr:colOff>
                <xdr:row>214</xdr:row>
                <xdr:rowOff>9525</xdr:rowOff>
              </to>
            </anchor>
          </objectPr>
        </oleObject>
      </mc:Choice>
      <mc:Fallback>
        <oleObject shapeId="1071" progId="Photoshop.Image.19" r:id="rId26"/>
      </mc:Fallback>
    </mc:AlternateContent>
    <mc:AlternateContent xmlns:mc="http://schemas.openxmlformats.org/markup-compatibility/2006">
      <mc:Choice Requires="x14">
        <oleObject shapeId="1072" progId="Photoshop.Image.13" r:id="rId28">
          <objectPr defaultSize="0" r:id="rId4">
            <anchor moveWithCells="1" sizeWithCells="1">
              <from>
                <xdr:col>4</xdr:col>
                <xdr:colOff>0</xdr:colOff>
                <xdr:row>157</xdr:row>
                <xdr:rowOff>0</xdr:rowOff>
              </from>
              <to>
                <xdr:col>4</xdr:col>
                <xdr:colOff>38100</xdr:colOff>
                <xdr:row>157</xdr:row>
                <xdr:rowOff>0</xdr:rowOff>
              </to>
            </anchor>
          </objectPr>
        </oleObject>
      </mc:Choice>
      <mc:Fallback>
        <oleObject shapeId="1072" progId="Photoshop.Image.13" r:id="rId28"/>
      </mc:Fallback>
    </mc:AlternateContent>
    <mc:AlternateContent xmlns:mc="http://schemas.openxmlformats.org/markup-compatibility/2006">
      <mc:Choice Requires="x14">
        <oleObject shapeId="1073" progId="Photoshop.Image.13" r:id="rId29">
          <objectPr defaultSize="0" r:id="rId6">
            <anchor moveWithCells="1" sizeWithCells="1">
              <from>
                <xdr:col>4</xdr:col>
                <xdr:colOff>0</xdr:colOff>
                <xdr:row>179</xdr:row>
                <xdr:rowOff>0</xdr:rowOff>
              </from>
              <to>
                <xdr:col>4</xdr:col>
                <xdr:colOff>9525</xdr:colOff>
                <xdr:row>179</xdr:row>
                <xdr:rowOff>0</xdr:rowOff>
              </to>
            </anchor>
          </objectPr>
        </oleObject>
      </mc:Choice>
      <mc:Fallback>
        <oleObject shapeId="1073" progId="Photoshop.Image.13" r:id="rId29"/>
      </mc:Fallback>
    </mc:AlternateContent>
    <mc:AlternateContent xmlns:mc="http://schemas.openxmlformats.org/markup-compatibility/2006">
      <mc:Choice Requires="x14">
        <oleObject shapeId="1074" progId="Photoshop.Image.13" r:id="rId30">
          <objectPr defaultSize="0" r:id="rId6">
            <anchor moveWithCells="1" sizeWithCells="1">
              <from>
                <xdr:col>4</xdr:col>
                <xdr:colOff>0</xdr:colOff>
                <xdr:row>179</xdr:row>
                <xdr:rowOff>0</xdr:rowOff>
              </from>
              <to>
                <xdr:col>4</xdr:col>
                <xdr:colOff>9525</xdr:colOff>
                <xdr:row>179</xdr:row>
                <xdr:rowOff>0</xdr:rowOff>
              </to>
            </anchor>
          </objectPr>
        </oleObject>
      </mc:Choice>
      <mc:Fallback>
        <oleObject shapeId="1074" progId="Photoshop.Image.13" r:id="rId30"/>
      </mc:Fallback>
    </mc:AlternateContent>
    <mc:AlternateContent xmlns:mc="http://schemas.openxmlformats.org/markup-compatibility/2006">
      <mc:Choice Requires="x14">
        <oleObject shapeId="1075" progId="Photoshop.Image.13" r:id="rId31">
          <objectPr defaultSize="0" r:id="rId9">
            <anchor moveWithCells="1" sizeWithCells="1">
              <from>
                <xdr:col>4</xdr:col>
                <xdr:colOff>0</xdr:colOff>
                <xdr:row>13</xdr:row>
                <xdr:rowOff>0</xdr:rowOff>
              </from>
              <to>
                <xdr:col>4</xdr:col>
                <xdr:colOff>9525</xdr:colOff>
                <xdr:row>13</xdr:row>
                <xdr:rowOff>0</xdr:rowOff>
              </to>
            </anchor>
          </objectPr>
        </oleObject>
      </mc:Choice>
      <mc:Fallback>
        <oleObject shapeId="1075" progId="Photoshop.Image.13" r:id="rId31"/>
      </mc:Fallback>
    </mc:AlternateContent>
    <mc:AlternateContent xmlns:mc="http://schemas.openxmlformats.org/markup-compatibility/2006">
      <mc:Choice Requires="x14">
        <oleObject shapeId="1076" progId="Photoshop.Image.13" r:id="rId32">
          <objectPr defaultSize="0" r:id="rId19">
            <anchor moveWithCells="1" sizeWithCells="1">
              <from>
                <xdr:col>4</xdr:col>
                <xdr:colOff>0</xdr:colOff>
                <xdr:row>231</xdr:row>
                <xdr:rowOff>0</xdr:rowOff>
              </from>
              <to>
                <xdr:col>4</xdr:col>
                <xdr:colOff>95250</xdr:colOff>
                <xdr:row>231</xdr:row>
                <xdr:rowOff>0</xdr:rowOff>
              </to>
            </anchor>
          </objectPr>
        </oleObject>
      </mc:Choice>
      <mc:Fallback>
        <oleObject shapeId="1076" progId="Photoshop.Image.13" r:id="rId32"/>
      </mc:Fallback>
    </mc:AlternateContent>
    <mc:AlternateContent xmlns:mc="http://schemas.openxmlformats.org/markup-compatibility/2006">
      <mc:Choice Requires="x14">
        <oleObject shapeId="1077" progId="Photoshop.Image.13" r:id="rId33">
          <objectPr defaultSize="0" r:id="rId21">
            <anchor moveWithCells="1" sizeWithCells="1">
              <from>
                <xdr:col>4</xdr:col>
                <xdr:colOff>0</xdr:colOff>
                <xdr:row>241</xdr:row>
                <xdr:rowOff>0</xdr:rowOff>
              </from>
              <to>
                <xdr:col>4</xdr:col>
                <xdr:colOff>76200</xdr:colOff>
                <xdr:row>241</xdr:row>
                <xdr:rowOff>0</xdr:rowOff>
              </to>
            </anchor>
          </objectPr>
        </oleObject>
      </mc:Choice>
      <mc:Fallback>
        <oleObject shapeId="1077" progId="Photoshop.Image.13" r:id="rId33"/>
      </mc:Fallback>
    </mc:AlternateContent>
    <mc:AlternateContent xmlns:mc="http://schemas.openxmlformats.org/markup-compatibility/2006">
      <mc:Choice Requires="x14">
        <oleObject shapeId="1078" progId="Photoshop.Image.13" r:id="rId34">
          <objectPr defaultSize="0" r:id="rId23">
            <anchor moveWithCells="1" sizeWithCells="1">
              <from>
                <xdr:col>4</xdr:col>
                <xdr:colOff>0</xdr:colOff>
                <xdr:row>217</xdr:row>
                <xdr:rowOff>0</xdr:rowOff>
              </from>
              <to>
                <xdr:col>4</xdr:col>
                <xdr:colOff>19050</xdr:colOff>
                <xdr:row>217</xdr:row>
                <xdr:rowOff>0</xdr:rowOff>
              </to>
            </anchor>
          </objectPr>
        </oleObject>
      </mc:Choice>
      <mc:Fallback>
        <oleObject shapeId="1078" progId="Photoshop.Image.13" r:id="rId34"/>
      </mc:Fallback>
    </mc:AlternateContent>
    <mc:AlternateContent xmlns:mc="http://schemas.openxmlformats.org/markup-compatibility/2006">
      <mc:Choice Requires="x14">
        <oleObject shapeId="1079" progId="Photoshop.Image.19" r:id="rId35">
          <objectPr defaultSize="0" r:id="rId25">
            <anchor moveWithCells="1" sizeWithCells="1">
              <from>
                <xdr:col>4</xdr:col>
                <xdr:colOff>0</xdr:colOff>
                <xdr:row>225</xdr:row>
                <xdr:rowOff>0</xdr:rowOff>
              </from>
              <to>
                <xdr:col>4</xdr:col>
                <xdr:colOff>38100</xdr:colOff>
                <xdr:row>225</xdr:row>
                <xdr:rowOff>9525</xdr:rowOff>
              </to>
            </anchor>
          </objectPr>
        </oleObject>
      </mc:Choice>
      <mc:Fallback>
        <oleObject shapeId="1079" progId="Photoshop.Image.19" r:id="rId35"/>
      </mc:Fallback>
    </mc:AlternateContent>
    <mc:AlternateContent xmlns:mc="http://schemas.openxmlformats.org/markup-compatibility/2006">
      <mc:Choice Requires="x14">
        <oleObject shapeId="1080" progId="Photoshop.Image.19" r:id="rId36">
          <objectPr defaultSize="0" r:id="rId27">
            <anchor moveWithCells="1" sizeWithCells="1">
              <from>
                <xdr:col>4</xdr:col>
                <xdr:colOff>0</xdr:colOff>
                <xdr:row>214</xdr:row>
                <xdr:rowOff>0</xdr:rowOff>
              </from>
              <to>
                <xdr:col>4</xdr:col>
                <xdr:colOff>38100</xdr:colOff>
                <xdr:row>214</xdr:row>
                <xdr:rowOff>9525</xdr:rowOff>
              </to>
            </anchor>
          </objectPr>
        </oleObject>
      </mc:Choice>
      <mc:Fallback>
        <oleObject shapeId="1080" progId="Photoshop.Image.19" r:id="rId36"/>
      </mc:Fallback>
    </mc:AlternateContent>
    <mc:AlternateContent xmlns:mc="http://schemas.openxmlformats.org/markup-compatibility/2006">
      <mc:Choice Requires="x14">
        <oleObject shapeId="1081" progId="Photoshop.Image.13" r:id="rId37">
          <objectPr defaultSize="0" r:id="rId4">
            <anchor moveWithCells="1" sizeWithCells="1">
              <from>
                <xdr:col>8</xdr:col>
                <xdr:colOff>0</xdr:colOff>
                <xdr:row>157</xdr:row>
                <xdr:rowOff>0</xdr:rowOff>
              </from>
              <to>
                <xdr:col>8</xdr:col>
                <xdr:colOff>38100</xdr:colOff>
                <xdr:row>157</xdr:row>
                <xdr:rowOff>0</xdr:rowOff>
              </to>
            </anchor>
          </objectPr>
        </oleObject>
      </mc:Choice>
      <mc:Fallback>
        <oleObject shapeId="1081" progId="Photoshop.Image.13" r:id="rId37"/>
      </mc:Fallback>
    </mc:AlternateContent>
    <mc:AlternateContent xmlns:mc="http://schemas.openxmlformats.org/markup-compatibility/2006">
      <mc:Choice Requires="x14">
        <oleObject shapeId="1082" progId="Photoshop.Image.13" r:id="rId38">
          <objectPr defaultSize="0" r:id="rId6">
            <anchor moveWithCells="1" sizeWithCells="1">
              <from>
                <xdr:col>8</xdr:col>
                <xdr:colOff>0</xdr:colOff>
                <xdr:row>179</xdr:row>
                <xdr:rowOff>0</xdr:rowOff>
              </from>
              <to>
                <xdr:col>8</xdr:col>
                <xdr:colOff>9525</xdr:colOff>
                <xdr:row>179</xdr:row>
                <xdr:rowOff>0</xdr:rowOff>
              </to>
            </anchor>
          </objectPr>
        </oleObject>
      </mc:Choice>
      <mc:Fallback>
        <oleObject shapeId="1082" progId="Photoshop.Image.13" r:id="rId38"/>
      </mc:Fallback>
    </mc:AlternateContent>
    <mc:AlternateContent xmlns:mc="http://schemas.openxmlformats.org/markup-compatibility/2006">
      <mc:Choice Requires="x14">
        <oleObject shapeId="1083" progId="Photoshop.Image.13" r:id="rId39">
          <objectPr defaultSize="0" r:id="rId6">
            <anchor moveWithCells="1" sizeWithCells="1">
              <from>
                <xdr:col>8</xdr:col>
                <xdr:colOff>0</xdr:colOff>
                <xdr:row>179</xdr:row>
                <xdr:rowOff>0</xdr:rowOff>
              </from>
              <to>
                <xdr:col>8</xdr:col>
                <xdr:colOff>9525</xdr:colOff>
                <xdr:row>179</xdr:row>
                <xdr:rowOff>0</xdr:rowOff>
              </to>
            </anchor>
          </objectPr>
        </oleObject>
      </mc:Choice>
      <mc:Fallback>
        <oleObject shapeId="1083" progId="Photoshop.Image.13" r:id="rId39"/>
      </mc:Fallback>
    </mc:AlternateContent>
    <mc:AlternateContent xmlns:mc="http://schemas.openxmlformats.org/markup-compatibility/2006">
      <mc:Choice Requires="x14">
        <oleObject shapeId="1084" progId="Photoshop.Image.13" r:id="rId40">
          <objectPr defaultSize="0" r:id="rId9">
            <anchor moveWithCells="1" sizeWithCells="1">
              <from>
                <xdr:col>8</xdr:col>
                <xdr:colOff>0</xdr:colOff>
                <xdr:row>13</xdr:row>
                <xdr:rowOff>0</xdr:rowOff>
              </from>
              <to>
                <xdr:col>8</xdr:col>
                <xdr:colOff>9525</xdr:colOff>
                <xdr:row>13</xdr:row>
                <xdr:rowOff>0</xdr:rowOff>
              </to>
            </anchor>
          </objectPr>
        </oleObject>
      </mc:Choice>
      <mc:Fallback>
        <oleObject shapeId="1084" progId="Photoshop.Image.13" r:id="rId40"/>
      </mc:Fallback>
    </mc:AlternateContent>
    <mc:AlternateContent xmlns:mc="http://schemas.openxmlformats.org/markup-compatibility/2006">
      <mc:Choice Requires="x14">
        <oleObject shapeId="1085" progId="Photoshop.Image.13" r:id="rId41">
          <objectPr defaultSize="0" r:id="rId19">
            <anchor moveWithCells="1" sizeWithCells="1">
              <from>
                <xdr:col>8</xdr:col>
                <xdr:colOff>0</xdr:colOff>
                <xdr:row>231</xdr:row>
                <xdr:rowOff>0</xdr:rowOff>
              </from>
              <to>
                <xdr:col>8</xdr:col>
                <xdr:colOff>95250</xdr:colOff>
                <xdr:row>231</xdr:row>
                <xdr:rowOff>0</xdr:rowOff>
              </to>
            </anchor>
          </objectPr>
        </oleObject>
      </mc:Choice>
      <mc:Fallback>
        <oleObject shapeId="1085" progId="Photoshop.Image.13" r:id="rId41"/>
      </mc:Fallback>
    </mc:AlternateContent>
    <mc:AlternateContent xmlns:mc="http://schemas.openxmlformats.org/markup-compatibility/2006">
      <mc:Choice Requires="x14">
        <oleObject shapeId="1086" progId="Photoshop.Image.13" r:id="rId42">
          <objectPr defaultSize="0" r:id="rId21">
            <anchor moveWithCells="1" sizeWithCells="1">
              <from>
                <xdr:col>8</xdr:col>
                <xdr:colOff>0</xdr:colOff>
                <xdr:row>241</xdr:row>
                <xdr:rowOff>0</xdr:rowOff>
              </from>
              <to>
                <xdr:col>8</xdr:col>
                <xdr:colOff>76200</xdr:colOff>
                <xdr:row>241</xdr:row>
                <xdr:rowOff>0</xdr:rowOff>
              </to>
            </anchor>
          </objectPr>
        </oleObject>
      </mc:Choice>
      <mc:Fallback>
        <oleObject shapeId="1086" progId="Photoshop.Image.13" r:id="rId42"/>
      </mc:Fallback>
    </mc:AlternateContent>
    <mc:AlternateContent xmlns:mc="http://schemas.openxmlformats.org/markup-compatibility/2006">
      <mc:Choice Requires="x14">
        <oleObject shapeId="1087" progId="Photoshop.Image.13" r:id="rId43">
          <objectPr defaultSize="0" r:id="rId23">
            <anchor moveWithCells="1" sizeWithCells="1">
              <from>
                <xdr:col>8</xdr:col>
                <xdr:colOff>0</xdr:colOff>
                <xdr:row>217</xdr:row>
                <xdr:rowOff>0</xdr:rowOff>
              </from>
              <to>
                <xdr:col>8</xdr:col>
                <xdr:colOff>19050</xdr:colOff>
                <xdr:row>217</xdr:row>
                <xdr:rowOff>0</xdr:rowOff>
              </to>
            </anchor>
          </objectPr>
        </oleObject>
      </mc:Choice>
      <mc:Fallback>
        <oleObject shapeId="1087" progId="Photoshop.Image.13" r:id="rId43"/>
      </mc:Fallback>
    </mc:AlternateContent>
    <mc:AlternateContent xmlns:mc="http://schemas.openxmlformats.org/markup-compatibility/2006">
      <mc:Choice Requires="x14">
        <oleObject shapeId="1088" progId="Photoshop.Image.19" r:id="rId44">
          <objectPr defaultSize="0" r:id="rId25">
            <anchor moveWithCells="1" sizeWithCells="1">
              <from>
                <xdr:col>8</xdr:col>
                <xdr:colOff>0</xdr:colOff>
                <xdr:row>225</xdr:row>
                <xdr:rowOff>0</xdr:rowOff>
              </from>
              <to>
                <xdr:col>8</xdr:col>
                <xdr:colOff>38100</xdr:colOff>
                <xdr:row>225</xdr:row>
                <xdr:rowOff>9525</xdr:rowOff>
              </to>
            </anchor>
          </objectPr>
        </oleObject>
      </mc:Choice>
      <mc:Fallback>
        <oleObject shapeId="1088" progId="Photoshop.Image.19" r:id="rId44"/>
      </mc:Fallback>
    </mc:AlternateContent>
    <mc:AlternateContent xmlns:mc="http://schemas.openxmlformats.org/markup-compatibility/2006">
      <mc:Choice Requires="x14">
        <oleObject shapeId="1089" progId="Photoshop.Image.19" r:id="rId45">
          <objectPr defaultSize="0" r:id="rId27">
            <anchor moveWithCells="1" sizeWithCells="1">
              <from>
                <xdr:col>8</xdr:col>
                <xdr:colOff>0</xdr:colOff>
                <xdr:row>214</xdr:row>
                <xdr:rowOff>0</xdr:rowOff>
              </from>
              <to>
                <xdr:col>8</xdr:col>
                <xdr:colOff>38100</xdr:colOff>
                <xdr:row>214</xdr:row>
                <xdr:rowOff>9525</xdr:rowOff>
              </to>
            </anchor>
          </objectPr>
        </oleObject>
      </mc:Choice>
      <mc:Fallback>
        <oleObject shapeId="1089" progId="Photoshop.Image.19" r:id="rId45"/>
      </mc:Fallback>
    </mc:AlternateContent>
    <mc:AlternateContent xmlns:mc="http://schemas.openxmlformats.org/markup-compatibility/2006">
      <mc:Choice Requires="x14">
        <oleObject shapeId="1090" progId="Photoshop.Image.19" r:id="rId46">
          <objectPr defaultSize="0" r:id="rId25">
            <anchor moveWithCells="1" sizeWithCells="1">
              <from>
                <xdr:col>8</xdr:col>
                <xdr:colOff>0</xdr:colOff>
                <xdr:row>225</xdr:row>
                <xdr:rowOff>0</xdr:rowOff>
              </from>
              <to>
                <xdr:col>8</xdr:col>
                <xdr:colOff>38100</xdr:colOff>
                <xdr:row>225</xdr:row>
                <xdr:rowOff>9525</xdr:rowOff>
              </to>
            </anchor>
          </objectPr>
        </oleObject>
      </mc:Choice>
      <mc:Fallback>
        <oleObject shapeId="1090" progId="Photoshop.Image.19" r:id="rId46"/>
      </mc:Fallback>
    </mc:AlternateContent>
    <mc:AlternateContent xmlns:mc="http://schemas.openxmlformats.org/markup-compatibility/2006">
      <mc:Choice Requires="x14">
        <oleObject shapeId="1091" progId="Photoshop.Image.13" r:id="rId47">
          <objectPr defaultSize="0" r:id="rId4">
            <anchor moveWithCells="1" sizeWithCells="1">
              <from>
                <xdr:col>9</xdr:col>
                <xdr:colOff>0</xdr:colOff>
                <xdr:row>157</xdr:row>
                <xdr:rowOff>0</xdr:rowOff>
              </from>
              <to>
                <xdr:col>9</xdr:col>
                <xdr:colOff>38100</xdr:colOff>
                <xdr:row>157</xdr:row>
                <xdr:rowOff>0</xdr:rowOff>
              </to>
            </anchor>
          </objectPr>
        </oleObject>
      </mc:Choice>
      <mc:Fallback>
        <oleObject shapeId="1091" progId="Photoshop.Image.13" r:id="rId47"/>
      </mc:Fallback>
    </mc:AlternateContent>
    <mc:AlternateContent xmlns:mc="http://schemas.openxmlformats.org/markup-compatibility/2006">
      <mc:Choice Requires="x14">
        <oleObject shapeId="1092" progId="Photoshop.Image.13" r:id="rId48">
          <objectPr defaultSize="0" r:id="rId6">
            <anchor moveWithCells="1" sizeWithCells="1">
              <from>
                <xdr:col>9</xdr:col>
                <xdr:colOff>0</xdr:colOff>
                <xdr:row>179</xdr:row>
                <xdr:rowOff>0</xdr:rowOff>
              </from>
              <to>
                <xdr:col>9</xdr:col>
                <xdr:colOff>9525</xdr:colOff>
                <xdr:row>179</xdr:row>
                <xdr:rowOff>0</xdr:rowOff>
              </to>
            </anchor>
          </objectPr>
        </oleObject>
      </mc:Choice>
      <mc:Fallback>
        <oleObject shapeId="1092" progId="Photoshop.Image.13" r:id="rId48"/>
      </mc:Fallback>
    </mc:AlternateContent>
    <mc:AlternateContent xmlns:mc="http://schemas.openxmlformats.org/markup-compatibility/2006">
      <mc:Choice Requires="x14">
        <oleObject shapeId="1093" progId="Photoshop.Image.13" r:id="rId49">
          <objectPr defaultSize="0" r:id="rId6">
            <anchor moveWithCells="1" sizeWithCells="1">
              <from>
                <xdr:col>9</xdr:col>
                <xdr:colOff>0</xdr:colOff>
                <xdr:row>179</xdr:row>
                <xdr:rowOff>0</xdr:rowOff>
              </from>
              <to>
                <xdr:col>9</xdr:col>
                <xdr:colOff>9525</xdr:colOff>
                <xdr:row>179</xdr:row>
                <xdr:rowOff>0</xdr:rowOff>
              </to>
            </anchor>
          </objectPr>
        </oleObject>
      </mc:Choice>
      <mc:Fallback>
        <oleObject shapeId="1093" progId="Photoshop.Image.13" r:id="rId49"/>
      </mc:Fallback>
    </mc:AlternateContent>
    <mc:AlternateContent xmlns:mc="http://schemas.openxmlformats.org/markup-compatibility/2006">
      <mc:Choice Requires="x14">
        <oleObject shapeId="1094" progId="Photoshop.Image.13" r:id="rId50">
          <objectPr defaultSize="0" r:id="rId9">
            <anchor moveWithCells="1" sizeWithCells="1">
              <from>
                <xdr:col>9</xdr:col>
                <xdr:colOff>0</xdr:colOff>
                <xdr:row>13</xdr:row>
                <xdr:rowOff>0</xdr:rowOff>
              </from>
              <to>
                <xdr:col>9</xdr:col>
                <xdr:colOff>9525</xdr:colOff>
                <xdr:row>13</xdr:row>
                <xdr:rowOff>0</xdr:rowOff>
              </to>
            </anchor>
          </objectPr>
        </oleObject>
      </mc:Choice>
      <mc:Fallback>
        <oleObject shapeId="1094" progId="Photoshop.Image.13" r:id="rId50"/>
      </mc:Fallback>
    </mc:AlternateContent>
    <mc:AlternateContent xmlns:mc="http://schemas.openxmlformats.org/markup-compatibility/2006">
      <mc:Choice Requires="x14">
        <oleObject shapeId="1095" progId="Photoshop.Image.13" r:id="rId51">
          <objectPr defaultSize="0" r:id="rId19">
            <anchor moveWithCells="1" sizeWithCells="1">
              <from>
                <xdr:col>9</xdr:col>
                <xdr:colOff>0</xdr:colOff>
                <xdr:row>250</xdr:row>
                <xdr:rowOff>0</xdr:rowOff>
              </from>
              <to>
                <xdr:col>9</xdr:col>
                <xdr:colOff>95250</xdr:colOff>
                <xdr:row>250</xdr:row>
                <xdr:rowOff>0</xdr:rowOff>
              </to>
            </anchor>
          </objectPr>
        </oleObject>
      </mc:Choice>
      <mc:Fallback>
        <oleObject shapeId="1095" progId="Photoshop.Image.13" r:id="rId51"/>
      </mc:Fallback>
    </mc:AlternateContent>
    <mc:AlternateContent xmlns:mc="http://schemas.openxmlformats.org/markup-compatibility/2006">
      <mc:Choice Requires="x14">
        <oleObject shapeId="1096" progId="Photoshop.Image.13" r:id="rId52">
          <objectPr defaultSize="0" r:id="rId21">
            <anchor moveWithCells="1" sizeWithCells="1">
              <from>
                <xdr:col>9</xdr:col>
                <xdr:colOff>0</xdr:colOff>
                <xdr:row>241</xdr:row>
                <xdr:rowOff>0</xdr:rowOff>
              </from>
              <to>
                <xdr:col>9</xdr:col>
                <xdr:colOff>76200</xdr:colOff>
                <xdr:row>241</xdr:row>
                <xdr:rowOff>0</xdr:rowOff>
              </to>
            </anchor>
          </objectPr>
        </oleObject>
      </mc:Choice>
      <mc:Fallback>
        <oleObject shapeId="1096" progId="Photoshop.Image.13" r:id="rId52"/>
      </mc:Fallback>
    </mc:AlternateContent>
    <mc:AlternateContent xmlns:mc="http://schemas.openxmlformats.org/markup-compatibility/2006">
      <mc:Choice Requires="x14">
        <oleObject shapeId="1097" progId="Photoshop.Image.13" r:id="rId53">
          <objectPr defaultSize="0" r:id="rId23">
            <anchor moveWithCells="1" sizeWithCells="1">
              <from>
                <xdr:col>9</xdr:col>
                <xdr:colOff>0</xdr:colOff>
                <xdr:row>217</xdr:row>
                <xdr:rowOff>0</xdr:rowOff>
              </from>
              <to>
                <xdr:col>9</xdr:col>
                <xdr:colOff>19050</xdr:colOff>
                <xdr:row>217</xdr:row>
                <xdr:rowOff>0</xdr:rowOff>
              </to>
            </anchor>
          </objectPr>
        </oleObject>
      </mc:Choice>
      <mc:Fallback>
        <oleObject shapeId="1097" progId="Photoshop.Image.13" r:id="rId53"/>
      </mc:Fallback>
    </mc:AlternateContent>
    <mc:AlternateContent xmlns:mc="http://schemas.openxmlformats.org/markup-compatibility/2006">
      <mc:Choice Requires="x14">
        <oleObject shapeId="1098" progId="Photoshop.Image.19" r:id="rId54">
          <objectPr defaultSize="0" r:id="rId25">
            <anchor moveWithCells="1" sizeWithCells="1">
              <from>
                <xdr:col>9</xdr:col>
                <xdr:colOff>0</xdr:colOff>
                <xdr:row>225</xdr:row>
                <xdr:rowOff>0</xdr:rowOff>
              </from>
              <to>
                <xdr:col>9</xdr:col>
                <xdr:colOff>38100</xdr:colOff>
                <xdr:row>225</xdr:row>
                <xdr:rowOff>9525</xdr:rowOff>
              </to>
            </anchor>
          </objectPr>
        </oleObject>
      </mc:Choice>
      <mc:Fallback>
        <oleObject shapeId="1098" progId="Photoshop.Image.19" r:id="rId54"/>
      </mc:Fallback>
    </mc:AlternateContent>
    <mc:AlternateContent xmlns:mc="http://schemas.openxmlformats.org/markup-compatibility/2006">
      <mc:Choice Requires="x14">
        <oleObject shapeId="1099" progId="Photoshop.Image.19" r:id="rId55">
          <objectPr defaultSize="0" r:id="rId27">
            <anchor moveWithCells="1" sizeWithCells="1">
              <from>
                <xdr:col>9</xdr:col>
                <xdr:colOff>0</xdr:colOff>
                <xdr:row>214</xdr:row>
                <xdr:rowOff>0</xdr:rowOff>
              </from>
              <to>
                <xdr:col>9</xdr:col>
                <xdr:colOff>38100</xdr:colOff>
                <xdr:row>214</xdr:row>
                <xdr:rowOff>9525</xdr:rowOff>
              </to>
            </anchor>
          </objectPr>
        </oleObject>
      </mc:Choice>
      <mc:Fallback>
        <oleObject shapeId="1099" progId="Photoshop.Image.19" r:id="rId55"/>
      </mc:Fallback>
    </mc:AlternateContent>
    <mc:AlternateContent xmlns:mc="http://schemas.openxmlformats.org/markup-compatibility/2006">
      <mc:Choice Requires="x14">
        <oleObject shapeId="1100" progId="Photoshop.Image.13" r:id="rId56">
          <objectPr defaultSize="0" r:id="rId4">
            <anchor moveWithCells="1" sizeWithCells="1">
              <from>
                <xdr:col>11</xdr:col>
                <xdr:colOff>0</xdr:colOff>
                <xdr:row>157</xdr:row>
                <xdr:rowOff>0</xdr:rowOff>
              </from>
              <to>
                <xdr:col>11</xdr:col>
                <xdr:colOff>38100</xdr:colOff>
                <xdr:row>157</xdr:row>
                <xdr:rowOff>0</xdr:rowOff>
              </to>
            </anchor>
          </objectPr>
        </oleObject>
      </mc:Choice>
      <mc:Fallback>
        <oleObject shapeId="1100" progId="Photoshop.Image.13" r:id="rId56"/>
      </mc:Fallback>
    </mc:AlternateContent>
    <mc:AlternateContent xmlns:mc="http://schemas.openxmlformats.org/markup-compatibility/2006">
      <mc:Choice Requires="x14">
        <oleObject shapeId="1101" progId="Photoshop.Image.13" r:id="rId57">
          <objectPr defaultSize="0" r:id="rId6">
            <anchor moveWithCells="1" sizeWithCells="1">
              <from>
                <xdr:col>11</xdr:col>
                <xdr:colOff>0</xdr:colOff>
                <xdr:row>178</xdr:row>
                <xdr:rowOff>0</xdr:rowOff>
              </from>
              <to>
                <xdr:col>11</xdr:col>
                <xdr:colOff>9525</xdr:colOff>
                <xdr:row>178</xdr:row>
                <xdr:rowOff>0</xdr:rowOff>
              </to>
            </anchor>
          </objectPr>
        </oleObject>
      </mc:Choice>
      <mc:Fallback>
        <oleObject shapeId="1101" progId="Photoshop.Image.13" r:id="rId57"/>
      </mc:Fallback>
    </mc:AlternateContent>
    <mc:AlternateContent xmlns:mc="http://schemas.openxmlformats.org/markup-compatibility/2006">
      <mc:Choice Requires="x14">
        <oleObject shapeId="1102" progId="Photoshop.Image.13" r:id="rId58">
          <objectPr defaultSize="0" r:id="rId6">
            <anchor moveWithCells="1" sizeWithCells="1">
              <from>
                <xdr:col>11</xdr:col>
                <xdr:colOff>0</xdr:colOff>
                <xdr:row>178</xdr:row>
                <xdr:rowOff>0</xdr:rowOff>
              </from>
              <to>
                <xdr:col>11</xdr:col>
                <xdr:colOff>9525</xdr:colOff>
                <xdr:row>178</xdr:row>
                <xdr:rowOff>0</xdr:rowOff>
              </to>
            </anchor>
          </objectPr>
        </oleObject>
      </mc:Choice>
      <mc:Fallback>
        <oleObject shapeId="1102" progId="Photoshop.Image.13" r:id="rId58"/>
      </mc:Fallback>
    </mc:AlternateContent>
    <mc:AlternateContent xmlns:mc="http://schemas.openxmlformats.org/markup-compatibility/2006">
      <mc:Choice Requires="x14">
        <oleObject shapeId="1103" progId="Photoshop.Image.13" r:id="rId59">
          <objectPr defaultSize="0" r:id="rId9">
            <anchor moveWithCells="1" sizeWithCells="1">
              <from>
                <xdr:col>11</xdr:col>
                <xdr:colOff>0</xdr:colOff>
                <xdr:row>13</xdr:row>
                <xdr:rowOff>0</xdr:rowOff>
              </from>
              <to>
                <xdr:col>11</xdr:col>
                <xdr:colOff>9525</xdr:colOff>
                <xdr:row>13</xdr:row>
                <xdr:rowOff>0</xdr:rowOff>
              </to>
            </anchor>
          </objectPr>
        </oleObject>
      </mc:Choice>
      <mc:Fallback>
        <oleObject shapeId="1103" progId="Photoshop.Image.13" r:id="rId59"/>
      </mc:Fallback>
    </mc:AlternateContent>
    <mc:AlternateContent xmlns:mc="http://schemas.openxmlformats.org/markup-compatibility/2006">
      <mc:Choice Requires="x14">
        <oleObject shapeId="1104" progId="Photoshop.Image.13" r:id="rId60">
          <objectPr defaultSize="0" r:id="rId19">
            <anchor moveWithCells="1" sizeWithCells="1">
              <from>
                <xdr:col>11</xdr:col>
                <xdr:colOff>0</xdr:colOff>
                <xdr:row>250</xdr:row>
                <xdr:rowOff>0</xdr:rowOff>
              </from>
              <to>
                <xdr:col>11</xdr:col>
                <xdr:colOff>95250</xdr:colOff>
                <xdr:row>250</xdr:row>
                <xdr:rowOff>0</xdr:rowOff>
              </to>
            </anchor>
          </objectPr>
        </oleObject>
      </mc:Choice>
      <mc:Fallback>
        <oleObject shapeId="1104" progId="Photoshop.Image.13" r:id="rId60"/>
      </mc:Fallback>
    </mc:AlternateContent>
    <mc:AlternateContent xmlns:mc="http://schemas.openxmlformats.org/markup-compatibility/2006">
      <mc:Choice Requires="x14">
        <oleObject shapeId="1105" progId="Photoshop.Image.13" r:id="rId61">
          <objectPr defaultSize="0" r:id="rId21">
            <anchor moveWithCells="1" sizeWithCells="1">
              <from>
                <xdr:col>13</xdr:col>
                <xdr:colOff>0</xdr:colOff>
                <xdr:row>237</xdr:row>
                <xdr:rowOff>0</xdr:rowOff>
              </from>
              <to>
                <xdr:col>13</xdr:col>
                <xdr:colOff>76200</xdr:colOff>
                <xdr:row>237</xdr:row>
                <xdr:rowOff>0</xdr:rowOff>
              </to>
            </anchor>
          </objectPr>
        </oleObject>
      </mc:Choice>
      <mc:Fallback>
        <oleObject shapeId="1105" progId="Photoshop.Image.13" r:id="rId61"/>
      </mc:Fallback>
    </mc:AlternateContent>
    <mc:AlternateContent xmlns:mc="http://schemas.openxmlformats.org/markup-compatibility/2006">
      <mc:Choice Requires="x14">
        <oleObject shapeId="1106" progId="Photoshop.Image.13" r:id="rId62">
          <objectPr defaultSize="0" r:id="rId23">
            <anchor moveWithCells="1" sizeWithCells="1">
              <from>
                <xdr:col>11</xdr:col>
                <xdr:colOff>0</xdr:colOff>
                <xdr:row>217</xdr:row>
                <xdr:rowOff>0</xdr:rowOff>
              </from>
              <to>
                <xdr:col>11</xdr:col>
                <xdr:colOff>19050</xdr:colOff>
                <xdr:row>217</xdr:row>
                <xdr:rowOff>0</xdr:rowOff>
              </to>
            </anchor>
          </objectPr>
        </oleObject>
      </mc:Choice>
      <mc:Fallback>
        <oleObject shapeId="1106" progId="Photoshop.Image.13" r:id="rId62"/>
      </mc:Fallback>
    </mc:AlternateContent>
    <mc:AlternateContent xmlns:mc="http://schemas.openxmlformats.org/markup-compatibility/2006">
      <mc:Choice Requires="x14">
        <oleObject shapeId="1107" progId="Photoshop.Image.19" r:id="rId63">
          <objectPr defaultSize="0" r:id="rId25">
            <anchor moveWithCells="1" sizeWithCells="1">
              <from>
                <xdr:col>11</xdr:col>
                <xdr:colOff>0</xdr:colOff>
                <xdr:row>225</xdr:row>
                <xdr:rowOff>0</xdr:rowOff>
              </from>
              <to>
                <xdr:col>11</xdr:col>
                <xdr:colOff>38100</xdr:colOff>
                <xdr:row>225</xdr:row>
                <xdr:rowOff>9525</xdr:rowOff>
              </to>
            </anchor>
          </objectPr>
        </oleObject>
      </mc:Choice>
      <mc:Fallback>
        <oleObject shapeId="1107" progId="Photoshop.Image.19" r:id="rId63"/>
      </mc:Fallback>
    </mc:AlternateContent>
    <mc:AlternateContent xmlns:mc="http://schemas.openxmlformats.org/markup-compatibility/2006">
      <mc:Choice Requires="x14">
        <oleObject shapeId="1108" progId="Photoshop.Image.13" r:id="rId64">
          <objectPr defaultSize="0" r:id="rId4">
            <anchor moveWithCells="1" sizeWithCells="1">
              <from>
                <xdr:col>10</xdr:col>
                <xdr:colOff>0</xdr:colOff>
                <xdr:row>157</xdr:row>
                <xdr:rowOff>0</xdr:rowOff>
              </from>
              <to>
                <xdr:col>10</xdr:col>
                <xdr:colOff>38100</xdr:colOff>
                <xdr:row>157</xdr:row>
                <xdr:rowOff>0</xdr:rowOff>
              </to>
            </anchor>
          </objectPr>
        </oleObject>
      </mc:Choice>
      <mc:Fallback>
        <oleObject shapeId="1108" progId="Photoshop.Image.13" r:id="rId64"/>
      </mc:Fallback>
    </mc:AlternateContent>
    <mc:AlternateContent xmlns:mc="http://schemas.openxmlformats.org/markup-compatibility/2006">
      <mc:Choice Requires="x14">
        <oleObject shapeId="1109" progId="Photoshop.Image.13" r:id="rId65">
          <objectPr defaultSize="0" r:id="rId6">
            <anchor moveWithCells="1" sizeWithCells="1">
              <from>
                <xdr:col>10</xdr:col>
                <xdr:colOff>0</xdr:colOff>
                <xdr:row>178</xdr:row>
                <xdr:rowOff>0</xdr:rowOff>
              </from>
              <to>
                <xdr:col>10</xdr:col>
                <xdr:colOff>9525</xdr:colOff>
                <xdr:row>178</xdr:row>
                <xdr:rowOff>0</xdr:rowOff>
              </to>
            </anchor>
          </objectPr>
        </oleObject>
      </mc:Choice>
      <mc:Fallback>
        <oleObject shapeId="1109" progId="Photoshop.Image.13" r:id="rId65"/>
      </mc:Fallback>
    </mc:AlternateContent>
    <mc:AlternateContent xmlns:mc="http://schemas.openxmlformats.org/markup-compatibility/2006">
      <mc:Choice Requires="x14">
        <oleObject shapeId="1110" progId="Photoshop.Image.13" r:id="rId66">
          <objectPr defaultSize="0" r:id="rId6">
            <anchor moveWithCells="1" sizeWithCells="1">
              <from>
                <xdr:col>10</xdr:col>
                <xdr:colOff>0</xdr:colOff>
                <xdr:row>178</xdr:row>
                <xdr:rowOff>0</xdr:rowOff>
              </from>
              <to>
                <xdr:col>10</xdr:col>
                <xdr:colOff>9525</xdr:colOff>
                <xdr:row>178</xdr:row>
                <xdr:rowOff>0</xdr:rowOff>
              </to>
            </anchor>
          </objectPr>
        </oleObject>
      </mc:Choice>
      <mc:Fallback>
        <oleObject shapeId="1110" progId="Photoshop.Image.13" r:id="rId66"/>
      </mc:Fallback>
    </mc:AlternateContent>
    <mc:AlternateContent xmlns:mc="http://schemas.openxmlformats.org/markup-compatibility/2006">
      <mc:Choice Requires="x14">
        <oleObject shapeId="1111" progId="Photoshop.Image.13" r:id="rId67">
          <objectPr defaultSize="0" r:id="rId9">
            <anchor moveWithCells="1" sizeWithCells="1">
              <from>
                <xdr:col>10</xdr:col>
                <xdr:colOff>0</xdr:colOff>
                <xdr:row>13</xdr:row>
                <xdr:rowOff>0</xdr:rowOff>
              </from>
              <to>
                <xdr:col>10</xdr:col>
                <xdr:colOff>9525</xdr:colOff>
                <xdr:row>13</xdr:row>
                <xdr:rowOff>0</xdr:rowOff>
              </to>
            </anchor>
          </objectPr>
        </oleObject>
      </mc:Choice>
      <mc:Fallback>
        <oleObject shapeId="1111" progId="Photoshop.Image.13" r:id="rId67"/>
      </mc:Fallback>
    </mc:AlternateContent>
    <mc:AlternateContent xmlns:mc="http://schemas.openxmlformats.org/markup-compatibility/2006">
      <mc:Choice Requires="x14">
        <oleObject shapeId="1112" progId="Photoshop.Image.13" r:id="rId68">
          <objectPr defaultSize="0" r:id="rId19">
            <anchor moveWithCells="1" sizeWithCells="1">
              <from>
                <xdr:col>10</xdr:col>
                <xdr:colOff>0</xdr:colOff>
                <xdr:row>250</xdr:row>
                <xdr:rowOff>0</xdr:rowOff>
              </from>
              <to>
                <xdr:col>10</xdr:col>
                <xdr:colOff>95250</xdr:colOff>
                <xdr:row>250</xdr:row>
                <xdr:rowOff>0</xdr:rowOff>
              </to>
            </anchor>
          </objectPr>
        </oleObject>
      </mc:Choice>
      <mc:Fallback>
        <oleObject shapeId="1112" progId="Photoshop.Image.13" r:id="rId68"/>
      </mc:Fallback>
    </mc:AlternateContent>
    <mc:AlternateContent xmlns:mc="http://schemas.openxmlformats.org/markup-compatibility/2006">
      <mc:Choice Requires="x14">
        <oleObject shapeId="1113" progId="Photoshop.Image.13" r:id="rId69">
          <objectPr defaultSize="0" r:id="rId23">
            <anchor moveWithCells="1" sizeWithCells="1">
              <from>
                <xdr:col>10</xdr:col>
                <xdr:colOff>0</xdr:colOff>
                <xdr:row>217</xdr:row>
                <xdr:rowOff>0</xdr:rowOff>
              </from>
              <to>
                <xdr:col>10</xdr:col>
                <xdr:colOff>19050</xdr:colOff>
                <xdr:row>217</xdr:row>
                <xdr:rowOff>0</xdr:rowOff>
              </to>
            </anchor>
          </objectPr>
        </oleObject>
      </mc:Choice>
      <mc:Fallback>
        <oleObject shapeId="1113" progId="Photoshop.Image.13" r:id="rId69"/>
      </mc:Fallback>
    </mc:AlternateContent>
    <mc:AlternateContent xmlns:mc="http://schemas.openxmlformats.org/markup-compatibility/2006">
      <mc:Choice Requires="x14">
        <oleObject shapeId="1114" progId="Photoshop.Image.19" r:id="rId70">
          <objectPr defaultSize="0" r:id="rId25">
            <anchor moveWithCells="1" sizeWithCells="1">
              <from>
                <xdr:col>10</xdr:col>
                <xdr:colOff>0</xdr:colOff>
                <xdr:row>225</xdr:row>
                <xdr:rowOff>0</xdr:rowOff>
              </from>
              <to>
                <xdr:col>10</xdr:col>
                <xdr:colOff>38100</xdr:colOff>
                <xdr:row>225</xdr:row>
                <xdr:rowOff>9525</xdr:rowOff>
              </to>
            </anchor>
          </objectPr>
        </oleObject>
      </mc:Choice>
      <mc:Fallback>
        <oleObject shapeId="1114" progId="Photoshop.Image.19" r:id="rId70"/>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界面字符串conquer.eng</vt:lpstr>
      <vt:lpstr>任务向导tutorial.ini</vt:lpstr>
      <vt:lpstr>简报mission.ini</vt:lpstr>
      <vt:lpstr>资料片</vt:lpstr>
      <vt:lpstr>字库代码</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TuZi</dc:creator>
  <cp:lastModifiedBy>TuZi</cp:lastModifiedBy>
  <dcterms:created xsi:type="dcterms:W3CDTF">2018-05-29T07:22:00Z</dcterms:created>
  <dcterms:modified xsi:type="dcterms:W3CDTF">2020-03-09T13:36:46Z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2052-10.8.0.6206</vt:lpwstr>
  </property>
</Properties>
</file>