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마이트앤매직\"/>
    </mc:Choice>
  </mc:AlternateContent>
  <xr:revisionPtr revIDLastSave="0" documentId="13_ncr:1_{99B6E626-8EB1-417F-82EC-2906DFB694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데미지 계산기" sheetId="3" r:id="rId1"/>
    <sheet name="유닛 능력치 테이블" sheetId="2" r:id="rId2"/>
    <sheet name="영웅 능력치 테이블" sheetId="4" r:id="rId3"/>
    <sheet name="기타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G12" i="3"/>
  <c r="E9" i="3"/>
  <c r="B22" i="3"/>
  <c r="B15" i="3"/>
  <c r="I5" i="3"/>
  <c r="I6" i="3"/>
  <c r="D9" i="3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E15" i="3" s="1"/>
  <c r="B5" i="2"/>
  <c r="B4" i="2"/>
  <c r="B3" i="2"/>
  <c r="B2" i="2"/>
  <c r="E19" i="3"/>
  <c r="D8" i="3"/>
  <c r="C8" i="3"/>
  <c r="D7" i="3"/>
  <c r="C7" i="3"/>
  <c r="D6" i="3"/>
  <c r="C6" i="3"/>
  <c r="D5" i="3"/>
  <c r="C5" i="3"/>
  <c r="E3" i="3"/>
  <c r="G15" i="3" l="1"/>
  <c r="G13" i="3"/>
  <c r="G14" i="3"/>
  <c r="C19" i="3"/>
  <c r="G23" i="3"/>
  <c r="C12" i="3"/>
  <c r="E12" i="3"/>
  <c r="E16" i="3"/>
  <c r="E13" i="3"/>
  <c r="E20" i="3"/>
  <c r="G20" i="3"/>
  <c r="E37" i="3" s="1"/>
  <c r="E38" i="3" s="1"/>
  <c r="E21" i="3"/>
  <c r="G21" i="3"/>
  <c r="G16" i="3"/>
  <c r="E22" i="3"/>
  <c r="G22" i="3"/>
  <c r="E14" i="3"/>
  <c r="E23" i="3"/>
  <c r="C37" i="3" l="1"/>
  <c r="C38" i="3"/>
  <c r="C40" i="3" l="1"/>
  <c r="J5" i="3" s="1"/>
  <c r="J6" i="3"/>
  <c r="C39" i="3"/>
  <c r="H5" i="3" s="1"/>
  <c r="H6" i="3"/>
</calcChain>
</file>

<file path=xl/sharedStrings.xml><?xml version="1.0" encoding="utf-8"?>
<sst xmlns="http://schemas.openxmlformats.org/spreadsheetml/2006/main" count="738" uniqueCount="345">
  <si>
    <t>타운</t>
  </si>
  <si>
    <t>티어</t>
  </si>
  <si>
    <t>공격력</t>
  </si>
  <si>
    <t>방어력</t>
  </si>
  <si>
    <t>체력</t>
  </si>
  <si>
    <t>주도력</t>
  </si>
  <si>
    <t>속도</t>
  </si>
  <si>
    <t>업그레이드</t>
  </si>
  <si>
    <t>최소 데미지</t>
  </si>
  <si>
    <t>최대 데미지</t>
  </si>
  <si>
    <t>잔탄</t>
  </si>
  <si>
    <t>생산력</t>
  </si>
  <si>
    <t>가격</t>
  </si>
  <si>
    <t>이름</t>
  </si>
  <si>
    <t>늑대</t>
  </si>
  <si>
    <t>대지의 정령</t>
  </si>
  <si>
    <t>대기의 정령</t>
  </si>
  <si>
    <t>불의 정령</t>
  </si>
  <si>
    <t>물의 정령</t>
  </si>
  <si>
    <t>미라</t>
  </si>
  <si>
    <t>죽음의 기사</t>
  </si>
  <si>
    <t>만티코어</t>
  </si>
  <si>
    <t>피닉스</t>
  </si>
  <si>
    <t>농부</t>
  </si>
  <si>
    <t>징집병</t>
  </si>
  <si>
    <t>브루트</t>
  </si>
  <si>
    <t>궁수</t>
  </si>
  <si>
    <t>저격수</t>
  </si>
  <si>
    <t>석궁병</t>
  </si>
  <si>
    <t>보병</t>
  </si>
  <si>
    <t>중장보병</t>
  </si>
  <si>
    <t>빈디케이터</t>
  </si>
  <si>
    <t>그리핀</t>
  </si>
  <si>
    <t>임페리얼 그리핀</t>
  </si>
  <si>
    <t>배틀 그리핀</t>
  </si>
  <si>
    <t>성직자</t>
  </si>
  <si>
    <t>종교재판관</t>
  </si>
  <si>
    <t>질럿</t>
  </si>
  <si>
    <t>기병대</t>
  </si>
  <si>
    <t>팔라딘</t>
  </si>
  <si>
    <t>챔피언</t>
  </si>
  <si>
    <t>천사</t>
  </si>
  <si>
    <t>대천사</t>
  </si>
  <si>
    <t>세라프</t>
  </si>
  <si>
    <t>번호</t>
  </si>
  <si>
    <t>유닛 이름</t>
  </si>
  <si>
    <t>아군 유닛 능력치</t>
  </si>
  <si>
    <t>적군 유닛 능력치</t>
  </si>
  <si>
    <t>최소 처치 유닛</t>
  </si>
  <si>
    <t>최대 처치 유닛</t>
  </si>
  <si>
    <t>기본</t>
  </si>
  <si>
    <t>중립</t>
  </si>
  <si>
    <t>헤이븐</t>
  </si>
  <si>
    <t>실반</t>
  </si>
  <si>
    <t>아카데미</t>
  </si>
  <si>
    <t>인퍼노</t>
  </si>
  <si>
    <t>네크로폴리스</t>
  </si>
  <si>
    <t>던전</t>
  </si>
  <si>
    <t>포트리스</t>
  </si>
  <si>
    <t>스트롱홀드</t>
  </si>
  <si>
    <t>숫자</t>
  </si>
  <si>
    <t>픽시</t>
  </si>
  <si>
    <t>스프라이트</t>
  </si>
  <si>
    <t>드라이어드</t>
  </si>
  <si>
    <t>블레이드 댄서</t>
  </si>
  <si>
    <t>워 댄서</t>
  </si>
  <si>
    <t>윈드 댄서</t>
  </si>
  <si>
    <t>헌터</t>
  </si>
  <si>
    <t>마스터 헌터</t>
  </si>
  <si>
    <t>아케인 아처</t>
  </si>
  <si>
    <t>드루이드</t>
  </si>
  <si>
    <t>드루이드 엘더</t>
  </si>
  <si>
    <t>하이 드루이드</t>
  </si>
  <si>
    <t>유니콘</t>
  </si>
  <si>
    <t>실버 유니콘</t>
  </si>
  <si>
    <t>순결한 유니콘</t>
  </si>
  <si>
    <t>트렌트</t>
  </si>
  <si>
    <t>고대의 트렌트</t>
  </si>
  <si>
    <t>야생의 트렌트</t>
  </si>
  <si>
    <t>그린 드래곤</t>
  </si>
  <si>
    <t>에메랄드 드래곤</t>
  </si>
  <si>
    <t>크리스탈 드래곤</t>
  </si>
  <si>
    <t>그렘린</t>
  </si>
  <si>
    <t>마스터 그렘린</t>
  </si>
  <si>
    <t>그렘린 공작원</t>
  </si>
  <si>
    <t>암석 가고일</t>
  </si>
  <si>
    <t>흑요석 가고일</t>
  </si>
  <si>
    <t>엘리멘탈 가고일</t>
  </si>
  <si>
    <t>아이언 골렘</t>
  </si>
  <si>
    <t>스틸 골렘</t>
  </si>
  <si>
    <t>마그네틱 골렘</t>
  </si>
  <si>
    <t>메이지</t>
  </si>
  <si>
    <t>아크메이지</t>
  </si>
  <si>
    <t>배틀 메이지</t>
  </si>
  <si>
    <t>진</t>
  </si>
  <si>
    <t>진 술탄</t>
  </si>
  <si>
    <t>진 비지어</t>
  </si>
  <si>
    <t>락샤사 라니</t>
  </si>
  <si>
    <t>락샤사 라자</t>
  </si>
  <si>
    <t>락샤사 크샤트라</t>
  </si>
  <si>
    <t>콜로서스</t>
  </si>
  <si>
    <t>타이탄</t>
  </si>
  <si>
    <t>스톰 타이탄</t>
  </si>
  <si>
    <t>임프</t>
  </si>
  <si>
    <t>패밀리어</t>
  </si>
  <si>
    <t>쿼짓</t>
  </si>
  <si>
    <t>혼드 데몬</t>
  </si>
  <si>
    <t>혼드 오버시어</t>
  </si>
  <si>
    <t>혼드 그런트</t>
  </si>
  <si>
    <t>헬 하운드</t>
  </si>
  <si>
    <t>켈베로스</t>
  </si>
  <si>
    <t>파이어 하운드</t>
  </si>
  <si>
    <t>서큐버스</t>
  </si>
  <si>
    <t>서큐버스 미스트리스</t>
  </si>
  <si>
    <t>서큐버스 시듀서</t>
  </si>
  <si>
    <t>헬 차저</t>
  </si>
  <si>
    <t>나이트메어</t>
  </si>
  <si>
    <t>헬 스텔리언</t>
  </si>
  <si>
    <t>핏 핀드</t>
  </si>
  <si>
    <t>핏 로드</t>
  </si>
  <si>
    <t>핏 스폰</t>
  </si>
  <si>
    <t>데빌</t>
  </si>
  <si>
    <t>아크 데빌</t>
  </si>
  <si>
    <t>아크 데몬</t>
  </si>
  <si>
    <t>해골</t>
  </si>
  <si>
    <t>해골 궁수</t>
  </si>
  <si>
    <t>해골 전사</t>
  </si>
  <si>
    <t>좀비</t>
  </si>
  <si>
    <t>전염병 좀비</t>
  </si>
  <si>
    <t>부패한 좀비</t>
  </si>
  <si>
    <t>유령</t>
  </si>
  <si>
    <t>폴터가이스트</t>
  </si>
  <si>
    <t>뱀파이터</t>
  </si>
  <si>
    <t>뱀파이어 로드</t>
  </si>
  <si>
    <t>뱀파이어 프린스</t>
  </si>
  <si>
    <t>스펙터</t>
  </si>
  <si>
    <t>리치</t>
  </si>
  <si>
    <t>아크리치</t>
  </si>
  <si>
    <t>리치 마스터</t>
  </si>
  <si>
    <t>와이트</t>
  </si>
  <si>
    <t>레이스</t>
  </si>
  <si>
    <t>밴쉬</t>
  </si>
  <si>
    <t>본 드래곤</t>
  </si>
  <si>
    <t>스펙트럴 드래곤</t>
  </si>
  <si>
    <t>고스트 드래곤</t>
  </si>
  <si>
    <t>스카우트</t>
  </si>
  <si>
    <t>어쌔신</t>
  </si>
  <si>
    <t>스토커</t>
  </si>
  <si>
    <t>블러드 메이든</t>
  </si>
  <si>
    <t>블러드 퓨리</t>
  </si>
  <si>
    <t>블러드 시스터</t>
  </si>
  <si>
    <t>미노타우르스</t>
  </si>
  <si>
    <t>미노타우르스 가드</t>
  </si>
  <si>
    <t>미노타우르스 태스크마스터</t>
  </si>
  <si>
    <t>어둠의 추적자</t>
  </si>
  <si>
    <t>공포의 추적자</t>
  </si>
  <si>
    <t>맹공의 추적자</t>
  </si>
  <si>
    <t>히드라</t>
  </si>
  <si>
    <t>심연의 히드라</t>
  </si>
  <si>
    <t>산성의 히드라</t>
  </si>
  <si>
    <t>섀도우 위치</t>
  </si>
  <si>
    <t>섀도우 매트리아크</t>
  </si>
  <si>
    <t>섀도우 미스트리스</t>
  </si>
  <si>
    <t>섀도우 드래곤</t>
  </si>
  <si>
    <t>블랙 드래곤</t>
  </si>
  <si>
    <t>레드 드래곤</t>
  </si>
  <si>
    <t>경비대</t>
  </si>
  <si>
    <t>방패 경비대</t>
  </si>
  <si>
    <t>산악 경비대</t>
  </si>
  <si>
    <t>투창병</t>
  </si>
  <si>
    <t>척후병</t>
  </si>
  <si>
    <t>작살 투척병</t>
  </si>
  <si>
    <t>곰 기병대</t>
  </si>
  <si>
    <t>흑곰 기병대</t>
  </si>
  <si>
    <t>백곰 기병대</t>
  </si>
  <si>
    <t>브롤러</t>
  </si>
  <si>
    <t>버서커</t>
  </si>
  <si>
    <t>배틀레이저</t>
  </si>
  <si>
    <t>룬 프리스트</t>
  </si>
  <si>
    <t>룬 패트리아크</t>
  </si>
  <si>
    <t>룬 키퍼</t>
  </si>
  <si>
    <t>테인</t>
  </si>
  <si>
    <t>플레임 로드</t>
  </si>
  <si>
    <t>썬더 테인</t>
  </si>
  <si>
    <t>파이어 드래곤</t>
  </si>
  <si>
    <t>마그마 드래곤</t>
  </si>
  <si>
    <t>라바 드래곤</t>
  </si>
  <si>
    <t>150 금</t>
  </si>
  <si>
    <t>400 금</t>
  </si>
  <si>
    <t>900 금</t>
  </si>
  <si>
    <t>1200 금</t>
  </si>
  <si>
    <t>1800 금</t>
  </si>
  <si>
    <t>10000 금</t>
  </si>
  <si>
    <t>15 금</t>
  </si>
  <si>
    <t>25 금</t>
  </si>
  <si>
    <t>50 금</t>
  </si>
  <si>
    <t>80 금</t>
  </si>
  <si>
    <t>85 금</t>
  </si>
  <si>
    <t>130 금</t>
  </si>
  <si>
    <t>250 금</t>
  </si>
  <si>
    <t>370 금</t>
  </si>
  <si>
    <t>600 금</t>
  </si>
  <si>
    <t>850 금</t>
  </si>
  <si>
    <t>1300 금</t>
  </si>
  <si>
    <t>1700 금</t>
  </si>
  <si>
    <t>2800 금 / 1 수정</t>
  </si>
  <si>
    <t>3500 금 / 2 수정</t>
  </si>
  <si>
    <t>35 금</t>
  </si>
  <si>
    <t>55 금</t>
  </si>
  <si>
    <t>70 금</t>
  </si>
  <si>
    <t>120 금</t>
  </si>
  <si>
    <t>190 금</t>
  </si>
  <si>
    <t>320 금</t>
  </si>
  <si>
    <t>440 금</t>
  </si>
  <si>
    <t>630 금</t>
  </si>
  <si>
    <t>1100 금</t>
  </si>
  <si>
    <t>1400 금</t>
  </si>
  <si>
    <t>2500 금 / 1 보석</t>
  </si>
  <si>
    <t>3400 금 / 2보석</t>
  </si>
  <si>
    <t>22 금</t>
  </si>
  <si>
    <t>45 금</t>
  </si>
  <si>
    <t>100 금</t>
  </si>
  <si>
    <t>340 금</t>
  </si>
  <si>
    <t>460 금</t>
  </si>
  <si>
    <t>2700 금 / 1 보석</t>
  </si>
  <si>
    <t>3300 금 / 2 보석</t>
  </si>
  <si>
    <t>3300금 / 2 보석</t>
  </si>
  <si>
    <t>40 금</t>
  </si>
  <si>
    <t>60 금</t>
  </si>
  <si>
    <t>110 금</t>
  </si>
  <si>
    <t>160 금</t>
  </si>
  <si>
    <t>240 금</t>
  </si>
  <si>
    <t>350 금</t>
  </si>
  <si>
    <t>550 금</t>
  </si>
  <si>
    <t>780 금</t>
  </si>
  <si>
    <t>1666 금</t>
  </si>
  <si>
    <t>2666 금 / 1 유황</t>
  </si>
  <si>
    <t>3666 금 / 2 유황</t>
  </si>
  <si>
    <t>19 금</t>
  </si>
  <si>
    <t>30 금</t>
  </si>
  <si>
    <t>140 금</t>
  </si>
  <si>
    <t>380 금</t>
  </si>
  <si>
    <t>620 금</t>
  </si>
  <si>
    <t>1600 금 / 1 수은</t>
  </si>
  <si>
    <t>1900 금 / 2 수은</t>
  </si>
  <si>
    <t>125 금</t>
  </si>
  <si>
    <t>175 금</t>
  </si>
  <si>
    <t>200 금</t>
  </si>
  <si>
    <t>300 금</t>
  </si>
  <si>
    <t>450 금</t>
  </si>
  <si>
    <t>800 금</t>
  </si>
  <si>
    <t>3000 금 / 1 유황</t>
  </si>
  <si>
    <t>3700 금 / 2 유황</t>
  </si>
  <si>
    <t>24 금</t>
  </si>
  <si>
    <t>65 금</t>
  </si>
  <si>
    <t>185 금</t>
  </si>
  <si>
    <t>220 금</t>
  </si>
  <si>
    <t>470 금</t>
  </si>
  <si>
    <t>700 금</t>
  </si>
  <si>
    <t>2700 금 / 1 수정</t>
  </si>
  <si>
    <t>고블린</t>
  </si>
  <si>
    <t>10 금</t>
  </si>
  <si>
    <t>고블린 덫 사냥꾼</t>
  </si>
  <si>
    <t>20 금</t>
  </si>
  <si>
    <t>고블린 주술사</t>
  </si>
  <si>
    <t>켄타우러스</t>
  </si>
  <si>
    <t>50 금</t>
  </si>
  <si>
    <t>켄타우러스 유목민</t>
  </si>
  <si>
    <t>70 금</t>
  </si>
  <si>
    <t>켄타우러스 약탈자</t>
  </si>
  <si>
    <t>오크 전사</t>
  </si>
  <si>
    <t>80 금</t>
  </si>
  <si>
    <t>오크 도살자</t>
  </si>
  <si>
    <t>120 금</t>
  </si>
  <si>
    <t>오크 전쟁광</t>
  </si>
  <si>
    <t>주술사</t>
  </si>
  <si>
    <t>260 금</t>
  </si>
  <si>
    <t>하늘의 딸</t>
  </si>
  <si>
    <t>360 금</t>
  </si>
  <si>
    <t>대지의 딸</t>
  </si>
  <si>
    <t>오크 학살자</t>
  </si>
  <si>
    <t>350 금</t>
  </si>
  <si>
    <t>오크 처형자</t>
  </si>
  <si>
    <t>500 금</t>
  </si>
  <si>
    <t>오크 족장</t>
  </si>
  <si>
    <t>와이번</t>
  </si>
  <si>
    <t>1250 금</t>
  </si>
  <si>
    <t>독성 와이번</t>
  </si>
  <si>
    <t>1600 금</t>
  </si>
  <si>
    <t>파오카이</t>
  </si>
  <si>
    <t>사이클롭스</t>
  </si>
  <si>
    <t>2900 금 / 1 수은</t>
  </si>
  <si>
    <t>야생의 사이클롭스</t>
  </si>
  <si>
    <t>3450 금 / 2 수은</t>
  </si>
  <si>
    <t>핏빛 눈의 사이클롭스</t>
  </si>
  <si>
    <t>영웅 레벨</t>
  </si>
  <si>
    <t>유닉 티어</t>
  </si>
  <si>
    <t>레벨</t>
  </si>
  <si>
    <t>영웅 레벨</t>
  </si>
  <si>
    <t>영웅 데미지</t>
  </si>
  <si>
    <t>영웅 기본 능력치</t>
  </si>
  <si>
    <t>마력</t>
  </si>
  <si>
    <t>지력</t>
  </si>
  <si>
    <t>상승 확률</t>
  </si>
  <si>
    <t>기본 능력치</t>
  </si>
  <si>
    <t>직업</t>
  </si>
  <si>
    <t>나이트</t>
  </si>
  <si>
    <t>레인저</t>
  </si>
  <si>
    <t>위저드</t>
  </si>
  <si>
    <t>데몬 로드</t>
  </si>
  <si>
    <t>네크로맨서</t>
  </si>
  <si>
    <t>워록</t>
  </si>
  <si>
    <t>룬 메이지</t>
  </si>
  <si>
    <t>바바리안</t>
  </si>
  <si>
    <t>분배 가능 능력치</t>
  </si>
  <si>
    <t>400 금</t>
    <phoneticPr fontId="1" type="noConversion"/>
  </si>
  <si>
    <t>늑대</t>
    <phoneticPr fontId="1" type="noConversion"/>
  </si>
  <si>
    <t>영웅 클래스 명</t>
    <phoneticPr fontId="1" type="noConversion"/>
  </si>
  <si>
    <t>죽인 유닛</t>
    <phoneticPr fontId="1" type="noConversion"/>
  </si>
  <si>
    <t>유닛</t>
  </si>
  <si>
    <t>데미지</t>
    <phoneticPr fontId="1" type="noConversion"/>
  </si>
  <si>
    <t>레벨업 상승 능력치</t>
    <phoneticPr fontId="1" type="noConversion"/>
  </si>
  <si>
    <t>영웅 처치 유닛</t>
    <phoneticPr fontId="1" type="noConversion"/>
  </si>
  <si>
    <t>대기의 정령</t>
    <phoneticPr fontId="1" type="noConversion"/>
  </si>
  <si>
    <t>대지의 정령</t>
    <phoneticPr fontId="1" type="noConversion"/>
  </si>
  <si>
    <t>불의 정령</t>
    <phoneticPr fontId="1" type="noConversion"/>
  </si>
  <si>
    <t>물의 정령</t>
    <phoneticPr fontId="1" type="noConversion"/>
  </si>
  <si>
    <t>미라</t>
    <phoneticPr fontId="1" type="noConversion"/>
  </si>
  <si>
    <t>죽음의 기사</t>
    <phoneticPr fontId="1" type="noConversion"/>
  </si>
  <si>
    <t>만티코어</t>
    <phoneticPr fontId="1" type="noConversion"/>
  </si>
  <si>
    <t>피닉스</t>
    <phoneticPr fontId="1" type="noConversion"/>
  </si>
  <si>
    <t>마리(명)</t>
    <phoneticPr fontId="1" type="noConversion"/>
  </si>
  <si>
    <t>피해</t>
    <phoneticPr fontId="1" type="noConversion"/>
  </si>
  <si>
    <t>공격자 선택=&gt;</t>
    <phoneticPr fontId="1" type="noConversion"/>
  </si>
  <si>
    <t>중립</t>
    <phoneticPr fontId="1" type="noConversion"/>
  </si>
  <si>
    <t>타운선택</t>
    <phoneticPr fontId="10" type="noConversion"/>
  </si>
  <si>
    <t>티어</t>
    <phoneticPr fontId="10" type="noConversion"/>
  </si>
  <si>
    <t>중립티어</t>
    <phoneticPr fontId="10" type="noConversion"/>
  </si>
  <si>
    <t>중립티어3</t>
    <phoneticPr fontId="10" type="noConversion"/>
  </si>
  <si>
    <t>중립티어4</t>
    <phoneticPr fontId="10" type="noConversion"/>
  </si>
  <si>
    <t>중립티어5</t>
    <phoneticPr fontId="10" type="noConversion"/>
  </si>
  <si>
    <t>중립티어6</t>
    <phoneticPr fontId="10" type="noConversion"/>
  </si>
  <si>
    <t>중립티어7</t>
    <phoneticPr fontId="10" type="noConversion"/>
  </si>
  <si>
    <t>기본티어</t>
    <phoneticPr fontId="10" type="noConversion"/>
  </si>
  <si>
    <t>기본업글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</si>
</sst>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59993285927915285"/>
        <bgColor rgb="FF000000"/>
      </patternFill>
    </fill>
    <fill>
      <patternFill patternType="solid">
        <fgColor theme="8" tint="0.79992065187536243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6" tint="0.7999206518753624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59993285927915285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79995117038483843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9" fontId="0" fillId="0" borderId="6" xfId="0" applyNumberFormat="1" applyBorder="1">
      <alignment vertical="center"/>
    </xf>
    <xf numFmtId="0" fontId="0" fillId="0" borderId="8" xfId="0" applyBorder="1">
      <alignment vertical="center"/>
    </xf>
    <xf numFmtId="9" fontId="0" fillId="0" borderId="8" xfId="0" applyNumberFormat="1" applyBorder="1">
      <alignment vertical="center"/>
    </xf>
    <xf numFmtId="9" fontId="0" fillId="0" borderId="9" xfId="0" applyNumberFormat="1" applyBorder="1">
      <alignment vertical="center"/>
    </xf>
    <xf numFmtId="0" fontId="0" fillId="10" borderId="5" xfId="0" applyFill="1" applyBorder="1">
      <alignment vertical="center"/>
    </xf>
    <xf numFmtId="0" fontId="0" fillId="10" borderId="7" xfId="0" applyFill="1" applyBorder="1">
      <alignment vertical="center"/>
    </xf>
    <xf numFmtId="0" fontId="0" fillId="11" borderId="2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4" xfId="0" applyFill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13" borderId="23" xfId="0" applyFont="1" applyFill="1" applyBorder="1">
      <alignment vertical="center"/>
    </xf>
    <xf numFmtId="0" fontId="8" fillId="14" borderId="24" xfId="0" applyFont="1" applyFill="1" applyBorder="1">
      <alignment vertical="center"/>
    </xf>
    <xf numFmtId="0" fontId="8" fillId="0" borderId="0" xfId="0" applyFont="1">
      <alignment vertical="center"/>
    </xf>
    <xf numFmtId="0" fontId="8" fillId="2" borderId="2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8" fillId="3" borderId="4" xfId="0" applyFont="1" applyFill="1" applyBorder="1">
      <alignment vertical="center"/>
    </xf>
    <xf numFmtId="0" fontId="7" fillId="6" borderId="5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7" fillId="6" borderId="7" xfId="0" applyFont="1" applyFill="1" applyBorder="1">
      <alignment vertical="center"/>
    </xf>
    <xf numFmtId="0" fontId="8" fillId="5" borderId="8" xfId="0" applyFont="1" applyFill="1" applyBorder="1">
      <alignment vertical="center"/>
    </xf>
    <xf numFmtId="0" fontId="8" fillId="2" borderId="8" xfId="0" applyFont="1" applyFill="1" applyBorder="1">
      <alignment vertical="center"/>
    </xf>
    <xf numFmtId="0" fontId="8" fillId="3" borderId="8" xfId="0" applyFont="1" applyFill="1" applyBorder="1">
      <alignment vertical="center"/>
    </xf>
    <xf numFmtId="0" fontId="8" fillId="3" borderId="9" xfId="0" applyFont="1" applyFill="1" applyBorder="1">
      <alignment vertical="center"/>
    </xf>
    <xf numFmtId="0" fontId="8" fillId="8" borderId="2" xfId="0" applyFont="1" applyFill="1" applyBorder="1">
      <alignment vertical="center"/>
    </xf>
    <xf numFmtId="0" fontId="8" fillId="9" borderId="3" xfId="0" applyFont="1" applyFill="1" applyBorder="1">
      <alignment vertical="center"/>
    </xf>
    <xf numFmtId="0" fontId="8" fillId="8" borderId="3" xfId="0" applyFont="1" applyFill="1" applyBorder="1">
      <alignment vertical="center"/>
    </xf>
    <xf numFmtId="0" fontId="8" fillId="9" borderId="4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5" borderId="1" xfId="0" quotePrefix="1" applyFont="1" applyFill="1" applyBorder="1">
      <alignment vertical="center"/>
    </xf>
    <xf numFmtId="0" fontId="8" fillId="8" borderId="8" xfId="0" applyFont="1" applyFill="1" applyBorder="1">
      <alignment vertical="center"/>
    </xf>
    <xf numFmtId="0" fontId="8" fillId="9" borderId="8" xfId="0" applyFont="1" applyFill="1" applyBorder="1">
      <alignment vertical="center"/>
    </xf>
    <xf numFmtId="0" fontId="8" fillId="9" borderId="9" xfId="0" applyFont="1" applyFill="1" applyBorder="1">
      <alignment vertical="center"/>
    </xf>
    <xf numFmtId="0" fontId="8" fillId="0" borderId="0" xfId="0" applyFont="1" applyBorder="1">
      <alignment vertical="center"/>
    </xf>
    <xf numFmtId="0" fontId="8" fillId="0" borderId="31" xfId="0" applyFont="1" applyBorder="1" applyAlignment="1">
      <alignment horizontal="right" vertical="center"/>
    </xf>
    <xf numFmtId="0" fontId="8" fillId="15" borderId="42" xfId="0" applyFont="1" applyFill="1" applyBorder="1">
      <alignment vertical="center"/>
    </xf>
    <xf numFmtId="0" fontId="8" fillId="15" borderId="43" xfId="0" applyFont="1" applyFill="1" applyBorder="1">
      <alignment vertical="center"/>
    </xf>
    <xf numFmtId="0" fontId="8" fillId="15" borderId="51" xfId="0" applyFont="1" applyFill="1" applyBorder="1">
      <alignment vertical="center"/>
    </xf>
    <xf numFmtId="9" fontId="8" fillId="15" borderId="29" xfId="0" applyNumberFormat="1" applyFont="1" applyFill="1" applyBorder="1">
      <alignment vertical="center"/>
    </xf>
    <xf numFmtId="9" fontId="8" fillId="15" borderId="26" xfId="0" applyNumberFormat="1" applyFont="1" applyFill="1" applyBorder="1">
      <alignment vertical="center"/>
    </xf>
    <xf numFmtId="9" fontId="8" fillId="15" borderId="47" xfId="0" applyNumberFormat="1" applyFont="1" applyFill="1" applyBorder="1">
      <alignment vertical="center"/>
    </xf>
    <xf numFmtId="0" fontId="7" fillId="17" borderId="27" xfId="0" applyFont="1" applyFill="1" applyBorder="1" applyAlignment="1">
      <alignment horizontal="left" vertical="center"/>
    </xf>
    <xf numFmtId="0" fontId="9" fillId="16" borderId="32" xfId="0" applyFont="1" applyFill="1" applyBorder="1">
      <alignment vertical="center"/>
    </xf>
    <xf numFmtId="0" fontId="9" fillId="16" borderId="44" xfId="0" applyFont="1" applyFill="1" applyBorder="1">
      <alignment vertical="center"/>
    </xf>
    <xf numFmtId="0" fontId="8" fillId="18" borderId="10" xfId="0" applyFont="1" applyFill="1" applyBorder="1">
      <alignment vertical="center"/>
    </xf>
    <xf numFmtId="0" fontId="8" fillId="18" borderId="1" xfId="0" applyFont="1" applyFill="1" applyBorder="1">
      <alignment vertical="center"/>
    </xf>
    <xf numFmtId="0" fontId="8" fillId="18" borderId="25" xfId="0" applyFont="1" applyFill="1" applyBorder="1">
      <alignment vertical="center"/>
    </xf>
    <xf numFmtId="0" fontId="8" fillId="18" borderId="45" xfId="0" applyFont="1" applyFill="1" applyBorder="1">
      <alignment vertical="center"/>
    </xf>
    <xf numFmtId="0" fontId="8" fillId="18" borderId="35" xfId="0" applyFont="1" applyFill="1" applyBorder="1">
      <alignment vertical="center"/>
    </xf>
    <xf numFmtId="0" fontId="8" fillId="18" borderId="34" xfId="0" applyFont="1" applyFill="1" applyBorder="1">
      <alignment vertical="center"/>
    </xf>
    <xf numFmtId="0" fontId="8" fillId="19" borderId="30" xfId="0" applyFont="1" applyFill="1" applyBorder="1">
      <alignment vertical="center"/>
    </xf>
    <xf numFmtId="0" fontId="8" fillId="19" borderId="28" xfId="0" applyFont="1" applyFill="1" applyBorder="1">
      <alignment vertical="center"/>
    </xf>
    <xf numFmtId="0" fontId="8" fillId="19" borderId="48" xfId="0" applyFont="1" applyFill="1" applyBorder="1">
      <alignment vertical="center"/>
    </xf>
    <xf numFmtId="0" fontId="7" fillId="20" borderId="33" xfId="0" applyFont="1" applyFill="1" applyBorder="1">
      <alignment vertical="center"/>
    </xf>
    <xf numFmtId="0" fontId="7" fillId="20" borderId="39" xfId="0" applyFont="1" applyFill="1" applyBorder="1">
      <alignment vertical="center"/>
    </xf>
    <xf numFmtId="0" fontId="8" fillId="19" borderId="41" xfId="0" applyFont="1" applyFill="1" applyBorder="1">
      <alignment vertical="center"/>
    </xf>
    <xf numFmtId="0" fontId="6" fillId="0" borderId="53" xfId="0" applyFont="1" applyBorder="1">
      <alignment vertical="center"/>
    </xf>
    <xf numFmtId="0" fontId="6" fillId="0" borderId="54" xfId="0" applyFont="1" applyBorder="1">
      <alignment vertical="center"/>
    </xf>
    <xf numFmtId="0" fontId="8" fillId="21" borderId="36" xfId="0" applyFont="1" applyFill="1" applyBorder="1">
      <alignment vertical="center"/>
    </xf>
    <xf numFmtId="0" fontId="8" fillId="21" borderId="49" xfId="0" applyFont="1" applyFill="1" applyBorder="1" applyAlignment="1">
      <alignment horizontal="center" vertical="center"/>
    </xf>
    <xf numFmtId="0" fontId="8" fillId="21" borderId="50" xfId="0" applyFont="1" applyFill="1" applyBorder="1" applyAlignment="1">
      <alignment horizontal="right" vertical="center"/>
    </xf>
    <xf numFmtId="0" fontId="8" fillId="21" borderId="46" xfId="0" applyFont="1" applyFill="1" applyBorder="1">
      <alignment vertical="center"/>
    </xf>
    <xf numFmtId="0" fontId="8" fillId="21" borderId="37" xfId="0" applyFont="1" applyFill="1" applyBorder="1" applyAlignment="1">
      <alignment horizontal="center" vertical="center"/>
    </xf>
    <xf numFmtId="0" fontId="8" fillId="21" borderId="38" xfId="0" applyFont="1" applyFill="1" applyBorder="1" applyAlignment="1">
      <alignment horizontal="right" vertical="center"/>
    </xf>
    <xf numFmtId="0" fontId="9" fillId="19" borderId="55" xfId="0" applyFont="1" applyFill="1" applyBorder="1" applyAlignment="1">
      <alignment horizontal="right" vertical="center"/>
    </xf>
    <xf numFmtId="0" fontId="9" fillId="19" borderId="56" xfId="0" applyFont="1" applyFill="1" applyBorder="1" applyAlignment="1">
      <alignment horizontal="righ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9" fillId="16" borderId="39" xfId="0" applyFont="1" applyFill="1" applyBorder="1" applyAlignment="1">
      <alignment horizontal="center" vertical="center"/>
    </xf>
    <xf numFmtId="0" fontId="9" fillId="16" borderId="40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15" borderId="44" xfId="0" applyFont="1" applyFill="1" applyBorder="1" applyAlignment="1">
      <alignment horizontal="center" vertical="center"/>
    </xf>
    <xf numFmtId="0" fontId="7" fillId="15" borderId="52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6" fillId="22" borderId="57" xfId="0" applyFont="1" applyFill="1" applyBorder="1">
      <alignment vertical="center"/>
    </xf>
    <xf numFmtId="0" fontId="0" fillId="23" borderId="57" xfId="0" applyFill="1" applyBorder="1">
      <alignment vertical="center"/>
    </xf>
    <xf numFmtId="0" fontId="6" fillId="0" borderId="57" xfId="0" applyFont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58" xfId="0" applyBorder="1">
      <alignment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8">
    <dxf>
      <font>
        <color rgb="FFC0000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theme="0" tint="-4.9989318521683403E-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 tint="-4.9989318521683403E-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workbookViewId="0">
      <selection activeCell="L6" sqref="L6"/>
    </sheetView>
  </sheetViews>
  <sheetFormatPr defaultRowHeight="16.5" x14ac:dyDescent="0.3"/>
  <cols>
    <col min="1" max="1" width="11.625" customWidth="1"/>
    <col min="2" max="2" width="14.375" bestFit="1" customWidth="1"/>
    <col min="3" max="3" width="22.75" bestFit="1" customWidth="1"/>
    <col min="4" max="4" width="18.625" bestFit="1" customWidth="1"/>
    <col min="5" max="5" width="23.875" bestFit="1" customWidth="1"/>
    <col min="6" max="6" width="8.875" bestFit="1" customWidth="1"/>
    <col min="7" max="7" width="20.625" bestFit="1" customWidth="1"/>
    <col min="8" max="8" width="10.5" bestFit="1" customWidth="1"/>
    <col min="9" max="9" width="3.375" bestFit="1" customWidth="1"/>
    <col min="10" max="10" width="10.5" bestFit="1" customWidth="1"/>
    <col min="11" max="11" width="8" bestFit="1" customWidth="1"/>
    <col min="12" max="12" width="20.375" customWidth="1"/>
    <col min="13" max="13" width="16.625" customWidth="1"/>
    <col min="14" max="14" width="14.5" customWidth="1"/>
    <col min="16" max="16" width="14.5" customWidth="1"/>
  </cols>
  <sheetData>
    <row r="1" spans="2:11" ht="17.25" customHeight="1" thickBot="1" x14ac:dyDescent="0.35"/>
    <row r="2" spans="2:11" ht="21" thickBot="1" x14ac:dyDescent="0.35">
      <c r="B2" s="34" t="s">
        <v>298</v>
      </c>
      <c r="C2" s="35">
        <v>43</v>
      </c>
      <c r="D2" s="36"/>
      <c r="E2" s="36"/>
      <c r="F2" s="36"/>
      <c r="G2" s="36"/>
      <c r="H2" s="36"/>
      <c r="I2" s="36"/>
      <c r="J2" s="36"/>
      <c r="K2" s="36"/>
    </row>
    <row r="3" spans="2:11" ht="21" thickBot="1" x14ac:dyDescent="0.35">
      <c r="B3" s="83" t="s">
        <v>0</v>
      </c>
      <c r="C3" s="84" t="s">
        <v>53</v>
      </c>
      <c r="D3" s="72" t="s">
        <v>317</v>
      </c>
      <c r="E3" s="76" t="str">
        <f>VLOOKUP('데미지 계산기'!C3,'영웅 능력치 테이블'!$M$6:$V$13,2,0)</f>
        <v>레인저</v>
      </c>
      <c r="F3" s="36"/>
      <c r="G3" s="63" t="s">
        <v>333</v>
      </c>
      <c r="H3" s="70" t="s">
        <v>319</v>
      </c>
      <c r="I3" s="62"/>
      <c r="J3" s="36"/>
      <c r="K3" s="36"/>
    </row>
    <row r="4" spans="2:11" ht="21" thickBot="1" x14ac:dyDescent="0.35">
      <c r="B4" s="97" t="s">
        <v>300</v>
      </c>
      <c r="C4" s="98"/>
      <c r="D4" s="71" t="s">
        <v>303</v>
      </c>
      <c r="E4" s="82" t="s">
        <v>321</v>
      </c>
      <c r="F4" s="36"/>
      <c r="G4" s="36"/>
      <c r="H4" s="36"/>
      <c r="I4" s="36"/>
      <c r="J4" s="36"/>
      <c r="K4" s="36"/>
    </row>
    <row r="5" spans="2:11" ht="20.25" x14ac:dyDescent="0.3">
      <c r="B5" s="64" t="s">
        <v>2</v>
      </c>
      <c r="C5" s="73">
        <f>VLOOKUP('데미지 계산기'!C3,'영웅 능력치 테이블'!$M$6:$V$13,3,0)</f>
        <v>0</v>
      </c>
      <c r="D5" s="67">
        <f>VLOOKUP('데미지 계산기'!C3,'영웅 능력치 테이블'!$M$6:$V$13,7,0)</f>
        <v>0.15</v>
      </c>
      <c r="E5" s="79">
        <v>2</v>
      </c>
      <c r="F5" s="36"/>
      <c r="G5" s="93" t="s">
        <v>318</v>
      </c>
      <c r="H5" s="87">
        <f>IF(H3="영웅","",C39)</f>
        <v>5</v>
      </c>
      <c r="I5" s="88" t="str">
        <f>IF(H3="영웅","","~")</f>
        <v>~</v>
      </c>
      <c r="J5" s="89">
        <f>IF(H3="영웅",E38,C40)</f>
        <v>15</v>
      </c>
      <c r="K5" s="85" t="s">
        <v>331</v>
      </c>
    </row>
    <row r="6" spans="2:11" ht="21" thickBot="1" x14ac:dyDescent="0.35">
      <c r="B6" s="65" t="s">
        <v>3</v>
      </c>
      <c r="C6" s="74">
        <f>VLOOKUP('데미지 계산기'!C3,'영웅 능력치 테이블'!$M$6:$V$13,4,0)</f>
        <v>2</v>
      </c>
      <c r="D6" s="68">
        <f>VLOOKUP('데미지 계산기'!C3,'영웅 능력치 테이블'!$M$6:$V$13,8,0)</f>
        <v>0.45</v>
      </c>
      <c r="E6" s="80">
        <v>1</v>
      </c>
      <c r="F6" s="36"/>
      <c r="G6" s="94" t="s">
        <v>320</v>
      </c>
      <c r="H6" s="90">
        <f>IF(H3="영웅","",C37)</f>
        <v>297</v>
      </c>
      <c r="I6" s="91" t="str">
        <f>IF(H3="영웅","","~")</f>
        <v>~</v>
      </c>
      <c r="J6" s="92">
        <f>IF(H3="영웅",E37,C38)</f>
        <v>792</v>
      </c>
      <c r="K6" s="86" t="s">
        <v>332</v>
      </c>
    </row>
    <row r="7" spans="2:11" ht="20.25" x14ac:dyDescent="0.3">
      <c r="B7" s="65" t="s">
        <v>301</v>
      </c>
      <c r="C7" s="74">
        <f>VLOOKUP('데미지 계산기'!C3,'영웅 능력치 테이블'!$M$6:$V$13,5,0)</f>
        <v>1</v>
      </c>
      <c r="D7" s="68">
        <f>VLOOKUP('데미지 계산기'!C3,'영웅 능력치 테이블'!$M$6:$V$13,9,0)</f>
        <v>0.1</v>
      </c>
      <c r="E7" s="80">
        <v>23</v>
      </c>
      <c r="F7" s="36"/>
      <c r="G7" s="36"/>
      <c r="H7" s="36"/>
      <c r="I7" s="36"/>
      <c r="J7" s="36"/>
      <c r="K7" s="36"/>
    </row>
    <row r="8" spans="2:11" ht="21" thickBot="1" x14ac:dyDescent="0.35">
      <c r="B8" s="66" t="s">
        <v>302</v>
      </c>
      <c r="C8" s="75">
        <f>VLOOKUP('데미지 계산기'!C3,'영웅 능력치 테이블'!$M$6:$V$13,6,0)</f>
        <v>2</v>
      </c>
      <c r="D8" s="69">
        <f>VLOOKUP('데미지 계산기'!C3,'영웅 능력치 테이블'!$M$6:$V$13,10,0)</f>
        <v>0.3</v>
      </c>
      <c r="E8" s="81">
        <v>16</v>
      </c>
      <c r="F8" s="36"/>
      <c r="G8" s="36"/>
      <c r="H8" s="36"/>
      <c r="I8" s="36"/>
      <c r="J8" s="36"/>
      <c r="K8" s="36"/>
    </row>
    <row r="9" spans="2:11" ht="21" thickBot="1" x14ac:dyDescent="0.35">
      <c r="B9" s="101" t="s">
        <v>314</v>
      </c>
      <c r="C9" s="102"/>
      <c r="D9" s="77" t="str">
        <f>IF((E5+E6+E7+E8)&gt;(C2-1),(E5+E6+E7+E8)-(C2-1),"")</f>
        <v/>
      </c>
      <c r="E9" s="78">
        <f>IF(E5+E6+E7+E8&gt;(C2-1),"초과",(C2-1)-E5-E6-E7-E8)</f>
        <v>0</v>
      </c>
      <c r="F9" s="36"/>
      <c r="G9" s="36"/>
      <c r="H9" s="36"/>
      <c r="I9" s="36"/>
      <c r="J9" s="36"/>
      <c r="K9" s="36"/>
    </row>
    <row r="10" spans="2:11" ht="21" thickBot="1" x14ac:dyDescent="0.35">
      <c r="B10" s="36"/>
      <c r="C10" s="36"/>
      <c r="D10" s="36"/>
      <c r="E10" s="36"/>
      <c r="F10" s="36"/>
      <c r="G10" s="36"/>
      <c r="H10" s="36"/>
      <c r="I10" s="36"/>
      <c r="J10" s="36"/>
      <c r="K10" s="36"/>
    </row>
    <row r="11" spans="2:11" ht="21" thickBot="1" x14ac:dyDescent="0.35">
      <c r="B11" s="95" t="s">
        <v>46</v>
      </c>
      <c r="C11" s="96"/>
      <c r="D11" s="36"/>
      <c r="E11" s="36"/>
      <c r="F11" s="36"/>
      <c r="G11" s="36"/>
      <c r="H11" s="36"/>
      <c r="I11" s="36"/>
      <c r="J11" s="36"/>
      <c r="K11" s="36"/>
    </row>
    <row r="12" spans="2:11" ht="20.25" x14ac:dyDescent="0.3">
      <c r="B12" s="37" t="s">
        <v>45</v>
      </c>
      <c r="C12" s="38" t="str">
        <f>VLOOKUP(C13&amp;C14&amp;C15,'유닛 능력치 테이블'!$B$2:$P$178,5,0)</f>
        <v>버서커</v>
      </c>
      <c r="D12" s="39" t="s">
        <v>2</v>
      </c>
      <c r="E12" s="38">
        <f>VLOOKUP(C13&amp;C14&amp;C15,'유닛 능력치 테이블'!$B$2:$P$178,6,0)</f>
        <v>7</v>
      </c>
      <c r="F12" s="39" t="s">
        <v>10</v>
      </c>
      <c r="G12" s="40" t="str">
        <f>IF(VLOOKUP(C13&amp;C14&amp;C15,'유닛 능력치 테이블'!$B$2:$P$178,7,0)&gt;0,VLOOKUP(C13&amp;C14&amp;C15,'유닛 능력치 테이블'!$B$2:$P$178,7,0),"근거리 유닛")</f>
        <v>근거리 유닛</v>
      </c>
      <c r="H12" s="36"/>
      <c r="I12" s="36"/>
      <c r="J12" s="36"/>
      <c r="K12" s="36"/>
    </row>
    <row r="13" spans="2:11" ht="20.25" x14ac:dyDescent="0.3">
      <c r="B13" s="41" t="s">
        <v>0</v>
      </c>
      <c r="C13" s="42" t="s">
        <v>58</v>
      </c>
      <c r="D13" s="43" t="s">
        <v>3</v>
      </c>
      <c r="E13" s="44">
        <f>VLOOKUP(C13&amp;C14&amp;C15,'유닛 능력치 테이블'!$B$2:$P$178,8,0)</f>
        <v>7</v>
      </c>
      <c r="F13" s="43" t="s">
        <v>4</v>
      </c>
      <c r="G13" s="45">
        <f>VLOOKUP(C13&amp;C14&amp;C15,'유닛 능력치 테이블'!$B$2:$P$178,11,0)</f>
        <v>25</v>
      </c>
      <c r="H13" s="36"/>
      <c r="I13" s="36"/>
      <c r="J13" s="36"/>
      <c r="K13" s="36"/>
    </row>
    <row r="14" spans="2:11" ht="20.25" x14ac:dyDescent="0.3">
      <c r="B14" s="41" t="s">
        <v>1</v>
      </c>
      <c r="C14" s="42">
        <v>4</v>
      </c>
      <c r="D14" s="43" t="s">
        <v>8</v>
      </c>
      <c r="E14" s="44">
        <f>VLOOKUP(C13&amp;C14&amp;C15,'유닛 능력치 테이블'!$B$2:$P$178,9,0)</f>
        <v>3</v>
      </c>
      <c r="F14" s="43" t="s">
        <v>5</v>
      </c>
      <c r="G14" s="45">
        <f>VLOOKUP(C13&amp;C14&amp;C15,'유닛 능력치 테이블'!$B$2:$P$178,12,0)</f>
        <v>12</v>
      </c>
      <c r="H14" s="36"/>
      <c r="I14" s="36"/>
      <c r="J14" s="36"/>
      <c r="K14" s="36"/>
    </row>
    <row r="15" spans="2:11" ht="20.25" x14ac:dyDescent="0.3">
      <c r="B15" s="41" t="str">
        <f>IF(C13="중립","유닛 타입","업그레이드")</f>
        <v>업그레이드</v>
      </c>
      <c r="C15" s="42">
        <v>1</v>
      </c>
      <c r="D15" s="43" t="s">
        <v>9</v>
      </c>
      <c r="E15" s="44">
        <f>VLOOKUP(C13&amp;C14&amp;C15,'유닛 능력치 테이블'!$B$2:$P$178,10,0)</f>
        <v>8</v>
      </c>
      <c r="F15" s="43" t="s">
        <v>6</v>
      </c>
      <c r="G15" s="45">
        <f>VLOOKUP(C13&amp;C14&amp;C15,'유닛 능력치 테이블'!$B$2:$P$178,13,0)</f>
        <v>5</v>
      </c>
      <c r="H15" s="36"/>
      <c r="I15" s="36"/>
      <c r="J15" s="36"/>
      <c r="K15" s="36"/>
    </row>
    <row r="16" spans="2:11" ht="21" thickBot="1" x14ac:dyDescent="0.35">
      <c r="B16" s="46" t="s">
        <v>60</v>
      </c>
      <c r="C16" s="47">
        <v>99</v>
      </c>
      <c r="D16" s="48" t="s">
        <v>11</v>
      </c>
      <c r="E16" s="49">
        <f>VLOOKUP(C13&amp;C14&amp;C15,'유닛 능력치 테이블'!$B$2:$P$178,14,0)</f>
        <v>6</v>
      </c>
      <c r="F16" s="48" t="s">
        <v>12</v>
      </c>
      <c r="G16" s="50" t="str">
        <f>VLOOKUP(C13&amp;C14&amp;C15,'유닛 능력치 테이블'!$B$2:$P$178,15,0)</f>
        <v>220 금</v>
      </c>
      <c r="H16" s="36"/>
      <c r="I16" s="36"/>
      <c r="J16" s="36"/>
      <c r="K16" s="36"/>
    </row>
    <row r="17" spans="2:11" ht="17.25" customHeight="1" thickBot="1" x14ac:dyDescent="0.35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ht="21" thickBot="1" x14ac:dyDescent="0.35">
      <c r="B18" s="99" t="s">
        <v>47</v>
      </c>
      <c r="C18" s="100"/>
      <c r="D18" s="36"/>
      <c r="E18" s="36"/>
      <c r="F18" s="36"/>
      <c r="G18" s="36"/>
      <c r="H18" s="36"/>
      <c r="I18" s="36"/>
      <c r="J18" s="36"/>
      <c r="K18" s="36"/>
    </row>
    <row r="19" spans="2:11" ht="20.25" x14ac:dyDescent="0.3">
      <c r="B19" s="51" t="s">
        <v>45</v>
      </c>
      <c r="C19" s="52" t="str">
        <f>VLOOKUP(C20&amp;C21&amp;C22,'유닛 능력치 테이블'!$B$2:$P$178,5,0)</f>
        <v>미라</v>
      </c>
      <c r="D19" s="53" t="s">
        <v>2</v>
      </c>
      <c r="E19" s="52">
        <f>VLOOKUP(C20&amp;C21&amp;C22,'유닛 능력치 테이블'!$B$2:$P$178,6,0)</f>
        <v>8</v>
      </c>
      <c r="F19" s="53" t="s">
        <v>10</v>
      </c>
      <c r="G19" s="54" t="str">
        <f>IF(VLOOKUP(C20&amp;C21&amp;C22,'유닛 능력치 테이블'!$B$2:$P$178,7,0)&gt;0,VLOOKUP(C20&amp;C21&amp;C22,'유닛 능력치 테이블'!$B$2:$P$178,7,0),"근거리 유닛")</f>
        <v>근거리 유닛</v>
      </c>
      <c r="H19" s="36"/>
      <c r="I19" s="36"/>
      <c r="J19" s="36"/>
      <c r="K19" s="36"/>
    </row>
    <row r="20" spans="2:11" ht="20.25" x14ac:dyDescent="0.3">
      <c r="B20" s="41" t="s">
        <v>0</v>
      </c>
      <c r="C20" s="42" t="s">
        <v>51</v>
      </c>
      <c r="D20" s="55" t="s">
        <v>3</v>
      </c>
      <c r="E20" s="56">
        <f>VLOOKUP(C20&amp;C21&amp;C22,'유닛 능력치 테이블'!$B$2:$P$178,8,0)</f>
        <v>9</v>
      </c>
      <c r="F20" s="55" t="s">
        <v>4</v>
      </c>
      <c r="G20" s="57">
        <f>VLOOKUP(C20&amp;C21&amp;C22,'유닛 능력치 테이블'!$B$2:$P$178,11,0)</f>
        <v>50</v>
      </c>
      <c r="H20" s="36"/>
      <c r="I20" s="36"/>
      <c r="J20" s="36"/>
      <c r="K20" s="36"/>
    </row>
    <row r="21" spans="2:11" ht="20.25" x14ac:dyDescent="0.3">
      <c r="B21" s="41" t="s">
        <v>1</v>
      </c>
      <c r="C21" s="42">
        <v>5</v>
      </c>
      <c r="D21" s="55" t="s">
        <v>8</v>
      </c>
      <c r="E21" s="56">
        <f>VLOOKUP(C20&amp;C21&amp;C22,'유닛 능력치 테이블'!$B$2:$P$178,9,0)</f>
        <v>20</v>
      </c>
      <c r="F21" s="55" t="s">
        <v>5</v>
      </c>
      <c r="G21" s="57">
        <f>VLOOKUP(C20&amp;C21&amp;C22,'유닛 능력치 테이블'!$B$2:$P$178,12,0)</f>
        <v>15</v>
      </c>
      <c r="H21" s="36"/>
      <c r="I21" s="36"/>
      <c r="J21" s="36"/>
      <c r="K21" s="36"/>
    </row>
    <row r="22" spans="2:11" ht="20.25" x14ac:dyDescent="0.3">
      <c r="B22" s="41" t="str">
        <f>IF(C20="중립","유닛 타입","업그레이드")</f>
        <v>유닛 타입</v>
      </c>
      <c r="C22" s="58" t="s">
        <v>19</v>
      </c>
      <c r="D22" s="55" t="s">
        <v>9</v>
      </c>
      <c r="E22" s="56">
        <f>VLOOKUP(C20&amp;C21&amp;C22,'유닛 능력치 테이블'!$B$2:$P$178,10,0)</f>
        <v>30</v>
      </c>
      <c r="F22" s="55" t="s">
        <v>6</v>
      </c>
      <c r="G22" s="57">
        <f>VLOOKUP(C20&amp;C21&amp;C22,'유닛 능력치 테이블'!$B$2:$P$178,13,0)</f>
        <v>3</v>
      </c>
      <c r="H22" s="36"/>
      <c r="I22" s="36"/>
      <c r="J22" s="36"/>
      <c r="K22" s="36"/>
    </row>
    <row r="23" spans="2:11" ht="21" thickBot="1" x14ac:dyDescent="0.35">
      <c r="B23" s="46" t="s">
        <v>60</v>
      </c>
      <c r="C23" s="47">
        <v>120</v>
      </c>
      <c r="D23" s="59" t="s">
        <v>11</v>
      </c>
      <c r="E23" s="60">
        <f>VLOOKUP(C20&amp;C21&amp;C22,'유닛 능력치 테이블'!$B$2:$P$178,14,0)</f>
        <v>3</v>
      </c>
      <c r="F23" s="59" t="s">
        <v>12</v>
      </c>
      <c r="G23" s="61" t="str">
        <f>VLOOKUP(C20&amp;C21&amp;C22,'유닛 능력치 테이블'!$B$2:$P$178,15,0)</f>
        <v>900 금</v>
      </c>
      <c r="H23" s="36"/>
      <c r="I23" s="36"/>
      <c r="J23" s="36"/>
      <c r="K23" s="36"/>
    </row>
    <row r="37" spans="2:5" x14ac:dyDescent="0.3">
      <c r="B37" t="s">
        <v>8</v>
      </c>
      <c r="C37">
        <f>ROUND(IF(E12+E12+E5&gt;=E20,(E14*C16)*(1+0.05*(E12+C5+E5-E20)),(E14*C16)*(1+0.05*(E20-E12+C5+E5))),0)</f>
        <v>297</v>
      </c>
      <c r="D37" t="s">
        <v>299</v>
      </c>
      <c r="E37">
        <f>ROUND(VLOOKUP('데미지 계산기'!C2,'영웅 능력치 테이블'!$B$5:$I$47,'데미지 계산기'!C21+1,0)*G20,0)</f>
        <v>204</v>
      </c>
    </row>
    <row r="38" spans="2:5" x14ac:dyDescent="0.3">
      <c r="B38" t="s">
        <v>9</v>
      </c>
      <c r="C38">
        <f>ROUND(IF(E12+C5+E5&gt;=E20,(E15*C16)*(1+0.05*(E12+C5+E5-E20)),(E15*C16)*(1+0.05*(E20-E12+C5+E5))),0)</f>
        <v>792</v>
      </c>
      <c r="D38" s="33" t="s">
        <v>322</v>
      </c>
      <c r="E38">
        <f>ROUNDDOWN(E37/G20,0)</f>
        <v>4</v>
      </c>
    </row>
    <row r="39" spans="2:5" x14ac:dyDescent="0.3">
      <c r="B39" t="s">
        <v>48</v>
      </c>
      <c r="C39">
        <f>ROUNDDOWN(C37/G20,0)</f>
        <v>5</v>
      </c>
    </row>
    <row r="40" spans="2:5" x14ac:dyDescent="0.3">
      <c r="B40" t="s">
        <v>49</v>
      </c>
      <c r="C40">
        <f>ROUNDDOWN(C38/G20,0)</f>
        <v>15</v>
      </c>
    </row>
  </sheetData>
  <mergeCells count="4">
    <mergeCell ref="B11:C11"/>
    <mergeCell ref="B4:C4"/>
    <mergeCell ref="B18:C18"/>
    <mergeCell ref="B9:C9"/>
  </mergeCells>
  <phoneticPr fontId="1" type="noConversion"/>
  <conditionalFormatting sqref="D9:E9">
    <cfRule type="containsText" dxfId="7" priority="9" operator="containsText" text="초과">
      <formula>NOT(ISERROR(SEARCH("초과",D9)))</formula>
    </cfRule>
    <cfRule type="containsText" dxfId="6" priority="10" operator="containsText" text="초과">
      <formula>NOT(ISERROR(SEARCH("초과",D9)))</formula>
    </cfRule>
    <cfRule type="containsText" priority="11" operator="containsText" text="초과">
      <formula>NOT(ISERROR(SEARCH("초과",D9)))</formula>
    </cfRule>
  </conditionalFormatting>
  <conditionalFormatting sqref="D9">
    <cfRule type="notContainsBlanks" dxfId="5" priority="3">
      <formula>LEN(TRIM(D9))&gt;0</formula>
    </cfRule>
    <cfRule type="notContainsBlanks" dxfId="4" priority="5">
      <formula>LEN(TRIM(D9))&gt;0</formula>
    </cfRule>
    <cfRule type="cellIs" priority="6" operator="greaterThanOrEqual">
      <formula>0</formula>
    </cfRule>
  </conditionalFormatting>
  <conditionalFormatting sqref="E9">
    <cfRule type="containsText" dxfId="3" priority="1" operator="containsText" text="초과">
      <formula>NOT(ISERROR(SEARCH("초과",E9)))</formula>
    </cfRule>
    <cfRule type="containsText" dxfId="2" priority="2" operator="containsText" text=" 초과">
      <formula>NOT(ISERROR(SEARCH(" 초과",E9)))</formula>
    </cfRule>
  </conditionalFormatting>
  <dataValidations count="11">
    <dataValidation type="list" allowBlank="1" showInputMessage="1" showErrorMessage="1" sqref="C13 C20" xr:uid="{00000000-0002-0000-0000-000000000000}">
      <formula1>"중립, 헤이븐, 실반, 아카데미, 인퍼노, 네크로폴리스, 던전, 포트리스, 스트롱홀드"</formula1>
    </dataValidation>
    <dataValidation type="list" allowBlank="1" showInputMessage="1" showErrorMessage="1" sqref="C14 C21" xr:uid="{00000000-0002-0000-0000-000001000000}">
      <formula1>"1,2,3,4,5,6,7"</formula1>
    </dataValidation>
    <dataValidation allowBlank="1" showInputMessage="1" showErrorMessage="1" promptTitle="수정 불가" prompt="타운, 티어, 업그레이드만 수정 가능합니다." sqref="B12:G12 D13:G15 B19:G19 D20:G22 F16 D16 D23:F23" xr:uid="{00000000-0002-0000-0000-000002000000}"/>
    <dataValidation type="whole" allowBlank="1" showInputMessage="1" showErrorMessage="1" errorTitle="제한 범위를 벗어났습니다." error="(1~9999)까지 입력 가능합니다." promptTitle="입력 가능 범위" prompt="(1~9999)" sqref="C23 C16" xr:uid="{00000000-0002-0000-0000-000003000000}">
      <formula1>1</formula1>
      <formula2>9999</formula2>
    </dataValidation>
    <dataValidation type="whole" allowBlank="1" showInputMessage="1" showErrorMessage="1" errorTitle="제한 범위를 벗어났습니다." error="(1~43)까지 입력 가능합니다." promptTitle="입력 가능 범위" prompt="(1~43)" sqref="C2" xr:uid="{00000000-0002-0000-0000-000005000000}">
      <formula1>1</formula1>
      <formula2>43</formula2>
    </dataValidation>
    <dataValidation type="list" allowBlank="1" showInputMessage="1" showErrorMessage="1" sqref="H3" xr:uid="{00000000-0002-0000-0000-000007000000}">
      <formula1>"영웅,유닛"</formula1>
    </dataValidation>
    <dataValidation type="list" allowBlank="1" showInputMessage="1" showErrorMessage="1" sqref="C3" xr:uid="{00000000-0002-0000-0000-000008000000}">
      <formula1>"헤이븐,실반,아카데미,인퍼노,네크로폴리스,던전,포트리스,스트롱홀드"</formula1>
    </dataValidation>
    <dataValidation allowBlank="1" showInputMessage="1" showErrorMessage="1" promptTitle="수정 불가" prompt="타운, 레벨업 상승 능력치만 수정 가능합니다." sqref="B2:B3 B5:D9 E9 B4:E4 D3:E3" xr:uid="{FB2DEB86-6726-4043-8CE3-BBDE6A367320}"/>
    <dataValidation allowBlank="1" showInputMessage="1" showErrorMessage="1" promptTitle="공격 대상자를 선택하시오." prompt="영웅_x000a_유닛" sqref="G3" xr:uid="{F3F18A3A-4CBF-4719-8654-F288AC103633}"/>
    <dataValidation allowBlank="1" showInputMessage="1" showErrorMessage="1" promptTitle="수정 불가" prompt="수정할 수 없는 항목입니다." sqref="G5:J6" xr:uid="{4ABCF243-F0F4-49F5-BB52-9676C5B24CBA}"/>
    <dataValidation type="custom" errorStyle="warning" allowBlank="1" showInputMessage="1" showErrorMessage="1" errorTitle="범위 초과" error="분배할 수 있는 능력치를 초과했습니다." sqref="E5:E8" xr:uid="{FF0E775E-6C73-42C7-B524-BC8C4822361C}">
      <formula1>SUM(+$E$5:$E$8)&lt;=($C$2-1)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5CE031A5-E647-4CF0-A862-75DBFD749C0B}">
            <xm:f>NOT(ISERROR(SEARCH($E$9="초과",D9)))</xm:f>
            <xm:f>$E$9="초과"</xm:f>
            <x14:dxf>
              <font>
                <color rgb="FFC00000"/>
              </font>
            </x14:dxf>
          </x14:cfRule>
          <xm:sqref>D9:E9</xm:sqref>
        </x14:conditionalFormatting>
        <x14:conditionalFormatting xmlns:xm="http://schemas.microsoft.com/office/excel/2006/main">
          <x14:cfRule type="containsText" priority="7" operator="containsText" id="{C9B4281A-0F02-4929-AC55-FC9C3706D46B}">
            <xm:f>NOT(ISERROR(SEARCH($E$9="초과",D9)))</xm:f>
            <xm:f>$E$9="초과"</xm:f>
            <x14:dxf>
              <font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D9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6000000}">
          <x14:formula1>
            <xm:f>IF($C$20="중립",IF($C$21=3,'유닛 능력치 테이블'!$E$2,IF(C21=4,'유닛 능력치 테이블'!$E$3:$E$6,IF(C21=5,'유닛 능력치 테이블'!E7,IF(C21=6,'유닛 능력치 테이블'!$E$8:$E$9,IF(C21=7,'유닛 능력치 테이블'!E10,'유닛 능력치 테이블'!$B$1))))),'유닛 능력치 테이블'!E11:E13)</xm:f>
          </x14:formula1>
          <xm:sqref>C22</xm:sqref>
        </x14:dataValidation>
        <x14:dataValidation type="list" allowBlank="1" showInputMessage="1" showErrorMessage="1" xr:uid="{9C27F3B7-23BC-4A83-9E05-D797B4ABE359}">
          <x14:formula1>
            <xm:f>IF($C$13="중립",IF($C$14=3,'유닛 능력치 테이블'!$E$2,IF($C$14=4,'유닛 능력치 테이블'!$E$3:$E$6,IF($C$14=5,'유닛 능력치 테이블'!$E$7,IF($C$14=6,'유닛 능력치 테이블'!$E$8:$E$9,IF($C$14=7,'유닛 능력치 테이블'!$E$10,'유닛 능력치 테이블'!$B$1))))),'유닛 능력치 테이블'!E11:E13)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8"/>
  <sheetViews>
    <sheetView workbookViewId="0">
      <selection activeCell="F2" sqref="F2"/>
    </sheetView>
  </sheetViews>
  <sheetFormatPr defaultRowHeight="16.5" x14ac:dyDescent="0.3"/>
  <cols>
    <col min="1" max="1" width="5.5" customWidth="1"/>
    <col min="2" max="2" width="23" style="2" bestFit="1" customWidth="1"/>
    <col min="3" max="3" width="13" style="1" bestFit="1" customWidth="1"/>
    <col min="4" max="4" width="5.5" style="2" customWidth="1"/>
    <col min="5" max="5" width="17.75" style="3" bestFit="1" customWidth="1"/>
    <col min="6" max="6" width="26.25" style="2" customWidth="1"/>
    <col min="7" max="7" width="7.375" style="2" customWidth="1"/>
    <col min="8" max="9" width="9" style="2" customWidth="1"/>
    <col min="10" max="11" width="11.625" style="2" customWidth="1"/>
    <col min="12" max="15" width="9" style="2" customWidth="1"/>
    <col min="16" max="16" width="18.875" style="2" customWidth="1"/>
  </cols>
  <sheetData>
    <row r="1" spans="1:16" x14ac:dyDescent="0.3">
      <c r="A1" t="s">
        <v>44</v>
      </c>
      <c r="B1" s="32"/>
      <c r="C1" s="1" t="s">
        <v>0</v>
      </c>
      <c r="D1" s="2" t="s">
        <v>1</v>
      </c>
      <c r="E1" s="3" t="s">
        <v>7</v>
      </c>
      <c r="F1" s="2" t="s">
        <v>13</v>
      </c>
      <c r="G1" s="2" t="s">
        <v>2</v>
      </c>
      <c r="H1" s="2" t="s">
        <v>10</v>
      </c>
      <c r="I1" s="2" t="s">
        <v>3</v>
      </c>
      <c r="J1" s="2" t="s">
        <v>8</v>
      </c>
      <c r="K1" s="2" t="s">
        <v>9</v>
      </c>
      <c r="L1" s="2" t="s">
        <v>4</v>
      </c>
      <c r="M1" s="2" t="s">
        <v>5</v>
      </c>
      <c r="N1" s="2" t="s">
        <v>6</v>
      </c>
      <c r="O1" s="2" t="s">
        <v>11</v>
      </c>
      <c r="P1" s="2" t="s">
        <v>12</v>
      </c>
    </row>
    <row r="2" spans="1:16" x14ac:dyDescent="0.3">
      <c r="A2">
        <v>1</v>
      </c>
      <c r="B2" s="2" t="str">
        <f t="shared" ref="B2:B33" si="0">C2&amp;D2&amp;E2</f>
        <v>중립3늑대</v>
      </c>
      <c r="C2" s="1" t="s">
        <v>51</v>
      </c>
      <c r="D2" s="2">
        <v>3</v>
      </c>
      <c r="E2" s="32" t="s">
        <v>316</v>
      </c>
      <c r="F2" s="2" t="s">
        <v>14</v>
      </c>
      <c r="G2" s="2">
        <v>5</v>
      </c>
      <c r="H2" s="2">
        <v>0</v>
      </c>
      <c r="I2" s="2">
        <v>3</v>
      </c>
      <c r="J2" s="2">
        <v>3</v>
      </c>
      <c r="K2" s="2">
        <v>5</v>
      </c>
      <c r="L2" s="2">
        <v>25</v>
      </c>
      <c r="M2" s="2">
        <v>14</v>
      </c>
      <c r="N2" s="2">
        <v>6</v>
      </c>
      <c r="O2" s="2">
        <v>8</v>
      </c>
      <c r="P2" s="2" t="s">
        <v>187</v>
      </c>
    </row>
    <row r="3" spans="1:16" x14ac:dyDescent="0.3">
      <c r="A3">
        <v>2</v>
      </c>
      <c r="B3" s="2" t="str">
        <f t="shared" si="0"/>
        <v>중립4대기의 정령</v>
      </c>
      <c r="C3" s="1" t="s">
        <v>51</v>
      </c>
      <c r="D3" s="2">
        <v>4</v>
      </c>
      <c r="E3" s="32" t="s">
        <v>323</v>
      </c>
      <c r="F3" s="2" t="s">
        <v>16</v>
      </c>
      <c r="G3" s="2">
        <v>8</v>
      </c>
      <c r="H3" s="2">
        <v>0</v>
      </c>
      <c r="I3" s="2">
        <v>6</v>
      </c>
      <c r="J3" s="2">
        <v>5</v>
      </c>
      <c r="K3" s="2">
        <v>7</v>
      </c>
      <c r="L3" s="2">
        <v>30</v>
      </c>
      <c r="M3" s="2">
        <v>17</v>
      </c>
      <c r="N3" s="2">
        <v>8</v>
      </c>
      <c r="O3" s="2">
        <v>4</v>
      </c>
      <c r="P3" s="32" t="s">
        <v>315</v>
      </c>
    </row>
    <row r="4" spans="1:16" x14ac:dyDescent="0.3">
      <c r="A4">
        <v>3</v>
      </c>
      <c r="B4" s="2" t="str">
        <f t="shared" si="0"/>
        <v>중립4대지의 정령</v>
      </c>
      <c r="C4" s="1" t="s">
        <v>51</v>
      </c>
      <c r="D4" s="2">
        <v>4</v>
      </c>
      <c r="E4" s="32" t="s">
        <v>324</v>
      </c>
      <c r="F4" s="2" t="s">
        <v>15</v>
      </c>
      <c r="G4" s="2">
        <v>8</v>
      </c>
      <c r="H4" s="2">
        <v>0</v>
      </c>
      <c r="I4" s="2">
        <v>11</v>
      </c>
      <c r="J4" s="2">
        <v>10</v>
      </c>
      <c r="K4" s="2">
        <v>14</v>
      </c>
      <c r="L4" s="2">
        <v>75</v>
      </c>
      <c r="M4" s="2">
        <v>5</v>
      </c>
      <c r="N4" s="2">
        <v>5</v>
      </c>
      <c r="O4" s="2">
        <v>4</v>
      </c>
      <c r="P4" s="2" t="s">
        <v>188</v>
      </c>
    </row>
    <row r="5" spans="1:16" x14ac:dyDescent="0.3">
      <c r="A5">
        <v>4</v>
      </c>
      <c r="B5" s="2" t="str">
        <f t="shared" si="0"/>
        <v>중립4불의 정령</v>
      </c>
      <c r="C5" s="1" t="s">
        <v>51</v>
      </c>
      <c r="D5" s="2">
        <v>4</v>
      </c>
      <c r="E5" s="32" t="s">
        <v>325</v>
      </c>
      <c r="F5" s="2" t="s">
        <v>17</v>
      </c>
      <c r="G5" s="2">
        <v>10</v>
      </c>
      <c r="H5" s="2">
        <v>50</v>
      </c>
      <c r="I5" s="2">
        <v>5</v>
      </c>
      <c r="J5" s="2">
        <v>11</v>
      </c>
      <c r="K5" s="2">
        <v>20</v>
      </c>
      <c r="L5" s="2">
        <v>43</v>
      </c>
      <c r="M5" s="2">
        <v>8</v>
      </c>
      <c r="N5" s="2">
        <v>6</v>
      </c>
      <c r="O5" s="2">
        <v>4</v>
      </c>
      <c r="P5" s="2" t="s">
        <v>188</v>
      </c>
    </row>
    <row r="6" spans="1:16" x14ac:dyDescent="0.3">
      <c r="A6">
        <v>5</v>
      </c>
      <c r="B6" s="2" t="str">
        <f t="shared" si="0"/>
        <v>중립4물의 정령</v>
      </c>
      <c r="C6" s="1" t="s">
        <v>51</v>
      </c>
      <c r="D6" s="2">
        <v>4</v>
      </c>
      <c r="E6" s="32" t="s">
        <v>326</v>
      </c>
      <c r="F6" s="2" t="s">
        <v>18</v>
      </c>
      <c r="G6" s="2">
        <v>8</v>
      </c>
      <c r="H6" s="2">
        <v>0</v>
      </c>
      <c r="I6" s="2">
        <v>8</v>
      </c>
      <c r="J6" s="2">
        <v>8</v>
      </c>
      <c r="K6" s="2">
        <v>12</v>
      </c>
      <c r="L6" s="2">
        <v>43</v>
      </c>
      <c r="M6" s="2">
        <v>10</v>
      </c>
      <c r="N6" s="2">
        <v>5</v>
      </c>
      <c r="O6" s="2">
        <v>4</v>
      </c>
      <c r="P6" s="2" t="s">
        <v>188</v>
      </c>
    </row>
    <row r="7" spans="1:16" x14ac:dyDescent="0.3">
      <c r="A7">
        <v>6</v>
      </c>
      <c r="B7" s="2" t="str">
        <f t="shared" si="0"/>
        <v>중립5미라</v>
      </c>
      <c r="C7" s="1" t="s">
        <v>51</v>
      </c>
      <c r="D7" s="2">
        <v>5</v>
      </c>
      <c r="E7" s="32" t="s">
        <v>327</v>
      </c>
      <c r="F7" s="2" t="s">
        <v>19</v>
      </c>
      <c r="G7" s="2">
        <v>8</v>
      </c>
      <c r="H7" s="2">
        <v>0</v>
      </c>
      <c r="I7" s="2">
        <v>9</v>
      </c>
      <c r="J7" s="2">
        <v>20</v>
      </c>
      <c r="K7" s="2">
        <v>30</v>
      </c>
      <c r="L7" s="2">
        <v>50</v>
      </c>
      <c r="M7" s="2">
        <v>15</v>
      </c>
      <c r="N7" s="2">
        <v>3</v>
      </c>
      <c r="O7" s="2">
        <v>3</v>
      </c>
      <c r="P7" s="2" t="s">
        <v>189</v>
      </c>
    </row>
    <row r="8" spans="1:16" x14ac:dyDescent="0.3">
      <c r="A8">
        <v>7</v>
      </c>
      <c r="B8" s="2" t="str">
        <f t="shared" si="0"/>
        <v>중립6죽음의 기사</v>
      </c>
      <c r="C8" s="1" t="s">
        <v>51</v>
      </c>
      <c r="D8" s="2">
        <v>6</v>
      </c>
      <c r="E8" s="32" t="s">
        <v>328</v>
      </c>
      <c r="F8" s="2" t="s">
        <v>20</v>
      </c>
      <c r="G8" s="2">
        <v>23</v>
      </c>
      <c r="H8" s="2">
        <v>0</v>
      </c>
      <c r="I8" s="2">
        <v>23</v>
      </c>
      <c r="J8" s="2">
        <v>25</v>
      </c>
      <c r="K8" s="2">
        <v>35</v>
      </c>
      <c r="L8" s="2">
        <v>90</v>
      </c>
      <c r="M8" s="2">
        <v>10</v>
      </c>
      <c r="N8" s="2">
        <v>7</v>
      </c>
      <c r="O8" s="2">
        <v>2</v>
      </c>
      <c r="P8" s="2" t="s">
        <v>190</v>
      </c>
    </row>
    <row r="9" spans="1:16" x14ac:dyDescent="0.3">
      <c r="A9">
        <v>8</v>
      </c>
      <c r="B9" s="2" t="str">
        <f t="shared" si="0"/>
        <v>중립6만티코어</v>
      </c>
      <c r="C9" s="1" t="s">
        <v>51</v>
      </c>
      <c r="D9" s="2">
        <v>6</v>
      </c>
      <c r="E9" s="32" t="s">
        <v>329</v>
      </c>
      <c r="F9" s="2" t="s">
        <v>21</v>
      </c>
      <c r="G9" s="2">
        <v>15</v>
      </c>
      <c r="H9" s="2">
        <v>0</v>
      </c>
      <c r="I9" s="2">
        <v>15</v>
      </c>
      <c r="J9" s="2">
        <v>30</v>
      </c>
      <c r="K9" s="2">
        <v>50</v>
      </c>
      <c r="L9" s="2">
        <v>120</v>
      </c>
      <c r="M9" s="2">
        <v>9</v>
      </c>
      <c r="N9" s="2">
        <v>5</v>
      </c>
      <c r="O9" s="2">
        <v>2</v>
      </c>
      <c r="P9" s="2" t="s">
        <v>191</v>
      </c>
    </row>
    <row r="10" spans="1:16" x14ac:dyDescent="0.3">
      <c r="A10">
        <v>9</v>
      </c>
      <c r="B10" s="2" t="str">
        <f t="shared" si="0"/>
        <v>중립7피닉스</v>
      </c>
      <c r="C10" s="1" t="s">
        <v>51</v>
      </c>
      <c r="D10" s="2">
        <v>7</v>
      </c>
      <c r="E10" s="32" t="s">
        <v>330</v>
      </c>
      <c r="F10" s="2" t="s">
        <v>22</v>
      </c>
      <c r="G10" s="2">
        <v>33</v>
      </c>
      <c r="H10" s="2">
        <v>0</v>
      </c>
      <c r="I10" s="2">
        <v>33</v>
      </c>
      <c r="J10" s="2">
        <v>30</v>
      </c>
      <c r="K10" s="2">
        <v>50</v>
      </c>
      <c r="L10" s="2">
        <v>150</v>
      </c>
      <c r="M10" s="2">
        <v>19</v>
      </c>
      <c r="N10" s="2">
        <v>10</v>
      </c>
      <c r="O10" s="2">
        <v>1</v>
      </c>
      <c r="P10" s="2" t="s">
        <v>192</v>
      </c>
    </row>
    <row r="11" spans="1:16" x14ac:dyDescent="0.3">
      <c r="A11">
        <v>10</v>
      </c>
      <c r="B11" s="2" t="str">
        <f t="shared" si="0"/>
        <v>헤이븐1기본</v>
      </c>
      <c r="C11" s="1" t="s">
        <v>52</v>
      </c>
      <c r="D11" s="2">
        <v>1</v>
      </c>
      <c r="E11" s="3" t="s">
        <v>50</v>
      </c>
      <c r="F11" s="2" t="s">
        <v>23</v>
      </c>
      <c r="G11" s="2">
        <v>1</v>
      </c>
      <c r="H11" s="2">
        <v>0</v>
      </c>
      <c r="I11" s="2">
        <v>1</v>
      </c>
      <c r="J11" s="2">
        <v>1</v>
      </c>
      <c r="K11" s="2">
        <v>1</v>
      </c>
      <c r="L11" s="2">
        <v>3</v>
      </c>
      <c r="M11" s="2">
        <v>8</v>
      </c>
      <c r="N11" s="2">
        <v>4</v>
      </c>
      <c r="O11" s="2">
        <v>22</v>
      </c>
      <c r="P11" s="2" t="s">
        <v>193</v>
      </c>
    </row>
    <row r="12" spans="1:16" x14ac:dyDescent="0.3">
      <c r="A12">
        <v>11</v>
      </c>
      <c r="B12" s="2" t="str">
        <f t="shared" si="0"/>
        <v>헤이븐11</v>
      </c>
      <c r="C12" s="1" t="s">
        <v>52</v>
      </c>
      <c r="D12" s="2">
        <v>1</v>
      </c>
      <c r="E12" s="3">
        <v>1</v>
      </c>
      <c r="F12" s="2" t="s">
        <v>24</v>
      </c>
      <c r="G12" s="2">
        <v>1</v>
      </c>
      <c r="H12" s="2">
        <v>0</v>
      </c>
      <c r="I12" s="2">
        <v>1</v>
      </c>
      <c r="J12" s="2">
        <v>1</v>
      </c>
      <c r="K12" s="2">
        <v>2</v>
      </c>
      <c r="L12" s="2">
        <v>6</v>
      </c>
      <c r="M12" s="2">
        <v>8</v>
      </c>
      <c r="N12" s="2">
        <v>4</v>
      </c>
      <c r="O12" s="2">
        <v>22</v>
      </c>
      <c r="P12" s="2" t="s">
        <v>194</v>
      </c>
    </row>
    <row r="13" spans="1:16" x14ac:dyDescent="0.3">
      <c r="A13">
        <v>12</v>
      </c>
      <c r="B13" s="2" t="str">
        <f t="shared" si="0"/>
        <v>헤이븐12</v>
      </c>
      <c r="C13" s="1" t="s">
        <v>52</v>
      </c>
      <c r="D13" s="2">
        <v>1</v>
      </c>
      <c r="E13" s="3">
        <v>2</v>
      </c>
      <c r="F13" s="2" t="s">
        <v>25</v>
      </c>
      <c r="G13" s="2">
        <v>2</v>
      </c>
      <c r="H13" s="2">
        <v>0</v>
      </c>
      <c r="I13" s="2">
        <v>1</v>
      </c>
      <c r="J13" s="2">
        <v>1</v>
      </c>
      <c r="K13" s="2">
        <v>2</v>
      </c>
      <c r="L13" s="2">
        <v>6</v>
      </c>
      <c r="M13" s="2">
        <v>8</v>
      </c>
      <c r="N13" s="2">
        <v>4</v>
      </c>
      <c r="O13" s="2">
        <v>22</v>
      </c>
      <c r="P13" s="2" t="s">
        <v>194</v>
      </c>
    </row>
    <row r="14" spans="1:16" x14ac:dyDescent="0.3">
      <c r="A14">
        <v>13</v>
      </c>
      <c r="B14" s="2" t="str">
        <f t="shared" si="0"/>
        <v>헤이븐2기본</v>
      </c>
      <c r="C14" s="1" t="s">
        <v>52</v>
      </c>
      <c r="D14" s="2">
        <v>2</v>
      </c>
      <c r="E14" s="3" t="s">
        <v>50</v>
      </c>
      <c r="F14" s="2" t="s">
        <v>26</v>
      </c>
      <c r="G14" s="2">
        <v>4</v>
      </c>
      <c r="H14" s="2">
        <v>10</v>
      </c>
      <c r="I14" s="2">
        <v>3</v>
      </c>
      <c r="J14" s="2">
        <v>2</v>
      </c>
      <c r="K14" s="2">
        <v>4</v>
      </c>
      <c r="L14" s="2">
        <v>7</v>
      </c>
      <c r="M14" s="2">
        <v>9</v>
      </c>
      <c r="N14" s="2">
        <v>4</v>
      </c>
      <c r="O14" s="2">
        <v>12</v>
      </c>
      <c r="P14" s="2" t="s">
        <v>195</v>
      </c>
    </row>
    <row r="15" spans="1:16" x14ac:dyDescent="0.3">
      <c r="A15">
        <v>14</v>
      </c>
      <c r="B15" s="2" t="str">
        <f t="shared" si="0"/>
        <v>헤이븐21</v>
      </c>
      <c r="C15" s="1" t="s">
        <v>52</v>
      </c>
      <c r="D15" s="2">
        <v>2</v>
      </c>
      <c r="E15" s="3">
        <v>1</v>
      </c>
      <c r="F15" s="2" t="s">
        <v>27</v>
      </c>
      <c r="G15" s="2">
        <v>4</v>
      </c>
      <c r="H15" s="2">
        <v>12</v>
      </c>
      <c r="I15" s="2">
        <v>4</v>
      </c>
      <c r="J15" s="2">
        <v>2</v>
      </c>
      <c r="K15" s="2">
        <v>8</v>
      </c>
      <c r="L15" s="2">
        <v>10</v>
      </c>
      <c r="M15" s="2">
        <v>8</v>
      </c>
      <c r="N15" s="2">
        <v>4</v>
      </c>
      <c r="O15" s="2">
        <v>12</v>
      </c>
      <c r="P15" s="2" t="s">
        <v>196</v>
      </c>
    </row>
    <row r="16" spans="1:16" x14ac:dyDescent="0.3">
      <c r="A16">
        <v>15</v>
      </c>
      <c r="B16" s="2" t="str">
        <f t="shared" si="0"/>
        <v>헤이븐22</v>
      </c>
      <c r="C16" s="1" t="s">
        <v>52</v>
      </c>
      <c r="D16" s="2">
        <v>2</v>
      </c>
      <c r="E16" s="3">
        <v>2</v>
      </c>
      <c r="F16" s="2" t="s">
        <v>28</v>
      </c>
      <c r="G16" s="2">
        <v>5</v>
      </c>
      <c r="H16" s="2">
        <v>10</v>
      </c>
      <c r="I16" s="2">
        <v>4</v>
      </c>
      <c r="J16" s="2">
        <v>2</v>
      </c>
      <c r="K16" s="2">
        <v>8</v>
      </c>
      <c r="L16" s="2">
        <v>10</v>
      </c>
      <c r="M16" s="2">
        <v>8</v>
      </c>
      <c r="N16" s="2">
        <v>4</v>
      </c>
      <c r="O16" s="2">
        <v>12</v>
      </c>
      <c r="P16" s="2" t="s">
        <v>196</v>
      </c>
    </row>
    <row r="17" spans="1:16" x14ac:dyDescent="0.3">
      <c r="A17">
        <v>16</v>
      </c>
      <c r="B17" s="2" t="str">
        <f t="shared" si="0"/>
        <v>헤이븐3기본</v>
      </c>
      <c r="C17" s="1" t="s">
        <v>52</v>
      </c>
      <c r="D17" s="2">
        <v>3</v>
      </c>
      <c r="E17" s="3" t="s">
        <v>50</v>
      </c>
      <c r="F17" s="2" t="s">
        <v>29</v>
      </c>
      <c r="G17" s="2">
        <v>4</v>
      </c>
      <c r="H17" s="2">
        <v>0</v>
      </c>
      <c r="I17" s="2">
        <v>8</v>
      </c>
      <c r="J17" s="2">
        <v>2</v>
      </c>
      <c r="K17" s="2">
        <v>4</v>
      </c>
      <c r="L17" s="2">
        <v>16</v>
      </c>
      <c r="M17" s="2">
        <v>8</v>
      </c>
      <c r="N17" s="2">
        <v>4</v>
      </c>
      <c r="O17" s="2">
        <v>10</v>
      </c>
      <c r="P17" s="2" t="s">
        <v>197</v>
      </c>
    </row>
    <row r="18" spans="1:16" x14ac:dyDescent="0.3">
      <c r="A18">
        <v>17</v>
      </c>
      <c r="B18" s="2" t="str">
        <f t="shared" si="0"/>
        <v>헤이븐31</v>
      </c>
      <c r="C18" s="1" t="s">
        <v>52</v>
      </c>
      <c r="D18" s="2">
        <v>3</v>
      </c>
      <c r="E18" s="3">
        <v>1</v>
      </c>
      <c r="F18" s="2" t="s">
        <v>30</v>
      </c>
      <c r="G18" s="2">
        <v>5</v>
      </c>
      <c r="H18" s="2">
        <v>0</v>
      </c>
      <c r="I18" s="2">
        <v>9</v>
      </c>
      <c r="J18" s="2">
        <v>2</v>
      </c>
      <c r="K18" s="2">
        <v>5</v>
      </c>
      <c r="L18" s="2">
        <v>26</v>
      </c>
      <c r="M18" s="2">
        <v>8</v>
      </c>
      <c r="N18" s="2">
        <v>4</v>
      </c>
      <c r="O18" s="2">
        <v>10</v>
      </c>
      <c r="P18" s="2" t="s">
        <v>198</v>
      </c>
    </row>
    <row r="19" spans="1:16" x14ac:dyDescent="0.3">
      <c r="A19">
        <v>18</v>
      </c>
      <c r="B19" s="2" t="str">
        <f t="shared" si="0"/>
        <v>헤이븐32</v>
      </c>
      <c r="C19" s="1" t="s">
        <v>52</v>
      </c>
      <c r="D19" s="2">
        <v>3</v>
      </c>
      <c r="E19" s="3">
        <v>2</v>
      </c>
      <c r="F19" s="2" t="s">
        <v>31</v>
      </c>
      <c r="G19" s="2">
        <v>8</v>
      </c>
      <c r="H19" s="2">
        <v>0</v>
      </c>
      <c r="I19" s="2">
        <v>8</v>
      </c>
      <c r="J19" s="2">
        <v>2</v>
      </c>
      <c r="K19" s="2">
        <v>5</v>
      </c>
      <c r="L19" s="2">
        <v>26</v>
      </c>
      <c r="M19" s="2">
        <v>8</v>
      </c>
      <c r="N19" s="2">
        <v>4</v>
      </c>
      <c r="O19" s="2">
        <v>10</v>
      </c>
      <c r="P19" s="2" t="s">
        <v>198</v>
      </c>
    </row>
    <row r="20" spans="1:16" x14ac:dyDescent="0.3">
      <c r="A20">
        <v>19</v>
      </c>
      <c r="B20" s="2" t="str">
        <f t="shared" si="0"/>
        <v>헤이븐4기본</v>
      </c>
      <c r="C20" s="1" t="s">
        <v>52</v>
      </c>
      <c r="D20" s="2">
        <v>4</v>
      </c>
      <c r="E20" s="3" t="s">
        <v>50</v>
      </c>
      <c r="F20" s="2" t="s">
        <v>32</v>
      </c>
      <c r="G20" s="2">
        <v>7</v>
      </c>
      <c r="H20" s="2">
        <v>0</v>
      </c>
      <c r="I20" s="2">
        <v>5</v>
      </c>
      <c r="J20" s="2">
        <v>5</v>
      </c>
      <c r="K20" s="2">
        <v>10</v>
      </c>
      <c r="L20" s="2">
        <v>30</v>
      </c>
      <c r="M20" s="2">
        <v>15</v>
      </c>
      <c r="N20" s="2">
        <v>7</v>
      </c>
      <c r="O20" s="2">
        <v>5</v>
      </c>
      <c r="P20" s="2" t="s">
        <v>199</v>
      </c>
    </row>
    <row r="21" spans="1:16" x14ac:dyDescent="0.3">
      <c r="A21">
        <v>20</v>
      </c>
      <c r="B21" s="2" t="str">
        <f t="shared" si="0"/>
        <v>헤이븐41</v>
      </c>
      <c r="C21" s="1" t="s">
        <v>52</v>
      </c>
      <c r="D21" s="2">
        <v>4</v>
      </c>
      <c r="E21" s="3">
        <v>1</v>
      </c>
      <c r="F21" s="2" t="s">
        <v>33</v>
      </c>
      <c r="G21" s="2">
        <v>9</v>
      </c>
      <c r="H21" s="2">
        <v>0</v>
      </c>
      <c r="I21" s="2">
        <v>8</v>
      </c>
      <c r="J21" s="2">
        <v>5</v>
      </c>
      <c r="K21" s="2">
        <v>15</v>
      </c>
      <c r="L21" s="2">
        <v>35</v>
      </c>
      <c r="M21" s="2">
        <v>15</v>
      </c>
      <c r="N21" s="2">
        <v>7</v>
      </c>
      <c r="O21" s="2">
        <v>5</v>
      </c>
      <c r="P21" s="2" t="s">
        <v>200</v>
      </c>
    </row>
    <row r="22" spans="1:16" x14ac:dyDescent="0.3">
      <c r="A22">
        <v>21</v>
      </c>
      <c r="B22" s="2" t="str">
        <f t="shared" si="0"/>
        <v>헤이븐42</v>
      </c>
      <c r="C22" s="1" t="s">
        <v>52</v>
      </c>
      <c r="D22" s="2">
        <v>4</v>
      </c>
      <c r="E22" s="3">
        <v>2</v>
      </c>
      <c r="F22" s="2" t="s">
        <v>34</v>
      </c>
      <c r="G22" s="2">
        <v>7</v>
      </c>
      <c r="H22" s="2">
        <v>0</v>
      </c>
      <c r="I22" s="2">
        <v>12</v>
      </c>
      <c r="J22" s="2">
        <v>6</v>
      </c>
      <c r="K22" s="2">
        <v>12</v>
      </c>
      <c r="L22" s="2">
        <v>52</v>
      </c>
      <c r="M22" s="2">
        <v>10</v>
      </c>
      <c r="N22" s="2">
        <v>7</v>
      </c>
      <c r="O22" s="2">
        <v>5</v>
      </c>
      <c r="P22" s="2" t="s">
        <v>200</v>
      </c>
    </row>
    <row r="23" spans="1:16" x14ac:dyDescent="0.3">
      <c r="A23">
        <v>22</v>
      </c>
      <c r="B23" s="2" t="str">
        <f t="shared" si="0"/>
        <v>헤이븐5기본</v>
      </c>
      <c r="C23" s="1" t="s">
        <v>52</v>
      </c>
      <c r="D23" s="2">
        <v>5</v>
      </c>
      <c r="E23" s="3" t="s">
        <v>50</v>
      </c>
      <c r="F23" s="2" t="s">
        <v>35</v>
      </c>
      <c r="G23" s="2">
        <v>12</v>
      </c>
      <c r="H23" s="2">
        <v>7</v>
      </c>
      <c r="I23" s="2">
        <v>12</v>
      </c>
      <c r="J23" s="2">
        <v>9</v>
      </c>
      <c r="K23" s="2">
        <v>12</v>
      </c>
      <c r="L23" s="2">
        <v>54</v>
      </c>
      <c r="M23" s="2">
        <v>10</v>
      </c>
      <c r="N23" s="2">
        <v>5</v>
      </c>
      <c r="O23" s="2">
        <v>3</v>
      </c>
      <c r="P23" s="2" t="s">
        <v>201</v>
      </c>
    </row>
    <row r="24" spans="1:16" x14ac:dyDescent="0.3">
      <c r="A24">
        <v>23</v>
      </c>
      <c r="B24" s="2" t="str">
        <f t="shared" si="0"/>
        <v>헤이븐51</v>
      </c>
      <c r="C24" s="1" t="s">
        <v>52</v>
      </c>
      <c r="D24" s="2">
        <v>5</v>
      </c>
      <c r="E24" s="3">
        <v>1</v>
      </c>
      <c r="F24" s="2" t="s">
        <v>36</v>
      </c>
      <c r="G24" s="2">
        <v>16</v>
      </c>
      <c r="H24" s="2">
        <v>7</v>
      </c>
      <c r="I24" s="2">
        <v>16</v>
      </c>
      <c r="J24" s="2">
        <v>9</v>
      </c>
      <c r="K24" s="2">
        <v>12</v>
      </c>
      <c r="L24" s="2">
        <v>80</v>
      </c>
      <c r="M24" s="2">
        <v>10</v>
      </c>
      <c r="N24" s="2">
        <v>5</v>
      </c>
      <c r="O24" s="2">
        <v>3</v>
      </c>
      <c r="P24" s="2" t="s">
        <v>202</v>
      </c>
    </row>
    <row r="25" spans="1:16" x14ac:dyDescent="0.3">
      <c r="A25">
        <v>24</v>
      </c>
      <c r="B25" s="2" t="str">
        <f t="shared" si="0"/>
        <v>헤이븐52</v>
      </c>
      <c r="C25" s="1" t="s">
        <v>52</v>
      </c>
      <c r="D25" s="2">
        <v>5</v>
      </c>
      <c r="E25" s="3">
        <v>2</v>
      </c>
      <c r="F25" s="2" t="s">
        <v>37</v>
      </c>
      <c r="G25" s="2">
        <v>20</v>
      </c>
      <c r="H25" s="2">
        <v>7</v>
      </c>
      <c r="I25" s="2">
        <v>14</v>
      </c>
      <c r="J25" s="2">
        <v>9</v>
      </c>
      <c r="K25" s="2">
        <v>12</v>
      </c>
      <c r="L25" s="2">
        <v>80</v>
      </c>
      <c r="M25" s="2">
        <v>10</v>
      </c>
      <c r="N25" s="2">
        <v>5</v>
      </c>
      <c r="O25" s="2">
        <v>3</v>
      </c>
      <c r="P25" s="2" t="s">
        <v>202</v>
      </c>
    </row>
    <row r="26" spans="1:16" x14ac:dyDescent="0.3">
      <c r="A26">
        <v>25</v>
      </c>
      <c r="B26" s="2" t="str">
        <f t="shared" si="0"/>
        <v>헤이븐6기본</v>
      </c>
      <c r="C26" s="1" t="s">
        <v>52</v>
      </c>
      <c r="D26" s="2">
        <v>6</v>
      </c>
      <c r="E26" s="3" t="s">
        <v>50</v>
      </c>
      <c r="F26" s="2" t="s">
        <v>38</v>
      </c>
      <c r="G26" s="2">
        <v>23</v>
      </c>
      <c r="H26" s="2">
        <v>0</v>
      </c>
      <c r="I26" s="2">
        <v>21</v>
      </c>
      <c r="J26" s="2">
        <v>20</v>
      </c>
      <c r="K26" s="2">
        <v>30</v>
      </c>
      <c r="L26" s="2">
        <v>90</v>
      </c>
      <c r="M26" s="2">
        <v>11</v>
      </c>
      <c r="N26" s="2">
        <v>7</v>
      </c>
      <c r="O26" s="2">
        <v>2</v>
      </c>
      <c r="P26" s="2" t="s">
        <v>203</v>
      </c>
    </row>
    <row r="27" spans="1:16" x14ac:dyDescent="0.3">
      <c r="A27">
        <v>26</v>
      </c>
      <c r="B27" s="2" t="str">
        <f t="shared" si="0"/>
        <v>헤이븐61</v>
      </c>
      <c r="C27" s="1" t="s">
        <v>52</v>
      </c>
      <c r="D27" s="2">
        <v>6</v>
      </c>
      <c r="E27" s="3">
        <v>1</v>
      </c>
      <c r="F27" s="2" t="s">
        <v>39</v>
      </c>
      <c r="G27" s="2">
        <v>24</v>
      </c>
      <c r="H27" s="2">
        <v>0</v>
      </c>
      <c r="I27" s="2">
        <v>24</v>
      </c>
      <c r="J27" s="2">
        <v>20</v>
      </c>
      <c r="K27" s="2">
        <v>30</v>
      </c>
      <c r="L27" s="2">
        <v>100</v>
      </c>
      <c r="M27" s="2">
        <v>12</v>
      </c>
      <c r="N27" s="2">
        <v>8</v>
      </c>
      <c r="O27" s="2">
        <v>2</v>
      </c>
      <c r="P27" s="2" t="s">
        <v>204</v>
      </c>
    </row>
    <row r="28" spans="1:16" x14ac:dyDescent="0.3">
      <c r="A28">
        <v>27</v>
      </c>
      <c r="B28" s="2" t="str">
        <f t="shared" si="0"/>
        <v>헤이븐62</v>
      </c>
      <c r="C28" s="1" t="s">
        <v>52</v>
      </c>
      <c r="D28" s="2">
        <v>6</v>
      </c>
      <c r="E28" s="3">
        <v>2</v>
      </c>
      <c r="F28" s="2" t="s">
        <v>40</v>
      </c>
      <c r="G28" s="2">
        <v>24</v>
      </c>
      <c r="H28" s="2">
        <v>0</v>
      </c>
      <c r="I28" s="2">
        <v>20</v>
      </c>
      <c r="J28" s="2">
        <v>20</v>
      </c>
      <c r="K28" s="2">
        <v>35</v>
      </c>
      <c r="L28" s="2">
        <v>100</v>
      </c>
      <c r="M28" s="2">
        <v>12</v>
      </c>
      <c r="N28" s="2">
        <v>8</v>
      </c>
      <c r="O28" s="2">
        <v>2</v>
      </c>
      <c r="P28" s="2" t="s">
        <v>204</v>
      </c>
    </row>
    <row r="29" spans="1:16" x14ac:dyDescent="0.3">
      <c r="A29">
        <v>28</v>
      </c>
      <c r="B29" s="2" t="str">
        <f t="shared" si="0"/>
        <v>헤이븐7기본</v>
      </c>
      <c r="C29" s="1" t="s">
        <v>52</v>
      </c>
      <c r="D29" s="2">
        <v>7</v>
      </c>
      <c r="E29" s="3" t="s">
        <v>50</v>
      </c>
      <c r="F29" s="2" t="s">
        <v>41</v>
      </c>
      <c r="G29" s="2">
        <v>27</v>
      </c>
      <c r="H29" s="2">
        <v>0</v>
      </c>
      <c r="I29" s="2">
        <v>27</v>
      </c>
      <c r="J29" s="2">
        <v>45</v>
      </c>
      <c r="K29" s="2">
        <v>45</v>
      </c>
      <c r="L29" s="2">
        <v>180</v>
      </c>
      <c r="M29" s="2">
        <v>11</v>
      </c>
      <c r="N29" s="2">
        <v>6</v>
      </c>
      <c r="O29" s="2">
        <v>1</v>
      </c>
      <c r="P29" s="2" t="s">
        <v>205</v>
      </c>
    </row>
    <row r="30" spans="1:16" x14ac:dyDescent="0.3">
      <c r="A30">
        <v>29</v>
      </c>
      <c r="B30" s="2" t="str">
        <f t="shared" si="0"/>
        <v>헤이븐71</v>
      </c>
      <c r="C30" s="1" t="s">
        <v>52</v>
      </c>
      <c r="D30" s="2">
        <v>7</v>
      </c>
      <c r="E30" s="3">
        <v>1</v>
      </c>
      <c r="F30" s="2" t="s">
        <v>42</v>
      </c>
      <c r="G30" s="2">
        <v>31</v>
      </c>
      <c r="H30" s="2">
        <v>0</v>
      </c>
      <c r="I30" s="2">
        <v>31</v>
      </c>
      <c r="J30" s="2">
        <v>50</v>
      </c>
      <c r="K30" s="2">
        <v>50</v>
      </c>
      <c r="L30" s="2">
        <v>220</v>
      </c>
      <c r="M30" s="2">
        <v>11</v>
      </c>
      <c r="N30" s="2">
        <v>8</v>
      </c>
      <c r="O30" s="2">
        <v>1</v>
      </c>
      <c r="P30" s="2" t="s">
        <v>206</v>
      </c>
    </row>
    <row r="31" spans="1:16" x14ac:dyDescent="0.3">
      <c r="A31">
        <v>30</v>
      </c>
      <c r="B31" s="2" t="str">
        <f t="shared" si="0"/>
        <v>헤이븐72</v>
      </c>
      <c r="C31" s="1" t="s">
        <v>52</v>
      </c>
      <c r="D31" s="2">
        <v>7</v>
      </c>
      <c r="E31" s="3">
        <v>2</v>
      </c>
      <c r="F31" s="2" t="s">
        <v>43</v>
      </c>
      <c r="G31" s="2">
        <v>35</v>
      </c>
      <c r="H31" s="2">
        <v>0</v>
      </c>
      <c r="I31" s="2">
        <v>25</v>
      </c>
      <c r="J31" s="2">
        <v>25</v>
      </c>
      <c r="K31" s="2">
        <v>75</v>
      </c>
      <c r="L31" s="2">
        <v>220</v>
      </c>
      <c r="M31" s="2">
        <v>11</v>
      </c>
      <c r="N31" s="2">
        <v>8</v>
      </c>
      <c r="O31" s="2">
        <v>1</v>
      </c>
      <c r="P31" s="2" t="s">
        <v>206</v>
      </c>
    </row>
    <row r="32" spans="1:16" x14ac:dyDescent="0.3">
      <c r="A32">
        <v>31</v>
      </c>
      <c r="B32" s="2" t="str">
        <f t="shared" si="0"/>
        <v>실반1기본</v>
      </c>
      <c r="C32" s="1" t="s">
        <v>53</v>
      </c>
      <c r="D32" s="2">
        <v>1</v>
      </c>
      <c r="E32" s="3" t="s">
        <v>50</v>
      </c>
      <c r="F32" s="2" t="s">
        <v>61</v>
      </c>
      <c r="G32" s="2">
        <v>1</v>
      </c>
      <c r="H32" s="2">
        <v>0</v>
      </c>
      <c r="I32" s="2">
        <v>1</v>
      </c>
      <c r="J32" s="2">
        <v>1</v>
      </c>
      <c r="K32" s="2">
        <v>2</v>
      </c>
      <c r="L32" s="2">
        <v>5</v>
      </c>
      <c r="M32" s="2">
        <v>12</v>
      </c>
      <c r="N32" s="2">
        <v>7</v>
      </c>
      <c r="O32" s="2">
        <v>10</v>
      </c>
      <c r="P32" s="2" t="s">
        <v>207</v>
      </c>
    </row>
    <row r="33" spans="1:16" x14ac:dyDescent="0.3">
      <c r="A33">
        <v>32</v>
      </c>
      <c r="B33" s="2" t="str">
        <f t="shared" si="0"/>
        <v>실반11</v>
      </c>
      <c r="C33" s="1" t="s">
        <v>53</v>
      </c>
      <c r="D33" s="2">
        <v>1</v>
      </c>
      <c r="E33" s="3">
        <v>1</v>
      </c>
      <c r="F33" s="2" t="s">
        <v>62</v>
      </c>
      <c r="G33" s="2">
        <v>2</v>
      </c>
      <c r="H33" s="2">
        <v>0</v>
      </c>
      <c r="I33" s="2">
        <v>1</v>
      </c>
      <c r="J33" s="2">
        <v>2</v>
      </c>
      <c r="K33" s="2">
        <v>2</v>
      </c>
      <c r="L33" s="2">
        <v>6</v>
      </c>
      <c r="M33" s="2">
        <v>15</v>
      </c>
      <c r="N33" s="2">
        <v>7</v>
      </c>
      <c r="O33" s="2">
        <v>10</v>
      </c>
      <c r="P33" s="2" t="s">
        <v>208</v>
      </c>
    </row>
    <row r="34" spans="1:16" x14ac:dyDescent="0.3">
      <c r="A34">
        <v>33</v>
      </c>
      <c r="B34" s="2" t="str">
        <f t="shared" ref="B34:B65" si="1">C34&amp;D34&amp;E34</f>
        <v>실반12</v>
      </c>
      <c r="C34" s="1" t="s">
        <v>53</v>
      </c>
      <c r="D34" s="2">
        <v>1</v>
      </c>
      <c r="E34" s="3">
        <v>2</v>
      </c>
      <c r="F34" s="2" t="s">
        <v>63</v>
      </c>
      <c r="G34" s="2">
        <v>2</v>
      </c>
      <c r="H34" s="2">
        <v>0</v>
      </c>
      <c r="I34" s="2">
        <v>1</v>
      </c>
      <c r="J34" s="2">
        <v>2</v>
      </c>
      <c r="K34" s="2">
        <v>3</v>
      </c>
      <c r="L34" s="2">
        <v>6</v>
      </c>
      <c r="M34" s="2">
        <v>14</v>
      </c>
      <c r="N34" s="2">
        <v>7</v>
      </c>
      <c r="O34" s="2">
        <v>10</v>
      </c>
      <c r="P34" s="2" t="s">
        <v>208</v>
      </c>
    </row>
    <row r="35" spans="1:16" x14ac:dyDescent="0.3">
      <c r="A35">
        <v>34</v>
      </c>
      <c r="B35" s="2" t="str">
        <f t="shared" si="1"/>
        <v>실반2기본</v>
      </c>
      <c r="C35" s="1" t="s">
        <v>53</v>
      </c>
      <c r="D35" s="2">
        <v>2</v>
      </c>
      <c r="E35" s="3" t="s">
        <v>50</v>
      </c>
      <c r="F35" s="2" t="s">
        <v>64</v>
      </c>
      <c r="G35" s="2">
        <v>3</v>
      </c>
      <c r="H35" s="2">
        <v>0</v>
      </c>
      <c r="I35" s="2">
        <v>2</v>
      </c>
      <c r="J35" s="2">
        <v>2</v>
      </c>
      <c r="K35" s="2">
        <v>5</v>
      </c>
      <c r="L35" s="2">
        <v>12</v>
      </c>
      <c r="M35" s="2">
        <v>11</v>
      </c>
      <c r="N35" s="2">
        <v>6</v>
      </c>
      <c r="O35" s="2">
        <v>9</v>
      </c>
      <c r="P35" s="2" t="s">
        <v>209</v>
      </c>
    </row>
    <row r="36" spans="1:16" x14ac:dyDescent="0.3">
      <c r="A36">
        <v>35</v>
      </c>
      <c r="B36" s="2" t="str">
        <f t="shared" si="1"/>
        <v>실반21</v>
      </c>
      <c r="C36" s="1" t="s">
        <v>53</v>
      </c>
      <c r="D36" s="2">
        <v>2</v>
      </c>
      <c r="E36" s="3">
        <v>1</v>
      </c>
      <c r="F36" s="2" t="s">
        <v>65</v>
      </c>
      <c r="G36" s="2">
        <v>5</v>
      </c>
      <c r="H36" s="2">
        <v>0</v>
      </c>
      <c r="I36" s="2">
        <v>3</v>
      </c>
      <c r="J36" s="2">
        <v>3</v>
      </c>
      <c r="K36" s="2">
        <v>5</v>
      </c>
      <c r="L36" s="2">
        <v>12</v>
      </c>
      <c r="M36" s="2">
        <v>15</v>
      </c>
      <c r="N36" s="2">
        <v>6</v>
      </c>
      <c r="O36" s="2">
        <v>9</v>
      </c>
      <c r="P36" s="2" t="s">
        <v>210</v>
      </c>
    </row>
    <row r="37" spans="1:16" x14ac:dyDescent="0.3">
      <c r="A37">
        <v>36</v>
      </c>
      <c r="B37" s="2" t="str">
        <f t="shared" si="1"/>
        <v>실반22</v>
      </c>
      <c r="C37" s="1" t="s">
        <v>53</v>
      </c>
      <c r="D37" s="2">
        <v>2</v>
      </c>
      <c r="E37" s="3">
        <v>2</v>
      </c>
      <c r="F37" s="2" t="s">
        <v>66</v>
      </c>
      <c r="G37" s="2">
        <v>6</v>
      </c>
      <c r="H37" s="2">
        <v>0</v>
      </c>
      <c r="I37" s="2">
        <v>6</v>
      </c>
      <c r="J37" s="2">
        <v>4</v>
      </c>
      <c r="K37" s="2">
        <v>6</v>
      </c>
      <c r="L37" s="2">
        <v>12</v>
      </c>
      <c r="M37" s="2">
        <v>15</v>
      </c>
      <c r="N37" s="2">
        <v>7</v>
      </c>
      <c r="O37" s="2">
        <v>9</v>
      </c>
      <c r="P37" s="2" t="s">
        <v>210</v>
      </c>
    </row>
    <row r="38" spans="1:16" x14ac:dyDescent="0.3">
      <c r="A38">
        <v>37</v>
      </c>
      <c r="B38" s="2" t="str">
        <f t="shared" si="1"/>
        <v>실반3기본</v>
      </c>
      <c r="C38" s="1" t="s">
        <v>53</v>
      </c>
      <c r="D38" s="2">
        <v>3</v>
      </c>
      <c r="E38" s="3" t="s">
        <v>50</v>
      </c>
      <c r="F38" s="2" t="s">
        <v>67</v>
      </c>
      <c r="G38" s="2">
        <v>4</v>
      </c>
      <c r="H38" s="2">
        <v>12</v>
      </c>
      <c r="I38" s="2">
        <v>1</v>
      </c>
      <c r="J38" s="2">
        <v>4</v>
      </c>
      <c r="K38" s="2">
        <v>7</v>
      </c>
      <c r="L38" s="2">
        <v>10</v>
      </c>
      <c r="M38" s="2">
        <v>10</v>
      </c>
      <c r="N38" s="2">
        <v>5</v>
      </c>
      <c r="O38" s="2">
        <v>7</v>
      </c>
      <c r="P38" s="2" t="s">
        <v>210</v>
      </c>
    </row>
    <row r="39" spans="1:16" x14ac:dyDescent="0.3">
      <c r="A39">
        <v>38</v>
      </c>
      <c r="B39" s="2" t="str">
        <f t="shared" si="1"/>
        <v>실반31</v>
      </c>
      <c r="C39" s="1" t="s">
        <v>53</v>
      </c>
      <c r="D39" s="2">
        <v>3</v>
      </c>
      <c r="E39" s="3">
        <v>1</v>
      </c>
      <c r="F39" s="2" t="s">
        <v>68</v>
      </c>
      <c r="G39" s="2">
        <v>5</v>
      </c>
      <c r="H39" s="2">
        <v>16</v>
      </c>
      <c r="I39" s="2">
        <v>4</v>
      </c>
      <c r="J39" s="2">
        <v>5</v>
      </c>
      <c r="K39" s="2">
        <v>8</v>
      </c>
      <c r="L39" s="2">
        <v>14</v>
      </c>
      <c r="M39" s="2">
        <v>10</v>
      </c>
      <c r="N39" s="2">
        <v>5</v>
      </c>
      <c r="O39" s="2">
        <v>7</v>
      </c>
      <c r="P39" s="2" t="s">
        <v>211</v>
      </c>
    </row>
    <row r="40" spans="1:16" x14ac:dyDescent="0.3">
      <c r="A40">
        <v>39</v>
      </c>
      <c r="B40" s="2" t="str">
        <f t="shared" si="1"/>
        <v>실반32</v>
      </c>
      <c r="C40" s="1" t="s">
        <v>53</v>
      </c>
      <c r="D40" s="2">
        <v>3</v>
      </c>
      <c r="E40" s="3">
        <v>2</v>
      </c>
      <c r="F40" s="2" t="s">
        <v>69</v>
      </c>
      <c r="G40" s="2">
        <v>6</v>
      </c>
      <c r="H40" s="2">
        <v>16</v>
      </c>
      <c r="I40" s="2">
        <v>5</v>
      </c>
      <c r="J40" s="2">
        <v>8</v>
      </c>
      <c r="K40" s="2">
        <v>9</v>
      </c>
      <c r="L40" s="2">
        <v>14</v>
      </c>
      <c r="M40" s="2">
        <v>11</v>
      </c>
      <c r="N40" s="2">
        <v>5</v>
      </c>
      <c r="O40" s="2">
        <v>7</v>
      </c>
      <c r="P40" s="2" t="s">
        <v>211</v>
      </c>
    </row>
    <row r="41" spans="1:16" x14ac:dyDescent="0.3">
      <c r="A41">
        <v>40</v>
      </c>
      <c r="B41" s="2" t="str">
        <f t="shared" si="1"/>
        <v>실반4기본</v>
      </c>
      <c r="C41" s="1" t="s">
        <v>53</v>
      </c>
      <c r="D41" s="2">
        <v>4</v>
      </c>
      <c r="E41" s="3" t="s">
        <v>50</v>
      </c>
      <c r="F41" s="2" t="s">
        <v>70</v>
      </c>
      <c r="G41" s="2">
        <v>7</v>
      </c>
      <c r="H41" s="2">
        <v>5</v>
      </c>
      <c r="I41" s="2">
        <v>7</v>
      </c>
      <c r="J41" s="2">
        <v>7</v>
      </c>
      <c r="K41" s="2">
        <v>9</v>
      </c>
      <c r="L41" s="2">
        <v>34</v>
      </c>
      <c r="M41" s="2">
        <v>10</v>
      </c>
      <c r="N41" s="2">
        <v>5</v>
      </c>
      <c r="O41" s="2">
        <v>4</v>
      </c>
      <c r="P41" s="2" t="s">
        <v>212</v>
      </c>
    </row>
    <row r="42" spans="1:16" x14ac:dyDescent="0.3">
      <c r="A42">
        <v>41</v>
      </c>
      <c r="B42" s="2" t="str">
        <f t="shared" si="1"/>
        <v>실반41</v>
      </c>
      <c r="C42" s="1" t="s">
        <v>53</v>
      </c>
      <c r="D42" s="2">
        <v>4</v>
      </c>
      <c r="E42" s="3">
        <v>1</v>
      </c>
      <c r="F42" s="2" t="s">
        <v>71</v>
      </c>
      <c r="G42" s="2">
        <v>12</v>
      </c>
      <c r="H42" s="2">
        <v>7</v>
      </c>
      <c r="I42" s="2">
        <v>9</v>
      </c>
      <c r="J42" s="2">
        <v>9</v>
      </c>
      <c r="K42" s="2">
        <v>14</v>
      </c>
      <c r="L42" s="2">
        <v>33</v>
      </c>
      <c r="M42" s="2">
        <v>10</v>
      </c>
      <c r="N42" s="2">
        <v>4</v>
      </c>
      <c r="O42" s="2">
        <v>4</v>
      </c>
      <c r="P42" s="2" t="s">
        <v>213</v>
      </c>
    </row>
    <row r="43" spans="1:16" x14ac:dyDescent="0.3">
      <c r="A43">
        <v>42</v>
      </c>
      <c r="B43" s="2" t="str">
        <f t="shared" si="1"/>
        <v>실반42</v>
      </c>
      <c r="C43" s="1" t="s">
        <v>53</v>
      </c>
      <c r="D43" s="2">
        <v>4</v>
      </c>
      <c r="E43" s="3">
        <v>2</v>
      </c>
      <c r="F43" s="2" t="s">
        <v>72</v>
      </c>
      <c r="G43" s="2">
        <v>12</v>
      </c>
      <c r="H43" s="2">
        <v>7</v>
      </c>
      <c r="I43" s="2">
        <v>8</v>
      </c>
      <c r="J43" s="2">
        <v>10</v>
      </c>
      <c r="K43" s="2">
        <v>14</v>
      </c>
      <c r="L43" s="2">
        <v>33</v>
      </c>
      <c r="M43" s="2">
        <v>10</v>
      </c>
      <c r="N43" s="2">
        <v>4</v>
      </c>
      <c r="O43" s="2">
        <v>4</v>
      </c>
      <c r="P43" s="2" t="s">
        <v>213</v>
      </c>
    </row>
    <row r="44" spans="1:16" x14ac:dyDescent="0.3">
      <c r="A44">
        <v>43</v>
      </c>
      <c r="B44" s="2" t="str">
        <f t="shared" si="1"/>
        <v>실반5기본</v>
      </c>
      <c r="C44" s="1" t="s">
        <v>53</v>
      </c>
      <c r="D44" s="2">
        <v>5</v>
      </c>
      <c r="E44" s="3" t="s">
        <v>50</v>
      </c>
      <c r="F44" s="2" t="s">
        <v>73</v>
      </c>
      <c r="G44" s="2">
        <v>12</v>
      </c>
      <c r="H44" s="2">
        <v>0</v>
      </c>
      <c r="I44" s="2">
        <v>12</v>
      </c>
      <c r="J44" s="2">
        <v>10</v>
      </c>
      <c r="K44" s="2">
        <v>20</v>
      </c>
      <c r="L44" s="2">
        <v>57</v>
      </c>
      <c r="M44" s="2">
        <v>12</v>
      </c>
      <c r="N44" s="2">
        <v>7</v>
      </c>
      <c r="O44" s="2">
        <v>3</v>
      </c>
      <c r="P44" s="2" t="s">
        <v>214</v>
      </c>
    </row>
    <row r="45" spans="1:16" x14ac:dyDescent="0.3">
      <c r="A45">
        <v>44</v>
      </c>
      <c r="B45" s="2" t="str">
        <f t="shared" si="1"/>
        <v>실반51</v>
      </c>
      <c r="C45" s="1" t="s">
        <v>53</v>
      </c>
      <c r="D45" s="2">
        <v>5</v>
      </c>
      <c r="E45" s="3">
        <v>1</v>
      </c>
      <c r="F45" s="2" t="s">
        <v>74</v>
      </c>
      <c r="G45" s="2">
        <v>17</v>
      </c>
      <c r="H45" s="2">
        <v>0</v>
      </c>
      <c r="I45" s="2">
        <v>17</v>
      </c>
      <c r="J45" s="2">
        <v>10</v>
      </c>
      <c r="K45" s="2">
        <v>20</v>
      </c>
      <c r="L45" s="2">
        <v>77</v>
      </c>
      <c r="M45" s="2">
        <v>12</v>
      </c>
      <c r="N45" s="2">
        <v>7</v>
      </c>
      <c r="O45" s="2">
        <v>3</v>
      </c>
      <c r="P45" s="2" t="s">
        <v>189</v>
      </c>
    </row>
    <row r="46" spans="1:16" x14ac:dyDescent="0.3">
      <c r="A46">
        <v>45</v>
      </c>
      <c r="B46" s="2" t="str">
        <f t="shared" si="1"/>
        <v>실반52</v>
      </c>
      <c r="C46" s="1" t="s">
        <v>53</v>
      </c>
      <c r="D46" s="2">
        <v>5</v>
      </c>
      <c r="E46" s="3">
        <v>2</v>
      </c>
      <c r="F46" s="2" t="s">
        <v>75</v>
      </c>
      <c r="G46" s="2">
        <v>15</v>
      </c>
      <c r="H46" s="2">
        <v>0</v>
      </c>
      <c r="I46" s="2">
        <v>15</v>
      </c>
      <c r="J46" s="2">
        <v>9</v>
      </c>
      <c r="K46" s="2">
        <v>24</v>
      </c>
      <c r="L46" s="2">
        <v>80</v>
      </c>
      <c r="M46" s="2">
        <v>14</v>
      </c>
      <c r="N46" s="2">
        <v>7</v>
      </c>
      <c r="O46" s="2">
        <v>3</v>
      </c>
      <c r="P46" s="2" t="s">
        <v>189</v>
      </c>
    </row>
    <row r="47" spans="1:16" x14ac:dyDescent="0.3">
      <c r="A47">
        <v>46</v>
      </c>
      <c r="B47" s="2" t="str">
        <f t="shared" si="1"/>
        <v>실반6기본</v>
      </c>
      <c r="C47" s="1" t="s">
        <v>53</v>
      </c>
      <c r="D47" s="2">
        <v>6</v>
      </c>
      <c r="E47" s="3" t="s">
        <v>50</v>
      </c>
      <c r="F47" s="2" t="s">
        <v>76</v>
      </c>
      <c r="G47" s="2">
        <v>19</v>
      </c>
      <c r="H47" s="2">
        <v>0</v>
      </c>
      <c r="I47" s="2">
        <v>27</v>
      </c>
      <c r="J47" s="2">
        <v>7</v>
      </c>
      <c r="K47" s="2">
        <v>17</v>
      </c>
      <c r="L47" s="2">
        <v>175</v>
      </c>
      <c r="M47" s="2">
        <v>7</v>
      </c>
      <c r="N47" s="2">
        <v>6</v>
      </c>
      <c r="O47" s="2">
        <v>2</v>
      </c>
      <c r="P47" s="2" t="s">
        <v>215</v>
      </c>
    </row>
    <row r="48" spans="1:16" x14ac:dyDescent="0.3">
      <c r="A48">
        <v>47</v>
      </c>
      <c r="B48" s="2" t="str">
        <f t="shared" si="1"/>
        <v>실반61</v>
      </c>
      <c r="C48" s="1" t="s">
        <v>53</v>
      </c>
      <c r="D48" s="2">
        <v>6</v>
      </c>
      <c r="E48" s="3">
        <v>1</v>
      </c>
      <c r="F48" s="2" t="s">
        <v>77</v>
      </c>
      <c r="G48" s="2">
        <v>19</v>
      </c>
      <c r="H48" s="2">
        <v>0</v>
      </c>
      <c r="I48" s="2">
        <v>29</v>
      </c>
      <c r="J48" s="2">
        <v>10</v>
      </c>
      <c r="K48" s="2">
        <v>20</v>
      </c>
      <c r="L48" s="2">
        <v>181</v>
      </c>
      <c r="M48" s="2">
        <v>7</v>
      </c>
      <c r="N48" s="2">
        <v>6</v>
      </c>
      <c r="O48" s="2">
        <v>2</v>
      </c>
      <c r="P48" s="2" t="s">
        <v>216</v>
      </c>
    </row>
    <row r="49" spans="1:16" x14ac:dyDescent="0.3">
      <c r="A49">
        <v>48</v>
      </c>
      <c r="B49" s="2" t="str">
        <f t="shared" si="1"/>
        <v>실반62</v>
      </c>
      <c r="C49" s="1" t="s">
        <v>53</v>
      </c>
      <c r="D49" s="2">
        <v>6</v>
      </c>
      <c r="E49" s="3">
        <v>2</v>
      </c>
      <c r="F49" s="2" t="s">
        <v>78</v>
      </c>
      <c r="G49" s="2">
        <v>21</v>
      </c>
      <c r="H49" s="2">
        <v>0</v>
      </c>
      <c r="I49" s="2">
        <v>27</v>
      </c>
      <c r="J49" s="2">
        <v>12</v>
      </c>
      <c r="K49" s="2">
        <v>20</v>
      </c>
      <c r="L49" s="2">
        <v>175</v>
      </c>
      <c r="M49" s="2">
        <v>7</v>
      </c>
      <c r="N49" s="2">
        <v>6</v>
      </c>
      <c r="O49" s="2">
        <v>2</v>
      </c>
      <c r="P49" s="2" t="s">
        <v>216</v>
      </c>
    </row>
    <row r="50" spans="1:16" x14ac:dyDescent="0.3">
      <c r="A50">
        <v>49</v>
      </c>
      <c r="B50" s="2" t="str">
        <f t="shared" si="1"/>
        <v>실반7기본</v>
      </c>
      <c r="C50" s="1" t="s">
        <v>53</v>
      </c>
      <c r="D50" s="2">
        <v>7</v>
      </c>
      <c r="E50" s="3" t="s">
        <v>50</v>
      </c>
      <c r="F50" s="2" t="s">
        <v>79</v>
      </c>
      <c r="G50" s="2">
        <v>27</v>
      </c>
      <c r="H50" s="2">
        <v>0</v>
      </c>
      <c r="I50" s="2">
        <v>25</v>
      </c>
      <c r="J50" s="2">
        <v>30</v>
      </c>
      <c r="K50" s="2">
        <v>50</v>
      </c>
      <c r="L50" s="2">
        <v>200</v>
      </c>
      <c r="M50" s="2">
        <v>12</v>
      </c>
      <c r="N50" s="2">
        <v>8</v>
      </c>
      <c r="O50" s="2">
        <v>1</v>
      </c>
      <c r="P50" s="2" t="s">
        <v>217</v>
      </c>
    </row>
    <row r="51" spans="1:16" x14ac:dyDescent="0.3">
      <c r="A51">
        <v>50</v>
      </c>
      <c r="B51" s="2" t="str">
        <f t="shared" si="1"/>
        <v>실반71</v>
      </c>
      <c r="C51" s="1" t="s">
        <v>53</v>
      </c>
      <c r="D51" s="2">
        <v>7</v>
      </c>
      <c r="E51" s="3">
        <v>1</v>
      </c>
      <c r="F51" s="2" t="s">
        <v>80</v>
      </c>
      <c r="G51" s="2">
        <v>31</v>
      </c>
      <c r="H51" s="2">
        <v>0</v>
      </c>
      <c r="I51" s="2">
        <v>27</v>
      </c>
      <c r="J51" s="2">
        <v>33</v>
      </c>
      <c r="K51" s="2">
        <v>57</v>
      </c>
      <c r="L51" s="2">
        <v>200</v>
      </c>
      <c r="M51" s="2">
        <v>14</v>
      </c>
      <c r="N51" s="2">
        <v>9</v>
      </c>
      <c r="O51" s="2">
        <v>1</v>
      </c>
      <c r="P51" s="2" t="s">
        <v>218</v>
      </c>
    </row>
    <row r="52" spans="1:16" x14ac:dyDescent="0.3">
      <c r="A52">
        <v>51</v>
      </c>
      <c r="B52" s="2" t="str">
        <f t="shared" si="1"/>
        <v>실반72</v>
      </c>
      <c r="C52" s="1" t="s">
        <v>53</v>
      </c>
      <c r="D52" s="2">
        <v>7</v>
      </c>
      <c r="E52" s="3">
        <v>2</v>
      </c>
      <c r="F52" s="2" t="s">
        <v>81</v>
      </c>
      <c r="G52" s="2">
        <v>30</v>
      </c>
      <c r="H52" s="2">
        <v>0</v>
      </c>
      <c r="I52" s="2">
        <v>26</v>
      </c>
      <c r="J52" s="2">
        <v>30</v>
      </c>
      <c r="K52" s="2">
        <v>60</v>
      </c>
      <c r="L52" s="2">
        <v>200</v>
      </c>
      <c r="M52" s="2">
        <v>14</v>
      </c>
      <c r="N52" s="2">
        <v>9</v>
      </c>
      <c r="O52" s="2">
        <v>1</v>
      </c>
      <c r="P52" s="2" t="s">
        <v>218</v>
      </c>
    </row>
    <row r="53" spans="1:16" x14ac:dyDescent="0.3">
      <c r="A53">
        <v>52</v>
      </c>
      <c r="B53" s="2" t="str">
        <f t="shared" si="1"/>
        <v>아카데미1기본</v>
      </c>
      <c r="C53" s="1" t="s">
        <v>54</v>
      </c>
      <c r="D53" s="2">
        <v>1</v>
      </c>
      <c r="E53" s="3" t="s">
        <v>50</v>
      </c>
      <c r="F53" s="2" t="s">
        <v>82</v>
      </c>
      <c r="G53" s="2">
        <v>2</v>
      </c>
      <c r="H53" s="2">
        <v>5</v>
      </c>
      <c r="I53" s="2">
        <v>2</v>
      </c>
      <c r="J53" s="2">
        <v>1</v>
      </c>
      <c r="K53" s="2">
        <v>2</v>
      </c>
      <c r="L53" s="2">
        <v>5</v>
      </c>
      <c r="M53" s="2">
        <v>7</v>
      </c>
      <c r="N53" s="2">
        <v>3</v>
      </c>
      <c r="O53" s="2">
        <v>20</v>
      </c>
      <c r="P53" s="2" t="s">
        <v>219</v>
      </c>
    </row>
    <row r="54" spans="1:16" x14ac:dyDescent="0.3">
      <c r="A54">
        <v>53</v>
      </c>
      <c r="B54" s="2" t="str">
        <f t="shared" si="1"/>
        <v>아카데미11</v>
      </c>
      <c r="C54" s="1" t="s">
        <v>54</v>
      </c>
      <c r="D54" s="2">
        <v>1</v>
      </c>
      <c r="E54" s="3">
        <v>1</v>
      </c>
      <c r="F54" s="2" t="s">
        <v>83</v>
      </c>
      <c r="G54" s="2">
        <v>3</v>
      </c>
      <c r="H54" s="2">
        <v>7</v>
      </c>
      <c r="I54" s="2">
        <v>2</v>
      </c>
      <c r="J54" s="2">
        <v>1</v>
      </c>
      <c r="K54" s="2">
        <v>2</v>
      </c>
      <c r="L54" s="2">
        <v>6</v>
      </c>
      <c r="M54" s="2">
        <v>11</v>
      </c>
      <c r="N54" s="2">
        <v>5</v>
      </c>
      <c r="O54" s="2">
        <v>20</v>
      </c>
      <c r="P54" s="2" t="s">
        <v>207</v>
      </c>
    </row>
    <row r="55" spans="1:16" x14ac:dyDescent="0.3">
      <c r="A55">
        <v>54</v>
      </c>
      <c r="B55" s="2" t="str">
        <f t="shared" si="1"/>
        <v>아카데미12</v>
      </c>
      <c r="C55" s="1" t="s">
        <v>54</v>
      </c>
      <c r="D55" s="2">
        <v>1</v>
      </c>
      <c r="E55" s="3">
        <v>2</v>
      </c>
      <c r="F55" s="2" t="s">
        <v>84</v>
      </c>
      <c r="G55" s="2">
        <v>5</v>
      </c>
      <c r="H55" s="2">
        <v>7</v>
      </c>
      <c r="I55" s="2">
        <v>3</v>
      </c>
      <c r="J55" s="2">
        <v>1</v>
      </c>
      <c r="K55" s="2">
        <v>2</v>
      </c>
      <c r="L55" s="2">
        <v>6</v>
      </c>
      <c r="M55" s="2">
        <v>12</v>
      </c>
      <c r="N55" s="2">
        <v>5</v>
      </c>
      <c r="O55" s="2">
        <v>20</v>
      </c>
      <c r="P55" s="2" t="s">
        <v>207</v>
      </c>
    </row>
    <row r="56" spans="1:16" x14ac:dyDescent="0.3">
      <c r="A56">
        <v>55</v>
      </c>
      <c r="B56" s="2" t="str">
        <f t="shared" si="1"/>
        <v>아카데미2기본</v>
      </c>
      <c r="C56" s="1" t="s">
        <v>54</v>
      </c>
      <c r="D56" s="2">
        <v>2</v>
      </c>
      <c r="E56" s="3" t="s">
        <v>50</v>
      </c>
      <c r="F56" s="2" t="s">
        <v>85</v>
      </c>
      <c r="G56" s="2">
        <v>3</v>
      </c>
      <c r="H56" s="2">
        <v>0</v>
      </c>
      <c r="I56" s="2">
        <v>4</v>
      </c>
      <c r="J56" s="2">
        <v>1</v>
      </c>
      <c r="K56" s="2">
        <v>1</v>
      </c>
      <c r="L56" s="2">
        <v>15</v>
      </c>
      <c r="M56" s="2">
        <v>9</v>
      </c>
      <c r="N56" s="2">
        <v>6</v>
      </c>
      <c r="O56" s="2">
        <v>14</v>
      </c>
      <c r="P56" s="2" t="s">
        <v>220</v>
      </c>
    </row>
    <row r="57" spans="1:16" x14ac:dyDescent="0.3">
      <c r="A57">
        <v>56</v>
      </c>
      <c r="B57" s="2" t="str">
        <f t="shared" si="1"/>
        <v>아카데미21</v>
      </c>
      <c r="C57" s="1" t="s">
        <v>54</v>
      </c>
      <c r="D57" s="2">
        <v>2</v>
      </c>
      <c r="E57" s="3">
        <v>1</v>
      </c>
      <c r="F57" s="2" t="s">
        <v>86</v>
      </c>
      <c r="G57" s="2">
        <v>3</v>
      </c>
      <c r="H57" s="2">
        <v>0</v>
      </c>
      <c r="I57" s="2">
        <v>5</v>
      </c>
      <c r="J57" s="2">
        <v>1</v>
      </c>
      <c r="K57" s="2">
        <v>2</v>
      </c>
      <c r="L57" s="2">
        <v>20</v>
      </c>
      <c r="M57" s="2">
        <v>10</v>
      </c>
      <c r="N57" s="2">
        <v>7</v>
      </c>
      <c r="O57" s="2">
        <v>14</v>
      </c>
      <c r="P57" s="2" t="s">
        <v>209</v>
      </c>
    </row>
    <row r="58" spans="1:16" x14ac:dyDescent="0.3">
      <c r="A58">
        <v>57</v>
      </c>
      <c r="B58" s="2" t="str">
        <f t="shared" si="1"/>
        <v>아카데미22</v>
      </c>
      <c r="C58" s="1" t="s">
        <v>54</v>
      </c>
      <c r="D58" s="2">
        <v>2</v>
      </c>
      <c r="E58" s="3">
        <v>2</v>
      </c>
      <c r="F58" s="2" t="s">
        <v>87</v>
      </c>
      <c r="G58" s="2">
        <v>2</v>
      </c>
      <c r="H58" s="2">
        <v>0</v>
      </c>
      <c r="I58" s="2">
        <v>6</v>
      </c>
      <c r="J58" s="2">
        <v>1</v>
      </c>
      <c r="K58" s="2">
        <v>2</v>
      </c>
      <c r="L58" s="2">
        <v>20</v>
      </c>
      <c r="M58" s="2">
        <v>10</v>
      </c>
      <c r="N58" s="2">
        <v>7</v>
      </c>
      <c r="O58" s="2">
        <v>14</v>
      </c>
      <c r="P58" s="2" t="s">
        <v>209</v>
      </c>
    </row>
    <row r="59" spans="1:16" x14ac:dyDescent="0.3">
      <c r="A59">
        <v>58</v>
      </c>
      <c r="B59" s="2" t="str">
        <f t="shared" si="1"/>
        <v>아카데미3기본</v>
      </c>
      <c r="C59" s="1" t="s">
        <v>54</v>
      </c>
      <c r="D59" s="2">
        <v>3</v>
      </c>
      <c r="E59" s="3" t="s">
        <v>50</v>
      </c>
      <c r="F59" s="2" t="s">
        <v>88</v>
      </c>
      <c r="G59" s="2">
        <v>5</v>
      </c>
      <c r="H59" s="2">
        <v>0</v>
      </c>
      <c r="I59" s="2">
        <v>5</v>
      </c>
      <c r="J59" s="2">
        <v>3</v>
      </c>
      <c r="K59" s="2">
        <v>5</v>
      </c>
      <c r="L59" s="2">
        <v>17</v>
      </c>
      <c r="M59" s="2">
        <v>7</v>
      </c>
      <c r="N59" s="2">
        <v>4</v>
      </c>
      <c r="O59" s="2">
        <v>9</v>
      </c>
      <c r="P59" s="2" t="s">
        <v>221</v>
      </c>
    </row>
    <row r="60" spans="1:16" x14ac:dyDescent="0.3">
      <c r="A60">
        <v>59</v>
      </c>
      <c r="B60" s="2" t="str">
        <f t="shared" si="1"/>
        <v>아카데미31</v>
      </c>
      <c r="C60" s="1" t="s">
        <v>54</v>
      </c>
      <c r="D60" s="2">
        <v>3</v>
      </c>
      <c r="E60" s="3">
        <v>1</v>
      </c>
      <c r="F60" s="2" t="s">
        <v>89</v>
      </c>
      <c r="G60" s="2">
        <v>6</v>
      </c>
      <c r="H60" s="2">
        <v>0</v>
      </c>
      <c r="I60" s="2">
        <v>6</v>
      </c>
      <c r="J60" s="2">
        <v>5</v>
      </c>
      <c r="K60" s="2">
        <v>7</v>
      </c>
      <c r="L60" s="2">
        <v>24</v>
      </c>
      <c r="M60" s="2">
        <v>7</v>
      </c>
      <c r="N60" s="2">
        <v>4</v>
      </c>
      <c r="O60" s="2">
        <v>9</v>
      </c>
      <c r="P60" s="2" t="s">
        <v>187</v>
      </c>
    </row>
    <row r="61" spans="1:16" x14ac:dyDescent="0.3">
      <c r="A61">
        <v>60</v>
      </c>
      <c r="B61" s="2" t="str">
        <f t="shared" si="1"/>
        <v>아카데미32</v>
      </c>
      <c r="C61" s="1" t="s">
        <v>54</v>
      </c>
      <c r="D61" s="2">
        <v>3</v>
      </c>
      <c r="E61" s="3">
        <v>2</v>
      </c>
      <c r="F61" s="2" t="s">
        <v>90</v>
      </c>
      <c r="G61" s="2">
        <v>6</v>
      </c>
      <c r="H61" s="2">
        <v>0</v>
      </c>
      <c r="I61" s="2">
        <v>4</v>
      </c>
      <c r="J61" s="2">
        <v>5</v>
      </c>
      <c r="K61" s="2">
        <v>7</v>
      </c>
      <c r="L61" s="2">
        <v>20</v>
      </c>
      <c r="M61" s="2">
        <v>9</v>
      </c>
      <c r="N61" s="2">
        <v>4</v>
      </c>
      <c r="O61" s="2">
        <v>9</v>
      </c>
      <c r="P61" s="2" t="s">
        <v>187</v>
      </c>
    </row>
    <row r="62" spans="1:16" x14ac:dyDescent="0.3">
      <c r="A62">
        <v>61</v>
      </c>
      <c r="B62" s="2" t="str">
        <f t="shared" si="1"/>
        <v>아카데미4기본</v>
      </c>
      <c r="C62" s="1" t="s">
        <v>54</v>
      </c>
      <c r="D62" s="2">
        <v>4</v>
      </c>
      <c r="E62" s="3" t="s">
        <v>50</v>
      </c>
      <c r="F62" s="2" t="s">
        <v>91</v>
      </c>
      <c r="G62" s="2">
        <v>10</v>
      </c>
      <c r="H62" s="2">
        <v>3</v>
      </c>
      <c r="I62" s="2">
        <v>10</v>
      </c>
      <c r="J62" s="2">
        <v>7</v>
      </c>
      <c r="K62" s="2">
        <v>7</v>
      </c>
      <c r="L62" s="2">
        <v>18</v>
      </c>
      <c r="M62" s="2">
        <v>10</v>
      </c>
      <c r="N62" s="2">
        <v>4</v>
      </c>
      <c r="O62" s="2">
        <v>5</v>
      </c>
      <c r="P62" s="2" t="s">
        <v>199</v>
      </c>
    </row>
    <row r="63" spans="1:16" x14ac:dyDescent="0.3">
      <c r="A63">
        <v>62</v>
      </c>
      <c r="B63" s="2" t="str">
        <f t="shared" si="1"/>
        <v>아카데미41</v>
      </c>
      <c r="C63" s="1" t="s">
        <v>54</v>
      </c>
      <c r="D63" s="2">
        <v>4</v>
      </c>
      <c r="E63" s="3">
        <v>1</v>
      </c>
      <c r="F63" s="2" t="s">
        <v>92</v>
      </c>
      <c r="G63" s="2">
        <v>10</v>
      </c>
      <c r="H63" s="2">
        <v>4</v>
      </c>
      <c r="I63" s="2">
        <v>10</v>
      </c>
      <c r="J63" s="2">
        <v>7</v>
      </c>
      <c r="K63" s="2">
        <v>7</v>
      </c>
      <c r="L63" s="2">
        <v>30</v>
      </c>
      <c r="M63" s="2">
        <v>10</v>
      </c>
      <c r="N63" s="2">
        <v>4</v>
      </c>
      <c r="O63" s="2">
        <v>5</v>
      </c>
      <c r="P63" s="2" t="s">
        <v>222</v>
      </c>
    </row>
    <row r="64" spans="1:16" x14ac:dyDescent="0.3">
      <c r="A64">
        <v>63</v>
      </c>
      <c r="B64" s="2" t="str">
        <f t="shared" si="1"/>
        <v>아카데미42</v>
      </c>
      <c r="C64" s="1" t="s">
        <v>54</v>
      </c>
      <c r="D64" s="2">
        <v>4</v>
      </c>
      <c r="E64" s="3">
        <v>2</v>
      </c>
      <c r="F64" s="2" t="s">
        <v>93</v>
      </c>
      <c r="G64" s="2">
        <v>12</v>
      </c>
      <c r="H64" s="2">
        <v>6</v>
      </c>
      <c r="I64" s="2">
        <v>9</v>
      </c>
      <c r="J64" s="2">
        <v>7</v>
      </c>
      <c r="K64" s="2">
        <v>7</v>
      </c>
      <c r="L64" s="2">
        <v>29</v>
      </c>
      <c r="M64" s="2">
        <v>10</v>
      </c>
      <c r="N64" s="2">
        <v>4</v>
      </c>
      <c r="O64" s="2">
        <v>5</v>
      </c>
      <c r="P64" s="2" t="s">
        <v>222</v>
      </c>
    </row>
    <row r="65" spans="1:16" x14ac:dyDescent="0.3">
      <c r="A65">
        <v>64</v>
      </c>
      <c r="B65" s="2" t="str">
        <f t="shared" si="1"/>
        <v>아카데미5기본</v>
      </c>
      <c r="C65" s="1" t="s">
        <v>54</v>
      </c>
      <c r="D65" s="2">
        <v>5</v>
      </c>
      <c r="E65" s="3" t="s">
        <v>50</v>
      </c>
      <c r="F65" s="2" t="s">
        <v>94</v>
      </c>
      <c r="G65" s="2">
        <v>11</v>
      </c>
      <c r="H65" s="2">
        <v>0</v>
      </c>
      <c r="I65" s="2">
        <v>10</v>
      </c>
      <c r="J65" s="2">
        <v>12</v>
      </c>
      <c r="K65" s="2">
        <v>14</v>
      </c>
      <c r="L65" s="2">
        <v>40</v>
      </c>
      <c r="M65" s="2">
        <v>12</v>
      </c>
      <c r="N65" s="2">
        <v>7</v>
      </c>
      <c r="O65" s="2">
        <v>3</v>
      </c>
      <c r="P65" s="2" t="s">
        <v>223</v>
      </c>
    </row>
    <row r="66" spans="1:16" x14ac:dyDescent="0.3">
      <c r="A66">
        <v>65</v>
      </c>
      <c r="B66" s="2" t="str">
        <f t="shared" ref="B66:B97" si="2">C66&amp;D66&amp;E66</f>
        <v>아카데미51</v>
      </c>
      <c r="C66" s="1" t="s">
        <v>54</v>
      </c>
      <c r="D66" s="2">
        <v>5</v>
      </c>
      <c r="E66" s="3">
        <v>1</v>
      </c>
      <c r="F66" s="2" t="s">
        <v>95</v>
      </c>
      <c r="G66" s="2">
        <v>14</v>
      </c>
      <c r="H66" s="2">
        <v>0</v>
      </c>
      <c r="I66" s="2">
        <v>14</v>
      </c>
      <c r="J66" s="2">
        <v>14</v>
      </c>
      <c r="K66" s="2">
        <v>19</v>
      </c>
      <c r="L66" s="2">
        <v>45</v>
      </c>
      <c r="M66" s="2">
        <v>12</v>
      </c>
      <c r="N66" s="2">
        <v>8</v>
      </c>
      <c r="O66" s="2">
        <v>3</v>
      </c>
      <c r="P66" s="2" t="s">
        <v>214</v>
      </c>
    </row>
    <row r="67" spans="1:16" x14ac:dyDescent="0.3">
      <c r="A67">
        <v>66</v>
      </c>
      <c r="B67" s="2" t="str">
        <f t="shared" si="2"/>
        <v>아카데미52</v>
      </c>
      <c r="C67" s="1" t="s">
        <v>54</v>
      </c>
      <c r="D67" s="2">
        <v>5</v>
      </c>
      <c r="E67" s="3">
        <v>2</v>
      </c>
      <c r="F67" s="2" t="s">
        <v>96</v>
      </c>
      <c r="G67" s="2">
        <v>13</v>
      </c>
      <c r="H67" s="2">
        <v>0</v>
      </c>
      <c r="I67" s="2">
        <v>13</v>
      </c>
      <c r="J67" s="2">
        <v>14</v>
      </c>
      <c r="K67" s="2">
        <v>19</v>
      </c>
      <c r="L67" s="2">
        <v>50</v>
      </c>
      <c r="M67" s="2">
        <v>12</v>
      </c>
      <c r="N67" s="2">
        <v>8</v>
      </c>
      <c r="O67" s="2">
        <v>3</v>
      </c>
      <c r="P67" s="2" t="s">
        <v>214</v>
      </c>
    </row>
    <row r="68" spans="1:16" x14ac:dyDescent="0.3">
      <c r="A68">
        <v>67</v>
      </c>
      <c r="B68" s="2" t="str">
        <f t="shared" si="2"/>
        <v>아카데미6기본</v>
      </c>
      <c r="C68" s="1" t="s">
        <v>54</v>
      </c>
      <c r="D68" s="2">
        <v>6</v>
      </c>
      <c r="E68" s="3" t="s">
        <v>50</v>
      </c>
      <c r="F68" s="2" t="s">
        <v>97</v>
      </c>
      <c r="G68" s="2">
        <v>25</v>
      </c>
      <c r="H68" s="2">
        <v>0</v>
      </c>
      <c r="I68" s="2">
        <v>20</v>
      </c>
      <c r="J68" s="2">
        <v>15</v>
      </c>
      <c r="K68" s="2">
        <v>23</v>
      </c>
      <c r="L68" s="2">
        <v>120</v>
      </c>
      <c r="M68" s="2">
        <v>9</v>
      </c>
      <c r="N68" s="2">
        <v>5</v>
      </c>
      <c r="O68" s="2">
        <v>2</v>
      </c>
      <c r="P68" s="2" t="s">
        <v>216</v>
      </c>
    </row>
    <row r="69" spans="1:16" x14ac:dyDescent="0.3">
      <c r="A69">
        <v>68</v>
      </c>
      <c r="B69" s="2" t="str">
        <f t="shared" si="2"/>
        <v>아카데미61</v>
      </c>
      <c r="C69" s="1" t="s">
        <v>54</v>
      </c>
      <c r="D69" s="2">
        <v>6</v>
      </c>
      <c r="E69" s="3">
        <v>1</v>
      </c>
      <c r="F69" s="2" t="s">
        <v>98</v>
      </c>
      <c r="G69" s="2">
        <v>25</v>
      </c>
      <c r="H69" s="2">
        <v>0</v>
      </c>
      <c r="I69" s="2">
        <v>20</v>
      </c>
      <c r="J69" s="2">
        <v>23</v>
      </c>
      <c r="K69" s="2">
        <v>30</v>
      </c>
      <c r="L69" s="2">
        <v>140</v>
      </c>
      <c r="M69" s="2">
        <v>8</v>
      </c>
      <c r="N69" s="2">
        <v>6</v>
      </c>
      <c r="O69" s="2">
        <v>2</v>
      </c>
      <c r="P69" s="2" t="s">
        <v>204</v>
      </c>
    </row>
    <row r="70" spans="1:16" x14ac:dyDescent="0.3">
      <c r="A70">
        <v>69</v>
      </c>
      <c r="B70" s="2" t="str">
        <f t="shared" si="2"/>
        <v>아카데미62</v>
      </c>
      <c r="C70" s="1" t="s">
        <v>54</v>
      </c>
      <c r="D70" s="2">
        <v>6</v>
      </c>
      <c r="E70" s="3">
        <v>2</v>
      </c>
      <c r="F70" s="2" t="s">
        <v>99</v>
      </c>
      <c r="G70" s="2">
        <v>27</v>
      </c>
      <c r="H70" s="2">
        <v>0</v>
      </c>
      <c r="I70" s="2">
        <v>20</v>
      </c>
      <c r="J70" s="2">
        <v>25</v>
      </c>
      <c r="K70" s="2">
        <v>35</v>
      </c>
      <c r="L70" s="2">
        <v>135</v>
      </c>
      <c r="M70" s="2">
        <v>8</v>
      </c>
      <c r="N70" s="2">
        <v>7</v>
      </c>
      <c r="O70" s="2">
        <v>2</v>
      </c>
      <c r="P70" s="2" t="s">
        <v>204</v>
      </c>
    </row>
    <row r="71" spans="1:16" x14ac:dyDescent="0.3">
      <c r="A71">
        <v>70</v>
      </c>
      <c r="B71" s="2" t="str">
        <f t="shared" si="2"/>
        <v>아카데미7기본</v>
      </c>
      <c r="C71" s="1" t="s">
        <v>54</v>
      </c>
      <c r="D71" s="2">
        <v>7</v>
      </c>
      <c r="E71" s="3" t="s">
        <v>50</v>
      </c>
      <c r="F71" s="2" t="s">
        <v>100</v>
      </c>
      <c r="G71" s="2">
        <v>20</v>
      </c>
      <c r="H71" s="2">
        <v>0</v>
      </c>
      <c r="I71" s="2">
        <v>27</v>
      </c>
      <c r="J71" s="2">
        <v>40</v>
      </c>
      <c r="K71" s="2">
        <v>70</v>
      </c>
      <c r="L71" s="2">
        <v>175</v>
      </c>
      <c r="M71" s="2">
        <v>10</v>
      </c>
      <c r="N71" s="2">
        <v>6</v>
      </c>
      <c r="O71" s="2">
        <v>1</v>
      </c>
      <c r="P71" s="2" t="s">
        <v>224</v>
      </c>
    </row>
    <row r="72" spans="1:16" x14ac:dyDescent="0.3">
      <c r="A72">
        <v>71</v>
      </c>
      <c r="B72" s="2" t="str">
        <f t="shared" si="2"/>
        <v>아카데미71</v>
      </c>
      <c r="C72" s="1" t="s">
        <v>54</v>
      </c>
      <c r="D72" s="2">
        <v>7</v>
      </c>
      <c r="E72" s="3">
        <v>1</v>
      </c>
      <c r="F72" s="2" t="s">
        <v>101</v>
      </c>
      <c r="G72" s="2">
        <v>30</v>
      </c>
      <c r="H72" s="2">
        <v>5</v>
      </c>
      <c r="I72" s="2">
        <v>30</v>
      </c>
      <c r="J72" s="2">
        <v>40</v>
      </c>
      <c r="K72" s="2">
        <v>70</v>
      </c>
      <c r="L72" s="2">
        <v>190</v>
      </c>
      <c r="M72" s="2">
        <v>10</v>
      </c>
      <c r="N72" s="2">
        <v>6</v>
      </c>
      <c r="O72" s="2">
        <v>1</v>
      </c>
      <c r="P72" s="2" t="s">
        <v>225</v>
      </c>
    </row>
    <row r="73" spans="1:16" x14ac:dyDescent="0.3">
      <c r="A73">
        <v>72</v>
      </c>
      <c r="B73" s="2" t="str">
        <f t="shared" si="2"/>
        <v>아카데미72</v>
      </c>
      <c r="C73" s="1" t="s">
        <v>54</v>
      </c>
      <c r="D73" s="2">
        <v>7</v>
      </c>
      <c r="E73" s="3">
        <v>2</v>
      </c>
      <c r="F73" s="2" t="s">
        <v>102</v>
      </c>
      <c r="G73" s="2">
        <v>30</v>
      </c>
      <c r="H73" s="2">
        <v>5</v>
      </c>
      <c r="I73" s="2">
        <v>30</v>
      </c>
      <c r="J73" s="2">
        <v>40</v>
      </c>
      <c r="K73" s="2">
        <v>70</v>
      </c>
      <c r="L73" s="2">
        <v>190</v>
      </c>
      <c r="M73" s="2">
        <v>10</v>
      </c>
      <c r="N73" s="2">
        <v>6</v>
      </c>
      <c r="O73" s="2">
        <v>1</v>
      </c>
      <c r="P73" s="2" t="s">
        <v>226</v>
      </c>
    </row>
    <row r="74" spans="1:16" x14ac:dyDescent="0.3">
      <c r="A74">
        <v>73</v>
      </c>
      <c r="B74" s="2" t="str">
        <f t="shared" si="2"/>
        <v>인퍼노1기본</v>
      </c>
      <c r="C74" s="1" t="s">
        <v>55</v>
      </c>
      <c r="D74" s="2">
        <v>1</v>
      </c>
      <c r="E74" s="3" t="s">
        <v>50</v>
      </c>
      <c r="F74" s="2" t="s">
        <v>103</v>
      </c>
      <c r="G74" s="2">
        <v>2</v>
      </c>
      <c r="H74" s="2">
        <v>0</v>
      </c>
      <c r="I74" s="2">
        <v>1</v>
      </c>
      <c r="J74" s="2">
        <v>1</v>
      </c>
      <c r="K74" s="2">
        <v>2</v>
      </c>
      <c r="L74" s="2">
        <v>4</v>
      </c>
      <c r="M74" s="2">
        <v>13</v>
      </c>
      <c r="N74" s="2">
        <v>5</v>
      </c>
      <c r="O74" s="2">
        <v>16</v>
      </c>
      <c r="P74" s="2" t="s">
        <v>194</v>
      </c>
    </row>
    <row r="75" spans="1:16" x14ac:dyDescent="0.3">
      <c r="A75">
        <v>74</v>
      </c>
      <c r="B75" s="2" t="str">
        <f t="shared" si="2"/>
        <v>인퍼노11</v>
      </c>
      <c r="C75" s="1" t="s">
        <v>55</v>
      </c>
      <c r="D75" s="2">
        <v>1</v>
      </c>
      <c r="E75" s="3">
        <v>1</v>
      </c>
      <c r="F75" s="2" t="s">
        <v>104</v>
      </c>
      <c r="G75" s="2">
        <v>3</v>
      </c>
      <c r="H75" s="2">
        <v>0</v>
      </c>
      <c r="I75" s="2">
        <v>2</v>
      </c>
      <c r="J75" s="2">
        <v>2</v>
      </c>
      <c r="K75" s="2">
        <v>3</v>
      </c>
      <c r="L75" s="2">
        <v>6</v>
      </c>
      <c r="M75" s="2">
        <v>13</v>
      </c>
      <c r="N75" s="2">
        <v>5</v>
      </c>
      <c r="O75" s="2">
        <v>16</v>
      </c>
      <c r="P75" s="2" t="s">
        <v>220</v>
      </c>
    </row>
    <row r="76" spans="1:16" x14ac:dyDescent="0.3">
      <c r="A76">
        <v>75</v>
      </c>
      <c r="B76" s="2" t="str">
        <f t="shared" si="2"/>
        <v>인퍼노12</v>
      </c>
      <c r="C76" s="1" t="s">
        <v>55</v>
      </c>
      <c r="D76" s="2">
        <v>1</v>
      </c>
      <c r="E76" s="3">
        <v>2</v>
      </c>
      <c r="F76" s="2" t="s">
        <v>105</v>
      </c>
      <c r="G76" s="2">
        <v>3</v>
      </c>
      <c r="H76" s="2">
        <v>0</v>
      </c>
      <c r="I76" s="2">
        <v>3</v>
      </c>
      <c r="J76" s="2">
        <v>1</v>
      </c>
      <c r="K76" s="2">
        <v>4</v>
      </c>
      <c r="L76" s="2">
        <v>6</v>
      </c>
      <c r="M76" s="2">
        <v>13</v>
      </c>
      <c r="N76" s="2">
        <v>6</v>
      </c>
      <c r="O76" s="2">
        <v>16</v>
      </c>
      <c r="P76" s="2" t="s">
        <v>220</v>
      </c>
    </row>
    <row r="77" spans="1:16" x14ac:dyDescent="0.3">
      <c r="A77">
        <v>76</v>
      </c>
      <c r="B77" s="2" t="str">
        <f t="shared" si="2"/>
        <v>인퍼노2기본</v>
      </c>
      <c r="C77" s="1" t="s">
        <v>55</v>
      </c>
      <c r="D77" s="2">
        <v>2</v>
      </c>
      <c r="E77" s="3" t="s">
        <v>50</v>
      </c>
      <c r="F77" s="2" t="s">
        <v>106</v>
      </c>
      <c r="G77" s="2">
        <v>1</v>
      </c>
      <c r="H77" s="2">
        <v>0</v>
      </c>
      <c r="I77" s="2">
        <v>3</v>
      </c>
      <c r="J77" s="2">
        <v>1</v>
      </c>
      <c r="K77" s="2">
        <v>2</v>
      </c>
      <c r="L77" s="2">
        <v>13</v>
      </c>
      <c r="M77" s="2">
        <v>7</v>
      </c>
      <c r="N77" s="2">
        <v>5</v>
      </c>
      <c r="O77" s="2">
        <v>15</v>
      </c>
      <c r="P77" s="2" t="s">
        <v>227</v>
      </c>
    </row>
    <row r="78" spans="1:16" x14ac:dyDescent="0.3">
      <c r="A78">
        <v>77</v>
      </c>
      <c r="B78" s="2" t="str">
        <f t="shared" si="2"/>
        <v>인퍼노21</v>
      </c>
      <c r="C78" s="1" t="s">
        <v>55</v>
      </c>
      <c r="D78" s="2">
        <v>2</v>
      </c>
      <c r="E78" s="3">
        <v>1</v>
      </c>
      <c r="F78" s="2" t="s">
        <v>107</v>
      </c>
      <c r="G78" s="2">
        <v>3</v>
      </c>
      <c r="H78" s="2">
        <v>0</v>
      </c>
      <c r="I78" s="2">
        <v>4</v>
      </c>
      <c r="J78" s="2">
        <v>1</v>
      </c>
      <c r="K78" s="2">
        <v>4</v>
      </c>
      <c r="L78" s="2">
        <v>13</v>
      </c>
      <c r="M78" s="2">
        <v>8</v>
      </c>
      <c r="N78" s="2">
        <v>5</v>
      </c>
      <c r="O78" s="2">
        <v>15</v>
      </c>
      <c r="P78" s="2" t="s">
        <v>228</v>
      </c>
    </row>
    <row r="79" spans="1:16" x14ac:dyDescent="0.3">
      <c r="A79">
        <v>78</v>
      </c>
      <c r="B79" s="2" t="str">
        <f t="shared" si="2"/>
        <v>인퍼노22</v>
      </c>
      <c r="C79" s="1" t="s">
        <v>55</v>
      </c>
      <c r="D79" s="2">
        <v>2</v>
      </c>
      <c r="E79" s="3">
        <v>2</v>
      </c>
      <c r="F79" s="2" t="s">
        <v>108</v>
      </c>
      <c r="G79" s="2">
        <v>3</v>
      </c>
      <c r="H79" s="2">
        <v>0</v>
      </c>
      <c r="I79" s="2">
        <v>2</v>
      </c>
      <c r="J79" s="2">
        <v>1</v>
      </c>
      <c r="K79" s="2">
        <v>4</v>
      </c>
      <c r="L79" s="2">
        <v>13</v>
      </c>
      <c r="M79" s="2">
        <v>8</v>
      </c>
      <c r="N79" s="2">
        <v>4</v>
      </c>
      <c r="O79" s="2">
        <v>15</v>
      </c>
      <c r="P79" s="2" t="s">
        <v>228</v>
      </c>
    </row>
    <row r="80" spans="1:16" x14ac:dyDescent="0.3">
      <c r="A80">
        <v>79</v>
      </c>
      <c r="B80" s="2" t="str">
        <f t="shared" si="2"/>
        <v>인퍼노3기본</v>
      </c>
      <c r="C80" s="1" t="s">
        <v>55</v>
      </c>
      <c r="D80" s="2">
        <v>3</v>
      </c>
      <c r="E80" s="3" t="s">
        <v>50</v>
      </c>
      <c r="F80" s="2" t="s">
        <v>109</v>
      </c>
      <c r="G80" s="2">
        <v>4</v>
      </c>
      <c r="H80" s="2">
        <v>0</v>
      </c>
      <c r="I80" s="2">
        <v>3</v>
      </c>
      <c r="J80" s="2">
        <v>3</v>
      </c>
      <c r="K80" s="2">
        <v>5</v>
      </c>
      <c r="L80" s="2">
        <v>15</v>
      </c>
      <c r="M80" s="2">
        <v>13</v>
      </c>
      <c r="N80" s="2">
        <v>7</v>
      </c>
      <c r="O80" s="2">
        <v>8</v>
      </c>
      <c r="P80" s="2" t="s">
        <v>229</v>
      </c>
    </row>
    <row r="81" spans="1:16" x14ac:dyDescent="0.3">
      <c r="A81">
        <v>80</v>
      </c>
      <c r="B81" s="2" t="str">
        <f t="shared" si="2"/>
        <v>인퍼노31</v>
      </c>
      <c r="C81" s="1" t="s">
        <v>55</v>
      </c>
      <c r="D81" s="2">
        <v>3</v>
      </c>
      <c r="E81" s="3">
        <v>1</v>
      </c>
      <c r="F81" s="2" t="s">
        <v>110</v>
      </c>
      <c r="G81" s="2">
        <v>4</v>
      </c>
      <c r="H81" s="2">
        <v>0</v>
      </c>
      <c r="I81" s="2">
        <v>2</v>
      </c>
      <c r="J81" s="2">
        <v>4</v>
      </c>
      <c r="K81" s="2">
        <v>6</v>
      </c>
      <c r="L81" s="2">
        <v>15</v>
      </c>
      <c r="M81" s="2">
        <v>13</v>
      </c>
      <c r="N81" s="2">
        <v>8</v>
      </c>
      <c r="O81" s="2">
        <v>8</v>
      </c>
      <c r="P81" s="2" t="s">
        <v>230</v>
      </c>
    </row>
    <row r="82" spans="1:16" x14ac:dyDescent="0.3">
      <c r="A82">
        <v>81</v>
      </c>
      <c r="B82" s="2" t="str">
        <f t="shared" si="2"/>
        <v>인퍼노32</v>
      </c>
      <c r="C82" s="1" t="s">
        <v>55</v>
      </c>
      <c r="D82" s="2">
        <v>3</v>
      </c>
      <c r="E82" s="3">
        <v>2</v>
      </c>
      <c r="F82" s="2" t="s">
        <v>111</v>
      </c>
      <c r="G82" s="2">
        <v>4</v>
      </c>
      <c r="H82" s="2">
        <v>0</v>
      </c>
      <c r="I82" s="2">
        <v>3</v>
      </c>
      <c r="J82" s="2">
        <v>3</v>
      </c>
      <c r="K82" s="2">
        <v>5</v>
      </c>
      <c r="L82" s="2">
        <v>15</v>
      </c>
      <c r="M82" s="2">
        <v>13</v>
      </c>
      <c r="N82" s="2">
        <v>8</v>
      </c>
      <c r="O82" s="2">
        <v>8</v>
      </c>
      <c r="P82" s="2" t="s">
        <v>230</v>
      </c>
    </row>
    <row r="83" spans="1:16" x14ac:dyDescent="0.3">
      <c r="A83">
        <v>82</v>
      </c>
      <c r="B83" s="2" t="str">
        <f t="shared" si="2"/>
        <v>인퍼노4기본</v>
      </c>
      <c r="C83" s="1" t="s">
        <v>55</v>
      </c>
      <c r="D83" s="2">
        <v>4</v>
      </c>
      <c r="E83" s="3" t="s">
        <v>50</v>
      </c>
      <c r="F83" s="2" t="s">
        <v>112</v>
      </c>
      <c r="G83" s="2">
        <v>6</v>
      </c>
      <c r="H83" s="2">
        <v>6</v>
      </c>
      <c r="I83" s="2">
        <v>6</v>
      </c>
      <c r="J83" s="2">
        <v>6</v>
      </c>
      <c r="K83" s="2">
        <v>13</v>
      </c>
      <c r="L83" s="2">
        <v>20</v>
      </c>
      <c r="M83" s="2">
        <v>10</v>
      </c>
      <c r="N83" s="2">
        <v>4</v>
      </c>
      <c r="O83" s="2">
        <v>5</v>
      </c>
      <c r="P83" s="2" t="s">
        <v>231</v>
      </c>
    </row>
    <row r="84" spans="1:16" x14ac:dyDescent="0.3">
      <c r="A84">
        <v>83</v>
      </c>
      <c r="B84" s="2" t="str">
        <f t="shared" si="2"/>
        <v>인퍼노41</v>
      </c>
      <c r="C84" s="1" t="s">
        <v>55</v>
      </c>
      <c r="D84" s="2">
        <v>4</v>
      </c>
      <c r="E84" s="3">
        <v>1</v>
      </c>
      <c r="F84" s="2" t="s">
        <v>113</v>
      </c>
      <c r="G84" s="2">
        <v>6</v>
      </c>
      <c r="H84" s="2">
        <v>6</v>
      </c>
      <c r="I84" s="2">
        <v>6</v>
      </c>
      <c r="J84" s="2">
        <v>6</v>
      </c>
      <c r="K84" s="2">
        <v>13</v>
      </c>
      <c r="L84" s="2">
        <v>30</v>
      </c>
      <c r="M84" s="2">
        <v>10</v>
      </c>
      <c r="N84" s="2">
        <v>4</v>
      </c>
      <c r="O84" s="2">
        <v>5</v>
      </c>
      <c r="P84" s="2" t="s">
        <v>232</v>
      </c>
    </row>
    <row r="85" spans="1:16" x14ac:dyDescent="0.3">
      <c r="A85">
        <v>84</v>
      </c>
      <c r="B85" s="2" t="str">
        <f t="shared" si="2"/>
        <v>인퍼노42</v>
      </c>
      <c r="C85" s="1" t="s">
        <v>55</v>
      </c>
      <c r="D85" s="2">
        <v>4</v>
      </c>
      <c r="E85" s="3">
        <v>2</v>
      </c>
      <c r="F85" s="2" t="s">
        <v>114</v>
      </c>
      <c r="G85" s="2">
        <v>6</v>
      </c>
      <c r="H85" s="2">
        <v>6</v>
      </c>
      <c r="I85" s="2">
        <v>6</v>
      </c>
      <c r="J85" s="2">
        <v>6</v>
      </c>
      <c r="K85" s="2">
        <v>13</v>
      </c>
      <c r="L85" s="2">
        <v>32</v>
      </c>
      <c r="M85" s="2">
        <v>9</v>
      </c>
      <c r="N85" s="2">
        <v>4</v>
      </c>
      <c r="O85" s="2">
        <v>5</v>
      </c>
      <c r="P85" s="2" t="s">
        <v>232</v>
      </c>
    </row>
    <row r="86" spans="1:16" x14ac:dyDescent="0.3">
      <c r="A86">
        <v>85</v>
      </c>
      <c r="B86" s="2" t="str">
        <f t="shared" si="2"/>
        <v>인퍼노5기본</v>
      </c>
      <c r="C86" s="1" t="s">
        <v>55</v>
      </c>
      <c r="D86" s="2">
        <v>5</v>
      </c>
      <c r="E86" s="3" t="s">
        <v>50</v>
      </c>
      <c r="F86" s="2" t="s">
        <v>115</v>
      </c>
      <c r="G86" s="2">
        <v>13</v>
      </c>
      <c r="H86" s="2">
        <v>0</v>
      </c>
      <c r="I86" s="2">
        <v>13</v>
      </c>
      <c r="J86" s="2">
        <v>8</v>
      </c>
      <c r="K86" s="2">
        <v>16</v>
      </c>
      <c r="L86" s="2">
        <v>50</v>
      </c>
      <c r="M86" s="2">
        <v>16</v>
      </c>
      <c r="N86" s="2">
        <v>7</v>
      </c>
      <c r="O86" s="2">
        <v>3</v>
      </c>
      <c r="P86" s="2" t="s">
        <v>233</v>
      </c>
    </row>
    <row r="87" spans="1:16" x14ac:dyDescent="0.3">
      <c r="A87">
        <v>86</v>
      </c>
      <c r="B87" s="2" t="str">
        <f t="shared" si="2"/>
        <v>인퍼노51</v>
      </c>
      <c r="C87" s="1" t="s">
        <v>55</v>
      </c>
      <c r="D87" s="2">
        <v>5</v>
      </c>
      <c r="E87" s="3">
        <v>1</v>
      </c>
      <c r="F87" s="2" t="s">
        <v>116</v>
      </c>
      <c r="G87" s="2">
        <v>18</v>
      </c>
      <c r="H87" s="2">
        <v>0</v>
      </c>
      <c r="I87" s="2">
        <v>18</v>
      </c>
      <c r="J87" s="2">
        <v>8</v>
      </c>
      <c r="K87" s="2">
        <v>16</v>
      </c>
      <c r="L87" s="2">
        <v>66</v>
      </c>
      <c r="M87" s="2">
        <v>16</v>
      </c>
      <c r="N87" s="2">
        <v>8</v>
      </c>
      <c r="O87" s="2">
        <v>3</v>
      </c>
      <c r="P87" s="2" t="s">
        <v>234</v>
      </c>
    </row>
    <row r="88" spans="1:16" x14ac:dyDescent="0.3">
      <c r="A88">
        <v>87</v>
      </c>
      <c r="B88" s="2" t="str">
        <f t="shared" si="2"/>
        <v>인퍼노52</v>
      </c>
      <c r="C88" s="1" t="s">
        <v>55</v>
      </c>
      <c r="D88" s="2">
        <v>5</v>
      </c>
      <c r="E88" s="3">
        <v>2</v>
      </c>
      <c r="F88" s="2" t="s">
        <v>117</v>
      </c>
      <c r="G88" s="2">
        <v>18</v>
      </c>
      <c r="H88" s="2">
        <v>0</v>
      </c>
      <c r="I88" s="2">
        <v>17</v>
      </c>
      <c r="J88" s="2">
        <v>10</v>
      </c>
      <c r="K88" s="2">
        <v>17</v>
      </c>
      <c r="L88" s="2">
        <v>66</v>
      </c>
      <c r="M88" s="2">
        <v>15</v>
      </c>
      <c r="N88" s="2">
        <v>8</v>
      </c>
      <c r="O88" s="2">
        <v>3</v>
      </c>
      <c r="P88" s="2" t="s">
        <v>234</v>
      </c>
    </row>
    <row r="89" spans="1:16" x14ac:dyDescent="0.3">
      <c r="A89">
        <v>88</v>
      </c>
      <c r="B89" s="2" t="str">
        <f t="shared" si="2"/>
        <v>인퍼노6기본</v>
      </c>
      <c r="C89" s="1" t="s">
        <v>55</v>
      </c>
      <c r="D89" s="2">
        <v>6</v>
      </c>
      <c r="E89" s="3" t="s">
        <v>50</v>
      </c>
      <c r="F89" s="2" t="s">
        <v>118</v>
      </c>
      <c r="G89" s="2">
        <v>21</v>
      </c>
      <c r="H89" s="2">
        <v>0</v>
      </c>
      <c r="I89" s="2">
        <v>21</v>
      </c>
      <c r="J89" s="2">
        <v>13</v>
      </c>
      <c r="K89" s="2">
        <v>26</v>
      </c>
      <c r="L89" s="2">
        <v>110</v>
      </c>
      <c r="M89" s="2">
        <v>8</v>
      </c>
      <c r="N89" s="2">
        <v>4</v>
      </c>
      <c r="O89" s="2">
        <v>2</v>
      </c>
      <c r="P89" s="2" t="s">
        <v>216</v>
      </c>
    </row>
    <row r="90" spans="1:16" x14ac:dyDescent="0.3">
      <c r="A90">
        <v>89</v>
      </c>
      <c r="B90" s="2" t="str">
        <f t="shared" si="2"/>
        <v>인퍼노61</v>
      </c>
      <c r="C90" s="1" t="s">
        <v>55</v>
      </c>
      <c r="D90" s="2">
        <v>6</v>
      </c>
      <c r="E90" s="3">
        <v>1</v>
      </c>
      <c r="F90" s="2" t="s">
        <v>119</v>
      </c>
      <c r="G90" s="2">
        <v>22</v>
      </c>
      <c r="H90" s="2">
        <v>0</v>
      </c>
      <c r="I90" s="2">
        <v>21</v>
      </c>
      <c r="J90" s="2">
        <v>13</v>
      </c>
      <c r="K90" s="2">
        <v>31</v>
      </c>
      <c r="L90" s="2">
        <v>120</v>
      </c>
      <c r="M90" s="2">
        <v>8</v>
      </c>
      <c r="N90" s="2">
        <v>4</v>
      </c>
      <c r="O90" s="2">
        <v>2</v>
      </c>
      <c r="P90" s="2" t="s">
        <v>235</v>
      </c>
    </row>
    <row r="91" spans="1:16" x14ac:dyDescent="0.3">
      <c r="A91">
        <v>90</v>
      </c>
      <c r="B91" s="2" t="str">
        <f t="shared" si="2"/>
        <v>인퍼노62</v>
      </c>
      <c r="C91" s="1" t="s">
        <v>55</v>
      </c>
      <c r="D91" s="2">
        <v>6</v>
      </c>
      <c r="E91" s="3">
        <v>2</v>
      </c>
      <c r="F91" s="2" t="s">
        <v>120</v>
      </c>
      <c r="G91" s="2">
        <v>27</v>
      </c>
      <c r="H91" s="2">
        <v>0</v>
      </c>
      <c r="I91" s="2">
        <v>23</v>
      </c>
      <c r="J91" s="2">
        <v>13</v>
      </c>
      <c r="K91" s="2">
        <v>31</v>
      </c>
      <c r="L91" s="2">
        <v>140</v>
      </c>
      <c r="M91" s="2">
        <v>9</v>
      </c>
      <c r="N91" s="2">
        <v>6</v>
      </c>
      <c r="O91" s="2">
        <v>2</v>
      </c>
      <c r="P91" s="2" t="s">
        <v>235</v>
      </c>
    </row>
    <row r="92" spans="1:16" x14ac:dyDescent="0.3">
      <c r="A92">
        <v>91</v>
      </c>
      <c r="B92" s="2" t="str">
        <f t="shared" si="2"/>
        <v>인퍼노7기본</v>
      </c>
      <c r="C92" s="1" t="s">
        <v>55</v>
      </c>
      <c r="D92" s="2">
        <v>7</v>
      </c>
      <c r="E92" s="3" t="s">
        <v>50</v>
      </c>
      <c r="F92" s="2" t="s">
        <v>121</v>
      </c>
      <c r="G92" s="2">
        <v>27</v>
      </c>
      <c r="H92" s="2">
        <v>0</v>
      </c>
      <c r="I92" s="2">
        <v>25</v>
      </c>
      <c r="J92" s="2">
        <v>36</v>
      </c>
      <c r="K92" s="2">
        <v>66</v>
      </c>
      <c r="L92" s="2">
        <v>166</v>
      </c>
      <c r="M92" s="2">
        <v>11</v>
      </c>
      <c r="N92" s="2">
        <v>7</v>
      </c>
      <c r="O92" s="2">
        <v>1</v>
      </c>
      <c r="P92" s="2" t="s">
        <v>236</v>
      </c>
    </row>
    <row r="93" spans="1:16" x14ac:dyDescent="0.3">
      <c r="A93">
        <v>92</v>
      </c>
      <c r="B93" s="2" t="str">
        <f t="shared" si="2"/>
        <v>인퍼노71</v>
      </c>
      <c r="C93" s="1" t="s">
        <v>55</v>
      </c>
      <c r="D93" s="2">
        <v>7</v>
      </c>
      <c r="E93" s="3">
        <v>1</v>
      </c>
      <c r="F93" s="2" t="s">
        <v>122</v>
      </c>
      <c r="G93" s="2">
        <v>32</v>
      </c>
      <c r="H93" s="2">
        <v>0</v>
      </c>
      <c r="I93" s="2">
        <v>29</v>
      </c>
      <c r="J93" s="2">
        <v>36</v>
      </c>
      <c r="K93" s="2">
        <v>66</v>
      </c>
      <c r="L93" s="2">
        <v>199</v>
      </c>
      <c r="M93" s="2">
        <v>11</v>
      </c>
      <c r="N93" s="2">
        <v>7</v>
      </c>
      <c r="O93" s="2">
        <v>1</v>
      </c>
      <c r="P93" s="2" t="s">
        <v>237</v>
      </c>
    </row>
    <row r="94" spans="1:16" x14ac:dyDescent="0.3">
      <c r="A94">
        <v>93</v>
      </c>
      <c r="B94" s="2" t="str">
        <f t="shared" si="2"/>
        <v>인퍼노72</v>
      </c>
      <c r="C94" s="1" t="s">
        <v>55</v>
      </c>
      <c r="D94" s="2">
        <v>7</v>
      </c>
      <c r="E94" s="3">
        <v>2</v>
      </c>
      <c r="F94" s="2" t="s">
        <v>123</v>
      </c>
      <c r="G94" s="2">
        <v>32</v>
      </c>
      <c r="H94" s="2">
        <v>0</v>
      </c>
      <c r="I94" s="2">
        <v>31</v>
      </c>
      <c r="J94" s="2">
        <v>36</v>
      </c>
      <c r="K94" s="2">
        <v>66</v>
      </c>
      <c r="L94" s="2">
        <v>211</v>
      </c>
      <c r="M94" s="2">
        <v>10</v>
      </c>
      <c r="N94" s="2">
        <v>6</v>
      </c>
      <c r="O94" s="2">
        <v>1</v>
      </c>
      <c r="P94" s="2" t="s">
        <v>237</v>
      </c>
    </row>
    <row r="95" spans="1:16" x14ac:dyDescent="0.3">
      <c r="A95">
        <v>94</v>
      </c>
      <c r="B95" s="2" t="str">
        <f t="shared" si="2"/>
        <v>네크로폴리스1기본</v>
      </c>
      <c r="C95" s="1" t="s">
        <v>56</v>
      </c>
      <c r="D95" s="2">
        <v>1</v>
      </c>
      <c r="E95" s="3" t="s">
        <v>50</v>
      </c>
      <c r="F95" s="2" t="s">
        <v>124</v>
      </c>
      <c r="G95" s="2">
        <v>1</v>
      </c>
      <c r="H95" s="2">
        <v>0</v>
      </c>
      <c r="I95" s="2">
        <v>2</v>
      </c>
      <c r="J95" s="2">
        <v>1</v>
      </c>
      <c r="K95" s="2">
        <v>1</v>
      </c>
      <c r="L95" s="2">
        <v>4</v>
      </c>
      <c r="M95" s="2">
        <v>10</v>
      </c>
      <c r="N95" s="2">
        <v>5</v>
      </c>
      <c r="O95" s="2">
        <v>20</v>
      </c>
      <c r="P95" s="2" t="s">
        <v>238</v>
      </c>
    </row>
    <row r="96" spans="1:16" x14ac:dyDescent="0.3">
      <c r="A96">
        <v>95</v>
      </c>
      <c r="B96" s="2" t="str">
        <f t="shared" si="2"/>
        <v>네크로폴리스11</v>
      </c>
      <c r="C96" s="1" t="s">
        <v>56</v>
      </c>
      <c r="D96" s="2">
        <v>1</v>
      </c>
      <c r="E96" s="3">
        <v>1</v>
      </c>
      <c r="F96" s="2" t="s">
        <v>125</v>
      </c>
      <c r="G96" s="2">
        <v>1</v>
      </c>
      <c r="H96" s="2">
        <v>8</v>
      </c>
      <c r="I96" s="2">
        <v>2</v>
      </c>
      <c r="J96" s="2">
        <v>1</v>
      </c>
      <c r="K96" s="2">
        <v>2</v>
      </c>
      <c r="L96" s="2">
        <v>5</v>
      </c>
      <c r="M96" s="2">
        <v>10</v>
      </c>
      <c r="N96" s="2">
        <v>4</v>
      </c>
      <c r="O96" s="2">
        <v>20</v>
      </c>
      <c r="P96" s="2" t="s">
        <v>239</v>
      </c>
    </row>
    <row r="97" spans="1:16" x14ac:dyDescent="0.3">
      <c r="A97">
        <v>96</v>
      </c>
      <c r="B97" s="2" t="str">
        <f t="shared" si="2"/>
        <v>네크로폴리스12</v>
      </c>
      <c r="C97" s="1" t="s">
        <v>56</v>
      </c>
      <c r="D97" s="2">
        <v>1</v>
      </c>
      <c r="E97" s="3">
        <v>2</v>
      </c>
      <c r="F97" s="2" t="s">
        <v>126</v>
      </c>
      <c r="G97" s="2">
        <v>2</v>
      </c>
      <c r="H97" s="2">
        <v>0</v>
      </c>
      <c r="I97" s="2">
        <v>6</v>
      </c>
      <c r="J97" s="2">
        <v>1</v>
      </c>
      <c r="K97" s="2">
        <v>3</v>
      </c>
      <c r="L97" s="2">
        <v>5</v>
      </c>
      <c r="M97" s="2">
        <v>10</v>
      </c>
      <c r="N97" s="2">
        <v>5</v>
      </c>
      <c r="O97" s="2">
        <v>20</v>
      </c>
      <c r="P97" s="2" t="s">
        <v>239</v>
      </c>
    </row>
    <row r="98" spans="1:16" x14ac:dyDescent="0.3">
      <c r="A98">
        <v>97</v>
      </c>
      <c r="B98" s="2" t="str">
        <f t="shared" ref="B98:B129" si="3">C98&amp;D98&amp;E98</f>
        <v>네크로폴리스2기본</v>
      </c>
      <c r="C98" s="1" t="s">
        <v>56</v>
      </c>
      <c r="D98" s="2">
        <v>2</v>
      </c>
      <c r="E98" s="3" t="s">
        <v>50</v>
      </c>
      <c r="F98" s="2" t="s">
        <v>127</v>
      </c>
      <c r="G98" s="2">
        <v>1</v>
      </c>
      <c r="H98" s="2">
        <v>0</v>
      </c>
      <c r="I98" s="2">
        <v>2</v>
      </c>
      <c r="J98" s="2">
        <v>1</v>
      </c>
      <c r="K98" s="2">
        <v>2</v>
      </c>
      <c r="L98" s="2">
        <v>17</v>
      </c>
      <c r="M98" s="2">
        <v>6</v>
      </c>
      <c r="N98" s="2">
        <v>4</v>
      </c>
      <c r="O98" s="2">
        <v>15</v>
      </c>
      <c r="P98" s="2" t="s">
        <v>220</v>
      </c>
    </row>
    <row r="99" spans="1:16" x14ac:dyDescent="0.3">
      <c r="A99">
        <v>98</v>
      </c>
      <c r="B99" s="2" t="str">
        <f t="shared" si="3"/>
        <v>네크로폴리스21</v>
      </c>
      <c r="C99" s="1" t="s">
        <v>56</v>
      </c>
      <c r="D99" s="2">
        <v>2</v>
      </c>
      <c r="E99" s="3">
        <v>1</v>
      </c>
      <c r="F99" s="2" t="s">
        <v>128</v>
      </c>
      <c r="G99" s="2">
        <v>2</v>
      </c>
      <c r="H99" s="2">
        <v>0</v>
      </c>
      <c r="I99" s="2">
        <v>2</v>
      </c>
      <c r="J99" s="2">
        <v>2</v>
      </c>
      <c r="K99" s="2">
        <v>3</v>
      </c>
      <c r="L99" s="2">
        <v>17</v>
      </c>
      <c r="M99" s="2">
        <v>7</v>
      </c>
      <c r="N99" s="2">
        <v>4</v>
      </c>
      <c r="O99" s="2">
        <v>15</v>
      </c>
      <c r="P99" s="2" t="s">
        <v>228</v>
      </c>
    </row>
    <row r="100" spans="1:16" x14ac:dyDescent="0.3">
      <c r="A100">
        <v>99</v>
      </c>
      <c r="B100" s="2" t="str">
        <f t="shared" si="3"/>
        <v>네크로폴리스22</v>
      </c>
      <c r="C100" s="1" t="s">
        <v>56</v>
      </c>
      <c r="D100" s="2">
        <v>2</v>
      </c>
      <c r="E100" s="3">
        <v>2</v>
      </c>
      <c r="F100" s="2" t="s">
        <v>129</v>
      </c>
      <c r="G100" s="2">
        <v>2</v>
      </c>
      <c r="H100" s="2">
        <v>0</v>
      </c>
      <c r="I100" s="2">
        <v>3</v>
      </c>
      <c r="J100" s="2">
        <v>1</v>
      </c>
      <c r="K100" s="2">
        <v>3</v>
      </c>
      <c r="L100" s="2">
        <v>19</v>
      </c>
      <c r="M100" s="2">
        <v>7</v>
      </c>
      <c r="N100" s="2">
        <v>4</v>
      </c>
      <c r="O100" s="2">
        <v>15</v>
      </c>
      <c r="P100" s="2" t="s">
        <v>228</v>
      </c>
    </row>
    <row r="101" spans="1:16" x14ac:dyDescent="0.3">
      <c r="A101">
        <v>100</v>
      </c>
      <c r="B101" s="2" t="str">
        <f t="shared" si="3"/>
        <v>네크로폴리스3기본</v>
      </c>
      <c r="C101" s="1" t="s">
        <v>56</v>
      </c>
      <c r="D101" s="2">
        <v>3</v>
      </c>
      <c r="E101" s="3" t="s">
        <v>50</v>
      </c>
      <c r="F101" s="2" t="s">
        <v>130</v>
      </c>
      <c r="G101" s="2">
        <v>5</v>
      </c>
      <c r="H101" s="2">
        <v>0</v>
      </c>
      <c r="I101" s="2">
        <v>4</v>
      </c>
      <c r="J101" s="2">
        <v>2</v>
      </c>
      <c r="K101" s="2">
        <v>4</v>
      </c>
      <c r="L101" s="2">
        <v>16</v>
      </c>
      <c r="M101" s="2">
        <v>10</v>
      </c>
      <c r="N101" s="2">
        <v>5</v>
      </c>
      <c r="O101" s="2">
        <v>9</v>
      </c>
      <c r="P101" s="2" t="s">
        <v>221</v>
      </c>
    </row>
    <row r="102" spans="1:16" x14ac:dyDescent="0.3">
      <c r="A102">
        <v>101</v>
      </c>
      <c r="B102" s="2" t="str">
        <f t="shared" si="3"/>
        <v>네크로폴리스31</v>
      </c>
      <c r="C102" s="1" t="s">
        <v>56</v>
      </c>
      <c r="D102" s="2">
        <v>3</v>
      </c>
      <c r="E102" s="3">
        <v>1</v>
      </c>
      <c r="F102" s="2" t="s">
        <v>135</v>
      </c>
      <c r="G102" s="2">
        <v>5</v>
      </c>
      <c r="H102" s="2">
        <v>0</v>
      </c>
      <c r="I102" s="2">
        <v>4</v>
      </c>
      <c r="J102" s="2">
        <v>4</v>
      </c>
      <c r="K102" s="2">
        <v>6</v>
      </c>
      <c r="L102" s="2">
        <v>19</v>
      </c>
      <c r="M102" s="2">
        <v>10</v>
      </c>
      <c r="N102" s="2">
        <v>5</v>
      </c>
      <c r="O102" s="2">
        <v>9</v>
      </c>
      <c r="P102" s="2" t="s">
        <v>240</v>
      </c>
    </row>
    <row r="103" spans="1:16" x14ac:dyDescent="0.3">
      <c r="A103">
        <v>102</v>
      </c>
      <c r="B103" s="2" t="str">
        <f t="shared" si="3"/>
        <v>네크로폴리스32</v>
      </c>
      <c r="C103" s="1" t="s">
        <v>56</v>
      </c>
      <c r="D103" s="2">
        <v>3</v>
      </c>
      <c r="E103" s="3">
        <v>2</v>
      </c>
      <c r="F103" s="2" t="s">
        <v>131</v>
      </c>
      <c r="G103" s="2">
        <v>6</v>
      </c>
      <c r="H103" s="2">
        <v>0</v>
      </c>
      <c r="I103" s="2">
        <v>5</v>
      </c>
      <c r="J103" s="2">
        <v>4</v>
      </c>
      <c r="K103" s="2">
        <v>6</v>
      </c>
      <c r="L103" s="2">
        <v>20</v>
      </c>
      <c r="M103" s="2">
        <v>9</v>
      </c>
      <c r="N103" s="2">
        <v>6</v>
      </c>
      <c r="O103" s="2">
        <v>9</v>
      </c>
      <c r="P103" s="2" t="s">
        <v>240</v>
      </c>
    </row>
    <row r="104" spans="1:16" x14ac:dyDescent="0.3">
      <c r="A104">
        <v>103</v>
      </c>
      <c r="B104" s="2" t="str">
        <f t="shared" si="3"/>
        <v>네크로폴리스4기본</v>
      </c>
      <c r="C104" s="1" t="s">
        <v>56</v>
      </c>
      <c r="D104" s="2">
        <v>4</v>
      </c>
      <c r="E104" s="3" t="s">
        <v>50</v>
      </c>
      <c r="F104" s="2" t="s">
        <v>132</v>
      </c>
      <c r="G104" s="2">
        <v>6</v>
      </c>
      <c r="H104" s="2">
        <v>0</v>
      </c>
      <c r="I104" s="2">
        <v>6</v>
      </c>
      <c r="J104" s="2">
        <v>6</v>
      </c>
      <c r="K104" s="2">
        <v>8</v>
      </c>
      <c r="L104" s="2">
        <v>30</v>
      </c>
      <c r="M104" s="2">
        <v>11</v>
      </c>
      <c r="N104" s="2">
        <v>6</v>
      </c>
      <c r="O104" s="2">
        <v>5</v>
      </c>
      <c r="P104" s="2" t="s">
        <v>199</v>
      </c>
    </row>
    <row r="105" spans="1:16" x14ac:dyDescent="0.3">
      <c r="A105">
        <v>104</v>
      </c>
      <c r="B105" s="2" t="str">
        <f t="shared" si="3"/>
        <v>네크로폴리스41</v>
      </c>
      <c r="C105" s="1" t="s">
        <v>56</v>
      </c>
      <c r="D105" s="2">
        <v>4</v>
      </c>
      <c r="E105" s="3">
        <v>1</v>
      </c>
      <c r="F105" s="2" t="s">
        <v>133</v>
      </c>
      <c r="G105" s="2">
        <v>9</v>
      </c>
      <c r="H105" s="2">
        <v>0</v>
      </c>
      <c r="I105" s="2">
        <v>9</v>
      </c>
      <c r="J105" s="2">
        <v>7</v>
      </c>
      <c r="K105" s="2">
        <v>11</v>
      </c>
      <c r="L105" s="2">
        <v>35</v>
      </c>
      <c r="M105" s="2">
        <v>11</v>
      </c>
      <c r="N105" s="2">
        <v>7</v>
      </c>
      <c r="O105" s="2">
        <v>5</v>
      </c>
      <c r="P105" s="2" t="s">
        <v>241</v>
      </c>
    </row>
    <row r="106" spans="1:16" x14ac:dyDescent="0.3">
      <c r="A106">
        <v>105</v>
      </c>
      <c r="B106" s="2" t="str">
        <f t="shared" si="3"/>
        <v>네크로폴리스42</v>
      </c>
      <c r="C106" s="1" t="s">
        <v>56</v>
      </c>
      <c r="D106" s="2">
        <v>4</v>
      </c>
      <c r="E106" s="3">
        <v>2</v>
      </c>
      <c r="F106" s="2" t="s">
        <v>134</v>
      </c>
      <c r="G106" s="2">
        <v>9</v>
      </c>
      <c r="H106" s="2">
        <v>0</v>
      </c>
      <c r="I106" s="2">
        <v>9</v>
      </c>
      <c r="J106" s="2">
        <v>5</v>
      </c>
      <c r="K106" s="2">
        <v>13</v>
      </c>
      <c r="L106" s="2">
        <v>40</v>
      </c>
      <c r="M106" s="2">
        <v>11</v>
      </c>
      <c r="N106" s="2">
        <v>8</v>
      </c>
      <c r="O106" s="2">
        <v>5</v>
      </c>
      <c r="P106" s="2" t="s">
        <v>241</v>
      </c>
    </row>
    <row r="107" spans="1:16" x14ac:dyDescent="0.3">
      <c r="A107">
        <v>106</v>
      </c>
      <c r="B107" s="2" t="str">
        <f t="shared" si="3"/>
        <v>네크로폴리스5기본</v>
      </c>
      <c r="C107" s="1" t="s">
        <v>56</v>
      </c>
      <c r="D107" s="2">
        <v>5</v>
      </c>
      <c r="E107" s="3" t="s">
        <v>50</v>
      </c>
      <c r="F107" s="2" t="s">
        <v>136</v>
      </c>
      <c r="G107" s="2">
        <v>15</v>
      </c>
      <c r="H107" s="2">
        <v>5</v>
      </c>
      <c r="I107" s="2">
        <v>15</v>
      </c>
      <c r="J107" s="2">
        <v>12</v>
      </c>
      <c r="K107" s="2">
        <v>17</v>
      </c>
      <c r="L107" s="2">
        <v>50</v>
      </c>
      <c r="M107" s="2">
        <v>10</v>
      </c>
      <c r="N107" s="2">
        <v>3</v>
      </c>
      <c r="O107" s="2">
        <v>3</v>
      </c>
      <c r="P107" s="2" t="s">
        <v>242</v>
      </c>
    </row>
    <row r="108" spans="1:16" x14ac:dyDescent="0.3">
      <c r="A108">
        <v>107</v>
      </c>
      <c r="B108" s="2" t="str">
        <f t="shared" si="3"/>
        <v>네크로폴리스51</v>
      </c>
      <c r="C108" s="1" t="s">
        <v>56</v>
      </c>
      <c r="D108" s="2">
        <v>5</v>
      </c>
      <c r="E108" s="3">
        <v>1</v>
      </c>
      <c r="F108" s="2" t="s">
        <v>137</v>
      </c>
      <c r="G108" s="2">
        <v>19</v>
      </c>
      <c r="H108" s="2">
        <v>6</v>
      </c>
      <c r="I108" s="2">
        <v>19</v>
      </c>
      <c r="J108" s="2">
        <v>16</v>
      </c>
      <c r="K108" s="2">
        <v>20</v>
      </c>
      <c r="L108" s="2">
        <v>55</v>
      </c>
      <c r="M108" s="2">
        <v>10</v>
      </c>
      <c r="N108" s="2">
        <v>3</v>
      </c>
      <c r="O108" s="2">
        <v>3</v>
      </c>
      <c r="P108" s="2" t="s">
        <v>202</v>
      </c>
    </row>
    <row r="109" spans="1:16" x14ac:dyDescent="0.3">
      <c r="A109">
        <v>108</v>
      </c>
      <c r="B109" s="2" t="str">
        <f t="shared" si="3"/>
        <v>네크로폴리스52</v>
      </c>
      <c r="C109" s="1" t="s">
        <v>56</v>
      </c>
      <c r="D109" s="2">
        <v>5</v>
      </c>
      <c r="E109" s="3">
        <v>2</v>
      </c>
      <c r="F109" s="2" t="s">
        <v>138</v>
      </c>
      <c r="G109" s="2">
        <v>21</v>
      </c>
      <c r="H109" s="2">
        <v>5</v>
      </c>
      <c r="I109" s="2">
        <v>19</v>
      </c>
      <c r="J109" s="2">
        <v>17</v>
      </c>
      <c r="K109" s="2">
        <v>21</v>
      </c>
      <c r="L109" s="2">
        <v>55</v>
      </c>
      <c r="M109" s="2">
        <v>10</v>
      </c>
      <c r="N109" s="2">
        <v>4</v>
      </c>
      <c r="O109" s="2">
        <v>3</v>
      </c>
      <c r="P109" s="2" t="s">
        <v>202</v>
      </c>
    </row>
    <row r="110" spans="1:16" x14ac:dyDescent="0.3">
      <c r="A110">
        <v>109</v>
      </c>
      <c r="B110" s="2" t="str">
        <f t="shared" si="3"/>
        <v>네크로폴리스6기본</v>
      </c>
      <c r="C110" s="1" t="s">
        <v>56</v>
      </c>
      <c r="D110" s="2">
        <v>6</v>
      </c>
      <c r="E110" s="3" t="s">
        <v>50</v>
      </c>
      <c r="F110" s="2" t="s">
        <v>139</v>
      </c>
      <c r="G110" s="2">
        <v>24</v>
      </c>
      <c r="H110" s="2">
        <v>0</v>
      </c>
      <c r="I110" s="2">
        <v>22</v>
      </c>
      <c r="J110" s="2">
        <v>20</v>
      </c>
      <c r="K110" s="2">
        <v>25</v>
      </c>
      <c r="L110" s="2">
        <v>95</v>
      </c>
      <c r="M110" s="2">
        <v>11</v>
      </c>
      <c r="N110" s="2">
        <v>6</v>
      </c>
      <c r="O110" s="2">
        <v>2</v>
      </c>
      <c r="P110" s="2" t="s">
        <v>216</v>
      </c>
    </row>
    <row r="111" spans="1:16" x14ac:dyDescent="0.3">
      <c r="A111">
        <v>110</v>
      </c>
      <c r="B111" s="2" t="str">
        <f t="shared" si="3"/>
        <v>네크로폴리스61</v>
      </c>
      <c r="C111" s="1" t="s">
        <v>56</v>
      </c>
      <c r="D111" s="2">
        <v>6</v>
      </c>
      <c r="E111" s="3">
        <v>1</v>
      </c>
      <c r="F111" s="2" t="s">
        <v>140</v>
      </c>
      <c r="G111" s="2">
        <v>26</v>
      </c>
      <c r="H111" s="2">
        <v>0</v>
      </c>
      <c r="I111" s="2">
        <v>24</v>
      </c>
      <c r="J111" s="2">
        <v>25</v>
      </c>
      <c r="K111" s="2">
        <v>30</v>
      </c>
      <c r="L111" s="2">
        <v>100</v>
      </c>
      <c r="M111" s="2">
        <v>11</v>
      </c>
      <c r="N111" s="2">
        <v>6</v>
      </c>
      <c r="O111" s="2">
        <v>2</v>
      </c>
      <c r="P111" s="2" t="s">
        <v>204</v>
      </c>
    </row>
    <row r="112" spans="1:16" x14ac:dyDescent="0.3">
      <c r="A112">
        <v>111</v>
      </c>
      <c r="B112" s="2" t="str">
        <f t="shared" si="3"/>
        <v>네크로폴리스62</v>
      </c>
      <c r="C112" s="1" t="s">
        <v>56</v>
      </c>
      <c r="D112" s="2">
        <v>6</v>
      </c>
      <c r="E112" s="3">
        <v>2</v>
      </c>
      <c r="F112" s="2" t="s">
        <v>141</v>
      </c>
      <c r="G112" s="2">
        <v>23</v>
      </c>
      <c r="H112" s="2">
        <v>0</v>
      </c>
      <c r="I112" s="2">
        <v>23</v>
      </c>
      <c r="J112" s="2">
        <v>22</v>
      </c>
      <c r="K112" s="2">
        <v>27</v>
      </c>
      <c r="L112" s="2">
        <v>110</v>
      </c>
      <c r="M112" s="2">
        <v>11</v>
      </c>
      <c r="N112" s="2">
        <v>6</v>
      </c>
      <c r="O112" s="2">
        <v>2</v>
      </c>
      <c r="P112" s="2" t="s">
        <v>204</v>
      </c>
    </row>
    <row r="113" spans="1:16" x14ac:dyDescent="0.3">
      <c r="A113">
        <v>112</v>
      </c>
      <c r="B113" s="2" t="str">
        <f t="shared" si="3"/>
        <v>네크로폴리스7기본</v>
      </c>
      <c r="C113" s="1" t="s">
        <v>56</v>
      </c>
      <c r="D113" s="2">
        <v>7</v>
      </c>
      <c r="E113" s="3" t="s">
        <v>50</v>
      </c>
      <c r="F113" s="2" t="s">
        <v>142</v>
      </c>
      <c r="G113" s="2">
        <v>27</v>
      </c>
      <c r="H113" s="2">
        <v>0</v>
      </c>
      <c r="I113" s="2">
        <v>28</v>
      </c>
      <c r="J113" s="2">
        <v>15</v>
      </c>
      <c r="K113" s="2">
        <v>30</v>
      </c>
      <c r="L113" s="2">
        <v>150</v>
      </c>
      <c r="M113" s="2">
        <v>11</v>
      </c>
      <c r="N113" s="2">
        <v>6</v>
      </c>
      <c r="O113" s="2">
        <v>1</v>
      </c>
      <c r="P113" s="2" t="s">
        <v>243</v>
      </c>
    </row>
    <row r="114" spans="1:16" x14ac:dyDescent="0.3">
      <c r="A114">
        <v>113</v>
      </c>
      <c r="B114" s="2" t="str">
        <f t="shared" si="3"/>
        <v>네크로폴리스71</v>
      </c>
      <c r="C114" s="1" t="s">
        <v>56</v>
      </c>
      <c r="D114" s="2">
        <v>7</v>
      </c>
      <c r="E114" s="3">
        <v>1</v>
      </c>
      <c r="F114" s="2" t="s">
        <v>143</v>
      </c>
      <c r="G114" s="2">
        <v>30</v>
      </c>
      <c r="H114" s="2">
        <v>0</v>
      </c>
      <c r="I114" s="2">
        <v>28</v>
      </c>
      <c r="J114" s="2">
        <v>25</v>
      </c>
      <c r="K114" s="2">
        <v>35</v>
      </c>
      <c r="L114" s="2">
        <v>160</v>
      </c>
      <c r="M114" s="2">
        <v>11</v>
      </c>
      <c r="N114" s="2">
        <v>7</v>
      </c>
      <c r="O114" s="2">
        <v>1</v>
      </c>
      <c r="P114" s="2" t="s">
        <v>244</v>
      </c>
    </row>
    <row r="115" spans="1:16" x14ac:dyDescent="0.3">
      <c r="A115">
        <v>114</v>
      </c>
      <c r="B115" s="2" t="str">
        <f t="shared" si="3"/>
        <v>네크로폴리스72</v>
      </c>
      <c r="C115" s="1" t="s">
        <v>56</v>
      </c>
      <c r="D115" s="2">
        <v>7</v>
      </c>
      <c r="E115" s="3">
        <v>2</v>
      </c>
      <c r="F115" s="2" t="s">
        <v>144</v>
      </c>
      <c r="G115" s="2">
        <v>31</v>
      </c>
      <c r="H115" s="2">
        <v>0</v>
      </c>
      <c r="I115" s="2">
        <v>27</v>
      </c>
      <c r="J115" s="2">
        <v>27</v>
      </c>
      <c r="K115" s="2">
        <v>36</v>
      </c>
      <c r="L115" s="2">
        <v>150</v>
      </c>
      <c r="M115" s="2">
        <v>11</v>
      </c>
      <c r="N115" s="2">
        <v>7</v>
      </c>
      <c r="O115" s="2">
        <v>1</v>
      </c>
      <c r="P115" s="2" t="s">
        <v>244</v>
      </c>
    </row>
    <row r="116" spans="1:16" x14ac:dyDescent="0.3">
      <c r="A116">
        <v>115</v>
      </c>
      <c r="B116" s="2" t="str">
        <f t="shared" si="3"/>
        <v>던전1기본</v>
      </c>
      <c r="C116" s="1" t="s">
        <v>57</v>
      </c>
      <c r="D116" s="2">
        <v>1</v>
      </c>
      <c r="E116" s="3" t="s">
        <v>50</v>
      </c>
      <c r="F116" s="2" t="s">
        <v>145</v>
      </c>
      <c r="G116" s="2">
        <v>3</v>
      </c>
      <c r="H116" s="2">
        <v>5</v>
      </c>
      <c r="I116" s="2">
        <v>3</v>
      </c>
      <c r="J116" s="2">
        <v>2</v>
      </c>
      <c r="K116" s="2">
        <v>4</v>
      </c>
      <c r="L116" s="2">
        <v>10</v>
      </c>
      <c r="M116" s="2">
        <v>10</v>
      </c>
      <c r="N116" s="2">
        <v>5</v>
      </c>
      <c r="O116" s="2">
        <v>7</v>
      </c>
      <c r="P116" s="2" t="s">
        <v>228</v>
      </c>
    </row>
    <row r="117" spans="1:16" x14ac:dyDescent="0.3">
      <c r="A117">
        <v>116</v>
      </c>
      <c r="B117" s="2" t="str">
        <f t="shared" si="3"/>
        <v>던전11</v>
      </c>
      <c r="C117" s="1" t="s">
        <v>57</v>
      </c>
      <c r="D117" s="2">
        <v>1</v>
      </c>
      <c r="E117" s="3">
        <v>1</v>
      </c>
      <c r="F117" s="2" t="s">
        <v>146</v>
      </c>
      <c r="G117" s="2">
        <v>4</v>
      </c>
      <c r="H117" s="2">
        <v>5</v>
      </c>
      <c r="I117" s="2">
        <v>3</v>
      </c>
      <c r="J117" s="2">
        <v>2</v>
      </c>
      <c r="K117" s="2">
        <v>4</v>
      </c>
      <c r="L117" s="2">
        <v>14</v>
      </c>
      <c r="M117" s="2">
        <v>12</v>
      </c>
      <c r="N117" s="2">
        <v>5</v>
      </c>
      <c r="O117" s="2">
        <v>7</v>
      </c>
      <c r="P117" s="2" t="s">
        <v>221</v>
      </c>
    </row>
    <row r="118" spans="1:16" x14ac:dyDescent="0.3">
      <c r="A118">
        <v>117</v>
      </c>
      <c r="B118" s="2" t="str">
        <f t="shared" si="3"/>
        <v>던전12</v>
      </c>
      <c r="C118" s="1" t="s">
        <v>57</v>
      </c>
      <c r="D118" s="2">
        <v>1</v>
      </c>
      <c r="E118" s="3">
        <v>2</v>
      </c>
      <c r="F118" s="2" t="s">
        <v>147</v>
      </c>
      <c r="G118" s="2">
        <v>5</v>
      </c>
      <c r="H118" s="2">
        <v>0</v>
      </c>
      <c r="I118" s="2">
        <v>4</v>
      </c>
      <c r="J118" s="2">
        <v>3</v>
      </c>
      <c r="K118" s="2">
        <v>5</v>
      </c>
      <c r="L118" s="2">
        <v>15</v>
      </c>
      <c r="M118" s="2">
        <v>12</v>
      </c>
      <c r="N118" s="2">
        <v>6</v>
      </c>
      <c r="O118" s="2">
        <v>7</v>
      </c>
      <c r="P118" s="2" t="s">
        <v>221</v>
      </c>
    </row>
    <row r="119" spans="1:16" x14ac:dyDescent="0.3">
      <c r="A119">
        <v>118</v>
      </c>
      <c r="B119" s="2" t="str">
        <f t="shared" si="3"/>
        <v>던전2기본</v>
      </c>
      <c r="C119" s="1" t="s">
        <v>57</v>
      </c>
      <c r="D119" s="2">
        <v>2</v>
      </c>
      <c r="E119" s="3" t="s">
        <v>50</v>
      </c>
      <c r="F119" s="2" t="s">
        <v>148</v>
      </c>
      <c r="G119" s="2">
        <v>4</v>
      </c>
      <c r="H119" s="2">
        <v>0</v>
      </c>
      <c r="I119" s="2">
        <v>2</v>
      </c>
      <c r="J119" s="2">
        <v>5</v>
      </c>
      <c r="K119" s="2">
        <v>7</v>
      </c>
      <c r="L119" s="2">
        <v>16</v>
      </c>
      <c r="M119" s="2">
        <v>14</v>
      </c>
      <c r="N119" s="2">
        <v>7</v>
      </c>
      <c r="O119" s="2">
        <v>5</v>
      </c>
      <c r="P119" s="2" t="s">
        <v>245</v>
      </c>
    </row>
    <row r="120" spans="1:16" x14ac:dyDescent="0.3">
      <c r="A120">
        <v>119</v>
      </c>
      <c r="B120" s="2" t="str">
        <f t="shared" si="3"/>
        <v>던전21</v>
      </c>
      <c r="C120" s="1" t="s">
        <v>57</v>
      </c>
      <c r="D120" s="2">
        <v>2</v>
      </c>
      <c r="E120" s="3">
        <v>1</v>
      </c>
      <c r="F120" s="2" t="s">
        <v>149</v>
      </c>
      <c r="G120" s="2">
        <v>5</v>
      </c>
      <c r="H120" s="2">
        <v>0</v>
      </c>
      <c r="I120" s="2">
        <v>3</v>
      </c>
      <c r="J120" s="2">
        <v>5</v>
      </c>
      <c r="K120" s="2">
        <v>7</v>
      </c>
      <c r="L120" s="2">
        <v>16</v>
      </c>
      <c r="M120" s="2">
        <v>16</v>
      </c>
      <c r="N120" s="2">
        <v>8</v>
      </c>
      <c r="O120" s="2">
        <v>5</v>
      </c>
      <c r="P120" s="2" t="s">
        <v>246</v>
      </c>
    </row>
    <row r="121" spans="1:16" x14ac:dyDescent="0.3">
      <c r="A121">
        <v>120</v>
      </c>
      <c r="B121" s="2" t="str">
        <f t="shared" si="3"/>
        <v>던전22</v>
      </c>
      <c r="C121" s="1" t="s">
        <v>57</v>
      </c>
      <c r="D121" s="2">
        <v>2</v>
      </c>
      <c r="E121" s="3">
        <v>2</v>
      </c>
      <c r="F121" s="2" t="s">
        <v>150</v>
      </c>
      <c r="G121" s="2">
        <v>5</v>
      </c>
      <c r="H121" s="2">
        <v>0</v>
      </c>
      <c r="I121" s="2">
        <v>4</v>
      </c>
      <c r="J121" s="2">
        <v>3</v>
      </c>
      <c r="K121" s="2">
        <v>8</v>
      </c>
      <c r="L121" s="2">
        <v>21</v>
      </c>
      <c r="M121" s="2">
        <v>14</v>
      </c>
      <c r="N121" s="2">
        <v>8</v>
      </c>
      <c r="O121" s="2">
        <v>5</v>
      </c>
      <c r="P121" s="2" t="s">
        <v>246</v>
      </c>
    </row>
    <row r="122" spans="1:16" x14ac:dyDescent="0.3">
      <c r="A122">
        <v>121</v>
      </c>
      <c r="B122" s="2" t="str">
        <f t="shared" si="3"/>
        <v>던전3기본</v>
      </c>
      <c r="C122" s="1" t="s">
        <v>57</v>
      </c>
      <c r="D122" s="2">
        <v>3</v>
      </c>
      <c r="E122" s="3" t="s">
        <v>50</v>
      </c>
      <c r="F122" s="2" t="s">
        <v>151</v>
      </c>
      <c r="G122" s="2">
        <v>5</v>
      </c>
      <c r="H122" s="2">
        <v>0</v>
      </c>
      <c r="I122" s="2">
        <v>2</v>
      </c>
      <c r="J122" s="2">
        <v>4</v>
      </c>
      <c r="K122" s="2">
        <v>7</v>
      </c>
      <c r="L122" s="2">
        <v>31</v>
      </c>
      <c r="M122" s="2">
        <v>8</v>
      </c>
      <c r="N122" s="2">
        <v>5</v>
      </c>
      <c r="O122" s="2">
        <v>6</v>
      </c>
      <c r="P122" s="2" t="s">
        <v>240</v>
      </c>
    </row>
    <row r="123" spans="1:16" x14ac:dyDescent="0.3">
      <c r="A123">
        <v>122</v>
      </c>
      <c r="B123" s="2" t="str">
        <f t="shared" si="3"/>
        <v>던전31</v>
      </c>
      <c r="C123" s="1" t="s">
        <v>57</v>
      </c>
      <c r="D123" s="2">
        <v>3</v>
      </c>
      <c r="E123" s="3">
        <v>1</v>
      </c>
      <c r="F123" s="2" t="s">
        <v>152</v>
      </c>
      <c r="G123" s="2">
        <v>5</v>
      </c>
      <c r="H123" s="2">
        <v>0</v>
      </c>
      <c r="I123" s="2">
        <v>2</v>
      </c>
      <c r="J123" s="2">
        <v>4</v>
      </c>
      <c r="K123" s="2">
        <v>7</v>
      </c>
      <c r="L123" s="2">
        <v>35</v>
      </c>
      <c r="M123" s="2">
        <v>8</v>
      </c>
      <c r="N123" s="2">
        <v>5</v>
      </c>
      <c r="O123" s="2">
        <v>6</v>
      </c>
      <c r="P123" s="2" t="s">
        <v>247</v>
      </c>
    </row>
    <row r="124" spans="1:16" x14ac:dyDescent="0.3">
      <c r="A124">
        <v>123</v>
      </c>
      <c r="B124" s="2" t="str">
        <f t="shared" si="3"/>
        <v>던전32</v>
      </c>
      <c r="C124" s="1" t="s">
        <v>57</v>
      </c>
      <c r="D124" s="2">
        <v>3</v>
      </c>
      <c r="E124" s="3">
        <v>2</v>
      </c>
      <c r="F124" s="2" t="s">
        <v>153</v>
      </c>
      <c r="G124" s="2">
        <v>6</v>
      </c>
      <c r="H124" s="2">
        <v>0</v>
      </c>
      <c r="I124" s="2">
        <v>5</v>
      </c>
      <c r="J124" s="2">
        <v>5</v>
      </c>
      <c r="K124" s="2">
        <v>8</v>
      </c>
      <c r="L124" s="2">
        <v>40</v>
      </c>
      <c r="M124" s="2">
        <v>9</v>
      </c>
      <c r="N124" s="2">
        <v>5</v>
      </c>
      <c r="O124" s="2">
        <v>6</v>
      </c>
      <c r="P124" s="2" t="s">
        <v>247</v>
      </c>
    </row>
    <row r="125" spans="1:16" x14ac:dyDescent="0.3">
      <c r="A125">
        <v>124</v>
      </c>
      <c r="B125" s="2" t="str">
        <f t="shared" si="3"/>
        <v>던전4기본</v>
      </c>
      <c r="C125" s="1" t="s">
        <v>57</v>
      </c>
      <c r="D125" s="2">
        <v>4</v>
      </c>
      <c r="E125" s="3" t="s">
        <v>50</v>
      </c>
      <c r="F125" s="2" t="s">
        <v>154</v>
      </c>
      <c r="G125" s="2">
        <v>9</v>
      </c>
      <c r="H125" s="2">
        <v>0</v>
      </c>
      <c r="I125" s="2">
        <v>7</v>
      </c>
      <c r="J125" s="2">
        <v>7</v>
      </c>
      <c r="K125" s="2">
        <v>12</v>
      </c>
      <c r="L125" s="2">
        <v>40</v>
      </c>
      <c r="M125" s="2">
        <v>11</v>
      </c>
      <c r="N125" s="2">
        <v>6</v>
      </c>
      <c r="O125" s="2">
        <v>4</v>
      </c>
      <c r="P125" s="2" t="s">
        <v>248</v>
      </c>
    </row>
    <row r="126" spans="1:16" x14ac:dyDescent="0.3">
      <c r="A126">
        <v>125</v>
      </c>
      <c r="B126" s="2" t="str">
        <f t="shared" si="3"/>
        <v>던전41</v>
      </c>
      <c r="C126" s="1" t="s">
        <v>57</v>
      </c>
      <c r="D126" s="2">
        <v>4</v>
      </c>
      <c r="E126" s="3">
        <v>1</v>
      </c>
      <c r="F126" s="2" t="s">
        <v>155</v>
      </c>
      <c r="G126" s="2">
        <v>10</v>
      </c>
      <c r="H126" s="2">
        <v>0</v>
      </c>
      <c r="I126" s="2">
        <v>9</v>
      </c>
      <c r="J126" s="2">
        <v>7</v>
      </c>
      <c r="K126" s="2">
        <v>14</v>
      </c>
      <c r="L126" s="2">
        <v>60</v>
      </c>
      <c r="M126" s="2">
        <v>11</v>
      </c>
      <c r="N126" s="2">
        <v>8</v>
      </c>
      <c r="O126" s="2">
        <v>4</v>
      </c>
      <c r="P126" s="2" t="s">
        <v>249</v>
      </c>
    </row>
    <row r="127" spans="1:16" x14ac:dyDescent="0.3">
      <c r="A127">
        <v>126</v>
      </c>
      <c r="B127" s="2" t="str">
        <f t="shared" si="3"/>
        <v>던전42</v>
      </c>
      <c r="C127" s="1" t="s">
        <v>57</v>
      </c>
      <c r="D127" s="2">
        <v>4</v>
      </c>
      <c r="E127" s="3">
        <v>2</v>
      </c>
      <c r="F127" s="2" t="s">
        <v>156</v>
      </c>
      <c r="G127" s="2">
        <v>12</v>
      </c>
      <c r="H127" s="2">
        <v>0</v>
      </c>
      <c r="I127" s="2">
        <v>9</v>
      </c>
      <c r="J127" s="2">
        <v>7</v>
      </c>
      <c r="K127" s="2">
        <v>12</v>
      </c>
      <c r="L127" s="2">
        <v>60</v>
      </c>
      <c r="M127" s="2">
        <v>12</v>
      </c>
      <c r="N127" s="2">
        <v>8</v>
      </c>
      <c r="O127" s="2">
        <v>4</v>
      </c>
      <c r="P127" s="2" t="s">
        <v>249</v>
      </c>
    </row>
    <row r="128" spans="1:16" x14ac:dyDescent="0.3">
      <c r="A128">
        <v>127</v>
      </c>
      <c r="B128" s="2" t="str">
        <f t="shared" si="3"/>
        <v>던전5기본</v>
      </c>
      <c r="C128" s="1" t="s">
        <v>57</v>
      </c>
      <c r="D128" s="2">
        <v>5</v>
      </c>
      <c r="E128" s="3" t="s">
        <v>50</v>
      </c>
      <c r="F128" s="2" t="s">
        <v>157</v>
      </c>
      <c r="G128" s="2">
        <v>15</v>
      </c>
      <c r="H128" s="2">
        <v>0</v>
      </c>
      <c r="I128" s="2">
        <v>12</v>
      </c>
      <c r="J128" s="2">
        <v>7</v>
      </c>
      <c r="K128" s="2">
        <v>17</v>
      </c>
      <c r="L128" s="2">
        <v>80</v>
      </c>
      <c r="M128" s="2">
        <v>7</v>
      </c>
      <c r="N128" s="2">
        <v>5</v>
      </c>
      <c r="O128" s="2">
        <v>3</v>
      </c>
      <c r="P128" s="2" t="s">
        <v>233</v>
      </c>
    </row>
    <row r="129" spans="1:16" x14ac:dyDescent="0.3">
      <c r="A129">
        <v>128</v>
      </c>
      <c r="B129" s="2" t="str">
        <f t="shared" si="3"/>
        <v>던전51</v>
      </c>
      <c r="C129" s="1" t="s">
        <v>57</v>
      </c>
      <c r="D129" s="2">
        <v>5</v>
      </c>
      <c r="E129" s="3">
        <v>1</v>
      </c>
      <c r="F129" s="2" t="s">
        <v>158</v>
      </c>
      <c r="G129" s="2">
        <v>15</v>
      </c>
      <c r="H129" s="2">
        <v>0</v>
      </c>
      <c r="I129" s="2">
        <v>15</v>
      </c>
      <c r="J129" s="2">
        <v>9</v>
      </c>
      <c r="K129" s="2">
        <v>14</v>
      </c>
      <c r="L129" s="2">
        <v>125</v>
      </c>
      <c r="M129" s="2">
        <v>7</v>
      </c>
      <c r="N129" s="2">
        <v>5</v>
      </c>
      <c r="O129" s="2">
        <v>3</v>
      </c>
      <c r="P129" s="2" t="s">
        <v>250</v>
      </c>
    </row>
    <row r="130" spans="1:16" x14ac:dyDescent="0.3">
      <c r="A130">
        <v>129</v>
      </c>
      <c r="B130" s="2" t="str">
        <f t="shared" ref="B130:B161" si="4">C130&amp;D130&amp;E130</f>
        <v>던전52</v>
      </c>
      <c r="C130" s="1" t="s">
        <v>57</v>
      </c>
      <c r="D130" s="2">
        <v>5</v>
      </c>
      <c r="E130" s="3">
        <v>2</v>
      </c>
      <c r="F130" s="2" t="s">
        <v>159</v>
      </c>
      <c r="G130" s="2">
        <v>15</v>
      </c>
      <c r="H130" s="2">
        <v>0</v>
      </c>
      <c r="I130" s="2">
        <v>14</v>
      </c>
      <c r="J130" s="2">
        <v>9</v>
      </c>
      <c r="K130" s="2">
        <v>12</v>
      </c>
      <c r="L130" s="2">
        <v>125</v>
      </c>
      <c r="M130" s="2">
        <v>8</v>
      </c>
      <c r="N130" s="2">
        <v>5</v>
      </c>
      <c r="O130" s="2">
        <v>3</v>
      </c>
      <c r="P130" s="2" t="s">
        <v>250</v>
      </c>
    </row>
    <row r="131" spans="1:16" x14ac:dyDescent="0.3">
      <c r="A131">
        <v>130</v>
      </c>
      <c r="B131" s="2" t="str">
        <f t="shared" si="4"/>
        <v>던전6기본</v>
      </c>
      <c r="C131" s="1" t="s">
        <v>57</v>
      </c>
      <c r="D131" s="2">
        <v>6</v>
      </c>
      <c r="E131" s="3" t="s">
        <v>50</v>
      </c>
      <c r="F131" s="2" t="s">
        <v>160</v>
      </c>
      <c r="G131" s="2">
        <v>18</v>
      </c>
      <c r="H131" s="2">
        <v>4</v>
      </c>
      <c r="I131" s="2">
        <v>18</v>
      </c>
      <c r="J131" s="2">
        <v>17</v>
      </c>
      <c r="K131" s="2">
        <v>24</v>
      </c>
      <c r="L131" s="2">
        <v>80</v>
      </c>
      <c r="M131" s="2">
        <v>10</v>
      </c>
      <c r="N131" s="2">
        <v>4</v>
      </c>
      <c r="O131" s="2">
        <v>2</v>
      </c>
      <c r="P131" s="2" t="s">
        <v>216</v>
      </c>
    </row>
    <row r="132" spans="1:16" x14ac:dyDescent="0.3">
      <c r="A132">
        <v>131</v>
      </c>
      <c r="B132" s="2" t="str">
        <f t="shared" si="4"/>
        <v>던전61</v>
      </c>
      <c r="C132" s="1" t="s">
        <v>57</v>
      </c>
      <c r="D132" s="2">
        <v>6</v>
      </c>
      <c r="E132" s="3">
        <v>1</v>
      </c>
      <c r="F132" s="2" t="s">
        <v>161</v>
      </c>
      <c r="G132" s="2">
        <v>20</v>
      </c>
      <c r="H132" s="2">
        <v>4</v>
      </c>
      <c r="I132" s="2">
        <v>20</v>
      </c>
      <c r="J132" s="2">
        <v>17</v>
      </c>
      <c r="K132" s="2">
        <v>27</v>
      </c>
      <c r="L132" s="2">
        <v>90</v>
      </c>
      <c r="M132" s="2">
        <v>10</v>
      </c>
      <c r="N132" s="2">
        <v>4</v>
      </c>
      <c r="O132" s="2">
        <v>2</v>
      </c>
      <c r="P132" s="2" t="s">
        <v>204</v>
      </c>
    </row>
    <row r="133" spans="1:16" x14ac:dyDescent="0.3">
      <c r="A133">
        <v>132</v>
      </c>
      <c r="B133" s="2" t="str">
        <f t="shared" si="4"/>
        <v>던전62</v>
      </c>
      <c r="C133" s="1" t="s">
        <v>57</v>
      </c>
      <c r="D133" s="2">
        <v>6</v>
      </c>
      <c r="E133" s="3">
        <v>2</v>
      </c>
      <c r="F133" s="2" t="s">
        <v>162</v>
      </c>
      <c r="G133" s="2">
        <v>20</v>
      </c>
      <c r="H133" s="2">
        <v>0</v>
      </c>
      <c r="I133" s="2">
        <v>20</v>
      </c>
      <c r="J133" s="2">
        <v>20</v>
      </c>
      <c r="K133" s="2">
        <v>30</v>
      </c>
      <c r="L133" s="2">
        <v>100</v>
      </c>
      <c r="M133" s="2">
        <v>11</v>
      </c>
      <c r="N133" s="2">
        <v>5</v>
      </c>
      <c r="O133" s="2">
        <v>2</v>
      </c>
      <c r="P133" s="2" t="s">
        <v>204</v>
      </c>
    </row>
    <row r="134" spans="1:16" x14ac:dyDescent="0.3">
      <c r="A134">
        <v>133</v>
      </c>
      <c r="B134" s="2" t="str">
        <f t="shared" si="4"/>
        <v>던전7기본</v>
      </c>
      <c r="C134" s="1" t="s">
        <v>57</v>
      </c>
      <c r="D134" s="2">
        <v>7</v>
      </c>
      <c r="E134" s="3" t="s">
        <v>50</v>
      </c>
      <c r="F134" s="2" t="s">
        <v>163</v>
      </c>
      <c r="G134" s="2">
        <v>25</v>
      </c>
      <c r="H134" s="2">
        <v>0</v>
      </c>
      <c r="I134" s="2">
        <v>24</v>
      </c>
      <c r="J134" s="2">
        <v>45</v>
      </c>
      <c r="K134" s="2">
        <v>70</v>
      </c>
      <c r="L134" s="2">
        <v>200</v>
      </c>
      <c r="M134" s="2">
        <v>10</v>
      </c>
      <c r="N134" s="2">
        <v>9</v>
      </c>
      <c r="O134" s="2">
        <v>1</v>
      </c>
      <c r="P134" s="2" t="s">
        <v>251</v>
      </c>
    </row>
    <row r="135" spans="1:16" x14ac:dyDescent="0.3">
      <c r="A135">
        <v>134</v>
      </c>
      <c r="B135" s="2" t="str">
        <f t="shared" si="4"/>
        <v>던전71</v>
      </c>
      <c r="C135" s="1" t="s">
        <v>57</v>
      </c>
      <c r="D135" s="2">
        <v>7</v>
      </c>
      <c r="E135" s="3">
        <v>1</v>
      </c>
      <c r="F135" s="2" t="s">
        <v>164</v>
      </c>
      <c r="G135" s="2">
        <v>30</v>
      </c>
      <c r="H135" s="2">
        <v>0</v>
      </c>
      <c r="I135" s="2">
        <v>30</v>
      </c>
      <c r="J135" s="2">
        <v>45</v>
      </c>
      <c r="K135" s="2">
        <v>70</v>
      </c>
      <c r="L135" s="2">
        <v>240</v>
      </c>
      <c r="M135" s="2">
        <v>10</v>
      </c>
      <c r="N135" s="2">
        <v>9</v>
      </c>
      <c r="O135" s="2">
        <v>1</v>
      </c>
      <c r="P135" s="2" t="s">
        <v>252</v>
      </c>
    </row>
    <row r="136" spans="1:16" x14ac:dyDescent="0.3">
      <c r="A136">
        <v>135</v>
      </c>
      <c r="B136" s="2" t="str">
        <f t="shared" si="4"/>
        <v>던전72</v>
      </c>
      <c r="C136" s="1" t="s">
        <v>57</v>
      </c>
      <c r="D136" s="2">
        <v>7</v>
      </c>
      <c r="E136" s="3">
        <v>2</v>
      </c>
      <c r="F136" s="2" t="s">
        <v>165</v>
      </c>
      <c r="G136" s="2">
        <v>30</v>
      </c>
      <c r="H136" s="2">
        <v>0</v>
      </c>
      <c r="I136" s="2">
        <v>30</v>
      </c>
      <c r="J136" s="2">
        <v>45</v>
      </c>
      <c r="K136" s="2">
        <v>60</v>
      </c>
      <c r="L136" s="2">
        <v>235</v>
      </c>
      <c r="M136" s="2">
        <v>11</v>
      </c>
      <c r="N136" s="2">
        <v>9</v>
      </c>
      <c r="O136" s="2">
        <v>1</v>
      </c>
      <c r="P136" s="2" t="s">
        <v>252</v>
      </c>
    </row>
    <row r="137" spans="1:16" x14ac:dyDescent="0.3">
      <c r="A137">
        <v>136</v>
      </c>
      <c r="B137" s="2" t="str">
        <f t="shared" si="4"/>
        <v>포트리스1기본</v>
      </c>
      <c r="C137" s="1" t="s">
        <v>58</v>
      </c>
      <c r="D137" s="2">
        <v>1</v>
      </c>
      <c r="E137" s="3" t="s">
        <v>50</v>
      </c>
      <c r="F137" s="2" t="s">
        <v>166</v>
      </c>
      <c r="G137" s="2">
        <v>1</v>
      </c>
      <c r="H137" s="2">
        <v>0</v>
      </c>
      <c r="I137" s="2">
        <v>4</v>
      </c>
      <c r="J137" s="2">
        <v>1</v>
      </c>
      <c r="K137" s="2">
        <v>1</v>
      </c>
      <c r="L137" s="2">
        <v>7</v>
      </c>
      <c r="M137" s="2">
        <v>9</v>
      </c>
      <c r="N137" s="2">
        <v>4</v>
      </c>
      <c r="O137" s="2">
        <v>18</v>
      </c>
      <c r="P137" s="2" t="s">
        <v>253</v>
      </c>
    </row>
    <row r="138" spans="1:16" x14ac:dyDescent="0.3">
      <c r="A138">
        <v>137</v>
      </c>
      <c r="B138" s="2" t="str">
        <f t="shared" si="4"/>
        <v>포트리스11</v>
      </c>
      <c r="C138" s="1" t="s">
        <v>58</v>
      </c>
      <c r="D138" s="2">
        <v>1</v>
      </c>
      <c r="E138" s="3">
        <v>1</v>
      </c>
      <c r="F138" s="2" t="s">
        <v>167</v>
      </c>
      <c r="G138" s="2">
        <v>1</v>
      </c>
      <c r="H138" s="2">
        <v>0</v>
      </c>
      <c r="I138" s="2">
        <v>5</v>
      </c>
      <c r="J138" s="2">
        <v>1</v>
      </c>
      <c r="K138" s="2">
        <v>2</v>
      </c>
      <c r="L138" s="2">
        <v>12</v>
      </c>
      <c r="M138" s="2">
        <v>9</v>
      </c>
      <c r="N138" s="2">
        <v>4</v>
      </c>
      <c r="O138" s="2">
        <v>7</v>
      </c>
      <c r="P138" s="2" t="s">
        <v>227</v>
      </c>
    </row>
    <row r="139" spans="1:16" x14ac:dyDescent="0.3">
      <c r="A139">
        <v>138</v>
      </c>
      <c r="B139" s="2" t="str">
        <f t="shared" si="4"/>
        <v>포트리스12</v>
      </c>
      <c r="C139" s="1" t="s">
        <v>58</v>
      </c>
      <c r="D139" s="2">
        <v>1</v>
      </c>
      <c r="E139" s="3">
        <v>2</v>
      </c>
      <c r="F139" s="2" t="s">
        <v>168</v>
      </c>
      <c r="G139" s="2">
        <v>2</v>
      </c>
      <c r="H139" s="2">
        <v>0</v>
      </c>
      <c r="I139" s="2">
        <v>6</v>
      </c>
      <c r="J139" s="2">
        <v>1</v>
      </c>
      <c r="K139" s="2">
        <v>2</v>
      </c>
      <c r="L139" s="2">
        <v>12</v>
      </c>
      <c r="M139" s="2">
        <v>8</v>
      </c>
      <c r="N139" s="2">
        <v>4</v>
      </c>
      <c r="O139" s="2">
        <v>7</v>
      </c>
      <c r="P139" s="2" t="s">
        <v>227</v>
      </c>
    </row>
    <row r="140" spans="1:16" x14ac:dyDescent="0.3">
      <c r="A140">
        <v>139</v>
      </c>
      <c r="B140" s="2" t="str">
        <f t="shared" si="4"/>
        <v>포트리스2기본</v>
      </c>
      <c r="C140" s="1" t="s">
        <v>58</v>
      </c>
      <c r="D140" s="2">
        <v>2</v>
      </c>
      <c r="E140" s="3" t="s">
        <v>50</v>
      </c>
      <c r="F140" s="2" t="s">
        <v>169</v>
      </c>
      <c r="G140" s="2">
        <v>4</v>
      </c>
      <c r="H140" s="2">
        <v>2</v>
      </c>
      <c r="I140" s="2">
        <v>4</v>
      </c>
      <c r="J140" s="2">
        <v>1</v>
      </c>
      <c r="K140" s="2">
        <v>2</v>
      </c>
      <c r="L140" s="2">
        <v>9</v>
      </c>
      <c r="M140" s="2">
        <v>9</v>
      </c>
      <c r="N140" s="2">
        <v>4</v>
      </c>
      <c r="O140" s="2">
        <v>14</v>
      </c>
      <c r="P140" s="2" t="s">
        <v>220</v>
      </c>
    </row>
    <row r="141" spans="1:16" x14ac:dyDescent="0.3">
      <c r="A141">
        <v>140</v>
      </c>
      <c r="B141" s="2" t="str">
        <f t="shared" si="4"/>
        <v>포트리스21</v>
      </c>
      <c r="C141" s="1" t="s">
        <v>58</v>
      </c>
      <c r="D141" s="2">
        <v>2</v>
      </c>
      <c r="E141" s="3">
        <v>1</v>
      </c>
      <c r="F141" s="2" t="s">
        <v>170</v>
      </c>
      <c r="G141" s="2">
        <v>4</v>
      </c>
      <c r="H141" s="2">
        <v>4</v>
      </c>
      <c r="I141" s="2">
        <v>4</v>
      </c>
      <c r="J141" s="2">
        <v>2</v>
      </c>
      <c r="K141" s="2">
        <v>3</v>
      </c>
      <c r="L141" s="2">
        <v>12</v>
      </c>
      <c r="M141" s="2">
        <v>9</v>
      </c>
      <c r="N141" s="2">
        <v>4</v>
      </c>
      <c r="O141" s="2">
        <v>14</v>
      </c>
      <c r="P141" s="2" t="s">
        <v>254</v>
      </c>
    </row>
    <row r="142" spans="1:16" x14ac:dyDescent="0.3">
      <c r="A142">
        <v>141</v>
      </c>
      <c r="B142" s="2" t="str">
        <f t="shared" si="4"/>
        <v>포트리스22</v>
      </c>
      <c r="C142" s="1" t="s">
        <v>58</v>
      </c>
      <c r="D142" s="2">
        <v>2</v>
      </c>
      <c r="E142" s="3">
        <v>2</v>
      </c>
      <c r="F142" s="2" t="s">
        <v>171</v>
      </c>
      <c r="G142" s="2">
        <v>5</v>
      </c>
      <c r="H142" s="2">
        <v>4</v>
      </c>
      <c r="I142" s="2">
        <v>3</v>
      </c>
      <c r="J142" s="2">
        <v>2</v>
      </c>
      <c r="K142" s="2">
        <v>5</v>
      </c>
      <c r="L142" s="2">
        <v>10</v>
      </c>
      <c r="M142" s="2">
        <v>9</v>
      </c>
      <c r="N142" s="2">
        <v>4</v>
      </c>
      <c r="O142" s="2">
        <v>14</v>
      </c>
      <c r="P142" s="2" t="s">
        <v>254</v>
      </c>
    </row>
    <row r="143" spans="1:16" x14ac:dyDescent="0.3">
      <c r="A143">
        <v>142</v>
      </c>
      <c r="B143" s="2" t="str">
        <f t="shared" si="4"/>
        <v>포트리스3기본</v>
      </c>
      <c r="C143" s="1" t="s">
        <v>58</v>
      </c>
      <c r="D143" s="2">
        <v>3</v>
      </c>
      <c r="E143" s="3" t="s">
        <v>50</v>
      </c>
      <c r="F143" s="2" t="s">
        <v>172</v>
      </c>
      <c r="G143" s="2">
        <v>5</v>
      </c>
      <c r="H143" s="2">
        <v>0</v>
      </c>
      <c r="I143" s="2">
        <v>10</v>
      </c>
      <c r="J143" s="2">
        <v>4</v>
      </c>
      <c r="K143" s="2">
        <v>5</v>
      </c>
      <c r="L143" s="2">
        <v>25</v>
      </c>
      <c r="M143" s="2">
        <v>10</v>
      </c>
      <c r="N143" s="2">
        <v>6</v>
      </c>
      <c r="O143" s="2">
        <v>7</v>
      </c>
      <c r="P143" s="2" t="s">
        <v>198</v>
      </c>
    </row>
    <row r="144" spans="1:16" x14ac:dyDescent="0.3">
      <c r="A144">
        <v>143</v>
      </c>
      <c r="B144" s="2" t="str">
        <f t="shared" si="4"/>
        <v>포트리스31</v>
      </c>
      <c r="C144" s="1" t="s">
        <v>58</v>
      </c>
      <c r="D144" s="2">
        <v>3</v>
      </c>
      <c r="E144" s="3">
        <v>1</v>
      </c>
      <c r="F144" s="2" t="s">
        <v>173</v>
      </c>
      <c r="G144" s="2">
        <v>6</v>
      </c>
      <c r="H144" s="2">
        <v>0</v>
      </c>
      <c r="I144" s="2">
        <v>14</v>
      </c>
      <c r="J144" s="2">
        <v>5</v>
      </c>
      <c r="K144" s="2">
        <v>6</v>
      </c>
      <c r="L144" s="2">
        <v>30</v>
      </c>
      <c r="M144" s="2">
        <v>11</v>
      </c>
      <c r="N144" s="2">
        <v>7</v>
      </c>
      <c r="O144" s="2">
        <v>7</v>
      </c>
      <c r="P144" s="2" t="s">
        <v>255</v>
      </c>
    </row>
    <row r="145" spans="1:16" x14ac:dyDescent="0.3">
      <c r="A145">
        <v>144</v>
      </c>
      <c r="B145" s="2" t="str">
        <f t="shared" si="4"/>
        <v>포트리스32</v>
      </c>
      <c r="C145" s="1" t="s">
        <v>58</v>
      </c>
      <c r="D145" s="2">
        <v>3</v>
      </c>
      <c r="E145" s="3">
        <v>2</v>
      </c>
      <c r="F145" s="2" t="s">
        <v>174</v>
      </c>
      <c r="G145" s="2">
        <v>8</v>
      </c>
      <c r="H145" s="2">
        <v>0</v>
      </c>
      <c r="I145" s="2">
        <v>12</v>
      </c>
      <c r="J145" s="2">
        <v>5</v>
      </c>
      <c r="K145" s="2">
        <v>6</v>
      </c>
      <c r="L145" s="2">
        <v>30</v>
      </c>
      <c r="M145" s="2">
        <v>11</v>
      </c>
      <c r="N145" s="2">
        <v>7</v>
      </c>
      <c r="O145" s="2">
        <v>7</v>
      </c>
      <c r="P145" s="2" t="s">
        <v>255</v>
      </c>
    </row>
    <row r="146" spans="1:16" x14ac:dyDescent="0.3">
      <c r="A146">
        <v>145</v>
      </c>
      <c r="B146" s="2" t="str">
        <f t="shared" si="4"/>
        <v>포트리스4기본</v>
      </c>
      <c r="C146" s="1" t="s">
        <v>58</v>
      </c>
      <c r="D146" s="2">
        <v>4</v>
      </c>
      <c r="E146" s="3" t="s">
        <v>50</v>
      </c>
      <c r="F146" s="2" t="s">
        <v>175</v>
      </c>
      <c r="G146" s="2">
        <v>6</v>
      </c>
      <c r="H146" s="2">
        <v>0</v>
      </c>
      <c r="I146" s="2">
        <v>6</v>
      </c>
      <c r="J146" s="2">
        <v>2</v>
      </c>
      <c r="K146" s="2">
        <v>6</v>
      </c>
      <c r="L146" s="2">
        <v>20</v>
      </c>
      <c r="M146" s="2">
        <v>12</v>
      </c>
      <c r="N146" s="2">
        <v>5</v>
      </c>
      <c r="O146" s="2">
        <v>6</v>
      </c>
      <c r="P146" s="2" t="s">
        <v>230</v>
      </c>
    </row>
    <row r="147" spans="1:16" x14ac:dyDescent="0.3">
      <c r="A147">
        <v>146</v>
      </c>
      <c r="B147" s="2" t="str">
        <f t="shared" si="4"/>
        <v>포트리스41</v>
      </c>
      <c r="C147" s="1" t="s">
        <v>58</v>
      </c>
      <c r="D147" s="2">
        <v>4</v>
      </c>
      <c r="E147" s="3">
        <v>1</v>
      </c>
      <c r="F147" s="2" t="s">
        <v>176</v>
      </c>
      <c r="G147" s="2">
        <v>7</v>
      </c>
      <c r="H147" s="2">
        <v>0</v>
      </c>
      <c r="I147" s="2">
        <v>7</v>
      </c>
      <c r="J147" s="2">
        <v>3</v>
      </c>
      <c r="K147" s="2">
        <v>8</v>
      </c>
      <c r="L147" s="2">
        <v>25</v>
      </c>
      <c r="M147" s="2">
        <v>12</v>
      </c>
      <c r="N147" s="2">
        <v>5</v>
      </c>
      <c r="O147" s="2">
        <v>6</v>
      </c>
      <c r="P147" s="2" t="s">
        <v>256</v>
      </c>
    </row>
    <row r="148" spans="1:16" x14ac:dyDescent="0.3">
      <c r="A148">
        <v>147</v>
      </c>
      <c r="B148" s="2" t="str">
        <f t="shared" si="4"/>
        <v>포트리스42</v>
      </c>
      <c r="C148" s="1" t="s">
        <v>58</v>
      </c>
      <c r="D148" s="2">
        <v>4</v>
      </c>
      <c r="E148" s="3">
        <v>2</v>
      </c>
      <c r="F148" s="2" t="s">
        <v>177</v>
      </c>
      <c r="G148" s="2">
        <v>7</v>
      </c>
      <c r="H148" s="2">
        <v>0</v>
      </c>
      <c r="I148" s="2">
        <v>7</v>
      </c>
      <c r="J148" s="2">
        <v>3</v>
      </c>
      <c r="K148" s="2">
        <v>7</v>
      </c>
      <c r="L148" s="2">
        <v>30</v>
      </c>
      <c r="M148" s="2">
        <v>11</v>
      </c>
      <c r="N148" s="2">
        <v>5</v>
      </c>
      <c r="O148" s="2">
        <v>6</v>
      </c>
      <c r="P148" s="2" t="s">
        <v>256</v>
      </c>
    </row>
    <row r="149" spans="1:16" x14ac:dyDescent="0.3">
      <c r="A149">
        <v>148</v>
      </c>
      <c r="B149" s="2" t="str">
        <f t="shared" si="4"/>
        <v>포트리스5기본</v>
      </c>
      <c r="C149" s="1" t="s">
        <v>58</v>
      </c>
      <c r="D149" s="2">
        <v>5</v>
      </c>
      <c r="E149" s="3" t="s">
        <v>50</v>
      </c>
      <c r="F149" s="2" t="s">
        <v>178</v>
      </c>
      <c r="G149" s="2">
        <v>10</v>
      </c>
      <c r="H149" s="2">
        <v>5</v>
      </c>
      <c r="I149" s="2">
        <v>6</v>
      </c>
      <c r="J149" s="2">
        <v>12</v>
      </c>
      <c r="K149" s="2">
        <v>15</v>
      </c>
      <c r="L149" s="2">
        <v>60</v>
      </c>
      <c r="M149" s="2">
        <v>8</v>
      </c>
      <c r="N149" s="2">
        <v>3</v>
      </c>
      <c r="O149" s="2">
        <v>3</v>
      </c>
      <c r="P149" s="2" t="s">
        <v>257</v>
      </c>
    </row>
    <row r="150" spans="1:16" x14ac:dyDescent="0.3">
      <c r="A150">
        <v>149</v>
      </c>
      <c r="B150" s="2" t="str">
        <f t="shared" si="4"/>
        <v>포트리스51</v>
      </c>
      <c r="C150" s="1" t="s">
        <v>58</v>
      </c>
      <c r="D150" s="2">
        <v>5</v>
      </c>
      <c r="E150" s="3">
        <v>1</v>
      </c>
      <c r="F150" s="2" t="s">
        <v>179</v>
      </c>
      <c r="G150" s="2">
        <v>9</v>
      </c>
      <c r="H150" s="2">
        <v>5</v>
      </c>
      <c r="I150" s="2">
        <v>9</v>
      </c>
      <c r="J150" s="2">
        <v>14</v>
      </c>
      <c r="K150" s="2">
        <v>17</v>
      </c>
      <c r="L150" s="2">
        <v>60</v>
      </c>
      <c r="M150" s="2">
        <v>10</v>
      </c>
      <c r="N150" s="2">
        <v>3</v>
      </c>
      <c r="O150" s="2">
        <v>3</v>
      </c>
      <c r="P150" s="2" t="s">
        <v>258</v>
      </c>
    </row>
    <row r="151" spans="1:16" x14ac:dyDescent="0.3">
      <c r="A151">
        <v>150</v>
      </c>
      <c r="B151" s="2" t="str">
        <f t="shared" si="4"/>
        <v>포트리스52</v>
      </c>
      <c r="C151" s="1" t="s">
        <v>58</v>
      </c>
      <c r="D151" s="2">
        <v>5</v>
      </c>
      <c r="E151" s="3">
        <v>2</v>
      </c>
      <c r="F151" s="2" t="s">
        <v>180</v>
      </c>
      <c r="G151" s="2">
        <v>10</v>
      </c>
      <c r="H151" s="2">
        <v>5</v>
      </c>
      <c r="I151" s="2">
        <v>9</v>
      </c>
      <c r="J151" s="2">
        <v>17</v>
      </c>
      <c r="K151" s="2">
        <v>20</v>
      </c>
      <c r="L151" s="2">
        <v>65</v>
      </c>
      <c r="M151" s="2">
        <v>9</v>
      </c>
      <c r="N151" s="2">
        <v>3</v>
      </c>
      <c r="O151" s="2">
        <v>3</v>
      </c>
      <c r="P151" s="2" t="s">
        <v>258</v>
      </c>
    </row>
    <row r="152" spans="1:16" x14ac:dyDescent="0.3">
      <c r="A152">
        <v>151</v>
      </c>
      <c r="B152" s="2" t="str">
        <f t="shared" si="4"/>
        <v>포트리스6기본</v>
      </c>
      <c r="C152" s="1" t="s">
        <v>58</v>
      </c>
      <c r="D152" s="2">
        <v>6</v>
      </c>
      <c r="E152" s="3" t="s">
        <v>50</v>
      </c>
      <c r="F152" s="2" t="s">
        <v>181</v>
      </c>
      <c r="G152" s="2">
        <v>15</v>
      </c>
      <c r="H152" s="2">
        <v>0</v>
      </c>
      <c r="I152" s="2">
        <v>24</v>
      </c>
      <c r="J152" s="2">
        <v>8</v>
      </c>
      <c r="K152" s="2">
        <v>12</v>
      </c>
      <c r="L152" s="2">
        <v>100</v>
      </c>
      <c r="M152" s="2">
        <v>11</v>
      </c>
      <c r="N152" s="2">
        <v>8</v>
      </c>
      <c r="O152" s="2">
        <v>2</v>
      </c>
      <c r="P152" s="2" t="s">
        <v>203</v>
      </c>
    </row>
    <row r="153" spans="1:16" x14ac:dyDescent="0.3">
      <c r="A153">
        <v>152</v>
      </c>
      <c r="B153" s="2" t="str">
        <f t="shared" si="4"/>
        <v>포트리스61</v>
      </c>
      <c r="C153" s="1" t="s">
        <v>58</v>
      </c>
      <c r="D153" s="2">
        <v>6</v>
      </c>
      <c r="E153" s="3">
        <v>1</v>
      </c>
      <c r="F153" s="2" t="s">
        <v>182</v>
      </c>
      <c r="G153" s="2">
        <v>15</v>
      </c>
      <c r="H153" s="2">
        <v>0</v>
      </c>
      <c r="I153" s="2">
        <v>24</v>
      </c>
      <c r="J153" s="2">
        <v>21</v>
      </c>
      <c r="K153" s="2">
        <v>26</v>
      </c>
      <c r="L153" s="2">
        <v>120</v>
      </c>
      <c r="M153" s="2">
        <v>11</v>
      </c>
      <c r="N153" s="2">
        <v>8</v>
      </c>
      <c r="O153" s="2">
        <v>2</v>
      </c>
      <c r="P153" s="2" t="s">
        <v>204</v>
      </c>
    </row>
    <row r="154" spans="1:16" x14ac:dyDescent="0.3">
      <c r="A154">
        <v>153</v>
      </c>
      <c r="B154" s="2" t="str">
        <f t="shared" si="4"/>
        <v>포트리스62</v>
      </c>
      <c r="C154" s="1" t="s">
        <v>58</v>
      </c>
      <c r="D154" s="2">
        <v>6</v>
      </c>
      <c r="E154" s="3">
        <v>2</v>
      </c>
      <c r="F154" s="2" t="s">
        <v>183</v>
      </c>
      <c r="G154" s="2">
        <v>16</v>
      </c>
      <c r="H154" s="2">
        <v>0</v>
      </c>
      <c r="I154" s="2">
        <v>23</v>
      </c>
      <c r="J154" s="2">
        <v>9</v>
      </c>
      <c r="K154" s="2">
        <v>13</v>
      </c>
      <c r="L154" s="2">
        <v>145</v>
      </c>
      <c r="M154" s="2">
        <v>10</v>
      </c>
      <c r="N154" s="2">
        <v>8</v>
      </c>
      <c r="O154" s="2">
        <v>2</v>
      </c>
      <c r="P154" s="2" t="s">
        <v>204</v>
      </c>
    </row>
    <row r="155" spans="1:16" x14ac:dyDescent="0.3">
      <c r="A155">
        <v>154</v>
      </c>
      <c r="B155" s="2" t="str">
        <f t="shared" si="4"/>
        <v>포트리스7기본</v>
      </c>
      <c r="C155" s="1" t="s">
        <v>58</v>
      </c>
      <c r="D155" s="2">
        <v>7</v>
      </c>
      <c r="E155" s="3" t="s">
        <v>50</v>
      </c>
      <c r="F155" s="2" t="s">
        <v>184</v>
      </c>
      <c r="G155" s="2">
        <v>25</v>
      </c>
      <c r="H155" s="2">
        <v>0</v>
      </c>
      <c r="I155" s="2">
        <v>32</v>
      </c>
      <c r="J155" s="2">
        <v>40</v>
      </c>
      <c r="K155" s="2">
        <v>50</v>
      </c>
      <c r="L155" s="2">
        <v>230</v>
      </c>
      <c r="M155" s="2">
        <v>9</v>
      </c>
      <c r="N155" s="2">
        <v>5</v>
      </c>
      <c r="O155" s="2">
        <v>1</v>
      </c>
      <c r="P155" s="2" t="s">
        <v>259</v>
      </c>
    </row>
    <row r="156" spans="1:16" x14ac:dyDescent="0.3">
      <c r="A156">
        <v>155</v>
      </c>
      <c r="B156" s="2" t="str">
        <f t="shared" si="4"/>
        <v>포트리스71</v>
      </c>
      <c r="C156" s="1" t="s">
        <v>58</v>
      </c>
      <c r="D156" s="2">
        <v>7</v>
      </c>
      <c r="E156" s="3">
        <v>1</v>
      </c>
      <c r="F156" s="2" t="s">
        <v>185</v>
      </c>
      <c r="G156" s="2">
        <v>30</v>
      </c>
      <c r="H156" s="2">
        <v>0</v>
      </c>
      <c r="I156" s="2">
        <v>40</v>
      </c>
      <c r="J156" s="2">
        <v>40</v>
      </c>
      <c r="K156" s="2">
        <v>50</v>
      </c>
      <c r="L156" s="2">
        <v>280</v>
      </c>
      <c r="M156" s="2">
        <v>9</v>
      </c>
      <c r="N156" s="2">
        <v>5</v>
      </c>
      <c r="O156" s="2">
        <v>1</v>
      </c>
      <c r="P156" s="2" t="s">
        <v>218</v>
      </c>
    </row>
    <row r="157" spans="1:16" x14ac:dyDescent="0.3">
      <c r="A157">
        <v>156</v>
      </c>
      <c r="B157" s="2" t="str">
        <f t="shared" si="4"/>
        <v>포트리스72</v>
      </c>
      <c r="C157" s="1" t="s">
        <v>58</v>
      </c>
      <c r="D157" s="2">
        <v>7</v>
      </c>
      <c r="E157" s="3">
        <v>2</v>
      </c>
      <c r="F157" s="2" t="s">
        <v>186</v>
      </c>
      <c r="G157" s="2">
        <v>30</v>
      </c>
      <c r="H157" s="2">
        <v>0</v>
      </c>
      <c r="I157" s="2">
        <v>35</v>
      </c>
      <c r="J157" s="2">
        <v>44</v>
      </c>
      <c r="K157" s="2">
        <v>55</v>
      </c>
      <c r="L157" s="2">
        <v>275</v>
      </c>
      <c r="M157" s="2">
        <v>9</v>
      </c>
      <c r="N157" s="2">
        <v>5</v>
      </c>
      <c r="O157" s="2">
        <v>1</v>
      </c>
      <c r="P157" s="2" t="s">
        <v>218</v>
      </c>
    </row>
    <row r="158" spans="1:16" x14ac:dyDescent="0.3">
      <c r="A158">
        <v>157</v>
      </c>
      <c r="B158" s="2" t="str">
        <f t="shared" si="4"/>
        <v>스트롱홀드1기본</v>
      </c>
      <c r="C158" s="1" t="s">
        <v>59</v>
      </c>
      <c r="D158" s="2">
        <v>1</v>
      </c>
      <c r="E158" s="3" t="s">
        <v>50</v>
      </c>
      <c r="F158" s="2" t="s">
        <v>260</v>
      </c>
      <c r="G158" s="2">
        <v>1</v>
      </c>
      <c r="H158" s="2">
        <v>0</v>
      </c>
      <c r="I158" s="2">
        <v>1</v>
      </c>
      <c r="J158" s="2">
        <v>1</v>
      </c>
      <c r="K158" s="2">
        <v>1</v>
      </c>
      <c r="L158" s="2">
        <v>3</v>
      </c>
      <c r="M158" s="2">
        <v>12</v>
      </c>
      <c r="N158" s="2">
        <v>4</v>
      </c>
      <c r="O158" s="2">
        <v>25</v>
      </c>
      <c r="P158" s="2" t="s">
        <v>261</v>
      </c>
    </row>
    <row r="159" spans="1:16" x14ac:dyDescent="0.3">
      <c r="A159">
        <v>158</v>
      </c>
      <c r="B159" s="2" t="str">
        <f t="shared" si="4"/>
        <v>스트롱홀드11</v>
      </c>
      <c r="C159" s="1" t="s">
        <v>59</v>
      </c>
      <c r="D159" s="2">
        <v>1</v>
      </c>
      <c r="E159" s="3">
        <v>1</v>
      </c>
      <c r="F159" s="2" t="s">
        <v>262</v>
      </c>
      <c r="G159" s="2">
        <v>1</v>
      </c>
      <c r="H159" s="2">
        <v>0</v>
      </c>
      <c r="I159" s="2">
        <v>3</v>
      </c>
      <c r="J159" s="2">
        <v>1</v>
      </c>
      <c r="K159" s="2">
        <v>1</v>
      </c>
      <c r="L159" s="2">
        <v>7</v>
      </c>
      <c r="M159" s="2">
        <v>10</v>
      </c>
      <c r="N159" s="2">
        <v>4</v>
      </c>
      <c r="O159" s="2">
        <v>25</v>
      </c>
      <c r="P159" s="2" t="s">
        <v>263</v>
      </c>
    </row>
    <row r="160" spans="1:16" x14ac:dyDescent="0.3">
      <c r="A160">
        <v>159</v>
      </c>
      <c r="B160" s="2" t="str">
        <f t="shared" si="4"/>
        <v>스트롱홀드12</v>
      </c>
      <c r="C160" s="1" t="s">
        <v>59</v>
      </c>
      <c r="D160" s="2">
        <v>1</v>
      </c>
      <c r="E160" s="3">
        <v>2</v>
      </c>
      <c r="F160" s="2" t="s">
        <v>264</v>
      </c>
      <c r="G160" s="2">
        <v>2</v>
      </c>
      <c r="H160" s="2">
        <v>0</v>
      </c>
      <c r="I160" s="2">
        <v>1</v>
      </c>
      <c r="J160" s="2">
        <v>1</v>
      </c>
      <c r="K160" s="2">
        <v>2</v>
      </c>
      <c r="L160" s="2">
        <v>5</v>
      </c>
      <c r="M160" s="2">
        <v>9</v>
      </c>
      <c r="N160" s="2">
        <v>5</v>
      </c>
      <c r="O160" s="2">
        <v>25</v>
      </c>
      <c r="P160" s="2" t="s">
        <v>263</v>
      </c>
    </row>
    <row r="161" spans="1:16" x14ac:dyDescent="0.3">
      <c r="A161">
        <v>160</v>
      </c>
      <c r="B161" s="2" t="str">
        <f t="shared" si="4"/>
        <v>스트롱홀드2기본</v>
      </c>
      <c r="C161" s="1" t="s">
        <v>59</v>
      </c>
      <c r="D161" s="2">
        <v>2</v>
      </c>
      <c r="E161" s="3" t="s">
        <v>50</v>
      </c>
      <c r="F161" s="2" t="s">
        <v>265</v>
      </c>
      <c r="G161" s="2">
        <v>3</v>
      </c>
      <c r="H161" s="2">
        <v>8</v>
      </c>
      <c r="I161" s="2">
        <v>1</v>
      </c>
      <c r="J161" s="2">
        <v>2</v>
      </c>
      <c r="K161" s="2">
        <v>4</v>
      </c>
      <c r="L161" s="2">
        <v>6</v>
      </c>
      <c r="M161" s="2">
        <v>11</v>
      </c>
      <c r="N161" s="2">
        <v>5</v>
      </c>
      <c r="O161" s="2">
        <v>14</v>
      </c>
      <c r="P161" s="2" t="s">
        <v>266</v>
      </c>
    </row>
    <row r="162" spans="1:16" x14ac:dyDescent="0.3">
      <c r="A162">
        <v>161</v>
      </c>
      <c r="B162" s="2" t="str">
        <f t="shared" ref="B162:B178" si="5">C162&amp;D162&amp;E162</f>
        <v>스트롱홀드21</v>
      </c>
      <c r="C162" s="1" t="s">
        <v>59</v>
      </c>
      <c r="D162" s="2">
        <v>2</v>
      </c>
      <c r="E162" s="3">
        <v>1</v>
      </c>
      <c r="F162" s="2" t="s">
        <v>267</v>
      </c>
      <c r="G162" s="2">
        <v>4</v>
      </c>
      <c r="H162" s="2">
        <v>8</v>
      </c>
      <c r="I162" s="2">
        <v>2</v>
      </c>
      <c r="J162" s="2">
        <v>3</v>
      </c>
      <c r="K162" s="2">
        <v>6</v>
      </c>
      <c r="L162" s="2">
        <v>9</v>
      </c>
      <c r="M162" s="2">
        <v>10</v>
      </c>
      <c r="N162" s="2">
        <v>5</v>
      </c>
      <c r="O162" s="2">
        <v>14</v>
      </c>
      <c r="P162" s="2" t="s">
        <v>268</v>
      </c>
    </row>
    <row r="163" spans="1:16" x14ac:dyDescent="0.3">
      <c r="A163">
        <v>162</v>
      </c>
      <c r="B163" s="2" t="str">
        <f t="shared" si="5"/>
        <v>스트롱홀드22</v>
      </c>
      <c r="C163" s="1" t="s">
        <v>59</v>
      </c>
      <c r="D163" s="2">
        <v>2</v>
      </c>
      <c r="E163" s="3">
        <v>2</v>
      </c>
      <c r="F163" s="2" t="s">
        <v>269</v>
      </c>
      <c r="G163" s="2">
        <v>4</v>
      </c>
      <c r="H163" s="2">
        <v>6</v>
      </c>
      <c r="I163" s="2">
        <v>4</v>
      </c>
      <c r="J163" s="2">
        <v>3</v>
      </c>
      <c r="K163" s="2">
        <v>5</v>
      </c>
      <c r="L163" s="2">
        <v>10</v>
      </c>
      <c r="M163" s="2">
        <v>10</v>
      </c>
      <c r="N163" s="2">
        <v>6</v>
      </c>
      <c r="O163" s="2">
        <v>14</v>
      </c>
      <c r="P163" s="2" t="s">
        <v>268</v>
      </c>
    </row>
    <row r="164" spans="1:16" x14ac:dyDescent="0.3">
      <c r="A164">
        <v>163</v>
      </c>
      <c r="B164" s="2" t="str">
        <f t="shared" si="5"/>
        <v>스트롱홀드3기본</v>
      </c>
      <c r="C164" s="1" t="s">
        <v>59</v>
      </c>
      <c r="D164" s="2">
        <v>3</v>
      </c>
      <c r="E164" s="3" t="s">
        <v>50</v>
      </c>
      <c r="F164" s="2" t="s">
        <v>270</v>
      </c>
      <c r="G164" s="2">
        <v>5</v>
      </c>
      <c r="H164" s="2">
        <v>0</v>
      </c>
      <c r="I164" s="2">
        <v>2</v>
      </c>
      <c r="J164" s="2">
        <v>2</v>
      </c>
      <c r="K164" s="2">
        <v>5</v>
      </c>
      <c r="L164" s="2">
        <v>12</v>
      </c>
      <c r="M164" s="2">
        <v>10</v>
      </c>
      <c r="N164" s="2">
        <v>4</v>
      </c>
      <c r="O164" s="2">
        <v>11</v>
      </c>
      <c r="P164" s="2" t="s">
        <v>271</v>
      </c>
    </row>
    <row r="165" spans="1:16" x14ac:dyDescent="0.3">
      <c r="A165">
        <v>164</v>
      </c>
      <c r="B165" s="2" t="str">
        <f t="shared" si="5"/>
        <v>스트롱홀드31</v>
      </c>
      <c r="C165" s="1" t="s">
        <v>59</v>
      </c>
      <c r="D165" s="2">
        <v>3</v>
      </c>
      <c r="E165" s="3">
        <v>1</v>
      </c>
      <c r="F165" s="2" t="s">
        <v>272</v>
      </c>
      <c r="G165" s="2">
        <v>6</v>
      </c>
      <c r="H165" s="2">
        <v>0</v>
      </c>
      <c r="I165" s="2">
        <v>4</v>
      </c>
      <c r="J165" s="2">
        <v>4</v>
      </c>
      <c r="K165" s="2">
        <v>6</v>
      </c>
      <c r="L165" s="2">
        <v>12</v>
      </c>
      <c r="M165" s="2">
        <v>11</v>
      </c>
      <c r="N165" s="2">
        <v>5</v>
      </c>
      <c r="O165" s="2">
        <v>11</v>
      </c>
      <c r="P165" s="2" t="s">
        <v>273</v>
      </c>
    </row>
    <row r="166" spans="1:16" x14ac:dyDescent="0.3">
      <c r="A166">
        <v>165</v>
      </c>
      <c r="B166" s="2" t="str">
        <f t="shared" si="5"/>
        <v>스트롱홀드32</v>
      </c>
      <c r="C166" s="1" t="s">
        <v>59</v>
      </c>
      <c r="D166" s="2">
        <v>3</v>
      </c>
      <c r="E166" s="3">
        <v>2</v>
      </c>
      <c r="F166" s="2" t="s">
        <v>274</v>
      </c>
      <c r="G166" s="2">
        <v>4</v>
      </c>
      <c r="H166" s="2">
        <v>0</v>
      </c>
      <c r="I166" s="2">
        <v>6</v>
      </c>
      <c r="J166" s="2">
        <v>3</v>
      </c>
      <c r="K166" s="2">
        <v>5</v>
      </c>
      <c r="L166" s="2">
        <v>20</v>
      </c>
      <c r="M166" s="2">
        <v>9</v>
      </c>
      <c r="N166" s="2">
        <v>4</v>
      </c>
      <c r="O166" s="2">
        <v>11</v>
      </c>
      <c r="P166" s="2" t="s">
        <v>273</v>
      </c>
    </row>
    <row r="167" spans="1:16" x14ac:dyDescent="0.3">
      <c r="A167">
        <v>166</v>
      </c>
      <c r="B167" s="2" t="str">
        <f t="shared" si="5"/>
        <v>스트롱홀드4기본</v>
      </c>
      <c r="C167" s="1" t="s">
        <v>59</v>
      </c>
      <c r="D167" s="2">
        <v>4</v>
      </c>
      <c r="E167" s="3" t="s">
        <v>50</v>
      </c>
      <c r="F167" s="2" t="s">
        <v>275</v>
      </c>
      <c r="G167" s="2">
        <v>5</v>
      </c>
      <c r="H167" s="2">
        <v>0</v>
      </c>
      <c r="I167" s="2">
        <v>5</v>
      </c>
      <c r="J167" s="2">
        <v>6</v>
      </c>
      <c r="K167" s="2">
        <v>9</v>
      </c>
      <c r="L167" s="2">
        <v>30</v>
      </c>
      <c r="M167" s="2">
        <v>11</v>
      </c>
      <c r="N167" s="2">
        <v>5</v>
      </c>
      <c r="O167" s="2">
        <v>5</v>
      </c>
      <c r="P167" s="2" t="s">
        <v>276</v>
      </c>
    </row>
    <row r="168" spans="1:16" x14ac:dyDescent="0.3">
      <c r="A168">
        <v>167</v>
      </c>
      <c r="B168" s="2" t="str">
        <f t="shared" si="5"/>
        <v>스트롱홀드41</v>
      </c>
      <c r="C168" s="1" t="s">
        <v>59</v>
      </c>
      <c r="D168" s="2">
        <v>4</v>
      </c>
      <c r="E168" s="3">
        <v>1</v>
      </c>
      <c r="F168" s="2" t="s">
        <v>277</v>
      </c>
      <c r="G168" s="2">
        <v>7</v>
      </c>
      <c r="H168" s="2">
        <v>0</v>
      </c>
      <c r="I168" s="2">
        <v>9</v>
      </c>
      <c r="J168" s="2">
        <v>6</v>
      </c>
      <c r="K168" s="2">
        <v>9</v>
      </c>
      <c r="L168" s="2">
        <v>35</v>
      </c>
      <c r="M168" s="2">
        <v>12</v>
      </c>
      <c r="N168" s="2">
        <v>4</v>
      </c>
      <c r="O168" s="2">
        <v>5</v>
      </c>
      <c r="P168" s="2" t="s">
        <v>278</v>
      </c>
    </row>
    <row r="169" spans="1:16" x14ac:dyDescent="0.3">
      <c r="A169">
        <v>168</v>
      </c>
      <c r="B169" s="2" t="str">
        <f t="shared" si="5"/>
        <v>스트롱홀드42</v>
      </c>
      <c r="C169" s="1" t="s">
        <v>59</v>
      </c>
      <c r="D169" s="2">
        <v>4</v>
      </c>
      <c r="E169" s="3">
        <v>2</v>
      </c>
      <c r="F169" s="2" t="s">
        <v>279</v>
      </c>
      <c r="G169" s="2">
        <v>10</v>
      </c>
      <c r="H169" s="2">
        <v>0</v>
      </c>
      <c r="I169" s="2">
        <v>7</v>
      </c>
      <c r="J169" s="2">
        <v>7</v>
      </c>
      <c r="K169" s="2">
        <v>11</v>
      </c>
      <c r="L169" s="2">
        <v>35</v>
      </c>
      <c r="M169" s="2">
        <v>12</v>
      </c>
      <c r="N169" s="2">
        <v>5</v>
      </c>
      <c r="O169" s="2">
        <v>5</v>
      </c>
      <c r="P169" s="2" t="s">
        <v>278</v>
      </c>
    </row>
    <row r="170" spans="1:16" x14ac:dyDescent="0.3">
      <c r="A170">
        <v>169</v>
      </c>
      <c r="B170" s="2" t="str">
        <f t="shared" si="5"/>
        <v>스트롱홀드5기본</v>
      </c>
      <c r="C170" s="1" t="s">
        <v>59</v>
      </c>
      <c r="D170" s="2">
        <v>5</v>
      </c>
      <c r="E170" s="3" t="s">
        <v>50</v>
      </c>
      <c r="F170" s="2" t="s">
        <v>280</v>
      </c>
      <c r="G170" s="2">
        <v>11</v>
      </c>
      <c r="H170" s="2">
        <v>0</v>
      </c>
      <c r="I170" s="2">
        <v>8</v>
      </c>
      <c r="J170" s="2">
        <v>7</v>
      </c>
      <c r="K170" s="2">
        <v>10</v>
      </c>
      <c r="L170" s="2">
        <v>34</v>
      </c>
      <c r="M170" s="2">
        <v>11</v>
      </c>
      <c r="N170" s="2">
        <v>6</v>
      </c>
      <c r="O170" s="2">
        <v>5</v>
      </c>
      <c r="P170" s="2" t="s">
        <v>281</v>
      </c>
    </row>
    <row r="171" spans="1:16" x14ac:dyDescent="0.3">
      <c r="A171">
        <v>170</v>
      </c>
      <c r="B171" s="2" t="str">
        <f t="shared" si="5"/>
        <v>스트롱홀드51</v>
      </c>
      <c r="C171" s="1" t="s">
        <v>59</v>
      </c>
      <c r="D171" s="2">
        <v>5</v>
      </c>
      <c r="E171" s="3">
        <v>1</v>
      </c>
      <c r="F171" s="2" t="s">
        <v>282</v>
      </c>
      <c r="G171" s="2">
        <v>14</v>
      </c>
      <c r="H171" s="2">
        <v>0</v>
      </c>
      <c r="I171" s="2">
        <v>10</v>
      </c>
      <c r="J171" s="2">
        <v>8</v>
      </c>
      <c r="K171" s="2">
        <v>12</v>
      </c>
      <c r="L171" s="2">
        <v>40</v>
      </c>
      <c r="M171" s="2">
        <v>12</v>
      </c>
      <c r="N171" s="2">
        <v>7</v>
      </c>
      <c r="O171" s="2">
        <v>5</v>
      </c>
      <c r="P171" s="2" t="s">
        <v>283</v>
      </c>
    </row>
    <row r="172" spans="1:16" x14ac:dyDescent="0.3">
      <c r="A172">
        <v>171</v>
      </c>
      <c r="B172" s="2" t="str">
        <f t="shared" si="5"/>
        <v>스트롱홀드52</v>
      </c>
      <c r="C172" s="1" t="s">
        <v>59</v>
      </c>
      <c r="D172" s="2">
        <v>5</v>
      </c>
      <c r="E172" s="3">
        <v>2</v>
      </c>
      <c r="F172" s="2" t="s">
        <v>284</v>
      </c>
      <c r="G172" s="2">
        <v>13</v>
      </c>
      <c r="H172" s="2">
        <v>0</v>
      </c>
      <c r="I172" s="2">
        <v>15</v>
      </c>
      <c r="J172" s="2">
        <v>10</v>
      </c>
      <c r="K172" s="2">
        <v>12</v>
      </c>
      <c r="L172" s="2">
        <v>48</v>
      </c>
      <c r="M172" s="2">
        <v>12</v>
      </c>
      <c r="N172" s="2">
        <v>7</v>
      </c>
      <c r="O172" s="2">
        <v>5</v>
      </c>
      <c r="P172" s="2" t="s">
        <v>283</v>
      </c>
    </row>
    <row r="173" spans="1:16" x14ac:dyDescent="0.3">
      <c r="A173">
        <v>172</v>
      </c>
      <c r="B173" s="2" t="str">
        <f t="shared" si="5"/>
        <v>스트롱홀드6기본</v>
      </c>
      <c r="C173" s="1" t="s">
        <v>59</v>
      </c>
      <c r="D173" s="2">
        <v>6</v>
      </c>
      <c r="E173" s="3" t="s">
        <v>50</v>
      </c>
      <c r="F173" s="2" t="s">
        <v>285</v>
      </c>
      <c r="G173" s="2">
        <v>17</v>
      </c>
      <c r="H173" s="2">
        <v>0</v>
      </c>
      <c r="I173" s="2">
        <v>17</v>
      </c>
      <c r="J173" s="2">
        <v>15</v>
      </c>
      <c r="K173" s="2">
        <v>25</v>
      </c>
      <c r="L173" s="2">
        <v>90</v>
      </c>
      <c r="M173" s="2">
        <v>10</v>
      </c>
      <c r="N173" s="2">
        <v>6</v>
      </c>
      <c r="O173" s="2">
        <v>2</v>
      </c>
      <c r="P173" s="2" t="s">
        <v>286</v>
      </c>
    </row>
    <row r="174" spans="1:16" x14ac:dyDescent="0.3">
      <c r="A174">
        <v>173</v>
      </c>
      <c r="B174" s="2" t="str">
        <f t="shared" si="5"/>
        <v>스트롱홀드61</v>
      </c>
      <c r="C174" s="1" t="s">
        <v>59</v>
      </c>
      <c r="D174" s="2">
        <v>6</v>
      </c>
      <c r="E174" s="3">
        <v>1</v>
      </c>
      <c r="F174" s="2" t="s">
        <v>287</v>
      </c>
      <c r="G174" s="2">
        <v>21</v>
      </c>
      <c r="H174" s="2">
        <v>0</v>
      </c>
      <c r="I174" s="2">
        <v>18</v>
      </c>
      <c r="J174" s="2">
        <v>20</v>
      </c>
      <c r="K174" s="2">
        <v>27</v>
      </c>
      <c r="L174" s="2">
        <v>105</v>
      </c>
      <c r="M174" s="2">
        <v>10</v>
      </c>
      <c r="N174" s="2">
        <v>7</v>
      </c>
      <c r="O174" s="2">
        <v>2</v>
      </c>
      <c r="P174" s="2" t="s">
        <v>288</v>
      </c>
    </row>
    <row r="175" spans="1:16" x14ac:dyDescent="0.3">
      <c r="A175">
        <v>174</v>
      </c>
      <c r="B175" s="2" t="str">
        <f t="shared" si="5"/>
        <v>스트롱홀드62</v>
      </c>
      <c r="C175" s="1" t="s">
        <v>59</v>
      </c>
      <c r="D175" s="2">
        <v>6</v>
      </c>
      <c r="E175" s="3">
        <v>2</v>
      </c>
      <c r="F175" s="2" t="s">
        <v>289</v>
      </c>
      <c r="G175" s="2">
        <v>19</v>
      </c>
      <c r="H175" s="2">
        <v>0</v>
      </c>
      <c r="I175" s="2">
        <v>19</v>
      </c>
      <c r="J175" s="2">
        <v>20</v>
      </c>
      <c r="K175" s="2">
        <v>25</v>
      </c>
      <c r="L175" s="2">
        <v>120</v>
      </c>
      <c r="M175" s="2">
        <v>10</v>
      </c>
      <c r="N175" s="2">
        <v>7</v>
      </c>
      <c r="O175" s="2">
        <v>2</v>
      </c>
      <c r="P175" s="2" t="s">
        <v>288</v>
      </c>
    </row>
    <row r="176" spans="1:16" x14ac:dyDescent="0.3">
      <c r="A176">
        <v>175</v>
      </c>
      <c r="B176" s="2" t="str">
        <f t="shared" si="5"/>
        <v>스트롱홀드7기본</v>
      </c>
      <c r="C176" s="1" t="s">
        <v>59</v>
      </c>
      <c r="D176" s="2">
        <v>7</v>
      </c>
      <c r="E176" s="3" t="s">
        <v>50</v>
      </c>
      <c r="F176" s="2" t="s">
        <v>290</v>
      </c>
      <c r="G176" s="2">
        <v>29</v>
      </c>
      <c r="H176" s="2">
        <v>0</v>
      </c>
      <c r="I176" s="2">
        <v>27</v>
      </c>
      <c r="J176" s="2">
        <v>40</v>
      </c>
      <c r="K176" s="2">
        <v>52</v>
      </c>
      <c r="L176" s="2">
        <v>220</v>
      </c>
      <c r="M176" s="2">
        <v>9</v>
      </c>
      <c r="N176" s="2">
        <v>5</v>
      </c>
      <c r="O176" s="2">
        <v>1</v>
      </c>
      <c r="P176" s="2" t="s">
        <v>291</v>
      </c>
    </row>
    <row r="177" spans="1:16" x14ac:dyDescent="0.3">
      <c r="A177">
        <v>176</v>
      </c>
      <c r="B177" s="2" t="str">
        <f t="shared" si="5"/>
        <v>스트롱홀드71</v>
      </c>
      <c r="C177" s="1" t="s">
        <v>59</v>
      </c>
      <c r="D177" s="2">
        <v>7</v>
      </c>
      <c r="E177" s="3">
        <v>1</v>
      </c>
      <c r="F177" s="2" t="s">
        <v>292</v>
      </c>
      <c r="G177" s="2">
        <v>30</v>
      </c>
      <c r="H177" s="2">
        <v>0</v>
      </c>
      <c r="I177" s="2">
        <v>27</v>
      </c>
      <c r="J177" s="2">
        <v>45</v>
      </c>
      <c r="K177" s="2">
        <v>57</v>
      </c>
      <c r="L177" s="2">
        <v>225</v>
      </c>
      <c r="M177" s="2">
        <v>9</v>
      </c>
      <c r="N177" s="2">
        <v>5</v>
      </c>
      <c r="O177" s="2">
        <v>1</v>
      </c>
      <c r="P177" s="2" t="s">
        <v>293</v>
      </c>
    </row>
    <row r="178" spans="1:16" x14ac:dyDescent="0.3">
      <c r="A178">
        <v>177</v>
      </c>
      <c r="B178" s="2" t="str">
        <f t="shared" si="5"/>
        <v>스트롱홀드72</v>
      </c>
      <c r="C178" s="1" t="s">
        <v>59</v>
      </c>
      <c r="D178" s="2">
        <v>7</v>
      </c>
      <c r="E178" s="3">
        <v>2</v>
      </c>
      <c r="F178" s="2" t="s">
        <v>294</v>
      </c>
      <c r="G178" s="2">
        <v>28</v>
      </c>
      <c r="H178" s="2">
        <v>0</v>
      </c>
      <c r="I178" s="2">
        <v>28</v>
      </c>
      <c r="J178" s="2">
        <v>35</v>
      </c>
      <c r="K178" s="2">
        <v>50</v>
      </c>
      <c r="L178" s="2">
        <v>235</v>
      </c>
      <c r="M178" s="2">
        <v>10</v>
      </c>
      <c r="N178" s="2">
        <v>6</v>
      </c>
      <c r="O178" s="2">
        <v>1</v>
      </c>
      <c r="P178" s="2" t="s">
        <v>293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V47"/>
  <sheetViews>
    <sheetView zoomScale="90" workbookViewId="0">
      <selection activeCell="M5" sqref="M5:M13"/>
    </sheetView>
  </sheetViews>
  <sheetFormatPr defaultRowHeight="16.5" x14ac:dyDescent="0.3"/>
  <cols>
    <col min="2" max="2" width="11.875" customWidth="1"/>
    <col min="3" max="9" width="6.625" customWidth="1"/>
    <col min="11" max="11" width="13.25" customWidth="1"/>
    <col min="13" max="13" width="13.25" customWidth="1"/>
  </cols>
  <sheetData>
    <row r="2" spans="2:22" ht="17.25" customHeight="1" x14ac:dyDescent="0.3"/>
    <row r="3" spans="2:22" ht="16.5" customHeight="1" x14ac:dyDescent="0.3">
      <c r="B3" s="19" t="s">
        <v>295</v>
      </c>
      <c r="C3" s="103" t="s">
        <v>296</v>
      </c>
      <c r="D3" s="104"/>
      <c r="E3" s="104"/>
      <c r="F3" s="104"/>
      <c r="G3" s="104"/>
      <c r="H3" s="104"/>
      <c r="I3" s="105"/>
    </row>
    <row r="4" spans="2:22" x14ac:dyDescent="0.3">
      <c r="B4" s="20" t="s">
        <v>297</v>
      </c>
      <c r="C4" s="18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7">
        <v>7</v>
      </c>
      <c r="O4" s="106" t="s">
        <v>304</v>
      </c>
      <c r="P4" s="107"/>
      <c r="Q4" s="107"/>
      <c r="R4" s="107"/>
      <c r="S4" s="107" t="s">
        <v>303</v>
      </c>
      <c r="T4" s="107"/>
      <c r="U4" s="107"/>
      <c r="V4" s="108"/>
    </row>
    <row r="5" spans="2:22" x14ac:dyDescent="0.3">
      <c r="B5" s="13">
        <v>1</v>
      </c>
      <c r="C5" s="10">
        <v>2</v>
      </c>
      <c r="D5" s="8">
        <v>1</v>
      </c>
      <c r="E5" s="8">
        <v>0.8</v>
      </c>
      <c r="F5" s="8">
        <v>0.5</v>
      </c>
      <c r="G5" s="8">
        <v>0.3</v>
      </c>
      <c r="H5" s="8">
        <v>0.2</v>
      </c>
      <c r="I5" s="9">
        <v>0.1</v>
      </c>
      <c r="M5" s="29" t="s">
        <v>0</v>
      </c>
      <c r="N5" s="30" t="s">
        <v>305</v>
      </c>
      <c r="O5" s="30" t="s">
        <v>2</v>
      </c>
      <c r="P5" s="30" t="s">
        <v>3</v>
      </c>
      <c r="Q5" s="30" t="s">
        <v>301</v>
      </c>
      <c r="R5" s="30" t="s">
        <v>302</v>
      </c>
      <c r="S5" s="30" t="s">
        <v>2</v>
      </c>
      <c r="T5" s="30" t="s">
        <v>3</v>
      </c>
      <c r="U5" s="30" t="s">
        <v>301</v>
      </c>
      <c r="V5" s="31" t="s">
        <v>302</v>
      </c>
    </row>
    <row r="6" spans="2:22" x14ac:dyDescent="0.3">
      <c r="B6" s="14">
        <v>2</v>
      </c>
      <c r="C6" s="11">
        <v>2.33</v>
      </c>
      <c r="D6" s="4">
        <v>1.27</v>
      </c>
      <c r="E6" s="4">
        <v>0.99</v>
      </c>
      <c r="F6" s="4">
        <v>0.63</v>
      </c>
      <c r="G6" s="4">
        <v>0.39</v>
      </c>
      <c r="H6" s="4">
        <v>0.26</v>
      </c>
      <c r="I6" s="5">
        <v>0.15</v>
      </c>
      <c r="M6" s="27" t="s">
        <v>52</v>
      </c>
      <c r="N6" s="21" t="s">
        <v>306</v>
      </c>
      <c r="O6" s="21">
        <v>2</v>
      </c>
      <c r="P6" s="21">
        <v>2</v>
      </c>
      <c r="Q6" s="21">
        <v>1</v>
      </c>
      <c r="R6" s="21">
        <v>1</v>
      </c>
      <c r="S6" s="22">
        <v>0.35</v>
      </c>
      <c r="T6" s="22">
        <v>0.45</v>
      </c>
      <c r="U6" s="22">
        <v>0.1</v>
      </c>
      <c r="V6" s="23">
        <v>0.1</v>
      </c>
    </row>
    <row r="7" spans="2:22" x14ac:dyDescent="0.3">
      <c r="B7" s="14">
        <v>3</v>
      </c>
      <c r="C7" s="11">
        <v>2.67</v>
      </c>
      <c r="D7" s="4">
        <v>1.53</v>
      </c>
      <c r="E7" s="4">
        <v>1.18</v>
      </c>
      <c r="F7" s="4">
        <v>0.77</v>
      </c>
      <c r="G7" s="4">
        <v>0.48</v>
      </c>
      <c r="H7" s="4">
        <v>0.32</v>
      </c>
      <c r="I7" s="5">
        <v>0.19</v>
      </c>
      <c r="M7" s="27" t="s">
        <v>53</v>
      </c>
      <c r="N7" s="21" t="s">
        <v>307</v>
      </c>
      <c r="O7" s="21">
        <v>0</v>
      </c>
      <c r="P7" s="21">
        <v>2</v>
      </c>
      <c r="Q7" s="21">
        <v>1</v>
      </c>
      <c r="R7" s="21">
        <v>2</v>
      </c>
      <c r="S7" s="22">
        <v>0.15</v>
      </c>
      <c r="T7" s="22">
        <v>0.45</v>
      </c>
      <c r="U7" s="22">
        <v>0.1</v>
      </c>
      <c r="V7" s="23">
        <v>0.3</v>
      </c>
    </row>
    <row r="8" spans="2:22" x14ac:dyDescent="0.3">
      <c r="B8" s="14">
        <v>4</v>
      </c>
      <c r="C8" s="11">
        <v>3</v>
      </c>
      <c r="D8" s="4">
        <v>1.8</v>
      </c>
      <c r="E8" s="4">
        <v>1.37</v>
      </c>
      <c r="F8" s="4">
        <v>0.9</v>
      </c>
      <c r="G8" s="4">
        <v>0.56999999999999995</v>
      </c>
      <c r="H8" s="4">
        <v>0.38</v>
      </c>
      <c r="I8" s="5">
        <v>0.24</v>
      </c>
      <c r="M8" s="27" t="s">
        <v>54</v>
      </c>
      <c r="N8" s="21" t="s">
        <v>308</v>
      </c>
      <c r="O8" s="21">
        <v>0</v>
      </c>
      <c r="P8" s="21">
        <v>0</v>
      </c>
      <c r="Q8" s="21">
        <v>2</v>
      </c>
      <c r="R8" s="21">
        <v>3</v>
      </c>
      <c r="S8" s="22">
        <v>0.1</v>
      </c>
      <c r="T8" s="22">
        <v>0.15</v>
      </c>
      <c r="U8" s="22">
        <v>0.3</v>
      </c>
      <c r="V8" s="23">
        <v>0.45</v>
      </c>
    </row>
    <row r="9" spans="2:22" x14ac:dyDescent="0.3">
      <c r="B9" s="14">
        <v>5</v>
      </c>
      <c r="C9" s="11">
        <v>3.33</v>
      </c>
      <c r="D9" s="4">
        <v>2.0699999999999998</v>
      </c>
      <c r="E9" s="4">
        <v>1.56</v>
      </c>
      <c r="F9" s="4">
        <v>1.03</v>
      </c>
      <c r="G9" s="4">
        <v>0.66</v>
      </c>
      <c r="H9" s="4">
        <v>0.44</v>
      </c>
      <c r="I9" s="5">
        <v>0.28999999999999998</v>
      </c>
      <c r="M9" s="27" t="s">
        <v>55</v>
      </c>
      <c r="N9" s="21" t="s">
        <v>309</v>
      </c>
      <c r="O9" s="21">
        <v>2</v>
      </c>
      <c r="P9" s="21">
        <v>0</v>
      </c>
      <c r="Q9" s="21">
        <v>1</v>
      </c>
      <c r="R9" s="21">
        <v>2</v>
      </c>
      <c r="S9" s="22">
        <v>0.45</v>
      </c>
      <c r="T9" s="22">
        <v>0.1</v>
      </c>
      <c r="U9" s="22">
        <v>0.15</v>
      </c>
      <c r="V9" s="23">
        <v>0.3</v>
      </c>
    </row>
    <row r="10" spans="2:22" x14ac:dyDescent="0.3">
      <c r="B10" s="14">
        <v>6</v>
      </c>
      <c r="C10" s="11">
        <v>3.67</v>
      </c>
      <c r="D10" s="4">
        <v>2.33</v>
      </c>
      <c r="E10" s="4">
        <v>1.75</v>
      </c>
      <c r="F10" s="4">
        <v>1.17</v>
      </c>
      <c r="G10" s="4">
        <v>0.75</v>
      </c>
      <c r="H10" s="4">
        <v>0.5</v>
      </c>
      <c r="I10" s="5">
        <v>0.33</v>
      </c>
      <c r="M10" s="27" t="s">
        <v>56</v>
      </c>
      <c r="N10" s="21" t="s">
        <v>310</v>
      </c>
      <c r="O10" s="21">
        <v>0</v>
      </c>
      <c r="P10" s="21">
        <v>1</v>
      </c>
      <c r="Q10" s="21">
        <v>3</v>
      </c>
      <c r="R10" s="21">
        <v>1</v>
      </c>
      <c r="S10" s="22">
        <v>0.1</v>
      </c>
      <c r="T10" s="22">
        <v>0.3</v>
      </c>
      <c r="U10" s="22">
        <v>0.45</v>
      </c>
      <c r="V10" s="23">
        <v>0.15</v>
      </c>
    </row>
    <row r="11" spans="2:22" x14ac:dyDescent="0.3">
      <c r="B11" s="14">
        <v>7</v>
      </c>
      <c r="C11" s="11">
        <v>4</v>
      </c>
      <c r="D11" s="4">
        <v>2.6</v>
      </c>
      <c r="E11" s="4">
        <v>1.94</v>
      </c>
      <c r="F11" s="4">
        <v>1.3</v>
      </c>
      <c r="G11" s="4">
        <v>0.84</v>
      </c>
      <c r="H11" s="4">
        <v>0.56000000000000005</v>
      </c>
      <c r="I11" s="5">
        <v>0.38</v>
      </c>
      <c r="M11" s="27" t="s">
        <v>57</v>
      </c>
      <c r="N11" s="21" t="s">
        <v>311</v>
      </c>
      <c r="O11" s="21">
        <v>1</v>
      </c>
      <c r="P11" s="21">
        <v>0</v>
      </c>
      <c r="Q11" s="21">
        <v>3</v>
      </c>
      <c r="R11" s="21">
        <v>1</v>
      </c>
      <c r="S11" s="22">
        <v>0.3</v>
      </c>
      <c r="T11" s="22">
        <v>0.1</v>
      </c>
      <c r="U11" s="22">
        <v>0.45</v>
      </c>
      <c r="V11" s="23">
        <v>0.15</v>
      </c>
    </row>
    <row r="12" spans="2:22" x14ac:dyDescent="0.3">
      <c r="B12" s="14">
        <v>8</v>
      </c>
      <c r="C12" s="11">
        <v>4.33</v>
      </c>
      <c r="D12" s="4">
        <v>2.87</v>
      </c>
      <c r="E12" s="4">
        <v>2.13</v>
      </c>
      <c r="F12" s="4">
        <v>1.43</v>
      </c>
      <c r="G12" s="4">
        <v>0.93</v>
      </c>
      <c r="H12" s="4">
        <v>0.62</v>
      </c>
      <c r="I12" s="5">
        <v>0.43</v>
      </c>
      <c r="M12" s="27" t="s">
        <v>58</v>
      </c>
      <c r="N12" s="21" t="s">
        <v>312</v>
      </c>
      <c r="O12" s="21">
        <v>0</v>
      </c>
      <c r="P12" s="21">
        <v>1</v>
      </c>
      <c r="Q12" s="21">
        <v>2</v>
      </c>
      <c r="R12" s="21">
        <v>2</v>
      </c>
      <c r="S12" s="22">
        <v>0.2</v>
      </c>
      <c r="T12" s="22">
        <v>0.3</v>
      </c>
      <c r="U12" s="22">
        <v>0.3</v>
      </c>
      <c r="V12" s="23">
        <v>0.2</v>
      </c>
    </row>
    <row r="13" spans="2:22" x14ac:dyDescent="0.3">
      <c r="B13" s="14">
        <v>9</v>
      </c>
      <c r="C13" s="11">
        <v>4.67</v>
      </c>
      <c r="D13" s="4">
        <v>3.13</v>
      </c>
      <c r="E13" s="4">
        <v>2.3199999999999998</v>
      </c>
      <c r="F13" s="4">
        <v>1.57</v>
      </c>
      <c r="G13" s="4">
        <v>1.02</v>
      </c>
      <c r="H13" s="4">
        <v>0.68</v>
      </c>
      <c r="I13" s="5">
        <v>0.47</v>
      </c>
      <c r="M13" s="28" t="s">
        <v>59</v>
      </c>
      <c r="N13" s="24" t="s">
        <v>313</v>
      </c>
      <c r="O13" s="24">
        <v>3</v>
      </c>
      <c r="P13" s="24">
        <v>0</v>
      </c>
      <c r="Q13" s="24">
        <v>1</v>
      </c>
      <c r="R13" s="24">
        <v>1</v>
      </c>
      <c r="S13" s="25">
        <v>0.45</v>
      </c>
      <c r="T13" s="25">
        <v>0.35</v>
      </c>
      <c r="U13" s="25">
        <v>0.05</v>
      </c>
      <c r="V13" s="26">
        <v>0.15</v>
      </c>
    </row>
    <row r="14" spans="2:22" x14ac:dyDescent="0.3">
      <c r="B14" s="14">
        <v>10</v>
      </c>
      <c r="C14" s="11">
        <v>5</v>
      </c>
      <c r="D14" s="4">
        <v>3.4</v>
      </c>
      <c r="E14" s="4">
        <v>2.5099999999999998</v>
      </c>
      <c r="F14" s="4">
        <v>1.7</v>
      </c>
      <c r="G14" s="4">
        <v>1.1100000000000001</v>
      </c>
      <c r="H14" s="4">
        <v>0.74</v>
      </c>
      <c r="I14" s="5">
        <v>0.52</v>
      </c>
    </row>
    <row r="15" spans="2:22" x14ac:dyDescent="0.3">
      <c r="B15" s="14">
        <v>11</v>
      </c>
      <c r="C15" s="11">
        <v>5.33</v>
      </c>
      <c r="D15" s="4">
        <v>3.67</v>
      </c>
      <c r="E15" s="4">
        <v>2.7</v>
      </c>
      <c r="F15" s="4">
        <v>1.83</v>
      </c>
      <c r="G15" s="4">
        <v>1.2</v>
      </c>
      <c r="H15" s="4">
        <v>0.8</v>
      </c>
      <c r="I15" s="5">
        <v>0.56999999999999995</v>
      </c>
    </row>
    <row r="16" spans="2:22" x14ac:dyDescent="0.3">
      <c r="B16" s="14">
        <v>12</v>
      </c>
      <c r="C16" s="11">
        <v>5.67</v>
      </c>
      <c r="D16" s="4">
        <v>3.93</v>
      </c>
      <c r="E16" s="4">
        <v>2.89</v>
      </c>
      <c r="F16" s="4">
        <v>1.97</v>
      </c>
      <c r="G16" s="4">
        <v>1.29</v>
      </c>
      <c r="H16" s="4">
        <v>0.86</v>
      </c>
      <c r="I16" s="5">
        <v>0.61</v>
      </c>
    </row>
    <row r="17" spans="2:9" x14ac:dyDescent="0.3">
      <c r="B17" s="14">
        <v>13</v>
      </c>
      <c r="C17" s="11">
        <v>6</v>
      </c>
      <c r="D17" s="4">
        <v>4.2</v>
      </c>
      <c r="E17" s="4">
        <v>3.08</v>
      </c>
      <c r="F17" s="4">
        <v>2.1</v>
      </c>
      <c r="G17" s="4">
        <v>1.38</v>
      </c>
      <c r="H17" s="4">
        <v>0.92</v>
      </c>
      <c r="I17" s="5">
        <v>0.66</v>
      </c>
    </row>
    <row r="18" spans="2:9" x14ac:dyDescent="0.3">
      <c r="B18" s="14">
        <v>14</v>
      </c>
      <c r="C18" s="11">
        <v>6.33</v>
      </c>
      <c r="D18" s="4">
        <v>4.47</v>
      </c>
      <c r="E18" s="4">
        <v>3.27</v>
      </c>
      <c r="F18" s="4">
        <v>2.23</v>
      </c>
      <c r="G18" s="4">
        <v>1.47</v>
      </c>
      <c r="H18" s="4">
        <v>0.98</v>
      </c>
      <c r="I18" s="5">
        <v>0.71</v>
      </c>
    </row>
    <row r="19" spans="2:9" x14ac:dyDescent="0.3">
      <c r="B19" s="14">
        <v>15</v>
      </c>
      <c r="C19" s="11">
        <v>6.67</v>
      </c>
      <c r="D19" s="4">
        <v>4.7300000000000004</v>
      </c>
      <c r="E19" s="4">
        <v>3.46</v>
      </c>
      <c r="F19" s="4">
        <v>2.37</v>
      </c>
      <c r="G19" s="4">
        <v>1.56</v>
      </c>
      <c r="H19" s="4">
        <v>1.04</v>
      </c>
      <c r="I19" s="5">
        <v>0.75</v>
      </c>
    </row>
    <row r="20" spans="2:9" x14ac:dyDescent="0.3">
      <c r="B20" s="14">
        <v>16</v>
      </c>
      <c r="C20" s="11">
        <v>7</v>
      </c>
      <c r="D20" s="4">
        <v>5</v>
      </c>
      <c r="E20" s="4">
        <v>3.65</v>
      </c>
      <c r="F20" s="4">
        <v>2.5</v>
      </c>
      <c r="G20" s="4">
        <v>1.65</v>
      </c>
      <c r="H20" s="4">
        <v>1.1000000000000001</v>
      </c>
      <c r="I20" s="5">
        <v>0.8</v>
      </c>
    </row>
    <row r="21" spans="2:9" x14ac:dyDescent="0.3">
      <c r="B21" s="14">
        <v>17</v>
      </c>
      <c r="C21" s="11">
        <v>7.33</v>
      </c>
      <c r="D21" s="4">
        <v>5.27</v>
      </c>
      <c r="E21" s="4">
        <v>3.84</v>
      </c>
      <c r="F21" s="4">
        <v>2.63</v>
      </c>
      <c r="G21" s="4">
        <v>1.74</v>
      </c>
      <c r="H21" s="4">
        <v>1.1599999999999999</v>
      </c>
      <c r="I21" s="5">
        <v>0.85</v>
      </c>
    </row>
    <row r="22" spans="2:9" x14ac:dyDescent="0.3">
      <c r="B22" s="14">
        <v>18</v>
      </c>
      <c r="C22" s="11">
        <v>7.67</v>
      </c>
      <c r="D22" s="4">
        <v>5.53</v>
      </c>
      <c r="E22" s="4">
        <v>4.03</v>
      </c>
      <c r="F22" s="4">
        <v>2.77</v>
      </c>
      <c r="G22" s="4">
        <v>1.83</v>
      </c>
      <c r="H22" s="4">
        <v>1.22</v>
      </c>
      <c r="I22" s="5">
        <v>0.89</v>
      </c>
    </row>
    <row r="23" spans="2:9" x14ac:dyDescent="0.3">
      <c r="B23" s="14">
        <v>19</v>
      </c>
      <c r="C23" s="11">
        <v>8</v>
      </c>
      <c r="D23" s="4">
        <v>5.8</v>
      </c>
      <c r="E23" s="4">
        <v>4.22</v>
      </c>
      <c r="F23" s="4">
        <v>2.9</v>
      </c>
      <c r="G23" s="4">
        <v>1.92</v>
      </c>
      <c r="H23" s="4">
        <v>1.28</v>
      </c>
      <c r="I23" s="5">
        <v>0.94</v>
      </c>
    </row>
    <row r="24" spans="2:9" x14ac:dyDescent="0.3">
      <c r="B24" s="14">
        <v>20</v>
      </c>
      <c r="C24" s="11">
        <v>8.33</v>
      </c>
      <c r="D24" s="4">
        <v>6.07</v>
      </c>
      <c r="E24" s="4">
        <v>4.41</v>
      </c>
      <c r="F24" s="4">
        <v>3.03</v>
      </c>
      <c r="G24" s="4">
        <v>2.0099999999999998</v>
      </c>
      <c r="H24" s="4">
        <v>1.34</v>
      </c>
      <c r="I24" s="5">
        <v>0.99</v>
      </c>
    </row>
    <row r="25" spans="2:9" x14ac:dyDescent="0.3">
      <c r="B25" s="14">
        <v>21</v>
      </c>
      <c r="C25" s="11">
        <v>8.67</v>
      </c>
      <c r="D25" s="4">
        <v>6.33</v>
      </c>
      <c r="E25" s="4">
        <v>4.5999999999999996</v>
      </c>
      <c r="F25" s="4">
        <v>3.17</v>
      </c>
      <c r="G25" s="4">
        <v>2.1</v>
      </c>
      <c r="H25" s="4">
        <v>1.4</v>
      </c>
      <c r="I25" s="5">
        <v>1.03</v>
      </c>
    </row>
    <row r="26" spans="2:9" x14ac:dyDescent="0.3">
      <c r="B26" s="14">
        <v>22</v>
      </c>
      <c r="C26" s="11">
        <v>9</v>
      </c>
      <c r="D26" s="4">
        <v>6.6</v>
      </c>
      <c r="E26" s="4">
        <v>4.79</v>
      </c>
      <c r="F26" s="4">
        <v>3.3</v>
      </c>
      <c r="G26" s="4">
        <v>2.19</v>
      </c>
      <c r="H26" s="4">
        <v>1.46</v>
      </c>
      <c r="I26" s="5">
        <v>1.08</v>
      </c>
    </row>
    <row r="27" spans="2:9" x14ac:dyDescent="0.3">
      <c r="B27" s="14">
        <v>23</v>
      </c>
      <c r="C27" s="11">
        <v>9.33</v>
      </c>
      <c r="D27" s="4">
        <v>6.87</v>
      </c>
      <c r="E27" s="4">
        <v>4.9800000000000004</v>
      </c>
      <c r="F27" s="4">
        <v>3.43</v>
      </c>
      <c r="G27" s="4">
        <v>2.2799999999999998</v>
      </c>
      <c r="H27" s="4">
        <v>1.52</v>
      </c>
      <c r="I27" s="5">
        <v>1.1299999999999999</v>
      </c>
    </row>
    <row r="28" spans="2:9" x14ac:dyDescent="0.3">
      <c r="B28" s="14">
        <v>24</v>
      </c>
      <c r="C28" s="11">
        <v>9.67</v>
      </c>
      <c r="D28" s="4">
        <v>7.13</v>
      </c>
      <c r="E28" s="4">
        <v>5.17</v>
      </c>
      <c r="F28" s="4">
        <v>3.57</v>
      </c>
      <c r="G28" s="4">
        <v>2.37</v>
      </c>
      <c r="H28" s="4">
        <v>1.58</v>
      </c>
      <c r="I28" s="5">
        <v>1.17</v>
      </c>
    </row>
    <row r="29" spans="2:9" x14ac:dyDescent="0.3">
      <c r="B29" s="14">
        <v>25</v>
      </c>
      <c r="C29" s="11">
        <v>10</v>
      </c>
      <c r="D29" s="4">
        <v>7.4</v>
      </c>
      <c r="E29" s="4">
        <v>5.36</v>
      </c>
      <c r="F29" s="4">
        <v>3.7</v>
      </c>
      <c r="G29" s="4">
        <v>2.46</v>
      </c>
      <c r="H29" s="4">
        <v>1.64</v>
      </c>
      <c r="I29" s="5">
        <v>1.22</v>
      </c>
    </row>
    <row r="30" spans="2:9" x14ac:dyDescent="0.3">
      <c r="B30" s="14">
        <v>26</v>
      </c>
      <c r="C30" s="11">
        <v>10.33</v>
      </c>
      <c r="D30" s="4">
        <v>7.67</v>
      </c>
      <c r="E30" s="4">
        <v>5.55</v>
      </c>
      <c r="F30" s="4">
        <v>3.83</v>
      </c>
      <c r="G30" s="4">
        <v>2.5499999999999998</v>
      </c>
      <c r="H30" s="4">
        <v>1.7</v>
      </c>
      <c r="I30" s="5">
        <v>1.27</v>
      </c>
    </row>
    <row r="31" spans="2:9" x14ac:dyDescent="0.3">
      <c r="B31" s="14">
        <v>27</v>
      </c>
      <c r="C31" s="11">
        <v>10.67</v>
      </c>
      <c r="D31" s="4">
        <v>7.93</v>
      </c>
      <c r="E31" s="4">
        <v>5.74</v>
      </c>
      <c r="F31" s="4">
        <v>3.97</v>
      </c>
      <c r="G31" s="4">
        <v>2.64</v>
      </c>
      <c r="H31" s="4">
        <v>1.76</v>
      </c>
      <c r="I31" s="5">
        <v>1.31</v>
      </c>
    </row>
    <row r="32" spans="2:9" x14ac:dyDescent="0.3">
      <c r="B32" s="14">
        <v>28</v>
      </c>
      <c r="C32" s="11">
        <v>11</v>
      </c>
      <c r="D32" s="4">
        <v>8.1999999999999993</v>
      </c>
      <c r="E32" s="4">
        <v>5.93</v>
      </c>
      <c r="F32" s="4">
        <v>4.0999999999999996</v>
      </c>
      <c r="G32" s="4">
        <v>2.73</v>
      </c>
      <c r="H32" s="4">
        <v>1.82</v>
      </c>
      <c r="I32" s="5">
        <v>1.36</v>
      </c>
    </row>
    <row r="33" spans="2:9" x14ac:dyDescent="0.3">
      <c r="B33" s="14">
        <v>29</v>
      </c>
      <c r="C33" s="11">
        <v>11.33</v>
      </c>
      <c r="D33" s="4">
        <v>8.4700000000000006</v>
      </c>
      <c r="E33" s="4">
        <v>6.12</v>
      </c>
      <c r="F33" s="4">
        <v>4.2300000000000004</v>
      </c>
      <c r="G33" s="4">
        <v>2.82</v>
      </c>
      <c r="H33" s="4">
        <v>1.88</v>
      </c>
      <c r="I33" s="5">
        <v>1.41</v>
      </c>
    </row>
    <row r="34" spans="2:9" x14ac:dyDescent="0.3">
      <c r="B34" s="14">
        <v>30</v>
      </c>
      <c r="C34" s="11">
        <v>11.67</v>
      </c>
      <c r="D34" s="4">
        <v>8.73</v>
      </c>
      <c r="E34" s="4">
        <v>6.31</v>
      </c>
      <c r="F34" s="4">
        <v>4.37</v>
      </c>
      <c r="G34" s="4">
        <v>2.91</v>
      </c>
      <c r="H34" s="4">
        <v>1.94</v>
      </c>
      <c r="I34" s="5">
        <v>1.45</v>
      </c>
    </row>
    <row r="35" spans="2:9" x14ac:dyDescent="0.3">
      <c r="B35" s="14">
        <v>31</v>
      </c>
      <c r="C35" s="11">
        <v>12</v>
      </c>
      <c r="D35" s="4">
        <v>9</v>
      </c>
      <c r="E35" s="4">
        <v>6.5</v>
      </c>
      <c r="F35" s="4">
        <v>4.5</v>
      </c>
      <c r="G35" s="4">
        <v>3</v>
      </c>
      <c r="H35" s="4">
        <v>2</v>
      </c>
      <c r="I35" s="5">
        <v>1.5</v>
      </c>
    </row>
    <row r="36" spans="2:9" x14ac:dyDescent="0.3">
      <c r="B36" s="14">
        <v>32</v>
      </c>
      <c r="C36" s="11">
        <v>12.33</v>
      </c>
      <c r="D36" s="4">
        <v>9.27</v>
      </c>
      <c r="E36" s="4">
        <v>6.69</v>
      </c>
      <c r="F36" s="4">
        <v>4.63</v>
      </c>
      <c r="G36" s="4">
        <v>3.09</v>
      </c>
      <c r="H36" s="4">
        <v>2.06</v>
      </c>
      <c r="I36" s="5">
        <v>1.55</v>
      </c>
    </row>
    <row r="37" spans="2:9" x14ac:dyDescent="0.3">
      <c r="B37" s="14">
        <v>33</v>
      </c>
      <c r="C37" s="11">
        <v>12.67</v>
      </c>
      <c r="D37" s="4">
        <v>9.5299999999999994</v>
      </c>
      <c r="E37" s="4">
        <v>6.88</v>
      </c>
      <c r="F37" s="4">
        <v>4.7699999999999996</v>
      </c>
      <c r="G37" s="4">
        <v>3.18</v>
      </c>
      <c r="H37" s="4">
        <v>2.12</v>
      </c>
      <c r="I37" s="5">
        <v>1.59</v>
      </c>
    </row>
    <row r="38" spans="2:9" x14ac:dyDescent="0.3">
      <c r="B38" s="14">
        <v>34</v>
      </c>
      <c r="C38" s="11">
        <v>13</v>
      </c>
      <c r="D38" s="4">
        <v>9.8000000000000007</v>
      </c>
      <c r="E38" s="4">
        <v>7.07</v>
      </c>
      <c r="F38" s="4">
        <v>4.9000000000000004</v>
      </c>
      <c r="G38" s="4">
        <v>3.27</v>
      </c>
      <c r="H38" s="4">
        <v>2.1800000000000002</v>
      </c>
      <c r="I38" s="5">
        <v>1.64</v>
      </c>
    </row>
    <row r="39" spans="2:9" x14ac:dyDescent="0.3">
      <c r="B39" s="14">
        <v>35</v>
      </c>
      <c r="C39" s="11">
        <v>13.33</v>
      </c>
      <c r="D39" s="4">
        <v>10.07</v>
      </c>
      <c r="E39" s="4">
        <v>7.26</v>
      </c>
      <c r="F39" s="4">
        <v>5.03</v>
      </c>
      <c r="G39" s="4">
        <v>3.36</v>
      </c>
      <c r="H39" s="4">
        <v>2.2400000000000002</v>
      </c>
      <c r="I39" s="5">
        <v>1.69</v>
      </c>
    </row>
    <row r="40" spans="2:9" x14ac:dyDescent="0.3">
      <c r="B40" s="14">
        <v>36</v>
      </c>
      <c r="C40" s="11">
        <v>13.67</v>
      </c>
      <c r="D40" s="4">
        <v>10.33</v>
      </c>
      <c r="E40" s="4">
        <v>7.45</v>
      </c>
      <c r="F40" s="4">
        <v>5.17</v>
      </c>
      <c r="G40" s="4">
        <v>3.45</v>
      </c>
      <c r="H40" s="4">
        <v>2.2999999999999998</v>
      </c>
      <c r="I40" s="5">
        <v>1.73</v>
      </c>
    </row>
    <row r="41" spans="2:9" x14ac:dyDescent="0.3">
      <c r="B41" s="14">
        <v>37</v>
      </c>
      <c r="C41" s="11">
        <v>14</v>
      </c>
      <c r="D41" s="4">
        <v>10.6</v>
      </c>
      <c r="E41" s="4">
        <v>7.64</v>
      </c>
      <c r="F41" s="4">
        <v>5.3</v>
      </c>
      <c r="G41" s="4">
        <v>3.54</v>
      </c>
      <c r="H41" s="4">
        <v>2.36</v>
      </c>
      <c r="I41" s="5">
        <v>1.78</v>
      </c>
    </row>
    <row r="42" spans="2:9" x14ac:dyDescent="0.3">
      <c r="B42" s="14">
        <v>38</v>
      </c>
      <c r="C42" s="11">
        <v>14.33</v>
      </c>
      <c r="D42" s="4">
        <v>10.87</v>
      </c>
      <c r="E42" s="4">
        <v>7.83</v>
      </c>
      <c r="F42" s="4">
        <v>5.43</v>
      </c>
      <c r="G42" s="4">
        <v>3.63</v>
      </c>
      <c r="H42" s="4">
        <v>2.42</v>
      </c>
      <c r="I42" s="5">
        <v>1.83</v>
      </c>
    </row>
    <row r="43" spans="2:9" x14ac:dyDescent="0.3">
      <c r="B43" s="14">
        <v>39</v>
      </c>
      <c r="C43" s="11">
        <v>14.67</v>
      </c>
      <c r="D43" s="4">
        <v>11.13</v>
      </c>
      <c r="E43" s="4">
        <v>8.02</v>
      </c>
      <c r="F43" s="4">
        <v>5.57</v>
      </c>
      <c r="G43" s="4">
        <v>3.72</v>
      </c>
      <c r="H43" s="4">
        <v>2.48</v>
      </c>
      <c r="I43" s="5">
        <v>1.87</v>
      </c>
    </row>
    <row r="44" spans="2:9" x14ac:dyDescent="0.3">
      <c r="B44" s="14">
        <v>40</v>
      </c>
      <c r="C44" s="11">
        <v>15</v>
      </c>
      <c r="D44" s="4">
        <v>11.4</v>
      </c>
      <c r="E44" s="4">
        <v>8.2100000000000009</v>
      </c>
      <c r="F44" s="4">
        <v>5.7</v>
      </c>
      <c r="G44" s="4">
        <v>3.81</v>
      </c>
      <c r="H44" s="4">
        <v>2.54</v>
      </c>
      <c r="I44" s="5">
        <v>1.92</v>
      </c>
    </row>
    <row r="45" spans="2:9" x14ac:dyDescent="0.3">
      <c r="B45" s="14">
        <v>41</v>
      </c>
      <c r="C45" s="11">
        <v>15.33</v>
      </c>
      <c r="D45" s="4">
        <v>11.67</v>
      </c>
      <c r="E45" s="4">
        <v>8.4</v>
      </c>
      <c r="F45" s="4">
        <v>5.83</v>
      </c>
      <c r="G45" s="4">
        <v>3.9</v>
      </c>
      <c r="H45" s="4">
        <v>2.6</v>
      </c>
      <c r="I45" s="5">
        <v>1.97</v>
      </c>
    </row>
    <row r="46" spans="2:9" x14ac:dyDescent="0.3">
      <c r="B46" s="14">
        <v>42</v>
      </c>
      <c r="C46" s="11">
        <v>15.67</v>
      </c>
      <c r="D46" s="4">
        <v>11.93</v>
      </c>
      <c r="E46" s="4">
        <v>8.59</v>
      </c>
      <c r="F46" s="4">
        <v>5.97</v>
      </c>
      <c r="G46" s="4">
        <v>3.99</v>
      </c>
      <c r="H46" s="4">
        <v>2.66</v>
      </c>
      <c r="I46" s="5">
        <v>2.0099999999999998</v>
      </c>
    </row>
    <row r="47" spans="2:9" x14ac:dyDescent="0.3">
      <c r="B47" s="15">
        <v>43</v>
      </c>
      <c r="C47" s="12">
        <v>16</v>
      </c>
      <c r="D47" s="6">
        <v>12.2</v>
      </c>
      <c r="E47" s="6">
        <v>8.7799999999999994</v>
      </c>
      <c r="F47" s="6">
        <v>6.1</v>
      </c>
      <c r="G47" s="6">
        <v>4.08</v>
      </c>
      <c r="H47" s="6">
        <v>2.72</v>
      </c>
      <c r="I47" s="7">
        <v>2.06</v>
      </c>
    </row>
  </sheetData>
  <mergeCells count="3">
    <mergeCell ref="C3:I3"/>
    <mergeCell ref="O4:R4"/>
    <mergeCell ref="S4:V4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E1DC-6711-49FC-88A3-8FEF484CD842}">
  <dimension ref="B3:P33"/>
  <sheetViews>
    <sheetView workbookViewId="0">
      <selection activeCell="F13" sqref="F13"/>
    </sheetView>
  </sheetViews>
  <sheetFormatPr defaultRowHeight="16.5" x14ac:dyDescent="0.3"/>
  <cols>
    <col min="2" max="2" width="13" bestFit="1" customWidth="1"/>
    <col min="4" max="4" width="11.625" bestFit="1" customWidth="1"/>
  </cols>
  <sheetData>
    <row r="3" spans="2:14" x14ac:dyDescent="0.3">
      <c r="B3" s="33" t="s">
        <v>335</v>
      </c>
      <c r="D3" s="33" t="s">
        <v>337</v>
      </c>
      <c r="F3" s="33" t="s">
        <v>338</v>
      </c>
      <c r="H3" s="33" t="s">
        <v>339</v>
      </c>
      <c r="J3" s="33" t="s">
        <v>340</v>
      </c>
      <c r="L3" s="33" t="s">
        <v>341</v>
      </c>
      <c r="N3" s="33" t="s">
        <v>342</v>
      </c>
    </row>
    <row r="4" spans="2:14" x14ac:dyDescent="0.3">
      <c r="B4" s="110" t="s">
        <v>334</v>
      </c>
      <c r="D4" s="114">
        <v>3</v>
      </c>
      <c r="F4" s="112" t="s">
        <v>14</v>
      </c>
      <c r="H4" s="112" t="s">
        <v>16</v>
      </c>
      <c r="J4" s="112" t="s">
        <v>19</v>
      </c>
      <c r="L4" s="112" t="s">
        <v>20</v>
      </c>
      <c r="N4" s="112" t="s">
        <v>22</v>
      </c>
    </row>
    <row r="5" spans="2:14" x14ac:dyDescent="0.3">
      <c r="B5" s="111" t="s">
        <v>52</v>
      </c>
      <c r="D5" s="114">
        <v>4</v>
      </c>
      <c r="H5" s="112" t="s">
        <v>15</v>
      </c>
      <c r="L5" s="112" t="s">
        <v>21</v>
      </c>
    </row>
    <row r="6" spans="2:14" x14ac:dyDescent="0.3">
      <c r="B6" s="111" t="s">
        <v>53</v>
      </c>
      <c r="D6" s="114">
        <v>5</v>
      </c>
      <c r="H6" s="112" t="s">
        <v>17</v>
      </c>
    </row>
    <row r="7" spans="2:14" x14ac:dyDescent="0.3">
      <c r="B7" s="111" t="s">
        <v>54</v>
      </c>
      <c r="D7" s="114">
        <v>6</v>
      </c>
      <c r="H7" s="112" t="s">
        <v>18</v>
      </c>
    </row>
    <row r="8" spans="2:14" x14ac:dyDescent="0.3">
      <c r="B8" s="111" t="s">
        <v>55</v>
      </c>
      <c r="D8" s="114">
        <v>7</v>
      </c>
    </row>
    <row r="9" spans="2:14" x14ac:dyDescent="0.3">
      <c r="B9" s="111" t="s">
        <v>56</v>
      </c>
    </row>
    <row r="10" spans="2:14" x14ac:dyDescent="0.3">
      <c r="B10" s="111" t="s">
        <v>57</v>
      </c>
    </row>
    <row r="11" spans="2:14" x14ac:dyDescent="0.3">
      <c r="B11" s="111" t="s">
        <v>58</v>
      </c>
    </row>
    <row r="12" spans="2:14" x14ac:dyDescent="0.3">
      <c r="B12" s="111" t="s">
        <v>59</v>
      </c>
      <c r="D12" s="33" t="s">
        <v>343</v>
      </c>
      <c r="F12" s="33" t="s">
        <v>344</v>
      </c>
    </row>
    <row r="13" spans="2:14" x14ac:dyDescent="0.3">
      <c r="B13" s="109"/>
      <c r="D13" s="114">
        <v>1</v>
      </c>
      <c r="F13" s="113" t="s">
        <v>50</v>
      </c>
    </row>
    <row r="14" spans="2:14" x14ac:dyDescent="0.3">
      <c r="D14" s="114">
        <v>2</v>
      </c>
      <c r="F14" s="113">
        <v>1</v>
      </c>
    </row>
    <row r="15" spans="2:14" x14ac:dyDescent="0.3">
      <c r="D15" s="114">
        <v>3</v>
      </c>
      <c r="F15" s="113">
        <v>2</v>
      </c>
    </row>
    <row r="16" spans="2:14" x14ac:dyDescent="0.3">
      <c r="D16" s="114">
        <v>4</v>
      </c>
    </row>
    <row r="17" spans="4:16" x14ac:dyDescent="0.3">
      <c r="D17" s="114">
        <v>5</v>
      </c>
    </row>
    <row r="18" spans="4:16" x14ac:dyDescent="0.3">
      <c r="D18" s="114">
        <v>6</v>
      </c>
    </row>
    <row r="19" spans="4:16" x14ac:dyDescent="0.3">
      <c r="D19" s="114">
        <v>7</v>
      </c>
    </row>
    <row r="21" spans="4:16" x14ac:dyDescent="0.3">
      <c r="O21" s="33" t="s">
        <v>336</v>
      </c>
    </row>
    <row r="22" spans="4:16" x14ac:dyDescent="0.3">
      <c r="O22" s="114">
        <v>1</v>
      </c>
      <c r="P22" s="112" t="s">
        <v>14</v>
      </c>
    </row>
    <row r="23" spans="4:16" x14ac:dyDescent="0.3">
      <c r="O23" s="114">
        <v>2</v>
      </c>
      <c r="P23" s="112" t="s">
        <v>16</v>
      </c>
    </row>
    <row r="24" spans="4:16" x14ac:dyDescent="0.3">
      <c r="O24" s="114">
        <v>3</v>
      </c>
      <c r="P24" s="112" t="s">
        <v>15</v>
      </c>
    </row>
    <row r="25" spans="4:16" x14ac:dyDescent="0.3">
      <c r="O25" s="114">
        <v>4</v>
      </c>
      <c r="P25" s="112" t="s">
        <v>17</v>
      </c>
    </row>
    <row r="26" spans="4:16" x14ac:dyDescent="0.3">
      <c r="O26" s="114">
        <v>5</v>
      </c>
      <c r="P26" s="112" t="s">
        <v>18</v>
      </c>
    </row>
    <row r="27" spans="4:16" x14ac:dyDescent="0.3">
      <c r="O27" s="114">
        <v>6</v>
      </c>
      <c r="P27" s="112" t="s">
        <v>19</v>
      </c>
    </row>
    <row r="28" spans="4:16" x14ac:dyDescent="0.3">
      <c r="O28" s="114">
        <v>7</v>
      </c>
      <c r="P28" s="112" t="s">
        <v>20</v>
      </c>
    </row>
    <row r="29" spans="4:16" x14ac:dyDescent="0.3">
      <c r="P29" s="112" t="s">
        <v>21</v>
      </c>
    </row>
    <row r="30" spans="4:16" x14ac:dyDescent="0.3">
      <c r="P30" s="112" t="s">
        <v>22</v>
      </c>
    </row>
    <row r="31" spans="4:16" x14ac:dyDescent="0.3">
      <c r="P31" s="113" t="s">
        <v>50</v>
      </c>
    </row>
    <row r="32" spans="4:16" x14ac:dyDescent="0.3">
      <c r="P32" s="113">
        <v>1</v>
      </c>
    </row>
    <row r="33" spans="16:16" x14ac:dyDescent="0.3">
      <c r="P33" s="113">
        <v>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데미지 계산기</vt:lpstr>
      <vt:lpstr>유닛 능력치 테이블</vt:lpstr>
      <vt:lpstr>영웅 능력치 테이블</vt:lpstr>
      <vt:lpstr>기타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</cp:revision>
  <dcterms:modified xsi:type="dcterms:W3CDTF">2024-04-11T10:48:56Z</dcterms:modified>
  <cp:version>9.103.97.45139</cp:version>
</cp:coreProperties>
</file>