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메인_상품별_마진_분석" sheetId="1" state="visible" r:id="rId1"/>
    <sheet name="설정_각종_수수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6" customWidth="1" min="3" max="3"/>
    <col width="9" customWidth="1" min="4" max="4"/>
    <col width="6" customWidth="1" min="5" max="5"/>
    <col width="9" customWidth="1" min="6" max="6"/>
    <col width="6" customWidth="1" min="7" max="7"/>
    <col width="20" customWidth="1" min="8" max="8"/>
    <col width="6" customWidth="1" min="9" max="9"/>
    <col width="6" customWidth="1" min="10" max="10"/>
    <col width="20" customWidth="1" min="11" max="11"/>
    <col width="7" customWidth="1" min="12" max="12"/>
    <col width="16" customWidth="1" min="13" max="13"/>
    <col width="10" customWidth="1" min="14" max="14"/>
    <col width="20" customWidth="1" min="15" max="15"/>
    <col width="12" customWidth="1" min="16" max="16"/>
    <col width="20" customWidth="1" min="17" max="17"/>
    <col width="20" customWidth="1" min="18" max="18"/>
  </cols>
  <sheetData>
    <row r="1">
      <c r="A1" s="1" t="inlineStr">
        <is>
          <t>상품명</t>
        </is>
      </c>
      <c r="B1" s="1" t="inlineStr">
        <is>
          <t>판매 방식</t>
        </is>
      </c>
      <c r="C1" s="1" t="inlineStr">
        <is>
          <t>매입가</t>
        </is>
      </c>
      <c r="D1" s="1" t="inlineStr">
        <is>
          <t>매입가 부가세</t>
        </is>
      </c>
      <c r="E1" s="1" t="inlineStr">
        <is>
          <t>판매가</t>
        </is>
      </c>
      <c r="F1" s="1" t="inlineStr">
        <is>
          <t>판매가 부가세</t>
        </is>
      </c>
      <c r="G1" s="1" t="inlineStr">
        <is>
          <t>플랫폼</t>
        </is>
      </c>
      <c r="H1" s="1" t="inlineStr">
        <is>
          <t>플랫폼 수수료 (%)</t>
        </is>
      </c>
      <c r="I1" s="1" t="inlineStr">
        <is>
          <t>배송비</t>
        </is>
      </c>
      <c r="J1" s="1" t="inlineStr">
        <is>
          <t>포장비</t>
        </is>
      </c>
      <c r="K1" s="1" t="inlineStr">
        <is>
          <t>풀필먼트 수수료</t>
        </is>
      </c>
      <c r="L1" s="1" t="inlineStr">
        <is>
          <t>기타 비용</t>
        </is>
      </c>
      <c r="M1" s="1" t="inlineStr">
        <is>
          <t>플랫폼 수수료(금액)</t>
        </is>
      </c>
      <c r="N1" s="1" t="inlineStr">
        <is>
          <t>정산 예정 금액</t>
        </is>
      </c>
      <c r="O1" s="1" t="inlineStr">
        <is>
          <t>총 비용</t>
        </is>
      </c>
      <c r="P1" s="1" t="inlineStr">
        <is>
          <t>최종 수익 (마진)</t>
        </is>
      </c>
      <c r="Q1" s="1" t="inlineStr">
        <is>
          <t>마진율 (%)</t>
        </is>
      </c>
      <c r="R1" s="1" t="inlineStr">
        <is>
          <t>납부 예상 부가세</t>
        </is>
      </c>
    </row>
    <row r="2">
      <c r="H2">
        <f>VLOOKUP(G2,설정_각종_수수료!A:B,2,FALSE)</f>
        <v/>
      </c>
      <c r="K2">
        <f>IF(G2="","",VLOOKUP(G2,설정_각종_수수료!A:C,3,FALSE))</f>
        <v/>
      </c>
      <c r="M2">
        <f>E2*(H2/100)</f>
        <v/>
      </c>
      <c r="N2">
        <f>E2-M2</f>
        <v/>
      </c>
      <c r="O2">
        <f>IF(B2="직접 배송",C2+I2+J2+L2,C2+K2+L2)</f>
        <v/>
      </c>
      <c r="P2">
        <f>N2-O2</f>
        <v/>
      </c>
      <c r="Q2" s="2">
        <f>IFERROR(P2/E2,0)</f>
        <v/>
      </c>
      <c r="R2">
        <f>(IF(F2="포함",E2/11,E2*0.1))-(IF(D2="포함",C2/11,C2*0.1))</f>
        <v/>
      </c>
    </row>
    <row r="3">
      <c r="H3">
        <f>VLOOKUP(G3,설정_각종_수수료!A:B,3,FALSE)</f>
        <v/>
      </c>
      <c r="K3">
        <f>IF(G3="","",VLOOKUP(G3,설정_각종_수수료!A:C,3,FALSE))</f>
        <v/>
      </c>
      <c r="M3">
        <f>E3*(H3/100)</f>
        <v/>
      </c>
      <c r="N3">
        <f>E3-M3</f>
        <v/>
      </c>
      <c r="O3">
        <f>IF(B3="직접 배송",C3+I3+J3+L3,C3+K3+L3)</f>
        <v/>
      </c>
      <c r="P3">
        <f>N3-O3</f>
        <v/>
      </c>
      <c r="Q3" s="2">
        <f>IFERROR(P3/E3,0)</f>
        <v/>
      </c>
      <c r="R3">
        <f>(IF(F3="포함",E3/11,E3*0.1))-(IF(D3="포함",C3/11,C3*0.1))</f>
        <v/>
      </c>
    </row>
    <row r="4">
      <c r="H4">
        <f>VLOOKUP(G4,설정_각종_수수료!A:B,4,FALSE)</f>
        <v/>
      </c>
      <c r="K4">
        <f>IF(G4="","",VLOOKUP(G4,설정_각종_수수료!A:C,3,FALSE))</f>
        <v/>
      </c>
      <c r="M4">
        <f>E4*(H4/100)</f>
        <v/>
      </c>
      <c r="N4">
        <f>E4-M4</f>
        <v/>
      </c>
      <c r="O4">
        <f>IF(B4="직접 배송",C4+I4+J4+L4,C4+K4+L4)</f>
        <v/>
      </c>
      <c r="P4">
        <f>N4-O4</f>
        <v/>
      </c>
      <c r="Q4" s="2">
        <f>IFERROR(P4/E4,0)</f>
        <v/>
      </c>
      <c r="R4">
        <f>(IF(F4="포함",E4/11,E4*0.1))-(IF(D4="포함",C4/11,C4*0.1))</f>
        <v/>
      </c>
    </row>
    <row r="5">
      <c r="H5">
        <f>VLOOKUP(G5,설정_각종_수수료!A:B,5,FALSE)</f>
        <v/>
      </c>
      <c r="K5">
        <f>IF(G5="","",VLOOKUP(G5,설정_각종_수수료!A:C,3,FALSE))</f>
        <v/>
      </c>
      <c r="M5">
        <f>E5*(H5/100)</f>
        <v/>
      </c>
      <c r="N5">
        <f>E5-M5</f>
        <v/>
      </c>
      <c r="O5">
        <f>IF(B5="직접 배송",C5+I5+J5+L5,C5+K5+L5)</f>
        <v/>
      </c>
      <c r="P5">
        <f>N5-O5</f>
        <v/>
      </c>
      <c r="Q5" s="2">
        <f>IFERROR(P5/E5,0)</f>
        <v/>
      </c>
      <c r="R5">
        <f>(IF(F5="포함",E5/11,E5*0.1))-(IF(D5="포함",C5/11,C5*0.1))</f>
        <v/>
      </c>
    </row>
    <row r="6">
      <c r="H6">
        <f>VLOOKUP(G6,설정_각종_수수료!A:B,6,FALSE)</f>
        <v/>
      </c>
      <c r="K6">
        <f>IF(G6="","",VLOOKUP(G6,설정_각종_수수료!A:C,3,FALSE))</f>
        <v/>
      </c>
      <c r="M6">
        <f>E6*(H6/100)</f>
        <v/>
      </c>
      <c r="N6">
        <f>E6-M6</f>
        <v/>
      </c>
      <c r="O6">
        <f>IF(B6="직접 배송",C6+I6+J6+L6,C6+K6+L6)</f>
        <v/>
      </c>
      <c r="P6">
        <f>N6-O6</f>
        <v/>
      </c>
      <c r="Q6" s="2">
        <f>IFERROR(P6/E6,0)</f>
        <v/>
      </c>
      <c r="R6">
        <f>(IF(F6="포함",E6/11,E6*0.1))-(IF(D6="포함",C6/11,C6*0.1))</f>
        <v/>
      </c>
    </row>
    <row r="7">
      <c r="H7">
        <f>VLOOKUP(G7,설정_각종_수수료!A:B,7,FALSE)</f>
        <v/>
      </c>
      <c r="K7">
        <f>IF(G7="","",VLOOKUP(G7,설정_각종_수수료!A:C,3,FALSE))</f>
        <v/>
      </c>
      <c r="M7">
        <f>E7*(H7/100)</f>
        <v/>
      </c>
      <c r="N7">
        <f>E7-M7</f>
        <v/>
      </c>
      <c r="O7">
        <f>IF(B7="직접 배송",C7+I7+J7+L7,C7+K7+L7)</f>
        <v/>
      </c>
      <c r="P7">
        <f>N7-O7</f>
        <v/>
      </c>
      <c r="Q7" s="2">
        <f>IFERROR(P7/E7,0)</f>
        <v/>
      </c>
      <c r="R7">
        <f>(IF(F7="포함",E7/11,E7*0.1))-(IF(D7="포함",C7/11,C7*0.1))</f>
        <v/>
      </c>
    </row>
    <row r="8">
      <c r="H8">
        <f>VLOOKUP(G8,설정_각종_수수료!A:B,8,FALSE)</f>
        <v/>
      </c>
      <c r="K8">
        <f>IF(G8="","",VLOOKUP(G8,설정_각종_수수료!A:C,3,FALSE))</f>
        <v/>
      </c>
      <c r="M8">
        <f>E8*(H8/100)</f>
        <v/>
      </c>
      <c r="N8">
        <f>E8-M8</f>
        <v/>
      </c>
      <c r="O8">
        <f>IF(B8="직접 배송",C8+I8+J8+L8,C8+K8+L8)</f>
        <v/>
      </c>
      <c r="P8">
        <f>N8-O8</f>
        <v/>
      </c>
      <c r="Q8" s="2">
        <f>IFERROR(P8/E8,0)</f>
        <v/>
      </c>
      <c r="R8">
        <f>(IF(F8="포함",E8/11,E8*0.1))-(IF(D8="포함",C8/11,C8*0.1))</f>
        <v/>
      </c>
    </row>
    <row r="9">
      <c r="H9">
        <f>VLOOKUP(G9,설정_각종_수수료!A:B,9,FALSE)</f>
        <v/>
      </c>
      <c r="K9">
        <f>IF(G9="","",VLOOKUP(G9,설정_각종_수수료!A:C,3,FALSE))</f>
        <v/>
      </c>
      <c r="M9">
        <f>E9*(H9/100)</f>
        <v/>
      </c>
      <c r="N9">
        <f>E9-M9</f>
        <v/>
      </c>
      <c r="O9">
        <f>IF(B9="직접 배송",C9+I9+J9+L9,C9+K9+L9)</f>
        <v/>
      </c>
      <c r="P9">
        <f>N9-O9</f>
        <v/>
      </c>
      <c r="Q9" s="2">
        <f>IFERROR(P9/E9,0)</f>
        <v/>
      </c>
      <c r="R9">
        <f>(IF(F9="포함",E9/11,E9*0.1))-(IF(D9="포함",C9/11,C9*0.1))</f>
        <v/>
      </c>
    </row>
    <row r="10">
      <c r="H10">
        <f>VLOOKUP(G10,설정_각종_수수료!A:B,10,FALSE)</f>
        <v/>
      </c>
      <c r="K10">
        <f>IF(G10="","",VLOOKUP(G10,설정_각종_수수료!A:C,3,FALSE))</f>
        <v/>
      </c>
      <c r="M10">
        <f>E10*(H10/100)</f>
        <v/>
      </c>
      <c r="N10">
        <f>E10-M10</f>
        <v/>
      </c>
      <c r="O10">
        <f>IF(B10="직접 배송",C10+I10+J10+L10,C10+K10+L10)</f>
        <v/>
      </c>
      <c r="P10">
        <f>N10-O10</f>
        <v/>
      </c>
      <c r="Q10" s="2">
        <f>IFERROR(P10/E10,0)</f>
        <v/>
      </c>
      <c r="R10">
        <f>(IF(F10="포함",E10/11,E10*0.1))-(IF(D10="포함",C10/11,C10*0.1))</f>
        <v/>
      </c>
    </row>
    <row r="11">
      <c r="H11">
        <f>VLOOKUP(G11,설정_각종_수수료!A:B,11,FALSE)</f>
        <v/>
      </c>
      <c r="K11">
        <f>IF(G11="","",VLOOKUP(G11,설정_각종_수수료!A:C,3,FALSE))</f>
        <v/>
      </c>
      <c r="M11">
        <f>E11*(H11/100)</f>
        <v/>
      </c>
      <c r="N11">
        <f>E11-M11</f>
        <v/>
      </c>
      <c r="O11">
        <f>IF(B11="직접 배송",C11+I11+J11+L11,C11+K11+L11)</f>
        <v/>
      </c>
      <c r="P11">
        <f>N11-O11</f>
        <v/>
      </c>
      <c r="Q11" s="2">
        <f>IFERROR(P11/E11,0)</f>
        <v/>
      </c>
      <c r="R11">
        <f>(IF(F11="포함",E11/11,E11*0.1))-(IF(D11="포함",C11/11,C11*0.1))</f>
        <v/>
      </c>
    </row>
    <row r="12">
      <c r="H12">
        <f>VLOOKUP(G12,설정_각종_수수료!A:B,12,FALSE)</f>
        <v/>
      </c>
      <c r="K12">
        <f>IF(G12="","",VLOOKUP(G12,설정_각종_수수료!A:C,3,FALSE))</f>
        <v/>
      </c>
      <c r="M12">
        <f>E12*(H12/100)</f>
        <v/>
      </c>
      <c r="N12">
        <f>E12-M12</f>
        <v/>
      </c>
      <c r="O12">
        <f>IF(B12="직접 배송",C12+I12+J12+L12,C12+K12+L12)</f>
        <v/>
      </c>
      <c r="P12">
        <f>N12-O12</f>
        <v/>
      </c>
      <c r="Q12" s="2">
        <f>IFERROR(P12/E12,0)</f>
        <v/>
      </c>
      <c r="R12">
        <f>(IF(F12="포함",E12/11,E12*0.1))-(IF(D12="포함",C12/11,C12*0.1))</f>
        <v/>
      </c>
    </row>
    <row r="13">
      <c r="H13">
        <f>VLOOKUP(G13,설정_각종_수수료!A:B,13,FALSE)</f>
        <v/>
      </c>
      <c r="K13">
        <f>IF(G13="","",VLOOKUP(G13,설정_각종_수수료!A:C,3,FALSE))</f>
        <v/>
      </c>
      <c r="M13">
        <f>E13*(H13/100)</f>
        <v/>
      </c>
      <c r="N13">
        <f>E13-M13</f>
        <v/>
      </c>
      <c r="O13">
        <f>IF(B13="직접 배송",C13+I13+J13+L13,C13+K13+L13)</f>
        <v/>
      </c>
      <c r="P13">
        <f>N13-O13</f>
        <v/>
      </c>
      <c r="Q13" s="2">
        <f>IFERROR(P13/E13,0)</f>
        <v/>
      </c>
      <c r="R13">
        <f>(IF(F13="포함",E13/11,E13*0.1))-(IF(D13="포함",C13/11,C13*0.1))</f>
        <v/>
      </c>
    </row>
    <row r="14">
      <c r="H14">
        <f>VLOOKUP(G14,설정_각종_수수료!A:B,14,FALSE)</f>
        <v/>
      </c>
      <c r="K14">
        <f>IF(G14="","",VLOOKUP(G14,설정_각종_수수료!A:C,3,FALSE))</f>
        <v/>
      </c>
      <c r="M14">
        <f>E14*(H14/100)</f>
        <v/>
      </c>
      <c r="N14">
        <f>E14-M14</f>
        <v/>
      </c>
      <c r="O14">
        <f>IF(B14="직접 배송",C14+I14+J14+L14,C14+K14+L14)</f>
        <v/>
      </c>
      <c r="P14">
        <f>N14-O14</f>
        <v/>
      </c>
      <c r="Q14" s="2">
        <f>IFERROR(P14/E14,0)</f>
        <v/>
      </c>
      <c r="R14">
        <f>(IF(F14="포함",E14/11,E14*0.1))-(IF(D14="포함",C14/11,C14*0.1))</f>
        <v/>
      </c>
    </row>
    <row r="15">
      <c r="H15">
        <f>VLOOKUP(G15,설정_각종_수수료!A:B,15,FALSE)</f>
        <v/>
      </c>
      <c r="K15">
        <f>IF(G15="","",VLOOKUP(G15,설정_각종_수수료!A:C,3,FALSE))</f>
        <v/>
      </c>
      <c r="M15">
        <f>E15*(H15/100)</f>
        <v/>
      </c>
      <c r="N15">
        <f>E15-M15</f>
        <v/>
      </c>
      <c r="O15">
        <f>IF(B15="직접 배송",C15+I15+J15+L15,C15+K15+L15)</f>
        <v/>
      </c>
      <c r="P15">
        <f>N15-O15</f>
        <v/>
      </c>
      <c r="Q15" s="2">
        <f>IFERROR(P15/E15,0)</f>
        <v/>
      </c>
      <c r="R15">
        <f>(IF(F15="포함",E15/11,E15*0.1))-(IF(D15="포함",C15/11,C15*0.1))</f>
        <v/>
      </c>
    </row>
    <row r="16">
      <c r="H16">
        <f>VLOOKUP(G16,설정_각종_수수료!A:B,16,FALSE)</f>
        <v/>
      </c>
      <c r="K16">
        <f>IF(G16="","",VLOOKUP(G16,설정_각종_수수료!A:C,3,FALSE))</f>
        <v/>
      </c>
      <c r="M16">
        <f>E16*(H16/100)</f>
        <v/>
      </c>
      <c r="N16">
        <f>E16-M16</f>
        <v/>
      </c>
      <c r="O16">
        <f>IF(B16="직접 배송",C16+I16+J16+L16,C16+K16+L16)</f>
        <v/>
      </c>
      <c r="P16">
        <f>N16-O16</f>
        <v/>
      </c>
      <c r="Q16" s="2">
        <f>IFERROR(P16/E16,0)</f>
        <v/>
      </c>
      <c r="R16">
        <f>(IF(F16="포함",E16/11,E16*0.1))-(IF(D16="포함",C16/11,C16*0.1))</f>
        <v/>
      </c>
    </row>
    <row r="17">
      <c r="H17">
        <f>VLOOKUP(G17,설정_각종_수수료!A:B,17,FALSE)</f>
        <v/>
      </c>
      <c r="K17">
        <f>IF(G17="","",VLOOKUP(G17,설정_각종_수수료!A:C,3,FALSE))</f>
        <v/>
      </c>
      <c r="M17">
        <f>E17*(H17/100)</f>
        <v/>
      </c>
      <c r="N17">
        <f>E17-M17</f>
        <v/>
      </c>
      <c r="O17">
        <f>IF(B17="직접 배송",C17+I17+J17+L17,C17+K17+L17)</f>
        <v/>
      </c>
      <c r="P17">
        <f>N17-O17</f>
        <v/>
      </c>
      <c r="Q17" s="2">
        <f>IFERROR(P17/E17,0)</f>
        <v/>
      </c>
      <c r="R17">
        <f>(IF(F17="포함",E17/11,E17*0.1))-(IF(D17="포함",C17/11,C17*0.1))</f>
        <v/>
      </c>
    </row>
    <row r="18">
      <c r="H18">
        <f>VLOOKUP(G18,설정_각종_수수료!A:B,18,FALSE)</f>
        <v/>
      </c>
      <c r="K18">
        <f>IF(G18="","",VLOOKUP(G18,설정_각종_수수료!A:C,3,FALSE))</f>
        <v/>
      </c>
      <c r="M18">
        <f>E18*(H18/100)</f>
        <v/>
      </c>
      <c r="N18">
        <f>E18-M18</f>
        <v/>
      </c>
      <c r="O18">
        <f>IF(B18="직접 배송",C18+I18+J18+L18,C18+K18+L18)</f>
        <v/>
      </c>
      <c r="P18">
        <f>N18-O18</f>
        <v/>
      </c>
      <c r="Q18" s="2">
        <f>IFERROR(P18/E18,0)</f>
        <v/>
      </c>
      <c r="R18">
        <f>(IF(F18="포함",E18/11,E18*0.1))-(IF(D18="포함",C18/11,C18*0.1))</f>
        <v/>
      </c>
    </row>
    <row r="19">
      <c r="H19">
        <f>VLOOKUP(G19,설정_각종_수수료!A:B,19,FALSE)</f>
        <v/>
      </c>
      <c r="K19">
        <f>IF(G19="","",VLOOKUP(G19,설정_각종_수수료!A:C,3,FALSE))</f>
        <v/>
      </c>
      <c r="M19">
        <f>E19*(H19/100)</f>
        <v/>
      </c>
      <c r="N19">
        <f>E19-M19</f>
        <v/>
      </c>
      <c r="O19">
        <f>IF(B19="직접 배송",C19+I19+J19+L19,C19+K19+L19)</f>
        <v/>
      </c>
      <c r="P19">
        <f>N19-O19</f>
        <v/>
      </c>
      <c r="Q19" s="2">
        <f>IFERROR(P19/E19,0)</f>
        <v/>
      </c>
      <c r="R19">
        <f>(IF(F19="포함",E19/11,E19*0.1))-(IF(D19="포함",C19/11,C19*0.1))</f>
        <v/>
      </c>
    </row>
    <row r="20">
      <c r="H20">
        <f>VLOOKUP(G20,설정_각종_수수료!A:B,20,FALSE)</f>
        <v/>
      </c>
      <c r="K20">
        <f>IF(G20="","",VLOOKUP(G20,설정_각종_수수료!A:C,3,FALSE))</f>
        <v/>
      </c>
      <c r="M20">
        <f>E20*(H20/100)</f>
        <v/>
      </c>
      <c r="N20">
        <f>E20-M20</f>
        <v/>
      </c>
      <c r="O20">
        <f>IF(B20="직접 배송",C20+I20+J20+L20,C20+K20+L20)</f>
        <v/>
      </c>
      <c r="P20">
        <f>N20-O20</f>
        <v/>
      </c>
      <c r="Q20" s="2">
        <f>IFERROR(P20/E20,0)</f>
        <v/>
      </c>
      <c r="R20">
        <f>(IF(F20="포함",E20/11,E20*0.1))-(IF(D20="포함",C20/11,C20*0.1))</f>
        <v/>
      </c>
    </row>
  </sheetData>
  <dataValidations count="4">
    <dataValidation sqref="B2:B1000" showDropDown="0" showInputMessage="0" showErrorMessage="0" allowBlank="0" type="list">
      <formula1>"직접 배송,풀필먼트"</formula1>
    </dataValidation>
    <dataValidation sqref="D2:D1000" showDropDown="0" showInputMessage="0" showErrorMessage="0" allowBlank="0" type="list">
      <formula1>"포함,미포함"</formula1>
    </dataValidation>
    <dataValidation sqref="F2:F1000" showDropDown="0" showInputMessage="0" showErrorMessage="0" allowBlank="0" type="list">
      <formula1>"포함,미포함"</formula1>
    </dataValidation>
    <dataValidation sqref="G2:G1000" showDropDown="0" showInputMessage="0" showErrorMessage="0" allowBlank="0" type="list">
      <formula1>설정_각종_수수료!$A$2:$A$9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3" customWidth="1" min="3" max="3"/>
  </cols>
  <sheetData>
    <row r="1">
      <c r="A1" s="1" t="inlineStr">
        <is>
          <t>플랫폼명</t>
        </is>
      </c>
      <c r="B1" s="1" t="inlineStr">
        <is>
          <t>수수료율 (%)</t>
        </is>
      </c>
      <c r="C1" s="1" t="inlineStr">
        <is>
          <t>기본 풀필먼트 수수료</t>
        </is>
      </c>
    </row>
    <row r="2">
      <c r="A2" t="inlineStr">
        <is>
          <t>네이버 스마트스토어</t>
        </is>
      </c>
      <c r="B2" t="n">
        <v>5</v>
      </c>
      <c r="C2" t="n">
        <v>2500</v>
      </c>
    </row>
    <row r="3">
      <c r="A3" t="inlineStr">
        <is>
          <t>쿠팡</t>
        </is>
      </c>
      <c r="B3" t="n">
        <v>8</v>
      </c>
      <c r="C3" t="n">
        <v>3000</v>
      </c>
    </row>
    <row r="4">
      <c r="A4" t="inlineStr">
        <is>
          <t>11번가</t>
        </is>
      </c>
      <c r="B4" t="n">
        <v>6</v>
      </c>
      <c r="C4" t="n">
        <v>2000</v>
      </c>
    </row>
    <row r="5">
      <c r="A5" t="inlineStr">
        <is>
          <t>G마켓</t>
        </is>
      </c>
      <c r="B5" t="n">
        <v>7</v>
      </c>
      <c r="C5" t="n">
        <v>2200</v>
      </c>
    </row>
    <row r="6">
      <c r="A6" t="inlineStr">
        <is>
          <t>옥션</t>
        </is>
      </c>
      <c r="B6" t="n">
        <v>7</v>
      </c>
      <c r="C6" t="n">
        <v>2200</v>
      </c>
    </row>
    <row r="7">
      <c r="A7" t="inlineStr">
        <is>
          <t>티몬</t>
        </is>
      </c>
      <c r="B7" t="n">
        <v>15</v>
      </c>
      <c r="C7" t="n">
        <v>2800</v>
      </c>
    </row>
    <row r="8">
      <c r="A8" t="inlineStr">
        <is>
          <t>위메프</t>
        </is>
      </c>
      <c r="B8" t="n">
        <v>15</v>
      </c>
      <c r="C8" t="n">
        <v>2800</v>
      </c>
    </row>
    <row r="9">
      <c r="A9" t="inlineStr">
        <is>
          <t>인터파크</t>
        </is>
      </c>
      <c r="B9" t="n">
        <v>6</v>
      </c>
      <c r="C9" t="n">
        <v>2100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2025-09-08T05:04:26Z</dcterms:created>
  <dcterms:modified xsi:type="dcterms:W3CDTF">2025-09-08T05:04:26Z</dcterms:modified>
</cp:coreProperties>
</file>