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iduDrive\online_course\udacity\DA\projects\12_00_项目_AB测试\"/>
    </mc:Choice>
  </mc:AlternateContent>
  <xr:revisionPtr revIDLastSave="0" documentId="12_ncr:500000_{88B32D7E-7166-4211-B391-F2A66C0C863F}" xr6:coauthVersionLast="31" xr6:coauthVersionMax="31" xr10:uidLastSave="{00000000-0000-0000-0000-000000000000}"/>
  <bookViews>
    <workbookView xWindow="0" yWindow="0" windowWidth="24000" windowHeight="10065" xr2:uid="{00000000-000D-0000-FFFF-FFFF00000000}"/>
  </bookViews>
  <sheets>
    <sheet name="Control" sheetId="1" r:id="rId1"/>
    <sheet name="Experiment" sheetId="2" r:id="rId2"/>
    <sheet name="Baseline_Values" sheetId="3" r:id="rId3"/>
  </sheets>
  <calcPr calcId="162913"/>
</workbook>
</file>

<file path=xl/calcChain.xml><?xml version="1.0" encoding="utf-8"?>
<calcChain xmlns="http://schemas.openxmlformats.org/spreadsheetml/2006/main">
  <c r="I25" i="1" l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21" i="1"/>
  <c r="N20" i="1"/>
  <c r="M22" i="1"/>
  <c r="N23" i="1" s="1"/>
  <c r="O24" i="1" s="1"/>
  <c r="M21" i="1"/>
  <c r="M20" i="1"/>
  <c r="L22" i="1"/>
  <c r="N15" i="1"/>
  <c r="L12" i="1"/>
  <c r="L13" i="1" s="1"/>
  <c r="L11" i="1"/>
  <c r="M12" i="1"/>
  <c r="M13" i="1" s="1"/>
  <c r="M11" i="1"/>
  <c r="B6" i="3"/>
  <c r="B8" i="3" s="1"/>
  <c r="B2" i="3"/>
  <c r="B5" i="3" s="1"/>
  <c r="N11" i="1"/>
  <c r="M5" i="1"/>
  <c r="N5" i="1"/>
  <c r="N6" i="1" s="1"/>
  <c r="N2" i="1"/>
  <c r="N3" i="1"/>
  <c r="N4" i="1"/>
  <c r="M3" i="1"/>
  <c r="L3" i="1"/>
  <c r="M2" i="1"/>
  <c r="M4" i="1" s="1"/>
  <c r="M6" i="1" s="1"/>
  <c r="L2" i="1"/>
  <c r="L4" i="1" s="1"/>
  <c r="L5" i="1" s="1"/>
  <c r="N22" i="1" l="1"/>
  <c r="O26" i="1" s="1"/>
  <c r="L6" i="1"/>
  <c r="N12" i="1"/>
  <c r="N13" i="1" s="1"/>
  <c r="N14" i="1"/>
  <c r="O15" i="1" s="1"/>
  <c r="N7" i="1"/>
  <c r="N8" i="1"/>
  <c r="M7" i="1"/>
  <c r="M8" i="1"/>
  <c r="O25" i="1" l="1"/>
  <c r="N17" i="1"/>
  <c r="O17" i="1"/>
  <c r="O16" i="1"/>
  <c r="N16" i="1"/>
  <c r="L8" i="1"/>
  <c r="L7" i="1"/>
</calcChain>
</file>

<file path=xl/sharedStrings.xml><?xml version="1.0" encoding="utf-8"?>
<sst xmlns="http://schemas.openxmlformats.org/spreadsheetml/2006/main" count="128" uniqueCount="68">
  <si>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</si>
  <si>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</si>
  <si>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</si>
  <si>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</si>
  <si>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</si>
  <si>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</si>
  <si>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</si>
  <si>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</si>
  <si>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</si>
  <si>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</si>
  <si>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</si>
  <si>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</si>
  <si>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</si>
  <si>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</si>
  <si>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</si>
  <si>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</si>
  <si>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</si>
  <si>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</si>
  <si>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</si>
  <si>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</si>
  <si>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</si>
  <si>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</si>
  <si>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</si>
  <si>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</si>
  <si>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</si>
  <si>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</si>
  <si>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</si>
  <si>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</si>
  <si>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</si>
  <si>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</si>
  <si>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</si>
  <si>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</si>
  <si>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</si>
  <si>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</si>
  <si>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</si>
  <si>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</si>
  <si>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</si>
  <si>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</si>
  <si>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</si>
  <si>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</si>
  <si>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</si>
  <si>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</si>
  <si>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r>
      <t>c</t>
    </r>
    <r>
      <rPr>
        <sz val="10"/>
        <color rgb="FF000000"/>
        <rFont val="Arial"/>
        <family val="2"/>
      </rPr>
      <t>licks</t>
    </r>
    <phoneticPr fontId="3" type="noConversion"/>
  </si>
  <si>
    <t>click-through-prob</t>
    <phoneticPr fontId="3" type="noConversion"/>
  </si>
  <si>
    <t>SE</t>
    <phoneticPr fontId="3" type="noConversion"/>
  </si>
  <si>
    <r>
      <t>c</t>
    </r>
    <r>
      <rPr>
        <sz val="10"/>
        <color rgb="FF000000"/>
        <rFont val="Arial"/>
        <family val="2"/>
      </rPr>
      <t>ontrol</t>
    </r>
    <phoneticPr fontId="3" type="noConversion"/>
  </si>
  <si>
    <r>
      <t>e</t>
    </r>
    <r>
      <rPr>
        <sz val="10"/>
        <color rgb="FF000000"/>
        <rFont val="Arial"/>
        <family val="2"/>
      </rPr>
      <t>xperiment</t>
    </r>
    <phoneticPr fontId="3" type="noConversion"/>
  </si>
  <si>
    <t>pv</t>
    <phoneticPr fontId="3" type="noConversion"/>
  </si>
  <si>
    <t>clicks</t>
    <phoneticPr fontId="3" type="noConversion"/>
  </si>
  <si>
    <t>p</t>
    <phoneticPr fontId="3" type="noConversion"/>
  </si>
  <si>
    <t>x0</t>
    <phoneticPr fontId="3" type="noConversion"/>
  </si>
  <si>
    <t>x1</t>
    <phoneticPr fontId="3" type="noConversion"/>
  </si>
  <si>
    <t>sum / sub</t>
    <phoneticPr fontId="3" type="noConversion"/>
  </si>
  <si>
    <r>
      <t>e</t>
    </r>
    <r>
      <rPr>
        <sz val="10"/>
        <color rgb="FF000000"/>
        <rFont val="Arial"/>
        <family val="2"/>
      </rPr>
      <t>nroll</t>
    </r>
    <phoneticPr fontId="3" type="noConversion"/>
  </si>
  <si>
    <r>
      <t>g</t>
    </r>
    <r>
      <rPr>
        <sz val="10"/>
        <color rgb="FF000000"/>
        <rFont val="Arial"/>
        <family val="2"/>
      </rPr>
      <t>ross conversion</t>
    </r>
    <phoneticPr fontId="3" type="noConversion"/>
  </si>
  <si>
    <t>experiment</t>
    <phoneticPr fontId="3" type="noConversion"/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</si>
  <si>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</si>
  <si>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</si>
  <si>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</si>
  <si>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</si>
  <si>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</si>
  <si>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</si>
  <si>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</si>
  <si>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payments</t>
    <phoneticPr fontId="3" type="noConversion"/>
  </si>
  <si>
    <t>net conversion</t>
    <phoneticPr fontId="3" type="noConversion"/>
  </si>
  <si>
    <t># less</t>
    <phoneticPr fontId="3" type="noConversion"/>
  </si>
  <si>
    <t>&gt;Experiment(GC)</t>
    <phoneticPr fontId="3" type="noConversion"/>
  </si>
  <si>
    <t>&gt; Experiment(NC)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</si>
</sst>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76" fontId="0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D1" workbookViewId="0">
      <pane ySplit="1" topLeftCell="A2" activePane="bottomLeft" state="frozen"/>
      <selection pane="bottomLeft" activeCell="I1" sqref="I1"/>
    </sheetView>
  </sheetViews>
  <sheetFormatPr defaultColWidth="14.42578125" defaultRowHeight="15.75" customHeight="1" x14ac:dyDescent="0.2"/>
  <cols>
    <col min="6" max="6" width="17.140625" bestFit="1" customWidth="1"/>
    <col min="11" max="11" width="18.28515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54</v>
      </c>
      <c r="G1" s="5" t="s">
        <v>64</v>
      </c>
      <c r="H1" s="4" t="s">
        <v>66</v>
      </c>
      <c r="I1" s="4" t="s">
        <v>67</v>
      </c>
      <c r="L1" s="5" t="s">
        <v>47</v>
      </c>
      <c r="M1" s="4" t="s">
        <v>48</v>
      </c>
      <c r="N1" s="5" t="s">
        <v>43</v>
      </c>
    </row>
    <row r="2" spans="1:15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0.1950509461426492</v>
      </c>
      <c r="G2">
        <f>E2/C2</f>
        <v>0.10189228529839883</v>
      </c>
      <c r="H2">
        <f>IF(Control!F2&gt;=Experiment!F2, 1, 0)</f>
        <v>1</v>
      </c>
      <c r="I2">
        <f>IF(Control!G2&gt;=Experiment!G2, 1, 0)</f>
        <v>1</v>
      </c>
      <c r="K2" s="5" t="s">
        <v>45</v>
      </c>
      <c r="L2" s="5">
        <f>SUM(B2:B38)</f>
        <v>345543</v>
      </c>
      <c r="M2">
        <f>SUM(C2:C38)</f>
        <v>28378</v>
      </c>
      <c r="N2" s="6">
        <f>M2/L2</f>
        <v>8.2125813574576823E-2</v>
      </c>
    </row>
    <row r="3" spans="1:15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>
        <f t="shared" ref="F3:F24" si="0">D3/C3</f>
        <v>0.18870346598202825</v>
      </c>
      <c r="G3">
        <f t="shared" ref="G3:G24" si="1">E3/C3</f>
        <v>8.9858793324775352E-2</v>
      </c>
      <c r="H3">
        <f>IF(Control!F3&gt;=Experiment!F3, 1, 0)</f>
        <v>1</v>
      </c>
      <c r="I3">
        <f>IF(Control!G3&gt;=Experiment!G3, 1, 0)</f>
        <v>0</v>
      </c>
      <c r="K3" s="5" t="s">
        <v>46</v>
      </c>
      <c r="L3" s="5">
        <f>SUM(Experiment!B2:B38)</f>
        <v>344660</v>
      </c>
      <c r="M3" s="5">
        <f>SUM(Experiment!C2:C38)</f>
        <v>28325</v>
      </c>
      <c r="N3" s="6">
        <f>M3/L3</f>
        <v>8.2182440666163759E-2</v>
      </c>
    </row>
    <row r="4" spans="1:15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0.18371837183718373</v>
      </c>
      <c r="G4">
        <f t="shared" si="1"/>
        <v>0.10451045104510451</v>
      </c>
      <c r="H4">
        <f>IF(Control!F4&gt;=Experiment!F4, 1, 0)</f>
        <v>1</v>
      </c>
      <c r="I4">
        <f>IF(Control!G4&gt;=Experiment!G4, 1, 0)</f>
        <v>1</v>
      </c>
      <c r="K4" s="5" t="s">
        <v>52</v>
      </c>
      <c r="L4" s="5">
        <f>SUM(L2:L3)</f>
        <v>690203</v>
      </c>
      <c r="M4" s="5">
        <f>SUM(M2:M3)</f>
        <v>56703</v>
      </c>
      <c r="N4" s="6">
        <f>N3-N2</f>
        <v>5.6627091586936018E-5</v>
      </c>
    </row>
    <row r="5" spans="1:15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0.18660287081339713</v>
      </c>
      <c r="G5">
        <f t="shared" si="1"/>
        <v>0.1255980861244019</v>
      </c>
      <c r="H5">
        <f>IF(Control!F5&gt;=Experiment!F5, 1, 0)</f>
        <v>1</v>
      </c>
      <c r="I5">
        <f>IF(Control!G5&gt;=Experiment!G5, 1, 0)</f>
        <v>1</v>
      </c>
      <c r="K5" s="5" t="s">
        <v>49</v>
      </c>
      <c r="L5">
        <f>L2/L4</f>
        <v>0.50063966688061334</v>
      </c>
      <c r="M5">
        <f>M2/M4</f>
        <v>0.50046734740666277</v>
      </c>
      <c r="N5" s="6">
        <f>M4/L4</f>
        <v>8.2154090897895257E-2</v>
      </c>
    </row>
    <row r="6" spans="1:15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0.19474313022700118</v>
      </c>
      <c r="G6">
        <f t="shared" si="1"/>
        <v>7.6463560334528072E-2</v>
      </c>
      <c r="H6">
        <f>IF(Control!F6&gt;=Experiment!F6, 1, 0)</f>
        <v>1</v>
      </c>
      <c r="I6">
        <f>IF(Control!G6&gt;=Experiment!G6, 1, 0)</f>
        <v>0</v>
      </c>
      <c r="K6" s="5" t="s">
        <v>44</v>
      </c>
      <c r="L6">
        <f>SQRT(0.5*0.5/L4)</f>
        <v>6.0184074029432473E-4</v>
      </c>
      <c r="M6">
        <f>SQRT(0.5*0.5/M4)</f>
        <v>2.0997470796992519E-3</v>
      </c>
      <c r="N6" s="6">
        <f>SQRT(N5*(1-N5)*(POWER(L2,-1)+POWER(L3,-1)))</f>
        <v>6.6106081563872224E-4</v>
      </c>
    </row>
    <row r="7" spans="1:15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0.16767922235722965</v>
      </c>
      <c r="G7">
        <f t="shared" si="1"/>
        <v>9.9635479951397321E-2</v>
      </c>
      <c r="H7">
        <f>IF(Control!F7&gt;=Experiment!F7, 1, 0)</f>
        <v>1</v>
      </c>
      <c r="I7">
        <f>IF(Control!G7&gt;=Experiment!G7, 1, 0)</f>
        <v>1</v>
      </c>
      <c r="K7" s="5" t="s">
        <v>50</v>
      </c>
      <c r="L7">
        <f>0.5-1.96*L6</f>
        <v>0.49882039214902313</v>
      </c>
      <c r="M7">
        <f>0.5-1.96*M6</f>
        <v>0.49588449572378945</v>
      </c>
      <c r="N7" s="6">
        <f>0-N6*1.96</f>
        <v>-1.2956791986518956E-3</v>
      </c>
    </row>
    <row r="8" spans="1:15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0.19518716577540107</v>
      </c>
      <c r="G8">
        <f t="shared" si="1"/>
        <v>0.10160427807486631</v>
      </c>
      <c r="H8">
        <f>IF(Control!F8&gt;=Experiment!F8, 1, 0)</f>
        <v>1</v>
      </c>
      <c r="I8">
        <f>IF(Control!G8&gt;=Experiment!G8, 1, 0)</f>
        <v>1</v>
      </c>
      <c r="K8" s="5" t="s">
        <v>51</v>
      </c>
      <c r="L8">
        <f>0.5+1.96*L6</f>
        <v>0.50117960785097693</v>
      </c>
      <c r="M8">
        <f>0.5+1.96*M6</f>
        <v>0.50411550427621055</v>
      </c>
      <c r="N8" s="6">
        <f>0+1.96*N6</f>
        <v>1.2956791986518956E-3</v>
      </c>
    </row>
    <row r="9" spans="1:15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0.17405063291139242</v>
      </c>
      <c r="G9">
        <f t="shared" si="1"/>
        <v>0.11075949367088607</v>
      </c>
      <c r="H9">
        <f>IF(Control!F9&gt;=Experiment!F9, 1, 0)</f>
        <v>1</v>
      </c>
      <c r="I9">
        <f>IF(Control!G9&gt;=Experiment!G9, 1, 0)</f>
        <v>1</v>
      </c>
    </row>
    <row r="10" spans="1:15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0.18958031837916064</v>
      </c>
      <c r="G10">
        <f t="shared" si="1"/>
        <v>8.6830680173661356E-2</v>
      </c>
      <c r="H10">
        <f>IF(Control!F10&gt;=Experiment!F10, 1, 0)</f>
        <v>1</v>
      </c>
      <c r="I10">
        <f>IF(Control!G10&gt;=Experiment!G10, 1, 0)</f>
        <v>0</v>
      </c>
      <c r="L10" s="5" t="s">
        <v>42</v>
      </c>
      <c r="M10" s="5" t="s">
        <v>53</v>
      </c>
      <c r="N10" s="5" t="s">
        <v>54</v>
      </c>
    </row>
    <row r="11" spans="1:15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0.19163763066202091</v>
      </c>
      <c r="G11">
        <f t="shared" si="1"/>
        <v>0.11265969802555169</v>
      </c>
      <c r="H11">
        <f>IF(Control!F11&gt;=Experiment!F11, 1, 0)</f>
        <v>1</v>
      </c>
      <c r="I11">
        <f>IF(Control!G11&gt;=Experiment!G11, 1, 0)</f>
        <v>0</v>
      </c>
      <c r="K11" s="5" t="s">
        <v>45</v>
      </c>
      <c r="L11">
        <f>SUM(C2:C24)</f>
        <v>17293</v>
      </c>
      <c r="M11">
        <f>SUM(D2:D24)</f>
        <v>3785</v>
      </c>
      <c r="N11">
        <f>M11/L11</f>
        <v>0.2188746891805933</v>
      </c>
    </row>
    <row r="12" spans="1:15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0.22606689734717417</v>
      </c>
      <c r="G12">
        <f t="shared" si="1"/>
        <v>0.12110726643598616</v>
      </c>
      <c r="H12">
        <f>IF(Control!F12&gt;=Experiment!F12, 1, 0)</f>
        <v>1</v>
      </c>
      <c r="I12">
        <f>IF(Control!G12&gt;=Experiment!G12, 1, 0)</f>
        <v>1</v>
      </c>
      <c r="K12" s="5" t="s">
        <v>55</v>
      </c>
      <c r="L12">
        <f>SUM(Experiment!C2:C24)</f>
        <v>17260</v>
      </c>
      <c r="M12">
        <f>SUM(Experiment!D2:D24)</f>
        <v>3423</v>
      </c>
      <c r="N12">
        <f>M12/L12</f>
        <v>0.19831981460023174</v>
      </c>
    </row>
    <row r="13" spans="1:15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0.19331742243436753</v>
      </c>
      <c r="G13">
        <f t="shared" si="1"/>
        <v>0.10978520286396182</v>
      </c>
      <c r="H13">
        <f>IF(Control!F13&gt;=Experiment!F13, 1, 0)</f>
        <v>1</v>
      </c>
      <c r="I13">
        <f>IF(Control!G13&gt;=Experiment!G13, 1, 0)</f>
        <v>1</v>
      </c>
      <c r="K13" s="5" t="s">
        <v>52</v>
      </c>
      <c r="L13">
        <f>L11+L12</f>
        <v>34553</v>
      </c>
      <c r="M13">
        <f>M11+M12</f>
        <v>7208</v>
      </c>
      <c r="N13">
        <f>N12-N11</f>
        <v>-2.0554874580361565E-2</v>
      </c>
    </row>
    <row r="14" spans="1:15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0.19097744360902255</v>
      </c>
      <c r="G14">
        <f t="shared" si="1"/>
        <v>8.4210526315789472E-2</v>
      </c>
      <c r="H14">
        <f>IF(Control!F14&gt;=Experiment!F14, 1, 0)</f>
        <v>1</v>
      </c>
      <c r="I14">
        <f>IF(Control!G14&gt;=Experiment!G14, 1, 0)</f>
        <v>0</v>
      </c>
      <c r="K14" s="5" t="s">
        <v>49</v>
      </c>
      <c r="N14">
        <f>M13/L13</f>
        <v>0.20860706740369866</v>
      </c>
    </row>
    <row r="15" spans="1:15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0.32689450222882616</v>
      </c>
      <c r="G15">
        <f t="shared" si="1"/>
        <v>0.1812778603268945</v>
      </c>
      <c r="H15">
        <f>IF(Control!F15&gt;=Experiment!F15, 1, 0)</f>
        <v>1</v>
      </c>
      <c r="I15">
        <f>IF(Control!G15&gt;=Experiment!G15, 1, 0)</f>
        <v>1</v>
      </c>
      <c r="K15" s="5" t="s">
        <v>44</v>
      </c>
      <c r="N15">
        <f>0.2065*(SQRT(POWER(L11,-1)+POWER(L12,-1)))/(SQRT(POWER(4000,-1)+POWER(4000,-1)))</f>
        <v>9.9362467393648429E-2</v>
      </c>
      <c r="O15">
        <f>SQRT(N14*(1-N14)*(POWER(L11,-1)+POWER(L12,-1)))</f>
        <v>4.3716753852259364E-3</v>
      </c>
    </row>
    <row r="16" spans="1:15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0.25470332850940663</v>
      </c>
      <c r="G16">
        <f t="shared" si="1"/>
        <v>0.18523878437047755</v>
      </c>
      <c r="H16">
        <f>IF(Control!F16&gt;=Experiment!F16, 1, 0)</f>
        <v>1</v>
      </c>
      <c r="I16">
        <f>IF(Control!G16&gt;=Experiment!G16, 1, 0)</f>
        <v>1</v>
      </c>
      <c r="K16" s="5" t="s">
        <v>50</v>
      </c>
      <c r="N16">
        <f>N13-1.96*N15</f>
        <v>-0.21530531067191247</v>
      </c>
      <c r="O16">
        <f>N13-1.96*O15</f>
        <v>-2.9123358335404401E-2</v>
      </c>
    </row>
    <row r="17" spans="1:15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0.22740112994350281</v>
      </c>
      <c r="G17">
        <f t="shared" si="1"/>
        <v>0.14689265536723164</v>
      </c>
      <c r="H17">
        <f>IF(Control!F17&gt;=Experiment!F17, 1, 0)</f>
        <v>1</v>
      </c>
      <c r="I17">
        <f>IF(Control!G17&gt;=Experiment!G17, 1, 0)</f>
        <v>1</v>
      </c>
      <c r="K17" s="5" t="s">
        <v>51</v>
      </c>
      <c r="N17">
        <f>N13+1.96*N15</f>
        <v>0.17419556151118934</v>
      </c>
      <c r="O17">
        <f>N13+1.96*O15</f>
        <v>-1.198639082531873E-2</v>
      </c>
    </row>
    <row r="18" spans="1:15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0.30698287220026349</v>
      </c>
      <c r="G18">
        <f t="shared" si="1"/>
        <v>0.16337285902503293</v>
      </c>
      <c r="H18">
        <f>IF(Control!F18&gt;=Experiment!F18, 1, 0)</f>
        <v>1</v>
      </c>
      <c r="I18">
        <f>IF(Control!G18&gt;=Experiment!G18, 1, 0)</f>
        <v>1</v>
      </c>
    </row>
    <row r="19" spans="1:15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0.20923913043478262</v>
      </c>
      <c r="G19">
        <f t="shared" si="1"/>
        <v>0.12364130434782608</v>
      </c>
      <c r="H19">
        <f>IF(Control!F19&gt;=Experiment!F19, 1, 0)</f>
        <v>0</v>
      </c>
      <c r="I19">
        <f>IF(Control!G19&gt;=Experiment!G19, 1, 0)</f>
        <v>0</v>
      </c>
      <c r="L19" s="5" t="s">
        <v>48</v>
      </c>
      <c r="M19" s="5" t="s">
        <v>63</v>
      </c>
      <c r="N19" s="5" t="s">
        <v>64</v>
      </c>
    </row>
    <row r="20" spans="1:15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0.26522327469553453</v>
      </c>
      <c r="G20">
        <f t="shared" si="1"/>
        <v>0.11637347767253045</v>
      </c>
      <c r="H20">
        <f>IF(Control!F20&gt;=Experiment!F20, 1, 0)</f>
        <v>0</v>
      </c>
      <c r="I20">
        <f>IF(Control!G20&gt;=Experiment!G20, 1, 0)</f>
        <v>0</v>
      </c>
      <c r="K20" s="5" t="s">
        <v>45</v>
      </c>
      <c r="L20">
        <v>17293</v>
      </c>
      <c r="M20">
        <f>SUM(E2:E24)</f>
        <v>2033</v>
      </c>
      <c r="N20">
        <f>M20/L20</f>
        <v>0.11756201931417337</v>
      </c>
    </row>
    <row r="21" spans="1:15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0.22752043596730245</v>
      </c>
      <c r="G21">
        <f t="shared" si="1"/>
        <v>0.10217983651226158</v>
      </c>
      <c r="H21">
        <f>IF(Control!F21&gt;=Experiment!F21, 1, 0)</f>
        <v>0</v>
      </c>
      <c r="I21">
        <f>IF(Control!G21&gt;=Experiment!G21, 1, 0)</f>
        <v>1</v>
      </c>
      <c r="K21" s="5" t="s">
        <v>55</v>
      </c>
      <c r="L21">
        <v>17260</v>
      </c>
      <c r="M21">
        <f>SUM(Experiment!E2:E24)</f>
        <v>1945</v>
      </c>
      <c r="N21">
        <f>M21/L21</f>
        <v>0.1126882966396292</v>
      </c>
    </row>
    <row r="22" spans="1:15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0.24645892351274787</v>
      </c>
      <c r="G22">
        <f t="shared" si="1"/>
        <v>0.14305949008498584</v>
      </c>
      <c r="H22">
        <f>IF(Control!F22&gt;=Experiment!F22, 1, 0)</f>
        <v>0</v>
      </c>
      <c r="I22">
        <f>IF(Control!G22&gt;=Experiment!G22, 1, 0)</f>
        <v>0</v>
      </c>
      <c r="K22" s="5" t="s">
        <v>52</v>
      </c>
      <c r="L22">
        <f>L20+L21</f>
        <v>34553</v>
      </c>
      <c r="M22">
        <f>M20+M21</f>
        <v>3978</v>
      </c>
      <c r="N22">
        <f>N21-N20</f>
        <v>-4.8737226745441675E-3</v>
      </c>
    </row>
    <row r="23" spans="1:15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0.22907488986784141</v>
      </c>
      <c r="G23">
        <f t="shared" si="1"/>
        <v>0.13656387665198239</v>
      </c>
      <c r="H23">
        <f>IF(Control!F23&gt;=Experiment!F23, 1, 0)</f>
        <v>1</v>
      </c>
      <c r="I23">
        <f>IF(Control!G23&gt;=Experiment!G23, 1, 0)</f>
        <v>0</v>
      </c>
      <c r="K23" s="5" t="s">
        <v>49</v>
      </c>
      <c r="N23">
        <f>M22/L22</f>
        <v>0.11512748531241861</v>
      </c>
    </row>
    <row r="24" spans="1:15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0.29725829725829728</v>
      </c>
      <c r="G24">
        <f t="shared" si="1"/>
        <v>9.6681096681096687E-2</v>
      </c>
      <c r="H24">
        <f>IF(Control!F24&gt;=Experiment!F24, 1, 0)</f>
        <v>1</v>
      </c>
      <c r="I24">
        <f>IF(Control!G24&gt;=Experiment!G24, 1, 0)</f>
        <v>0</v>
      </c>
      <c r="K24" s="5" t="s">
        <v>44</v>
      </c>
      <c r="O24">
        <f>SQRT(N23*(1-N23)*(POWER(L20,-1)+POWER(L21,-1)))</f>
        <v>3.4341335129324238E-3</v>
      </c>
    </row>
    <row r="25" spans="1:15" x14ac:dyDescent="0.2">
      <c r="A25" s="1" t="s">
        <v>28</v>
      </c>
      <c r="B25" s="2">
        <v>9437</v>
      </c>
      <c r="C25" s="2">
        <v>788</v>
      </c>
      <c r="D25" s="1"/>
      <c r="E25" s="3"/>
      <c r="G25" s="3" t="s">
        <v>65</v>
      </c>
      <c r="H25" s="5">
        <f>SUM(H2:H24)</f>
        <v>19</v>
      </c>
      <c r="I25" s="5">
        <f>SUM(I2:I24)</f>
        <v>13</v>
      </c>
      <c r="K25" s="5" t="s">
        <v>50</v>
      </c>
      <c r="O25">
        <f>N22-1.96*O24</f>
        <v>-1.1604624359891718E-2</v>
      </c>
    </row>
    <row r="26" spans="1:15" x14ac:dyDescent="0.2">
      <c r="A26" s="1" t="s">
        <v>29</v>
      </c>
      <c r="B26" s="2">
        <v>9420</v>
      </c>
      <c r="C26" s="2">
        <v>781</v>
      </c>
      <c r="D26" s="1"/>
      <c r="K26" s="5" t="s">
        <v>51</v>
      </c>
      <c r="O26">
        <f>N22+1.96*O24</f>
        <v>1.857179010803383E-3</v>
      </c>
    </row>
    <row r="27" spans="1:15" x14ac:dyDescent="0.2">
      <c r="A27" s="1" t="s">
        <v>30</v>
      </c>
      <c r="B27" s="2">
        <v>9570</v>
      </c>
      <c r="C27" s="2">
        <v>805</v>
      </c>
      <c r="D27" s="1"/>
      <c r="E27" s="3"/>
    </row>
    <row r="28" spans="1:1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15" x14ac:dyDescent="0.2">
      <c r="A29" s="1" t="s">
        <v>32</v>
      </c>
      <c r="B29" s="2">
        <v>9424</v>
      </c>
      <c r="C29" s="2">
        <v>781</v>
      </c>
      <c r="D29" s="1"/>
      <c r="E29" s="3"/>
    </row>
    <row r="30" spans="1:15" x14ac:dyDescent="0.2">
      <c r="A30" s="1" t="s">
        <v>33</v>
      </c>
      <c r="B30" s="2">
        <v>9010</v>
      </c>
      <c r="C30" s="2">
        <v>756</v>
      </c>
      <c r="D30" s="1"/>
      <c r="E30" s="3"/>
    </row>
    <row r="31" spans="1:15" x14ac:dyDescent="0.2">
      <c r="A31" s="1" t="s">
        <v>34</v>
      </c>
      <c r="B31" s="2">
        <v>9656</v>
      </c>
      <c r="C31" s="2">
        <v>825</v>
      </c>
      <c r="D31" s="1"/>
      <c r="E31" s="3"/>
    </row>
    <row r="32" spans="1:15" x14ac:dyDescent="0.2">
      <c r="A32" s="1" t="s">
        <v>35</v>
      </c>
      <c r="B32" s="2">
        <v>10419</v>
      </c>
      <c r="C32" s="2">
        <v>874</v>
      </c>
      <c r="D32" s="1"/>
      <c r="E32" s="3"/>
    </row>
    <row r="33" spans="1:5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x14ac:dyDescent="0.2">
      <c r="A39" s="1"/>
      <c r="B39" s="2"/>
      <c r="C39" s="2"/>
      <c r="D39" s="1"/>
      <c r="E39" s="3"/>
    </row>
    <row r="40" spans="1:5" x14ac:dyDescent="0.2">
      <c r="A40" s="1"/>
      <c r="B40" s="2"/>
      <c r="C40" s="2"/>
      <c r="D40" s="1"/>
      <c r="E4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pane ySplit="1" topLeftCell="A2" activePane="bottomLeft" state="frozen"/>
      <selection pane="bottomLeft" activeCell="G24" sqref="G24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5" t="s">
        <v>54</v>
      </c>
      <c r="G1" s="5" t="s">
        <v>64</v>
      </c>
    </row>
    <row r="2" spans="1:7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F2">
        <f>D2/C2</f>
        <v>0.15306122448979592</v>
      </c>
      <c r="G2">
        <f>E2/C2</f>
        <v>4.9562682215743441E-2</v>
      </c>
    </row>
    <row r="3" spans="1:7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F3">
        <f t="shared" ref="F3:F24" si="0">D3/C3</f>
        <v>0.14777070063694267</v>
      </c>
      <c r="G3">
        <f t="shared" ref="G3:G24" si="1">E3/C3</f>
        <v>0.11592356687898089</v>
      </c>
    </row>
    <row r="4" spans="1:7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F4">
        <f t="shared" si="0"/>
        <v>0.16402714932126697</v>
      </c>
      <c r="G4">
        <f t="shared" si="1"/>
        <v>8.9366515837104074E-2</v>
      </c>
    </row>
    <row r="5" spans="1:7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F5">
        <f t="shared" si="0"/>
        <v>0.16686819830713423</v>
      </c>
      <c r="G5">
        <f t="shared" si="1"/>
        <v>0.11124546553808948</v>
      </c>
    </row>
    <row r="6" spans="1:7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F6">
        <f t="shared" si="0"/>
        <v>0.16826923076923078</v>
      </c>
      <c r="G6">
        <f t="shared" si="1"/>
        <v>0.11298076923076923</v>
      </c>
    </row>
    <row r="7" spans="1:7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F7">
        <f t="shared" si="0"/>
        <v>0.16370558375634517</v>
      </c>
      <c r="G7">
        <f t="shared" si="1"/>
        <v>7.7411167512690351E-2</v>
      </c>
    </row>
    <row r="8" spans="1:7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F8">
        <f t="shared" si="0"/>
        <v>0.16282051282051282</v>
      </c>
      <c r="G8">
        <f t="shared" si="1"/>
        <v>5.6410256410256411E-2</v>
      </c>
    </row>
    <row r="9" spans="1:7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F9">
        <f t="shared" si="0"/>
        <v>0.14417177914110429</v>
      </c>
      <c r="G9">
        <f t="shared" si="1"/>
        <v>9.5092024539877307E-2</v>
      </c>
    </row>
    <row r="10" spans="1:7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F10">
        <f t="shared" si="0"/>
        <v>0.17216642754662842</v>
      </c>
      <c r="G10">
        <f t="shared" si="1"/>
        <v>0.11047345767575323</v>
      </c>
    </row>
    <row r="11" spans="1:7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F11">
        <f t="shared" si="0"/>
        <v>0.17790697674418604</v>
      </c>
      <c r="G11">
        <f t="shared" si="1"/>
        <v>0.11395348837209303</v>
      </c>
    </row>
    <row r="12" spans="1:7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F12">
        <f t="shared" si="0"/>
        <v>0.16550925925925927</v>
      </c>
      <c r="G12">
        <f t="shared" si="1"/>
        <v>8.217592592592593E-2</v>
      </c>
    </row>
    <row r="13" spans="1:7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F13">
        <f t="shared" si="0"/>
        <v>0.15980024968789014</v>
      </c>
      <c r="G13">
        <f t="shared" si="1"/>
        <v>8.7390761548064924E-2</v>
      </c>
    </row>
    <row r="14" spans="1:7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F14">
        <f t="shared" si="0"/>
        <v>0.19003115264797507</v>
      </c>
      <c r="G14">
        <f t="shared" si="1"/>
        <v>0.1059190031152648</v>
      </c>
    </row>
    <row r="15" spans="1:7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F15">
        <f t="shared" si="0"/>
        <v>0.27833572453371591</v>
      </c>
      <c r="G15">
        <f t="shared" si="1"/>
        <v>0.13486370157819225</v>
      </c>
    </row>
    <row r="16" spans="1:7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F16">
        <f t="shared" si="0"/>
        <v>0.18983557548579971</v>
      </c>
      <c r="G16">
        <f t="shared" si="1"/>
        <v>0.1210762331838565</v>
      </c>
    </row>
    <row r="17" spans="1:7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F17">
        <f t="shared" si="0"/>
        <v>0.22077922077922077</v>
      </c>
      <c r="G17">
        <f t="shared" si="1"/>
        <v>0.14574314574314573</v>
      </c>
    </row>
    <row r="18" spans="1:7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F18">
        <f t="shared" si="0"/>
        <v>0.27626459143968873</v>
      </c>
      <c r="G18">
        <f t="shared" si="1"/>
        <v>0.15434500648508431</v>
      </c>
    </row>
    <row r="19" spans="1:7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F19">
        <f t="shared" si="0"/>
        <v>0.22010869565217392</v>
      </c>
      <c r="G19">
        <f t="shared" si="1"/>
        <v>0.16304347826086957</v>
      </c>
    </row>
    <row r="20" spans="1:7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F20">
        <f t="shared" si="0"/>
        <v>0.27647867950481431</v>
      </c>
      <c r="G20">
        <f t="shared" si="1"/>
        <v>0.13204951856946354</v>
      </c>
    </row>
    <row r="21" spans="1:7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F21">
        <f t="shared" si="0"/>
        <v>0.28434065934065933</v>
      </c>
      <c r="G21">
        <f t="shared" si="1"/>
        <v>9.2032967032967039E-2</v>
      </c>
    </row>
    <row r="22" spans="1:7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F22">
        <f t="shared" si="0"/>
        <v>0.25207756232686979</v>
      </c>
      <c r="G22">
        <f t="shared" si="1"/>
        <v>0.17036011080332411</v>
      </c>
    </row>
    <row r="23" spans="1:7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F23">
        <f t="shared" si="0"/>
        <v>0.20431654676258992</v>
      </c>
      <c r="G23">
        <f t="shared" si="1"/>
        <v>0.14388489208633093</v>
      </c>
    </row>
    <row r="24" spans="1:7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F24">
        <f t="shared" si="0"/>
        <v>0.25138121546961328</v>
      </c>
      <c r="G24">
        <f t="shared" si="1"/>
        <v>0.14226519337016574</v>
      </c>
    </row>
    <row r="25" spans="1:7" x14ac:dyDescent="0.2">
      <c r="A25" s="1" t="s">
        <v>28</v>
      </c>
      <c r="B25" s="2">
        <v>9359</v>
      </c>
      <c r="C25" s="2">
        <v>789</v>
      </c>
      <c r="D25" s="3"/>
      <c r="E25" s="3"/>
    </row>
    <row r="26" spans="1:7" x14ac:dyDescent="0.2">
      <c r="A26" s="1" t="s">
        <v>29</v>
      </c>
      <c r="B26" s="2">
        <v>9427</v>
      </c>
      <c r="C26" s="2">
        <v>743</v>
      </c>
      <c r="D26" s="3"/>
      <c r="E26" s="3"/>
    </row>
    <row r="27" spans="1:7" x14ac:dyDescent="0.2">
      <c r="A27" s="1" t="s">
        <v>30</v>
      </c>
      <c r="B27" s="2">
        <v>9633</v>
      </c>
      <c r="C27" s="2">
        <v>808</v>
      </c>
      <c r="D27" s="3"/>
      <c r="E27" s="3"/>
    </row>
    <row r="28" spans="1:7" x14ac:dyDescent="0.2">
      <c r="A28" s="1" t="s">
        <v>31</v>
      </c>
      <c r="B28" s="2">
        <v>9842</v>
      </c>
      <c r="C28" s="2">
        <v>831</v>
      </c>
      <c r="D28" s="3"/>
      <c r="E28" s="3"/>
    </row>
    <row r="29" spans="1:7" x14ac:dyDescent="0.2">
      <c r="A29" s="1" t="s">
        <v>32</v>
      </c>
      <c r="B29" s="2">
        <v>9272</v>
      </c>
      <c r="C29" s="2">
        <v>767</v>
      </c>
      <c r="D29" s="3"/>
      <c r="E29" s="3"/>
    </row>
    <row r="30" spans="1:7" x14ac:dyDescent="0.2">
      <c r="A30" s="1" t="s">
        <v>33</v>
      </c>
      <c r="B30" s="2">
        <v>8969</v>
      </c>
      <c r="C30" s="2">
        <v>760</v>
      </c>
      <c r="D30" s="3"/>
      <c r="E30" s="3"/>
    </row>
    <row r="31" spans="1:7" x14ac:dyDescent="0.2">
      <c r="A31" s="1" t="s">
        <v>34</v>
      </c>
      <c r="B31" s="2">
        <v>9697</v>
      </c>
      <c r="C31" s="2">
        <v>850</v>
      </c>
      <c r="D31" s="3"/>
      <c r="E31" s="3"/>
    </row>
    <row r="32" spans="1:7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x14ac:dyDescent="0.2">
      <c r="A38" s="1" t="s">
        <v>41</v>
      </c>
      <c r="B38" s="2">
        <v>8988</v>
      </c>
      <c r="C38" s="2">
        <v>710</v>
      </c>
      <c r="D38" s="3"/>
      <c r="E3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EE96-9CB4-4E6B-AF7E-851492B5F3B8}">
  <dimension ref="A2:B8"/>
  <sheetViews>
    <sheetView workbookViewId="0">
      <selection activeCell="B6" sqref="B6"/>
    </sheetView>
  </sheetViews>
  <sheetFormatPr defaultRowHeight="12.75" x14ac:dyDescent="0.2"/>
  <cols>
    <col min="1" max="1" width="45.28515625" bestFit="1" customWidth="1"/>
  </cols>
  <sheetData>
    <row r="2" spans="1:2" x14ac:dyDescent="0.2">
      <c r="A2" s="4" t="s">
        <v>56</v>
      </c>
      <c r="B2">
        <f>40000</f>
        <v>40000</v>
      </c>
    </row>
    <row r="3" spans="1:2" x14ac:dyDescent="0.2">
      <c r="A3" s="4" t="s">
        <v>57</v>
      </c>
      <c r="B3" s="4">
        <v>3200</v>
      </c>
    </row>
    <row r="4" spans="1:2" x14ac:dyDescent="0.2">
      <c r="A4" s="4" t="s">
        <v>58</v>
      </c>
      <c r="B4" s="4">
        <v>660</v>
      </c>
    </row>
    <row r="5" spans="1:2" x14ac:dyDescent="0.2">
      <c r="A5" s="4" t="s">
        <v>59</v>
      </c>
      <c r="B5">
        <f t="shared" ref="B5:B6" si="0">B3/B2</f>
        <v>0.08</v>
      </c>
    </row>
    <row r="6" spans="1:2" x14ac:dyDescent="0.2">
      <c r="A6" s="4" t="s">
        <v>60</v>
      </c>
      <c r="B6">
        <f t="shared" si="0"/>
        <v>0.20624999999999999</v>
      </c>
    </row>
    <row r="7" spans="1:2" x14ac:dyDescent="0.2">
      <c r="A7" s="4" t="s">
        <v>61</v>
      </c>
      <c r="B7" s="4">
        <v>0.53</v>
      </c>
    </row>
    <row r="8" spans="1:2" x14ac:dyDescent="0.2">
      <c r="A8" s="4" t="s">
        <v>62</v>
      </c>
      <c r="B8">
        <f>B6*B7</f>
        <v>0.10931249999999999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Baseline_Values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Yijun Wang</cp:lastModifiedBy>
  <dcterms:modified xsi:type="dcterms:W3CDTF">2018-04-10T02:41:59Z</dcterms:modified>
</cp:coreProperties>
</file>