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5845" windowHeight="15525" tabRatio="733" firstSheet="1" activeTab="3"/>
  </bookViews>
  <sheets>
    <sheet name="견적" sheetId="13" state="hidden" r:id="rId1"/>
    <sheet name="1.본구축제안_솔루션비용" sheetId="25" r:id="rId2"/>
    <sheet name="2.본구축제안_용역" sheetId="26" r:id="rId3"/>
    <sheet name="3.AOAI_Q&amp;A Pricing" sheetId="24" r:id="rId4"/>
    <sheet name="4.Azure 비용-문서전처리" sheetId="27" r:id="rId5"/>
    <sheet name="5. HW Spec" sheetId="28" r:id="rId6"/>
    <sheet name="6.라이선스공급가_Posicube" sheetId="29" r:id="rId7"/>
  </sheets>
  <externalReferences>
    <externalReference r:id="rId8"/>
  </externalReferences>
  <definedNames>
    <definedName name="__123Graph_B" localSheetId="1" hidden="1">[1]B!#REF!</definedName>
    <definedName name="__123Graph_B" localSheetId="2" hidden="1">[1]B!#REF!</definedName>
    <definedName name="__123Graph_B" localSheetId="6" hidden="1">[1]B!#REF!</definedName>
    <definedName name="__123Graph_B" localSheetId="0" hidden="1">[1]B!#REF!</definedName>
    <definedName name="__123Graph_B" hidden="1">[1]B!#REF!</definedName>
    <definedName name="__123Graph_D" localSheetId="1" hidden="1">[1]B!#REF!</definedName>
    <definedName name="__123Graph_D" localSheetId="2" hidden="1">[1]B!#REF!</definedName>
    <definedName name="__123Graph_D" localSheetId="6" hidden="1">[1]B!#REF!</definedName>
    <definedName name="__123Graph_D" hidden="1">[1]B!#REF!</definedName>
    <definedName name="__123Graph_F" localSheetId="1" hidden="1">[1]B!#REF!</definedName>
    <definedName name="__123Graph_F" localSheetId="2" hidden="1">[1]B!#REF!</definedName>
    <definedName name="__123Graph_F" localSheetId="6" hidden="1">[1]B!#REF!</definedName>
    <definedName name="__123Graph_F" hidden="1">[1]B!#REF!</definedName>
    <definedName name="__123Graph_X" localSheetId="1" hidden="1">[1]B!#REF!</definedName>
    <definedName name="__123Graph_X" localSheetId="2" hidden="1">[1]B!#REF!</definedName>
    <definedName name="__123Graph_X" localSheetId="6" hidden="1">[1]B!#REF!</definedName>
    <definedName name="__123Graph_X" hidden="1">[1]B!#REF!</definedName>
    <definedName name="_1" localSheetId="1">'1.본구축제안_솔루션비용'!#REF!</definedName>
    <definedName name="_1" localSheetId="2">#REF!</definedName>
    <definedName name="_1" localSheetId="6">'6.라이선스공급가_Posicube'!#REF!</definedName>
    <definedName name="_1">#REF!</definedName>
    <definedName name="_1__GENERAL__" localSheetId="1">'1.본구축제안_솔루션비용'!#REF!</definedName>
    <definedName name="_1__GENERAL__" localSheetId="2">#REF!</definedName>
    <definedName name="_1__GENERAL__" localSheetId="6">'6.라이선스공급가_Posicube'!#REF!</definedName>
    <definedName name="_1__GENERAL__">#REF!</definedName>
    <definedName name="_2__PIPING__" localSheetId="1">'1.본구축제안_솔루션비용'!#REF!</definedName>
    <definedName name="_2__PIPING__" localSheetId="2">#REF!</definedName>
    <definedName name="_2__PIPING__" localSheetId="6">'6.라이선스공급가_Posicube'!#REF!</definedName>
    <definedName name="_2__PIPING__">#REF!</definedName>
    <definedName name="_3__STR_STEEL__" localSheetId="1">'1.본구축제안_솔루션비용'!#REF!</definedName>
    <definedName name="_3__STR_STEEL__" localSheetId="2">#REF!</definedName>
    <definedName name="_3__STR_STEEL__" localSheetId="6">'6.라이선스공급가_Posicube'!#REF!</definedName>
    <definedName name="_3__STR_STEEL__">#REF!</definedName>
    <definedName name="_6__EQUIPMENT__" localSheetId="1">'1.본구축제안_솔루션비용'!#REF!</definedName>
    <definedName name="_6__EQUIPMENT__" localSheetId="2">#REF!</definedName>
    <definedName name="_6__EQUIPMENT__" localSheetId="6">'6.라이선스공급가_Posicube'!#REF!</definedName>
    <definedName name="_6__EQUIPMENT__">#REF!</definedName>
    <definedName name="_7__INSULATION_" localSheetId="1">'1.본구축제안_솔루션비용'!#REF!</definedName>
    <definedName name="_7__INSULATION_" localSheetId="2">#REF!</definedName>
    <definedName name="_7__INSULATION_" localSheetId="6">'6.라이선스공급가_Posicube'!#REF!</definedName>
    <definedName name="_7__INSULATION_">#REF!</definedName>
    <definedName name="_8__PAINTING__" localSheetId="1">'1.본구축제안_솔루션비용'!#REF!</definedName>
    <definedName name="_8__PAINTING__" localSheetId="2">#REF!</definedName>
    <definedName name="_8__PAINTING__" localSheetId="6">'6.라이선스공급가_Posicube'!#REF!</definedName>
    <definedName name="_8__PAINTING__">#REF!</definedName>
    <definedName name="_Fill" localSheetId="1" hidden="1">'1.본구축제안_솔루션비용'!#REF!</definedName>
    <definedName name="_Fill" localSheetId="2" hidden="1">#REF!</definedName>
    <definedName name="_Fill" localSheetId="6" hidden="1">'6.라이선스공급가_Posicube'!#REF!</definedName>
    <definedName name="_Fill" localSheetId="0" hidden="1">#REF!</definedName>
    <definedName name="_Fill" hidden="1">#REF!</definedName>
    <definedName name="_Key1" localSheetId="1" hidden="1">'1.본구축제안_솔루션비용'!#REF!</definedName>
    <definedName name="_Key1" localSheetId="2" hidden="1">#REF!</definedName>
    <definedName name="_Key1" localSheetId="6" hidden="1">'6.라이선스공급가_Posicube'!#REF!</definedName>
    <definedName name="_Key1" localSheetId="0" hidden="1">#REF!</definedName>
    <definedName name="_Key1" hidden="1">#REF!</definedName>
    <definedName name="_Key2" localSheetId="1" hidden="1">'1.본구축제안_솔루션비용'!#REF!</definedName>
    <definedName name="_Key2" localSheetId="2" hidden="1">#REF!</definedName>
    <definedName name="_Key2" localSheetId="6" hidden="1">'6.라이선스공급가_Posicube'!#REF!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'1.본구축제안_솔루션비용'!#REF!</definedName>
    <definedName name="_Sort" localSheetId="2" hidden="1">#REF!</definedName>
    <definedName name="_Sort" localSheetId="6" hidden="1">'6.라이선스공급가_Posicube'!#REF!</definedName>
    <definedName name="_Sort" localSheetId="0" hidden="1">#REF!</definedName>
    <definedName name="_Sort" hidden="1">#REF!</definedName>
    <definedName name="\Q" localSheetId="1">'1.본구축제안_솔루션비용'!#REF!</definedName>
    <definedName name="\Q" localSheetId="2">#REF!</definedName>
    <definedName name="\Q" localSheetId="6">'6.라이선스공급가_Posicube'!#REF!</definedName>
    <definedName name="\Q" localSheetId="0">#REF!</definedName>
    <definedName name="\Q">#REF!</definedName>
    <definedName name="B__OTHERS__" localSheetId="1">'1.본구축제안_솔루션비용'!#REF!</definedName>
    <definedName name="B__OTHERS__" localSheetId="2">#REF!</definedName>
    <definedName name="B__OTHERS__" localSheetId="6">'6.라이선스공급가_Posicube'!#REF!</definedName>
    <definedName name="B__OTHERS__">#REF!</definedName>
    <definedName name="C_">[1]A!#REF!</definedName>
    <definedName name="EL_FILTER" localSheetId="1">'1.본구축제안_솔루션비용'!#REF!</definedName>
    <definedName name="EL_FILTER" localSheetId="2">#REF!</definedName>
    <definedName name="EL_FILTER" localSheetId="6">'6.라이선스공급가_Posicube'!#REF!</definedName>
    <definedName name="EL_FILTER">#REF!</definedName>
    <definedName name="_xlnm.Print_Area" localSheetId="0">견적!$A$1:$K$59</definedName>
    <definedName name="sss" localSheetId="1" hidden="1">'1.본구축제안_솔루션비용'!#REF!</definedName>
    <definedName name="sss" localSheetId="2" hidden="1">#REF!</definedName>
    <definedName name="sss" localSheetId="6" hidden="1">'6.라이선스공급가_Posicube'!#REF!</definedName>
    <definedName name="sss" localSheetId="0" hidden="1">#REF!</definedName>
    <definedName name="sss" hidden="1">#REF!</definedName>
    <definedName name="tower" localSheetId="1">'1.본구축제안_솔루션비용'!#REF!</definedName>
    <definedName name="tower" localSheetId="2">#REF!</definedName>
    <definedName name="tower" localSheetId="6">'6.라이선스공급가_Posicube'!#REF!</definedName>
    <definedName name="tower" localSheetId="0">#REF!</definedName>
    <definedName name="tower">#REF!</definedName>
    <definedName name="기준">#REF!</definedName>
    <definedName name="표지" localSheetId="1">'1.본구축제안_솔루션비용'!#REF!</definedName>
    <definedName name="표지" localSheetId="2">#REF!</definedName>
    <definedName name="표지" localSheetId="6">'6.라이선스공급가_Posicube'!#REF!</definedName>
    <definedName name="표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9"/>
  <c r="I13" s="1"/>
  <c r="I17" s="1"/>
  <c r="I9"/>
  <c r="I10"/>
  <c r="I11"/>
  <c r="I12"/>
  <c r="I14"/>
  <c r="I15"/>
  <c r="I16"/>
  <c r="B7" i="27"/>
  <c r="B5"/>
  <c r="B3"/>
  <c r="I12" i="25" l="1"/>
  <c r="I15"/>
  <c r="I14"/>
  <c r="I5"/>
  <c r="I6"/>
  <c r="I7"/>
  <c r="I8"/>
  <c r="I9"/>
  <c r="I10"/>
  <c r="I11"/>
  <c r="I4"/>
  <c r="G11" i="26"/>
  <c r="I10"/>
  <c r="I9"/>
  <c r="I8"/>
  <c r="I7"/>
  <c r="I6"/>
  <c r="I5"/>
  <c r="I4"/>
  <c r="I11" l="1"/>
  <c r="I12" s="1"/>
  <c r="I16" i="25"/>
  <c r="I13"/>
  <c r="I17" l="1"/>
  <c r="J6" i="24"/>
  <c r="L6" s="1"/>
  <c r="J7"/>
  <c r="L7" s="1"/>
  <c r="J8"/>
  <c r="L8" s="1"/>
  <c r="J9"/>
  <c r="L9" s="1"/>
  <c r="J10"/>
  <c r="L10" s="1"/>
  <c r="J13"/>
  <c r="L13" s="1"/>
  <c r="J14"/>
  <c r="L14" s="1"/>
  <c r="I6"/>
  <c r="K6" s="1"/>
  <c r="I7"/>
  <c r="K7" s="1"/>
  <c r="I8"/>
  <c r="K8" s="1"/>
  <c r="I9"/>
  <c r="K9" s="1"/>
  <c r="I10"/>
  <c r="K10" s="1"/>
  <c r="I13"/>
  <c r="K13" s="1"/>
  <c r="M13" s="1"/>
  <c r="N13" s="1"/>
  <c r="I14"/>
  <c r="K14" s="1"/>
  <c r="M14" s="1"/>
  <c r="N14" s="1"/>
  <c r="J5"/>
  <c r="L5" s="1"/>
  <c r="I5"/>
  <c r="K5" s="1"/>
  <c r="M5" l="1"/>
  <c r="M10"/>
  <c r="N10" s="1"/>
  <c r="M9"/>
  <c r="N9" s="1"/>
  <c r="M7"/>
  <c r="M6"/>
  <c r="M8"/>
  <c r="N8" l="1"/>
  <c r="P8"/>
  <c r="O8"/>
  <c r="N6"/>
  <c r="O6"/>
  <c r="P6"/>
  <c r="N7"/>
  <c r="O7"/>
  <c r="P7"/>
  <c r="P5"/>
  <c r="O5"/>
  <c r="N5"/>
  <c r="E12" i="13"/>
  <c r="B12" s="1"/>
  <c r="E11"/>
  <c r="B11" s="1"/>
</calcChain>
</file>

<file path=xl/comments1.xml><?xml version="1.0" encoding="utf-8"?>
<comments xmlns="http://schemas.openxmlformats.org/spreadsheetml/2006/main">
  <authors>
    <author>tc={E3C19F6D-0D6A-479E-B560-100321020C32}</author>
  </authors>
  <commentList>
    <comment ref="H3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할인율 정책 반영하시면됩니다.</t>
        </r>
      </text>
    </comment>
  </commentList>
</comments>
</file>

<file path=xl/sharedStrings.xml><?xml version="1.0" encoding="utf-8"?>
<sst xmlns="http://schemas.openxmlformats.org/spreadsheetml/2006/main" count="242" uniqueCount="154">
  <si>
    <t>(단위 : 원, 부가세 별도)</t>
    <phoneticPr fontId="7" type="noConversion"/>
  </si>
  <si>
    <t>구분</t>
    <phoneticPr fontId="7" type="noConversion"/>
  </si>
  <si>
    <t>상세내역</t>
    <phoneticPr fontId="7" type="noConversion"/>
  </si>
  <si>
    <t>단위</t>
    <phoneticPr fontId="7" type="noConversion"/>
  </si>
  <si>
    <t>기준가</t>
    <phoneticPr fontId="7" type="noConversion"/>
  </si>
  <si>
    <t>기준</t>
    <phoneticPr fontId="7" type="noConversion"/>
  </si>
  <si>
    <t>할인율</t>
    <phoneticPr fontId="7" type="noConversion"/>
  </si>
  <si>
    <t>제안가</t>
    <phoneticPr fontId="7" type="noConversion"/>
  </si>
  <si>
    <t>비고</t>
    <phoneticPr fontId="7" type="noConversion"/>
  </si>
  <si>
    <t>Posicube
robi G</t>
    <phoneticPr fontId="7" type="noConversion"/>
  </si>
  <si>
    <t>식</t>
    <phoneticPr fontId="7" type="noConversion"/>
  </si>
  <si>
    <t>M/M</t>
    <phoneticPr fontId="7" type="noConversion"/>
  </si>
  <si>
    <t>DevOps</t>
    <phoneticPr fontId="7" type="noConversion"/>
  </si>
  <si>
    <t>계</t>
    <phoneticPr fontId="7" type="noConversion"/>
  </si>
  <si>
    <t>견 적 서</t>
    <phoneticPr fontId="15" type="noConversion"/>
  </si>
  <si>
    <t>문서번호</t>
    <phoneticPr fontId="15" type="noConversion"/>
  </si>
  <si>
    <t>작성자</t>
    <phoneticPr fontId="15" type="noConversion"/>
  </si>
  <si>
    <t>견적일</t>
    <phoneticPr fontId="15" type="noConversion"/>
  </si>
  <si>
    <t>수    신</t>
    <phoneticPr fontId="20" type="noConversion"/>
  </si>
  <si>
    <r>
      <t xml:space="preserve"> ㈜ 포지큐브
 서울시 서초구 테헤란로 14길 16, 10F
 (역삼동, 라인빌딩)
 대표이사   오 성 조   </t>
    </r>
    <r>
      <rPr>
        <sz val="10"/>
        <color theme="0" tint="-0.14999847407452621"/>
        <rFont val="맑은 고딕"/>
        <family val="2"/>
        <charset val="129"/>
      </rPr>
      <t xml:space="preserve"> </t>
    </r>
    <r>
      <rPr>
        <sz val="10"/>
        <color theme="0" tint="-0.34998626667073579"/>
        <rFont val="맑은 고딕"/>
        <family val="2"/>
        <charset val="129"/>
      </rPr>
      <t>(직인)</t>
    </r>
    <r>
      <rPr>
        <sz val="10"/>
        <rFont val="맑은 고딕"/>
        <family val="2"/>
        <charset val="129"/>
      </rPr>
      <t xml:space="preserve">
 TEL  (02) 572-1845</t>
    </r>
    <phoneticPr fontId="15" type="noConversion"/>
  </si>
  <si>
    <t xml:space="preserve">참    조 </t>
    <phoneticPr fontId="20" type="noConversion"/>
  </si>
  <si>
    <t>Tel/ CP</t>
    <phoneticPr fontId="20" type="noConversion"/>
  </si>
  <si>
    <t>발    신</t>
    <phoneticPr fontId="20" type="noConversion"/>
  </si>
  <si>
    <t>연락처</t>
    <phoneticPr fontId="15" type="noConversion"/>
  </si>
  <si>
    <t>다음과 같이 견적합니다.</t>
    <phoneticPr fontId="20" type="noConversion"/>
  </si>
  <si>
    <t xml:space="preserve">견적가 총액 </t>
    <phoneticPr fontId="20" type="noConversion"/>
  </si>
  <si>
    <t>품     명</t>
    <phoneticPr fontId="20" type="noConversion"/>
  </si>
  <si>
    <t>용     도</t>
    <phoneticPr fontId="20" type="noConversion"/>
  </si>
  <si>
    <t>견적내역</t>
    <phoneticPr fontId="15" type="noConversion"/>
  </si>
  <si>
    <t>메타데이터관리 솔루션: MetaStream 업그레이드</t>
    <phoneticPr fontId="20" type="noConversion"/>
  </si>
  <si>
    <r>
      <t xml:space="preserve"> </t>
    </r>
    <r>
      <rPr>
        <sz val="10"/>
        <rFont val="맑은 고딕"/>
        <family val="2"/>
        <charset val="129"/>
      </rPr>
      <t>단위 : 원(부가세별도)</t>
    </r>
    <phoneticPr fontId="20" type="noConversion"/>
  </si>
  <si>
    <t>제품명</t>
    <phoneticPr fontId="20" type="noConversion"/>
  </si>
  <si>
    <t>구성</t>
    <phoneticPr fontId="20" type="noConversion"/>
  </si>
  <si>
    <t>수량</t>
    <phoneticPr fontId="20" type="noConversion"/>
  </si>
  <si>
    <t>공급단가</t>
    <phoneticPr fontId="20" type="noConversion"/>
  </si>
  <si>
    <t>견적가</t>
    <phoneticPr fontId="20" type="noConversion"/>
  </si>
  <si>
    <t>MetaStream</t>
    <phoneticPr fontId="20" type="noConversion"/>
  </si>
  <si>
    <t>MSBASE</t>
    <phoneticPr fontId="20" type="noConversion"/>
  </si>
  <si>
    <t>MSBROKER</t>
    <phoneticPr fontId="20" type="noConversion"/>
  </si>
  <si>
    <t>MSSTANDARD</t>
    <phoneticPr fontId="20" type="noConversion"/>
  </si>
  <si>
    <t>MSQuality</t>
    <phoneticPr fontId="20" type="noConversion"/>
  </si>
  <si>
    <t>APPMINER</t>
    <phoneticPr fontId="20" type="noConversion"/>
  </si>
  <si>
    <t>T  O  T  A  L</t>
    <phoneticPr fontId="20" type="noConversion"/>
  </si>
  <si>
    <t>견적조건</t>
    <phoneticPr fontId="20" type="noConversion"/>
  </si>
  <si>
    <t>* Appminer의 경우 대상 프로그램언어가 Cobol, Java, C의 3가지에 한정된 견적입니다</t>
    <phoneticPr fontId="15" type="noConversion"/>
  </si>
  <si>
    <t>견적조건</t>
  </si>
  <si>
    <t xml:space="preserve">견적유효기간 </t>
    <phoneticPr fontId="3" type="noConversion"/>
  </si>
  <si>
    <t>상세 조건</t>
    <phoneticPr fontId="20" type="noConversion"/>
  </si>
  <si>
    <t>기타</t>
    <phoneticPr fontId="15" type="noConversion"/>
  </si>
  <si>
    <t>모델</t>
  </si>
  <si>
    <t>컨텍스트</t>
  </si>
  <si>
    <t>입력(토큰 1,000개당)</t>
  </si>
  <si>
    <t>출력(토큰 1,000개당)</t>
  </si>
  <si>
    <t>Price per PTU per Hour</t>
  </si>
  <si>
    <t>Minimum Scaling Increment</t>
  </si>
  <si>
    <t>Monthly Reservation per PTU</t>
  </si>
  <si>
    <t>Yearly Reservation per PTU</t>
  </si>
  <si>
    <t>GPT-4o 글로벌 배포</t>
  </si>
  <si>
    <t>128K</t>
  </si>
  <si>
    <t>해당 없음</t>
  </si>
  <si>
    <t>GPT-4o 지역 API</t>
  </si>
  <si>
    <t>50 PTUs</t>
  </si>
  <si>
    <t>GPT-4o-mini Global Deployment</t>
  </si>
  <si>
    <t>GPT-4o-mini Regional API</t>
  </si>
  <si>
    <t>25 PTUs</t>
  </si>
  <si>
    <t>GPT-3.5-Turbo-0125</t>
  </si>
  <si>
    <t>16K</t>
  </si>
  <si>
    <t>100 PTUs</t>
  </si>
  <si>
    <t>GPT-3.5-Turbo-Instruct</t>
  </si>
  <si>
    <t>4K</t>
  </si>
  <si>
    <t>GPT-4-Turbo</t>
  </si>
  <si>
    <t>GPT-4-Turbo-Vision</t>
  </si>
  <si>
    <t>GPT-4</t>
  </si>
  <si>
    <t>8K</t>
  </si>
  <si>
    <t>32k</t>
  </si>
  <si>
    <t>200 PTUs</t>
  </si>
  <si>
    <t>입력토큰</t>
    <phoneticPr fontId="3" type="noConversion"/>
  </si>
  <si>
    <t>출력토큰</t>
    <phoneticPr fontId="3" type="noConversion"/>
  </si>
  <si>
    <t>1Q&amp;A Total Cost
(KRW)</t>
    <phoneticPr fontId="3" type="noConversion"/>
  </si>
  <si>
    <t>1Q&amp;A Cost (USD)</t>
    <phoneticPr fontId="3" type="noConversion"/>
  </si>
  <si>
    <t>1Q&amp;A Cost (KRW)</t>
    <phoneticPr fontId="3" type="noConversion"/>
  </si>
  <si>
    <t>1. Robi G 솔루션 비용</t>
    <phoneticPr fontId="7" type="noConversion"/>
  </si>
  <si>
    <t>robi G
Chat-bot Engine</t>
    <phoneticPr fontId="7" type="noConversion"/>
  </si>
  <si>
    <r>
      <t xml:space="preserve">AI Assistant Function License (과제 2번 진행 시 필요)
</t>
    </r>
    <r>
      <rPr>
        <sz val="12"/>
        <color rgb="FF172B4D"/>
        <rFont val="맑은 고딕"/>
        <family val="3"/>
        <charset val="129"/>
        <scheme val="major"/>
      </rPr>
      <t xml:space="preserve">- SQL 코딩, SQL 변환, 검수 기능 
- LLM Functions 지원 
- 그래프 생성 및 자동화 기능  </t>
    </r>
    <phoneticPr fontId="7" type="noConversion"/>
  </si>
  <si>
    <t>식</t>
  </si>
  <si>
    <r>
      <t xml:space="preserve">robi G_Default Application (UI)
</t>
    </r>
    <r>
      <rPr>
        <sz val="12"/>
        <color theme="1"/>
        <rFont val="맑은 고딕"/>
        <family val="3"/>
        <charset val="129"/>
        <scheme val="major"/>
      </rPr>
      <t>- 로그인/사용자 인증, 질문/답변 표시 및 답변 스트리밍
- 이미지 및 링크 답변 지원, 대화 이력 조회</t>
    </r>
    <phoneticPr fontId="7" type="noConversion"/>
  </si>
  <si>
    <t>2. Robi G 용역 비용</t>
    <phoneticPr fontId="7" type="noConversion"/>
  </si>
  <si>
    <t>Custom 개발
(본 개발 기준)</t>
    <phoneticPr fontId="7" type="noConversion"/>
  </si>
  <si>
    <t>Project Leader</t>
    <phoneticPr fontId="7" type="noConversion"/>
  </si>
  <si>
    <t>Dev_Front-end</t>
    <phoneticPr fontId="7" type="noConversion"/>
  </si>
  <si>
    <t>Dev_Back-end</t>
    <phoneticPr fontId="7" type="noConversion"/>
  </si>
  <si>
    <t>DB분석 및 모델링</t>
    <phoneticPr fontId="7" type="noConversion"/>
  </si>
  <si>
    <r>
      <t xml:space="preserve">Orchestrator Engine License (필수)
</t>
    </r>
    <r>
      <rPr>
        <sz val="12"/>
        <color rgb="FF172B4D"/>
        <rFont val="맑은 고딕"/>
        <family val="3"/>
        <charset val="129"/>
        <scheme val="major"/>
      </rPr>
      <t xml:space="preserve"> - Retriever 연계, Prompt 관리, AOAI(GPT) 연계, Prompt DB 저장
 - Samsung Gauss 연계</t>
    </r>
    <phoneticPr fontId="7" type="noConversion"/>
  </si>
  <si>
    <r>
      <t xml:space="preserve">Retriever Engine License (필수)
</t>
    </r>
    <r>
      <rPr>
        <sz val="12"/>
        <color rgb="FF172B4D"/>
        <rFont val="맑은 고딕"/>
        <family val="3"/>
        <charset val="129"/>
        <scheme val="major"/>
      </rPr>
      <t xml:space="preserve"> - Embedding 벡터 생성, Embedding DB , Passage 검색 </t>
    </r>
    <phoneticPr fontId="7" type="noConversion"/>
  </si>
  <si>
    <r>
      <t>Data Backend Engine License (필수)</t>
    </r>
    <r>
      <rPr>
        <sz val="12"/>
        <color rgb="FF172B4D"/>
        <rFont val="맑은 고딕"/>
        <family val="3"/>
        <charset val="129"/>
        <scheme val="major"/>
      </rPr>
      <t xml:space="preserve">
 - 관리자콘솔 연계기능 구현, LLM API관리, Data Collector 연계관리</t>
    </r>
    <phoneticPr fontId="7" type="noConversion"/>
  </si>
  <si>
    <r>
      <t xml:space="preserve">범용 Parser Plug-in (필수)
</t>
    </r>
    <r>
      <rPr>
        <sz val="12"/>
        <color rgb="FF172B4D"/>
        <rFont val="맑은 고딕"/>
        <family val="3"/>
        <charset val="129"/>
        <scheme val="major"/>
      </rPr>
      <t>- 텍스트 기반 문서(ppt, pdf, word)에서 자동으로 텍스트 추출</t>
    </r>
    <phoneticPr fontId="7" type="noConversion"/>
  </si>
  <si>
    <r>
      <t xml:space="preserve">Data Processing Engine License (필수)
 </t>
    </r>
    <r>
      <rPr>
        <sz val="12"/>
        <color rgb="FF172B4D"/>
        <rFont val="맑은 고딕"/>
        <family val="3"/>
        <charset val="129"/>
        <scheme val="major"/>
      </rPr>
      <t>- 문서데이터 전처리 자동화 기능</t>
    </r>
    <phoneticPr fontId="7" type="noConversion"/>
  </si>
  <si>
    <r>
      <t xml:space="preserve">Admin Console Application (필수)
</t>
    </r>
    <r>
      <rPr>
        <sz val="12"/>
        <color theme="1"/>
        <rFont val="맑은 고딕"/>
        <family val="3"/>
        <charset val="129"/>
        <scheme val="major"/>
      </rPr>
      <t xml:space="preserve"> - 솔루션 또는 서비스별 설정 내역을 통합 관리
 - 질의응답을 위해 별도 개발되어 적용된 Prompt 통합 관리</t>
    </r>
    <phoneticPr fontId="7" type="noConversion"/>
  </si>
  <si>
    <t>Software</t>
    <phoneticPr fontId="3" type="noConversion"/>
  </si>
  <si>
    <t>Chat Application</t>
    <phoneticPr fontId="7" type="noConversion"/>
  </si>
  <si>
    <t>robi G
Core Engine
Package</t>
    <phoneticPr fontId="7" type="noConversion"/>
  </si>
  <si>
    <t>- 봇 라이선스 : 5개까지 무상제공</t>
    <phoneticPr fontId="7" type="noConversion"/>
  </si>
  <si>
    <t>- 데이터기반 GPT Application UI 필요</t>
    <phoneticPr fontId="7" type="noConversion"/>
  </si>
  <si>
    <t>- 엔진 라이선스 이용 (영구)</t>
    <phoneticPr fontId="7" type="noConversion"/>
  </si>
  <si>
    <t>Project Management</t>
    <phoneticPr fontId="7" type="noConversion"/>
  </si>
  <si>
    <t>Dev_Prompt</t>
    <phoneticPr fontId="7" type="noConversion"/>
  </si>
  <si>
    <t>Embedding 생성</t>
    <phoneticPr fontId="3" type="noConversion"/>
  </si>
  <si>
    <t>기준 토큰수</t>
    <phoneticPr fontId="3" type="noConversion"/>
  </si>
  <si>
    <t>사용 토큰 기준</t>
    <phoneticPr fontId="3" type="noConversion"/>
  </si>
  <si>
    <t>테이블 변환</t>
    <phoneticPr fontId="3" type="noConversion"/>
  </si>
  <si>
    <t>임베딩 모델</t>
    <phoneticPr fontId="3" type="noConversion"/>
  </si>
  <si>
    <t>GPT3.0_ada</t>
    <phoneticPr fontId="3" type="noConversion"/>
  </si>
  <si>
    <t>1,000토큰당 비용
(USD)</t>
    <phoneticPr fontId="3" type="noConversion"/>
  </si>
  <si>
    <t>문서 당 페이지 수</t>
    <phoneticPr fontId="3" type="noConversion"/>
  </si>
  <si>
    <t>문서내 표 점유율</t>
    <phoneticPr fontId="3" type="noConversion"/>
  </si>
  <si>
    <t>건당 비용(USD)</t>
    <phoneticPr fontId="3" type="noConversion"/>
  </si>
  <si>
    <t>Chunking</t>
    <phoneticPr fontId="3" type="noConversion"/>
  </si>
  <si>
    <t>Page당 Chunk</t>
    <phoneticPr fontId="3" type="noConversion"/>
  </si>
  <si>
    <t>Prompt 토큰 수</t>
    <phoneticPr fontId="3" type="noConversion"/>
  </si>
  <si>
    <t>GPT4</t>
    <phoneticPr fontId="3" type="noConversion"/>
  </si>
  <si>
    <t>비용 계
(1,350원환율 기준)</t>
    <phoneticPr fontId="3" type="noConversion"/>
  </si>
  <si>
    <t>문서 수 기준</t>
    <phoneticPr fontId="3" type="noConversion"/>
  </si>
  <si>
    <t>4. AOAI(GPT) 문서 전처리 비용 (발생 시 과금_예시)</t>
    <phoneticPr fontId="7" type="noConversion"/>
  </si>
  <si>
    <t>3. AOAI(GPT) Q&amp;A Pricing (월 추정_예시)</t>
    <phoneticPr fontId="7" type="noConversion"/>
  </si>
  <si>
    <t>운영계</t>
    <phoneticPr fontId="3" type="noConversion"/>
  </si>
  <si>
    <t>개발계</t>
    <phoneticPr fontId="3" type="noConversion"/>
  </si>
  <si>
    <t>HW Spec</t>
    <phoneticPr fontId="3" type="noConversion"/>
  </si>
  <si>
    <t>* 사용자 100명 기준</t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</si>
  <si>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마스터노드 3ea 
</t>
    </r>
    <r>
      <rPr>
        <sz val="11"/>
        <color theme="1"/>
        <rFont val="맑은 고딕"/>
        <family val="2"/>
        <charset val="129"/>
        <scheme val="minor"/>
      </rPr>
      <t xml:space="preserve"> - 4core, 8GB
</t>
    </r>
    <r>
      <rPr>
        <b/>
        <sz val="11"/>
        <color theme="1"/>
        <rFont val="맑은 고딕"/>
        <family val="3"/>
        <charset val="129"/>
        <scheme val="minor"/>
      </rPr>
      <t xml:space="preserve">워커 노드 
</t>
    </r>
    <r>
      <rPr>
        <sz val="11"/>
        <color theme="1"/>
        <rFont val="맑은 고딕"/>
        <family val="2"/>
        <charset val="129"/>
        <scheme val="minor"/>
      </rPr>
      <t xml:space="preserve"> - 최소 3대 이상
 - 접속자수 증가에 따라 클러스터에 워커노드 증설 필요
 - 16core, 128G 3ea, SSD 512GB 6ea, NFS 서버 1TB 2ea
* 상기 내용은 K8s 클러스터 기준 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</si>
  <si>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마스터노드 1ea 
</t>
    </r>
    <r>
      <rPr>
        <sz val="11"/>
        <color theme="1"/>
        <rFont val="맑은 고딕"/>
        <family val="2"/>
        <charset val="129"/>
        <scheme val="minor"/>
      </rPr>
      <t xml:space="preserve"> - 4core, 8GB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 xml:space="preserve">워커 노드 </t>
    </r>
    <r>
      <rPr>
        <sz val="11"/>
        <color theme="1"/>
        <rFont val="맑은 고딕"/>
        <family val="3"/>
        <charset val="129"/>
        <scheme val="minor"/>
      </rPr>
      <t xml:space="preserve">
 - 최소 2대 이상
 - 접속자수 증가에 따라 클러스터에 워커노드 증설 필요
 - 8core 32G 2ea, SSD 128GB 4ea, NFS 서버 256GB 2ea
* 상기 내용은 K8s 클러스터 기준 </t>
    </r>
    <phoneticPr fontId="3" type="noConversion"/>
  </si>
  <si>
    <t>3개월</t>
    <phoneticPr fontId="3" type="noConversion"/>
  </si>
  <si>
    <t>① robi G
Chat-bot Engine
(Standard Package)</t>
    <phoneticPr fontId="7" type="noConversion"/>
  </si>
  <si>
    <r>
      <t xml:space="preserve">Orchestrator Engine License
</t>
    </r>
    <r>
      <rPr>
        <sz val="12"/>
        <color theme="1" tint="0.249977111117893"/>
        <rFont val="맑은 고딕"/>
        <family val="3"/>
        <charset val="129"/>
        <scheme val="major"/>
      </rPr>
      <t xml:space="preserve"> - Retriever 연계, Prompt 관리, AOAI(GPT) 연계, Prompt DB 저장
 - LLM, LMM, sLLM 연계</t>
    </r>
    <phoneticPr fontId="7" type="noConversion"/>
  </si>
  <si>
    <r>
      <t xml:space="preserve">Retriever Engine License
</t>
    </r>
    <r>
      <rPr>
        <sz val="12"/>
        <color theme="1" tint="0.249977111117893"/>
        <rFont val="맑은 고딕"/>
        <family val="3"/>
        <charset val="129"/>
        <scheme val="major"/>
      </rPr>
      <t xml:space="preserve"> - Embedding 벡터 생성, Embedding DB , Passage 검색 </t>
    </r>
    <phoneticPr fontId="7" type="noConversion"/>
  </si>
  <si>
    <r>
      <t>Data Backend Engine License</t>
    </r>
    <r>
      <rPr>
        <sz val="12"/>
        <color theme="1" tint="0.249977111117893"/>
        <rFont val="맑은 고딕"/>
        <family val="3"/>
        <charset val="129"/>
        <scheme val="major"/>
      </rPr>
      <t xml:space="preserve">
 - 관리자콘솔 연계기능 구현, LLM API관리, Data Collector 연계관리</t>
    </r>
    <phoneticPr fontId="7" type="noConversion"/>
  </si>
  <si>
    <r>
      <t xml:space="preserve">Data Processing Engine License
 </t>
    </r>
    <r>
      <rPr>
        <sz val="12"/>
        <color theme="1" tint="0.249977111117893"/>
        <rFont val="맑은 고딕"/>
        <family val="3"/>
        <charset val="129"/>
        <scheme val="major"/>
      </rPr>
      <t>- 문서데이터 전처리 자동화 기능</t>
    </r>
    <phoneticPr fontId="7" type="noConversion"/>
  </si>
  <si>
    <r>
      <t xml:space="preserve">범용 Parser Plug-in 
</t>
    </r>
    <r>
      <rPr>
        <sz val="12"/>
        <color theme="1" tint="0.249977111117893"/>
        <rFont val="맑은 고딕"/>
        <family val="3"/>
        <charset val="129"/>
        <scheme val="major"/>
      </rPr>
      <t xml:space="preserve"> - 텍스트 기반 문서(pptx, pdf, docx)에서 자동으로 텍스트 추출</t>
    </r>
    <phoneticPr fontId="7" type="noConversion"/>
  </si>
  <si>
    <t>② Software
(Option)</t>
    <phoneticPr fontId="3" type="noConversion"/>
  </si>
  <si>
    <r>
      <t xml:space="preserve">Guardrails 
</t>
    </r>
    <r>
      <rPr>
        <sz val="12"/>
        <color theme="1" tint="0.249977111117893"/>
        <rFont val="맑은 고딕"/>
        <family val="3"/>
        <charset val="129"/>
        <scheme val="major"/>
      </rPr>
      <t xml:space="preserve"> - 이슈탐지 및 예외답변처리</t>
    </r>
    <phoneticPr fontId="7" type="noConversion"/>
  </si>
  <si>
    <r>
      <rPr>
        <b/>
        <sz val="12"/>
        <color theme="1" tint="0.249977111117893"/>
        <rFont val="맑은 고딕"/>
        <family val="3"/>
        <charset val="129"/>
        <scheme val="major"/>
      </rPr>
      <t xml:space="preserve">Re-ranker </t>
    </r>
    <r>
      <rPr>
        <sz val="12"/>
        <color theme="1" tint="0.249977111117893"/>
        <rFont val="맑은 고딕"/>
        <family val="3"/>
        <charset val="129"/>
        <scheme val="major"/>
      </rPr>
      <t xml:space="preserve">
 - 초기 검색 결과 재평가, 정확한 문서 순위 결정, 세밀한 문서 비교
 - 다단계 순위 조정, 사용자 맥락 반영, 성능 평가 및 최적화</t>
    </r>
    <phoneticPr fontId="7" type="noConversion"/>
  </si>
  <si>
    <r>
      <t xml:space="preserve">AI Assistant Function License 
</t>
    </r>
    <r>
      <rPr>
        <sz val="12"/>
        <color theme="1" tint="0.249977111117893"/>
        <rFont val="맑은 고딕"/>
        <family val="3"/>
        <charset val="129"/>
        <scheme val="major"/>
      </rPr>
      <t xml:space="preserve"> - SQL 코딩, SQL 변환, 검수 기능, LLM Functions 지원 
 - 그래프 생성 및 자동화 기능  </t>
    </r>
    <phoneticPr fontId="7" type="noConversion"/>
  </si>
  <si>
    <r>
      <t xml:space="preserve">Data Collector 
</t>
    </r>
    <r>
      <rPr>
        <sz val="12"/>
        <color theme="1" tint="0.249977111117893"/>
        <rFont val="맑은 고딕"/>
        <family val="3"/>
        <charset val="129"/>
        <scheme val="major"/>
      </rPr>
      <t xml:space="preserve"> - 데이터(DW) 및 문서 DB 업로드 소프트웨어</t>
    </r>
    <phoneticPr fontId="7" type="noConversion"/>
  </si>
  <si>
    <r>
      <t xml:space="preserve">robi G_Default Application (UI)
</t>
    </r>
    <r>
      <rPr>
        <sz val="12"/>
        <color theme="1" tint="0.249977111117893"/>
        <rFont val="맑은 고딕"/>
        <family val="3"/>
        <charset val="129"/>
        <scheme val="major"/>
      </rPr>
      <t>- 로그인/사용자 인증, 질문/답변 표시 및 답변 스트리밍
- 이미지 및 링크 답변 지원, 대화 이력 조회</t>
    </r>
    <phoneticPr fontId="7" type="noConversion"/>
  </si>
  <si>
    <r>
      <t xml:space="preserve">Admin Console Application (필수)
</t>
    </r>
    <r>
      <rPr>
        <sz val="12"/>
        <color theme="1" tint="0.249977111117893"/>
        <rFont val="맑은 고딕"/>
        <family val="3"/>
        <charset val="129"/>
        <scheme val="major"/>
      </rPr>
      <t xml:space="preserve"> - 솔루션 또는 서비스별 설정 내역을 통합 관리
 - 질의응답을 위해 별도 개발되어 적용된 Prompt 통합 관리</t>
    </r>
    <phoneticPr fontId="7" type="noConversion"/>
  </si>
  <si>
    <t>Posicube 1.0 MM 포함</t>
    <phoneticPr fontId="3" type="noConversion"/>
  </si>
  <si>
    <t>Posicube 0.5 MM 포함</t>
    <phoneticPr fontId="3" type="noConversion"/>
  </si>
  <si>
    <r>
      <t xml:space="preserve">Guardrails (Option)
</t>
    </r>
    <r>
      <rPr>
        <sz val="12"/>
        <color theme="0"/>
        <rFont val="맑은 고딕"/>
        <family val="3"/>
        <charset val="129"/>
        <scheme val="major"/>
      </rPr>
      <t>- 이슈탐지 및 예외답변처리</t>
    </r>
    <phoneticPr fontId="7" type="noConversion"/>
  </si>
  <si>
    <r>
      <rPr>
        <b/>
        <sz val="12"/>
        <color theme="0"/>
        <rFont val="맑은 고딕"/>
        <family val="3"/>
        <charset val="129"/>
        <scheme val="major"/>
      </rPr>
      <t>Re-ranker (Option)</t>
    </r>
    <r>
      <rPr>
        <sz val="12"/>
        <color theme="0"/>
        <rFont val="맑은 고딕"/>
        <family val="3"/>
        <charset val="129"/>
        <scheme val="major"/>
      </rPr>
      <t xml:space="preserve">
 - 초기 검색 결과 재평가, 정확한 문서 순위 결정, 세밀한 문서 비교
 - 다단계 순위 조정, 사용자 맥락 반영, 성능 평가 및 최적화</t>
    </r>
    <phoneticPr fontId="7" type="noConversion"/>
  </si>
  <si>
    <r>
      <t xml:space="preserve">Data Collector (Option)
</t>
    </r>
    <r>
      <rPr>
        <sz val="12"/>
        <color theme="0"/>
        <rFont val="맑은 고딕"/>
        <family val="3"/>
        <charset val="129"/>
        <scheme val="major"/>
      </rPr>
      <t>- 데이터(DW) 및 문서 DB 업로드 소프트웨어</t>
    </r>
    <phoneticPr fontId="7" type="noConversion"/>
  </si>
  <si>
    <t>5.1. On-Prem HW 구성 및 spec</t>
    <phoneticPr fontId="7" type="noConversion"/>
  </si>
  <si>
    <t>5.2. Azure spec</t>
    <phoneticPr fontId="7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</si>
  <si>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Azure Kubernetes Service (AKS) </t>
    </r>
    <r>
      <rPr>
        <sz val="11"/>
        <color theme="1"/>
        <rFont val="맑은 고딕"/>
        <family val="2"/>
        <charset val="129"/>
        <scheme val="minor"/>
      </rPr>
      <t xml:space="preserve">
- Standard; Cluster management for 1 clusters; E4as v5(4 Core vCPU, 32GM RAM) x 1 Month (Pay as you go), Linux; 1 managed OS disks - S4</t>
    </r>
    <phoneticPr fontId="7" type="noConversion"/>
  </si>
  <si>
    <r>
      <rPr>
        <b/>
        <sz val="11"/>
        <color theme="1"/>
        <rFont val="맑은 고딕"/>
        <family val="3"/>
        <charset val="129"/>
        <scheme val="minor"/>
      </rPr>
      <t>Vitual Machines</t>
    </r>
    <r>
      <rPr>
        <sz val="11"/>
        <color theme="1"/>
        <rFont val="맑은 고딕"/>
        <family val="2"/>
        <charset val="129"/>
        <scheme val="minor"/>
      </rPr>
      <t xml:space="preserve">
- D4s v4 (4 vCPUs, 16GB RAM) x 730 Hours (Pay as you go), Linux, (Pay as you go); 1 managed disk - S30; inter Region transfer type, 5GB outbound data transfer Korea Cnetral to East Asia</t>
    </r>
    <phoneticPr fontId="7" type="noConversion"/>
  </si>
  <si>
    <t>Azure Kubernetes Service (AKS)</t>
    <phoneticPr fontId="7" type="noConversion"/>
  </si>
</sst>
</file>

<file path=xl/styles.xml><?xml version="1.0" encoding="utf-8"?>
<styleSheet xmlns="http://schemas.openxmlformats.org/spreadsheetml/2006/main">
  <numFmts count="23"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26" formatCode="\$#,##0.00_);[Red]\(\$#,##0.00\)"/>
    <numFmt numFmtId="176" formatCode="0_ "/>
    <numFmt numFmtId="177" formatCode="\(&quot;₩&quot;#,##0&quot;)     (부가세 별도)&quot;"/>
    <numFmt numFmtId="178" formatCode="\(&quot;₩&quot;#,##0&quot;)     (부가세 포함)&quot;"/>
    <numFmt numFmtId="179" formatCode="_(* #,##0.0_);_(* \(#,##0.0\);_(* &quot;-&quot;?_);_(@_)"/>
    <numFmt numFmtId="180" formatCode="\$#,##0.000_);[Red]\(\$#,##0.000\)"/>
    <numFmt numFmtId="181" formatCode="\$#,##0.0000_);[Red]\(\$#,##0.0000\)"/>
    <numFmt numFmtId="182" formatCode="\$#,##0.00000_);[Red]\(\$#,##0.00000\)"/>
    <numFmt numFmtId="183" formatCode="\$#,##0.000000_);[Red]\(\$#,##0.000000\)"/>
    <numFmt numFmtId="184" formatCode="0.000"/>
    <numFmt numFmtId="185" formatCode="0.0000"/>
    <numFmt numFmtId="186" formatCode="0.00000"/>
    <numFmt numFmtId="187" formatCode="_-* #,##0.0_-;\-* #,##0.0_-;_-* &quot;-&quot;??_-;_-@_-"/>
    <numFmt numFmtId="188" formatCode="_-* #,##0_-;\-* #,##0_-;_-* &quot;-&quot;??_-;_-@_-"/>
    <numFmt numFmtId="189" formatCode="_-* #,##0.000_-;\-* #,##0.000_-;_-* &quot;-&quot;??_-;_-@_-"/>
    <numFmt numFmtId="190" formatCode="#,##0&quot;user&quot;"/>
    <numFmt numFmtId="191" formatCode="#,##0&quot;day&quot;"/>
    <numFmt numFmtId="192" formatCode="#,##0&quot;Q&amp;A&quot;"/>
    <numFmt numFmtId="193" formatCode="_-* #,##0.0_-;\-* #,##0.0_-;_-* &quot;-&quot;?_-;_-@_-"/>
    <numFmt numFmtId="194" formatCode="0_);[Red]\(0\)"/>
  </numFmts>
  <fonts count="6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2"/>
      <charset val="129"/>
    </font>
    <font>
      <b/>
      <sz val="12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scheme val="major"/>
    </font>
    <font>
      <sz val="11"/>
      <color theme="1"/>
      <name val="맑은 고딕"/>
      <family val="3"/>
      <scheme val="major"/>
    </font>
    <font>
      <sz val="11"/>
      <color rgb="FF172B4D"/>
      <name val="맑은 고딕"/>
      <family val="3"/>
      <charset val="129"/>
      <scheme val="major"/>
    </font>
    <font>
      <sz val="12"/>
      <name val="바탕체"/>
      <family val="1"/>
      <charset val="129"/>
    </font>
    <font>
      <sz val="12"/>
      <color theme="1"/>
      <name val="맑은 고딕"/>
      <family val="2"/>
      <scheme val="minor"/>
    </font>
    <font>
      <sz val="18"/>
      <color indexed="8"/>
      <name val="맑은 고딕"/>
      <family val="2"/>
      <charset val="129"/>
    </font>
    <font>
      <sz val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name val="Helv"/>
    </font>
    <font>
      <sz val="11"/>
      <name val="맑은 고딕"/>
      <family val="2"/>
      <charset val="129"/>
    </font>
    <font>
      <b/>
      <sz val="10"/>
      <name val="맑은 고딕"/>
      <family val="2"/>
      <charset val="129"/>
    </font>
    <font>
      <sz val="8"/>
      <name val="돋움"/>
      <family val="2"/>
      <charset val="129"/>
    </font>
    <font>
      <sz val="10"/>
      <name val="맑은 고딕"/>
      <family val="2"/>
      <charset val="129"/>
    </font>
    <font>
      <sz val="10"/>
      <color theme="0" tint="-0.14999847407452621"/>
      <name val="맑은 고딕"/>
      <family val="2"/>
      <charset val="129"/>
    </font>
    <font>
      <sz val="10"/>
      <color theme="0" tint="-0.34998626667073579"/>
      <name val="맑은 고딕"/>
      <family val="2"/>
      <charset val="129"/>
    </font>
    <font>
      <u/>
      <sz val="11"/>
      <color theme="1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indexed="8"/>
      <name val="맑은 고딕"/>
      <family val="2"/>
      <charset val="129"/>
    </font>
    <font>
      <b/>
      <sz val="1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Dotum"/>
      <family val="2"/>
      <charset val="129"/>
    </font>
    <font>
      <u/>
      <sz val="12"/>
      <color theme="10"/>
      <name val="Dotum"/>
      <family val="2"/>
      <charset val="129"/>
    </font>
    <font>
      <sz val="12"/>
      <color rgb="FF172B4D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scheme val="major"/>
    </font>
    <font>
      <b/>
      <sz val="12"/>
      <color theme="1"/>
      <name val="맑은 고딕"/>
      <family val="3"/>
      <scheme val="major"/>
    </font>
    <font>
      <b/>
      <sz val="12"/>
      <color rgb="FF172B4D"/>
      <name val="맑은 고딕"/>
      <family val="3"/>
      <scheme val="major"/>
    </font>
    <font>
      <sz val="12"/>
      <color rgb="FF172B4D"/>
      <name val="맑은 고딕"/>
      <family val="3"/>
      <scheme val="major"/>
    </font>
    <font>
      <sz val="12"/>
      <color theme="1"/>
      <name val="맑은 고딕"/>
      <family val="3"/>
      <scheme val="major"/>
    </font>
    <font>
      <b/>
      <sz val="12"/>
      <color rgb="FF172B4D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1"/>
      <name val="맑은 고딕"/>
      <family val="3"/>
      <scheme val="major"/>
    </font>
    <font>
      <b/>
      <sz val="11"/>
      <name val="맑은 고딕"/>
      <family val="3"/>
      <scheme val="major"/>
    </font>
    <font>
      <sz val="11"/>
      <color rgb="FF172B4D"/>
      <name val="맑은 고딕"/>
      <family val="3"/>
      <scheme val="major"/>
    </font>
    <font>
      <sz val="12"/>
      <name val="맑은 고딕"/>
      <family val="3"/>
      <charset val="129"/>
      <scheme val="minor"/>
    </font>
    <font>
      <b/>
      <sz val="12"/>
      <color rgb="FF4C4C51"/>
      <name val="맑은 고딕"/>
      <family val="3"/>
      <charset val="129"/>
      <scheme val="major"/>
    </font>
    <font>
      <sz val="12"/>
      <color rgb="FF4C4C51"/>
      <name val="맑은 고딕"/>
      <family val="3"/>
      <charset val="129"/>
      <scheme val="major"/>
    </font>
    <font>
      <b/>
      <sz val="12"/>
      <color theme="0" tint="-0.34998626667073579"/>
      <name val="맑은 고딕"/>
      <family val="3"/>
      <charset val="129"/>
      <scheme val="major"/>
    </font>
    <font>
      <sz val="12"/>
      <color theme="0" tint="-0.34998626667073579"/>
      <name val="맑은 고딕"/>
      <family val="3"/>
      <charset val="129"/>
      <scheme val="major"/>
    </font>
    <font>
      <sz val="11"/>
      <color theme="0" tint="-0.34998626667073579"/>
      <name val="맑은 고딕"/>
      <family val="3"/>
      <charset val="129"/>
      <scheme val="major"/>
    </font>
    <font>
      <b/>
      <sz val="12"/>
      <color theme="1" tint="0.249977111117893"/>
      <name val="맑은 고딕"/>
      <family val="3"/>
      <scheme val="major"/>
    </font>
    <font>
      <sz val="12"/>
      <color theme="1" tint="0.249977111117893"/>
      <name val="맑은 고딕"/>
      <family val="3"/>
      <scheme val="major"/>
    </font>
    <font>
      <sz val="12"/>
      <color theme="1" tint="0.249977111117893"/>
      <name val="맑은 고딕"/>
      <family val="3"/>
      <charset val="129"/>
      <scheme val="major"/>
    </font>
    <font>
      <b/>
      <sz val="12"/>
      <color theme="1" tint="0.249977111117893"/>
      <name val="맑은 고딕"/>
      <family val="3"/>
      <charset val="129"/>
      <scheme val="major"/>
    </font>
    <font>
      <sz val="12"/>
      <color theme="0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/>
      <right/>
      <top style="thin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64"/>
      </right>
      <top/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medium">
        <color indexed="64"/>
      </right>
      <top style="thin">
        <color indexed="12"/>
      </top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medium">
        <color indexed="64"/>
      </left>
      <right style="thin">
        <color indexed="12"/>
      </right>
      <top/>
      <bottom/>
      <diagonal/>
    </border>
    <border>
      <left style="medium">
        <color indexed="64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64"/>
      </left>
      <right/>
      <top style="thin">
        <color indexed="12"/>
      </top>
      <bottom style="thin">
        <color indexed="12"/>
      </bottom>
      <diagonal/>
    </border>
    <border>
      <left/>
      <right style="medium">
        <color indexed="64"/>
      </right>
      <top style="thin">
        <color indexed="12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thin">
        <color theme="1" tint="0.499984740745262"/>
      </right>
      <top/>
      <bottom/>
      <diagonal/>
    </border>
    <border>
      <left style="hair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theme="1" tint="0.499984740745262"/>
      </left>
      <right/>
      <top style="hair">
        <color theme="1" tint="0.499984740745262"/>
      </top>
      <bottom/>
      <diagonal/>
    </border>
    <border>
      <left style="hair">
        <color auto="1"/>
      </left>
      <right/>
      <top style="hair">
        <color auto="1"/>
      </top>
      <bottom style="thin">
        <color theme="1" tint="0.499984740745262"/>
      </bottom>
      <diagonal/>
    </border>
    <border>
      <left/>
      <right/>
      <top style="hair">
        <color auto="1"/>
      </top>
      <bottom style="thin">
        <color theme="1" tint="0.499984740745262"/>
      </bottom>
      <diagonal/>
    </border>
    <border>
      <left style="hair">
        <color theme="1" tint="0.499984740745262"/>
      </left>
      <right/>
      <top/>
      <bottom style="hair">
        <color auto="1"/>
      </bottom>
      <diagonal/>
    </border>
    <border>
      <left style="thin">
        <color theme="1" tint="0.499984740745262"/>
      </left>
      <right style="hair">
        <color auto="1"/>
      </right>
      <top style="thin">
        <color theme="1" tint="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1" tint="0.499984740745262"/>
      </top>
      <bottom style="hair">
        <color auto="1"/>
      </bottom>
      <diagonal/>
    </border>
    <border>
      <left style="hair">
        <color auto="1"/>
      </left>
      <right/>
      <top style="thin">
        <color theme="1" tint="0.499984740745262"/>
      </top>
      <bottom style="hair">
        <color auto="1"/>
      </bottom>
      <diagonal/>
    </border>
    <border>
      <left/>
      <right style="hair">
        <color auto="1"/>
      </right>
      <top style="thin">
        <color theme="1" tint="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1" tint="0.499984740745262"/>
      </top>
      <bottom/>
      <diagonal/>
    </border>
    <border>
      <left style="hair">
        <color auto="1"/>
      </left>
      <right style="thin">
        <color theme="1" tint="0.499984740745262"/>
      </right>
      <top style="thin">
        <color theme="1" tint="0.499984740745262"/>
      </top>
      <bottom style="hair">
        <color auto="1"/>
      </bottom>
      <diagonal/>
    </border>
    <border>
      <left style="thin">
        <color theme="1" tint="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1" tint="0.499984740745262"/>
      </right>
      <top style="hair">
        <color auto="1"/>
      </top>
      <bottom style="hair">
        <color auto="1"/>
      </bottom>
      <diagonal/>
    </border>
    <border>
      <left style="thin">
        <color theme="1" tint="0.499984740745262"/>
      </left>
      <right style="hair">
        <color auto="1"/>
      </right>
      <top style="hair">
        <color auto="1"/>
      </top>
      <bottom style="thin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1" tint="0.499984740745262"/>
      </bottom>
      <diagonal/>
    </border>
    <border>
      <left style="hair">
        <color auto="1"/>
      </left>
      <right style="thin">
        <color theme="1" tint="0.499984740745262"/>
      </right>
      <top style="hair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1" tint="0.499984740745262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auto="1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auto="1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auto="1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7" fillId="0" borderId="0"/>
    <xf numFmtId="0" fontId="2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403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41" fontId="4" fillId="0" borderId="0" xfId="1" applyNumberFormat="1" applyFont="1">
      <alignment vertical="center"/>
    </xf>
    <xf numFmtId="0" fontId="6" fillId="0" borderId="0" xfId="1" applyFont="1" applyAlignment="1"/>
    <xf numFmtId="0" fontId="4" fillId="2" borderId="5" xfId="1" applyFont="1" applyFill="1" applyBorder="1">
      <alignment vertical="center"/>
    </xf>
    <xf numFmtId="0" fontId="4" fillId="2" borderId="5" xfId="1" applyFont="1" applyFill="1" applyBorder="1" applyAlignment="1">
      <alignment horizontal="center" vertical="center"/>
    </xf>
    <xf numFmtId="41" fontId="4" fillId="2" borderId="5" xfId="1" applyNumberFormat="1" applyFont="1" applyFill="1" applyBorder="1" applyAlignment="1">
      <alignment horizontal="center" vertical="center"/>
    </xf>
    <xf numFmtId="41" fontId="4" fillId="2" borderId="6" xfId="1" applyNumberFormat="1" applyFont="1" applyFill="1" applyBorder="1" applyAlignment="1">
      <alignment horizontal="center" vertical="center"/>
    </xf>
    <xf numFmtId="41" fontId="4" fillId="2" borderId="7" xfId="1" applyNumberFormat="1" applyFont="1" applyFill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 applyAlignment="1">
      <alignment horizontal="left" vertical="center" indent="3"/>
    </xf>
    <xf numFmtId="0" fontId="16" fillId="0" borderId="26" xfId="1" applyFont="1" applyBorder="1" applyAlignment="1">
      <alignment horizontal="center" vertical="center"/>
    </xf>
    <xf numFmtId="176" fontId="16" fillId="0" borderId="27" xfId="1" applyNumberFormat="1" applyFont="1" applyBorder="1" applyAlignment="1">
      <alignment horizontal="center" vertical="center"/>
    </xf>
    <xf numFmtId="0" fontId="16" fillId="0" borderId="0" xfId="1" applyFont="1">
      <alignment vertical="center"/>
    </xf>
    <xf numFmtId="0" fontId="18" fillId="0" borderId="0" xfId="6" applyFont="1"/>
    <xf numFmtId="0" fontId="16" fillId="0" borderId="29" xfId="1" applyFont="1" applyBorder="1" applyAlignment="1">
      <alignment horizontal="center" vertical="center"/>
    </xf>
    <xf numFmtId="14" fontId="16" fillId="0" borderId="30" xfId="1" applyNumberFormat="1" applyFont="1" applyBorder="1" applyAlignment="1">
      <alignment horizontal="center" vertical="center"/>
    </xf>
    <xf numFmtId="0" fontId="18" fillId="0" borderId="0" xfId="6" applyFont="1" applyAlignment="1">
      <alignment vertical="center"/>
    </xf>
    <xf numFmtId="9" fontId="18" fillId="0" borderId="0" xfId="6" applyNumberFormat="1" applyFont="1" applyAlignment="1">
      <alignment vertical="center"/>
    </xf>
    <xf numFmtId="0" fontId="19" fillId="0" borderId="31" xfId="6" applyFont="1" applyBorder="1" applyAlignment="1">
      <alignment horizontal="center" vertical="center"/>
    </xf>
    <xf numFmtId="0" fontId="19" fillId="0" borderId="28" xfId="6" applyFont="1" applyBorder="1" applyAlignment="1">
      <alignment horizontal="center" vertical="center"/>
    </xf>
    <xf numFmtId="179" fontId="18" fillId="0" borderId="0" xfId="6" applyNumberFormat="1" applyFont="1"/>
    <xf numFmtId="0" fontId="21" fillId="7" borderId="52" xfId="6" applyFont="1" applyFill="1" applyBorder="1" applyAlignment="1">
      <alignment horizontal="center" vertical="center"/>
    </xf>
    <xf numFmtId="0" fontId="21" fillId="7" borderId="56" xfId="6" applyFont="1" applyFill="1" applyBorder="1" applyAlignment="1">
      <alignment horizontal="center" vertical="center" shrinkToFit="1"/>
    </xf>
    <xf numFmtId="41" fontId="21" fillId="0" borderId="56" xfId="2" applyFont="1" applyBorder="1" applyAlignment="1">
      <alignment horizontal="center" vertical="center" shrinkToFit="1"/>
    </xf>
    <xf numFmtId="41" fontId="21" fillId="6" borderId="56" xfId="2" applyFont="1" applyFill="1" applyBorder="1" applyAlignment="1">
      <alignment horizontal="center" vertical="center" shrinkToFit="1"/>
    </xf>
    <xf numFmtId="0" fontId="1" fillId="0" borderId="71" xfId="1" applyBorder="1">
      <alignment vertical="center"/>
    </xf>
    <xf numFmtId="0" fontId="1" fillId="0" borderId="0" xfId="1">
      <alignment vertical="center"/>
    </xf>
    <xf numFmtId="0" fontId="1" fillId="0" borderId="70" xfId="1" applyBorder="1">
      <alignment vertical="center"/>
    </xf>
    <xf numFmtId="0" fontId="28" fillId="0" borderId="72" xfId="1" applyFont="1" applyBorder="1" applyAlignment="1"/>
    <xf numFmtId="0" fontId="1" fillId="0" borderId="73" xfId="1" applyBorder="1">
      <alignment vertical="center"/>
    </xf>
    <xf numFmtId="0" fontId="1" fillId="0" borderId="74" xfId="1" applyBorder="1">
      <alignment vertical="center"/>
    </xf>
    <xf numFmtId="0" fontId="29" fillId="0" borderId="31" xfId="6" applyFont="1" applyBorder="1" applyAlignment="1">
      <alignment horizontal="center" vertical="center"/>
    </xf>
    <xf numFmtId="0" fontId="21" fillId="0" borderId="28" xfId="6" applyFont="1" applyBorder="1" applyAlignment="1">
      <alignment horizontal="center" vertical="center"/>
    </xf>
    <xf numFmtId="0" fontId="21" fillId="0" borderId="76" xfId="6" applyFont="1" applyBorder="1" applyAlignment="1">
      <alignment horizontal="center" vertical="center"/>
    </xf>
    <xf numFmtId="0" fontId="21" fillId="0" borderId="0" xfId="6" applyFont="1"/>
    <xf numFmtId="0" fontId="0" fillId="0" borderId="0" xfId="0" applyAlignment="1">
      <alignment horizontal="center" vertical="center"/>
    </xf>
    <xf numFmtId="0" fontId="37" fillId="4" borderId="10" xfId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1" fontId="39" fillId="0" borderId="0" xfId="1" applyNumberFormat="1" applyFont="1">
      <alignment vertical="center"/>
    </xf>
    <xf numFmtId="0" fontId="10" fillId="0" borderId="0" xfId="1" applyFont="1" applyAlignment="1">
      <alignment horizontal="center" vertical="center"/>
    </xf>
    <xf numFmtId="0" fontId="40" fillId="0" borderId="0" xfId="1" applyFont="1" applyAlignment="1"/>
    <xf numFmtId="0" fontId="9" fillId="0" borderId="1" xfId="1" applyFont="1" applyBorder="1" applyAlignment="1">
      <alignment horizontal="right"/>
    </xf>
    <xf numFmtId="0" fontId="39" fillId="2" borderId="5" xfId="1" applyFont="1" applyFill="1" applyBorder="1">
      <alignment vertical="center"/>
    </xf>
    <xf numFmtId="0" fontId="39" fillId="2" borderId="5" xfId="1" applyFont="1" applyFill="1" applyBorder="1" applyAlignment="1">
      <alignment horizontal="center" vertical="center"/>
    </xf>
    <xf numFmtId="41" fontId="39" fillId="2" borderId="5" xfId="1" applyNumberFormat="1" applyFont="1" applyFill="1" applyBorder="1" applyAlignment="1">
      <alignment horizontal="center" vertical="center"/>
    </xf>
    <xf numFmtId="41" fontId="39" fillId="2" borderId="6" xfId="1" applyNumberFormat="1" applyFont="1" applyFill="1" applyBorder="1" applyAlignment="1">
      <alignment horizontal="center" vertical="center"/>
    </xf>
    <xf numFmtId="41" fontId="39" fillId="2" borderId="7" xfId="1" applyNumberFormat="1" applyFont="1" applyFill="1" applyBorder="1" applyAlignment="1">
      <alignment horizontal="center" vertical="center"/>
    </xf>
    <xf numFmtId="0" fontId="41" fillId="4" borderId="10" xfId="1" applyFont="1" applyFill="1" applyBorder="1" applyAlignment="1">
      <alignment vertical="center" wrapText="1"/>
    </xf>
    <xf numFmtId="0" fontId="42" fillId="0" borderId="10" xfId="1" applyFont="1" applyBorder="1" applyAlignment="1">
      <alignment horizontal="center" vertical="center"/>
    </xf>
    <xf numFmtId="41" fontId="43" fillId="0" borderId="10" xfId="2" applyFont="1" applyBorder="1">
      <alignment vertical="center"/>
    </xf>
    <xf numFmtId="9" fontId="43" fillId="0" borderId="11" xfId="3" applyFont="1" applyBorder="1" applyAlignment="1">
      <alignment horizontal="center" vertical="center"/>
    </xf>
    <xf numFmtId="0" fontId="41" fillId="0" borderId="10" xfId="1" applyFont="1" applyBorder="1" applyAlignment="1">
      <alignment vertical="center" wrapText="1"/>
    </xf>
    <xf numFmtId="0" fontId="41" fillId="4" borderId="22" xfId="1" applyFont="1" applyFill="1" applyBorder="1" applyAlignment="1">
      <alignment vertical="center" wrapText="1"/>
    </xf>
    <xf numFmtId="0" fontId="41" fillId="3" borderId="13" xfId="1" applyFont="1" applyFill="1" applyBorder="1" applyAlignment="1">
      <alignment horizontal="center" vertical="center"/>
    </xf>
    <xf numFmtId="0" fontId="41" fillId="3" borderId="0" xfId="1" applyFont="1" applyFill="1" applyAlignment="1">
      <alignment horizontal="center" vertical="center"/>
    </xf>
    <xf numFmtId="0" fontId="43" fillId="3" borderId="19" xfId="1" applyFont="1" applyFill="1" applyBorder="1">
      <alignment vertical="center"/>
    </xf>
    <xf numFmtId="0" fontId="43" fillId="3" borderId="19" xfId="1" applyFont="1" applyFill="1" applyBorder="1" applyAlignment="1">
      <alignment horizontal="center" vertical="center"/>
    </xf>
    <xf numFmtId="41" fontId="40" fillId="3" borderId="19" xfId="2" applyFont="1" applyFill="1" applyBorder="1" applyAlignment="1">
      <alignment horizontal="center" vertical="center"/>
    </xf>
    <xf numFmtId="41" fontId="40" fillId="3" borderId="13" xfId="2" applyFont="1" applyFill="1" applyBorder="1" applyAlignment="1">
      <alignment horizontal="center" vertical="center"/>
    </xf>
    <xf numFmtId="9" fontId="10" fillId="0" borderId="0" xfId="1" applyNumberFormat="1" applyFont="1">
      <alignment vertical="center"/>
    </xf>
    <xf numFmtId="0" fontId="40" fillId="0" borderId="10" xfId="1" applyFont="1" applyBorder="1" applyAlignment="1">
      <alignment vertical="center" wrapText="1"/>
    </xf>
    <xf numFmtId="0" fontId="43" fillId="0" borderId="10" xfId="1" applyFont="1" applyBorder="1" applyAlignment="1">
      <alignment horizontal="center" vertical="center"/>
    </xf>
    <xf numFmtId="41" fontId="43" fillId="0" borderId="13" xfId="2" applyFont="1" applyBorder="1">
      <alignment vertical="center"/>
    </xf>
    <xf numFmtId="0" fontId="40" fillId="0" borderId="11" xfId="1" applyFont="1" applyBorder="1" applyAlignment="1">
      <alignment vertical="center" wrapText="1"/>
    </xf>
    <xf numFmtId="0" fontId="43" fillId="3" borderId="15" xfId="1" applyFont="1" applyFill="1" applyBorder="1">
      <alignment vertical="center"/>
    </xf>
    <xf numFmtId="0" fontId="43" fillId="3" borderId="15" xfId="1" applyFont="1" applyFill="1" applyBorder="1" applyAlignment="1">
      <alignment horizontal="center" vertical="center"/>
    </xf>
    <xf numFmtId="41" fontId="40" fillId="3" borderId="20" xfId="2" applyFont="1" applyFill="1" applyBorder="1">
      <alignment vertical="center"/>
    </xf>
    <xf numFmtId="41" fontId="40" fillId="3" borderId="15" xfId="2" applyFont="1" applyFill="1" applyBorder="1">
      <alignment vertical="center"/>
    </xf>
    <xf numFmtId="41" fontId="40" fillId="3" borderId="8" xfId="2" applyFont="1" applyFill="1" applyBorder="1">
      <alignment vertical="center"/>
    </xf>
    <xf numFmtId="0" fontId="47" fillId="0" borderId="16" xfId="1" applyFont="1" applyBorder="1" applyAlignment="1">
      <alignment horizontal="left" vertical="center" wrapText="1"/>
    </xf>
    <xf numFmtId="0" fontId="43" fillId="5" borderId="83" xfId="1" applyFont="1" applyFill="1" applyBorder="1">
      <alignment vertical="center"/>
    </xf>
    <xf numFmtId="0" fontId="43" fillId="5" borderId="83" xfId="1" applyFont="1" applyFill="1" applyBorder="1" applyAlignment="1">
      <alignment horizontal="center" vertical="center"/>
    </xf>
    <xf numFmtId="41" fontId="40" fillId="5" borderId="83" xfId="1" applyNumberFormat="1" applyFont="1" applyFill="1" applyBorder="1" applyAlignment="1">
      <alignment horizontal="center" vertical="center"/>
    </xf>
    <xf numFmtId="41" fontId="40" fillId="5" borderId="84" xfId="1" applyNumberFormat="1" applyFont="1" applyFill="1" applyBorder="1" applyAlignment="1">
      <alignment horizontal="center" vertical="center"/>
    </xf>
    <xf numFmtId="41" fontId="40" fillId="5" borderId="85" xfId="1" applyNumberFormat="1" applyFont="1" applyFill="1" applyBorder="1" applyAlignment="1">
      <alignment horizontal="center" vertical="center"/>
    </xf>
    <xf numFmtId="0" fontId="43" fillId="0" borderId="86" xfId="1" applyFont="1" applyBorder="1">
      <alignment vertical="center"/>
    </xf>
    <xf numFmtId="0" fontId="48" fillId="0" borderId="0" xfId="1" applyFont="1" applyAlignment="1">
      <alignment horizontal="left" vertical="center" indent="3"/>
    </xf>
    <xf numFmtId="41" fontId="10" fillId="0" borderId="0" xfId="1" applyNumberFormat="1" applyFont="1">
      <alignment vertical="center"/>
    </xf>
    <xf numFmtId="193" fontId="10" fillId="0" borderId="0" xfId="1" applyNumberFormat="1" applyFont="1">
      <alignment vertical="center"/>
    </xf>
    <xf numFmtId="0" fontId="0" fillId="0" borderId="0" xfId="1" applyFont="1" applyAlignment="1"/>
    <xf numFmtId="0" fontId="34" fillId="0" borderId="0" xfId="1" applyFont="1" applyAlignment="1"/>
    <xf numFmtId="0" fontId="49" fillId="0" borderId="0" xfId="4" applyFont="1"/>
    <xf numFmtId="0" fontId="8" fillId="0" borderId="1" xfId="1" applyFont="1" applyBorder="1" applyAlignment="1">
      <alignment horizontal="right"/>
    </xf>
    <xf numFmtId="0" fontId="44" fillId="4" borderId="10" xfId="1" applyFont="1" applyFill="1" applyBorder="1" applyAlignment="1">
      <alignment vertical="center" wrapText="1"/>
    </xf>
    <xf numFmtId="41" fontId="45" fillId="4" borderId="10" xfId="2" applyFont="1" applyFill="1" applyBorder="1">
      <alignment vertical="center"/>
    </xf>
    <xf numFmtId="9" fontId="45" fillId="0" borderId="10" xfId="3" applyFont="1" applyBorder="1" applyAlignment="1">
      <alignment horizontal="center" vertical="center"/>
    </xf>
    <xf numFmtId="41" fontId="45" fillId="0" borderId="10" xfId="2" applyFont="1" applyBorder="1">
      <alignment vertical="center"/>
    </xf>
    <xf numFmtId="41" fontId="45" fillId="0" borderId="16" xfId="2" quotePrefix="1" applyFont="1" applyBorder="1" applyAlignment="1">
      <alignment horizontal="left" vertical="center" wrapText="1"/>
    </xf>
    <xf numFmtId="0" fontId="44" fillId="0" borderId="10" xfId="1" applyFont="1" applyBorder="1" applyAlignment="1">
      <alignment vertical="center" wrapText="1"/>
    </xf>
    <xf numFmtId="0" fontId="37" fillId="0" borderId="10" xfId="1" applyFont="1" applyBorder="1" applyAlignment="1">
      <alignment horizontal="center" vertical="center"/>
    </xf>
    <xf numFmtId="9" fontId="45" fillId="0" borderId="10" xfId="3" applyFont="1" applyFill="1" applyBorder="1" applyAlignment="1">
      <alignment horizontal="center" vertical="center"/>
    </xf>
    <xf numFmtId="41" fontId="45" fillId="0" borderId="10" xfId="2" applyFont="1" applyFill="1" applyBorder="1">
      <alignment vertical="center"/>
    </xf>
    <xf numFmtId="41" fontId="45" fillId="0" borderId="23" xfId="2" quotePrefix="1" applyFont="1" applyBorder="1" applyAlignment="1">
      <alignment vertical="center" wrapText="1"/>
    </xf>
    <xf numFmtId="0" fontId="44" fillId="3" borderId="22" xfId="1" quotePrefix="1" applyFont="1" applyFill="1" applyBorder="1" applyAlignment="1">
      <alignment horizontal="center" vertical="center"/>
    </xf>
    <xf numFmtId="0" fontId="44" fillId="3" borderId="10" xfId="1" applyFont="1" applyFill="1" applyBorder="1" applyAlignment="1">
      <alignment horizontal="center" vertical="center"/>
    </xf>
    <xf numFmtId="41" fontId="45" fillId="3" borderId="10" xfId="2" applyFont="1" applyFill="1" applyBorder="1">
      <alignment vertical="center"/>
    </xf>
    <xf numFmtId="41" fontId="6" fillId="3" borderId="10" xfId="2" applyFont="1" applyFill="1" applyBorder="1">
      <alignment vertical="center"/>
    </xf>
    <xf numFmtId="41" fontId="45" fillId="0" borderId="23" xfId="2" applyFont="1" applyBorder="1" applyAlignment="1">
      <alignment vertical="center"/>
    </xf>
    <xf numFmtId="0" fontId="45" fillId="5" borderId="83" xfId="1" applyFont="1" applyFill="1" applyBorder="1">
      <alignment vertical="center"/>
    </xf>
    <xf numFmtId="0" fontId="45" fillId="5" borderId="83" xfId="1" applyFont="1" applyFill="1" applyBorder="1" applyAlignment="1">
      <alignment horizontal="center" vertical="center"/>
    </xf>
    <xf numFmtId="41" fontId="6" fillId="5" borderId="83" xfId="1" applyNumberFormat="1" applyFont="1" applyFill="1" applyBorder="1" applyAlignment="1">
      <alignment horizontal="center" vertical="center"/>
    </xf>
    <xf numFmtId="41" fontId="6" fillId="5" borderId="84" xfId="1" applyNumberFormat="1" applyFont="1" applyFill="1" applyBorder="1" applyAlignment="1">
      <alignment horizontal="center" vertical="center"/>
    </xf>
    <xf numFmtId="41" fontId="6" fillId="5" borderId="85" xfId="1" applyNumberFormat="1" applyFont="1" applyFill="1" applyBorder="1" applyAlignment="1">
      <alignment horizontal="center" vertical="center"/>
    </xf>
    <xf numFmtId="0" fontId="45" fillId="0" borderId="86" xfId="1" applyFont="1" applyBorder="1">
      <alignment vertical="center"/>
    </xf>
    <xf numFmtId="193" fontId="2" fillId="0" borderId="0" xfId="1" applyNumberFormat="1" applyFont="1">
      <alignment vertical="center"/>
    </xf>
    <xf numFmtId="0" fontId="1" fillId="0" borderId="0" xfId="1" applyAlignment="1"/>
    <xf numFmtId="41" fontId="43" fillId="0" borderId="11" xfId="10" applyFont="1" applyBorder="1">
      <alignment vertical="center"/>
    </xf>
    <xf numFmtId="0" fontId="40" fillId="0" borderId="82" xfId="1" applyFont="1" applyBorder="1" applyAlignment="1">
      <alignment horizontal="left" vertical="center" wrapText="1"/>
    </xf>
    <xf numFmtId="0" fontId="10" fillId="0" borderId="12" xfId="1" quotePrefix="1" applyFont="1" applyBorder="1" applyAlignment="1">
      <alignment horizontal="left" vertical="center"/>
    </xf>
    <xf numFmtId="0" fontId="46" fillId="0" borderId="12" xfId="1" quotePrefix="1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1" fontId="0" fillId="0" borderId="10" xfId="1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9" fontId="0" fillId="0" borderId="10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41" fontId="0" fillId="0" borderId="85" xfId="10" applyFont="1" applyBorder="1">
      <alignment vertical="center"/>
    </xf>
    <xf numFmtId="0" fontId="0" fillId="0" borderId="85" xfId="0" applyBorder="1">
      <alignment vertical="center"/>
    </xf>
    <xf numFmtId="41" fontId="0" fillId="0" borderId="24" xfId="10" applyFont="1" applyBorder="1">
      <alignment vertical="center"/>
    </xf>
    <xf numFmtId="0" fontId="0" fillId="8" borderId="112" xfId="0" applyFill="1" applyBorder="1">
      <alignment vertical="center"/>
    </xf>
    <xf numFmtId="0" fontId="0" fillId="8" borderId="113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14" xfId="0" applyFill="1" applyBorder="1">
      <alignment vertical="center"/>
    </xf>
    <xf numFmtId="0" fontId="0" fillId="8" borderId="23" xfId="0" applyFill="1" applyBorder="1">
      <alignment vertical="center"/>
    </xf>
    <xf numFmtId="0" fontId="0" fillId="0" borderId="13" xfId="0" applyBorder="1" applyAlignment="1">
      <alignment horizontal="center" vertical="center" wrapText="1"/>
    </xf>
    <xf numFmtId="41" fontId="34" fillId="5" borderId="8" xfId="10" applyFont="1" applyFill="1" applyBorder="1">
      <alignment vertical="center"/>
    </xf>
    <xf numFmtId="41" fontId="34" fillId="5" borderId="10" xfId="10" applyFont="1" applyFill="1" applyBorder="1">
      <alignment vertical="center"/>
    </xf>
    <xf numFmtId="41" fontId="34" fillId="5" borderId="85" xfId="10" applyFont="1" applyFill="1" applyBorder="1">
      <alignment vertical="center"/>
    </xf>
    <xf numFmtId="0" fontId="34" fillId="0" borderId="91" xfId="0" applyFont="1" applyBorder="1" applyAlignment="1">
      <alignment horizontal="center" vertical="center"/>
    </xf>
    <xf numFmtId="0" fontId="1" fillId="0" borderId="9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190" fontId="2" fillId="8" borderId="99" xfId="0" applyNumberFormat="1" applyFont="1" applyFill="1" applyBorder="1" applyAlignment="1">
      <alignment horizontal="center" vertical="center" wrapText="1"/>
    </xf>
    <xf numFmtId="190" fontId="2" fillId="8" borderId="103" xfId="0" applyNumberFormat="1" applyFont="1" applyFill="1" applyBorder="1" applyAlignment="1">
      <alignment horizontal="center" vertical="center" wrapText="1"/>
    </xf>
    <xf numFmtId="0" fontId="4" fillId="8" borderId="91" xfId="0" applyFont="1" applyFill="1" applyBorder="1" applyAlignment="1">
      <alignment horizontal="center" vertical="center"/>
    </xf>
    <xf numFmtId="191" fontId="2" fillId="8" borderId="91" xfId="0" applyNumberFormat="1" applyFont="1" applyFill="1" applyBorder="1" applyAlignment="1">
      <alignment horizontal="center" vertical="center" wrapText="1"/>
    </xf>
    <xf numFmtId="191" fontId="2" fillId="8" borderId="105" xfId="0" applyNumberFormat="1" applyFont="1" applyFill="1" applyBorder="1" applyAlignment="1">
      <alignment horizontal="center" vertical="center" wrapText="1"/>
    </xf>
    <xf numFmtId="192" fontId="2" fillId="8" borderId="107" xfId="0" applyNumberFormat="1" applyFont="1" applyFill="1" applyBorder="1" applyAlignment="1">
      <alignment horizontal="center" vertical="center" wrapText="1"/>
    </xf>
    <xf numFmtId="192" fontId="2" fillId="8" borderId="108" xfId="0" applyNumberFormat="1" applyFont="1" applyFill="1" applyBorder="1" applyAlignment="1">
      <alignment horizontal="center" vertical="center" wrapText="1"/>
    </xf>
    <xf numFmtId="0" fontId="50" fillId="5" borderId="109" xfId="0" applyFont="1" applyFill="1" applyBorder="1" applyAlignment="1">
      <alignment horizontal="center" vertical="center" wrapText="1"/>
    </xf>
    <xf numFmtId="0" fontId="51" fillId="5" borderId="92" xfId="0" applyFont="1" applyFill="1" applyBorder="1" applyAlignment="1">
      <alignment horizontal="center" vertical="center" wrapText="1"/>
    </xf>
    <xf numFmtId="180" fontId="51" fillId="5" borderId="92" xfId="0" applyNumberFormat="1" applyFont="1" applyFill="1" applyBorder="1" applyAlignment="1">
      <alignment horizontal="center" vertical="center" wrapText="1"/>
    </xf>
    <xf numFmtId="2" fontId="2" fillId="5" borderId="92" xfId="0" applyNumberFormat="1" applyFont="1" applyFill="1" applyBorder="1" applyAlignment="1">
      <alignment horizontal="center" vertical="center"/>
    </xf>
    <xf numFmtId="188" fontId="2" fillId="5" borderId="92" xfId="0" applyNumberFormat="1" applyFont="1" applyFill="1" applyBorder="1" applyAlignment="1">
      <alignment horizontal="center" vertical="center"/>
    </xf>
    <xf numFmtId="188" fontId="4" fillId="5" borderId="92" xfId="0" applyNumberFormat="1" applyFont="1" applyFill="1" applyBorder="1" applyAlignment="1">
      <alignment horizontal="center" vertical="center"/>
    </xf>
    <xf numFmtId="188" fontId="2" fillId="5" borderId="110" xfId="0" applyNumberFormat="1" applyFont="1" applyFill="1" applyBorder="1" applyAlignment="1">
      <alignment horizontal="center" vertical="center"/>
    </xf>
    <xf numFmtId="0" fontId="50" fillId="5" borderId="104" xfId="0" applyFont="1" applyFill="1" applyBorder="1" applyAlignment="1">
      <alignment horizontal="center" vertical="center" wrapText="1"/>
    </xf>
    <xf numFmtId="0" fontId="51" fillId="5" borderId="91" xfId="0" applyFont="1" applyFill="1" applyBorder="1" applyAlignment="1">
      <alignment horizontal="center" vertical="center" wrapText="1"/>
    </xf>
    <xf numFmtId="180" fontId="51" fillId="5" borderId="91" xfId="0" applyNumberFormat="1" applyFont="1" applyFill="1" applyBorder="1" applyAlignment="1">
      <alignment horizontal="center" vertical="center" wrapText="1"/>
    </xf>
    <xf numFmtId="24" fontId="51" fillId="5" borderId="91" xfId="0" applyNumberFormat="1" applyFont="1" applyFill="1" applyBorder="1" applyAlignment="1">
      <alignment horizontal="center" vertical="center" wrapText="1"/>
    </xf>
    <xf numFmtId="2" fontId="2" fillId="5" borderId="91" xfId="0" applyNumberFormat="1" applyFont="1" applyFill="1" applyBorder="1" applyAlignment="1">
      <alignment horizontal="center" vertical="center"/>
    </xf>
    <xf numFmtId="188" fontId="2" fillId="5" borderId="91" xfId="0" applyNumberFormat="1" applyFont="1" applyFill="1" applyBorder="1" applyAlignment="1">
      <alignment horizontal="center" vertical="center"/>
    </xf>
    <xf numFmtId="188" fontId="4" fillId="5" borderId="91" xfId="0" applyNumberFormat="1" applyFont="1" applyFill="1" applyBorder="1" applyAlignment="1">
      <alignment horizontal="center" vertical="center"/>
    </xf>
    <xf numFmtId="188" fontId="2" fillId="5" borderId="105" xfId="0" applyNumberFormat="1" applyFont="1" applyFill="1" applyBorder="1" applyAlignment="1">
      <alignment horizontal="center" vertical="center"/>
    </xf>
    <xf numFmtId="182" fontId="51" fillId="5" borderId="91" xfId="0" applyNumberFormat="1" applyFont="1" applyFill="1" applyBorder="1" applyAlignment="1">
      <alignment horizontal="center" vertical="center" wrapText="1"/>
    </xf>
    <xf numFmtId="181" fontId="51" fillId="5" borderId="91" xfId="0" applyNumberFormat="1" applyFont="1" applyFill="1" applyBorder="1" applyAlignment="1">
      <alignment horizontal="center" vertical="center" wrapText="1"/>
    </xf>
    <xf numFmtId="185" fontId="2" fillId="5" borderId="91" xfId="0" applyNumberFormat="1" applyFont="1" applyFill="1" applyBorder="1" applyAlignment="1">
      <alignment horizontal="center" vertical="center"/>
    </xf>
    <xf numFmtId="43" fontId="2" fillId="5" borderId="91" xfId="0" applyNumberFormat="1" applyFont="1" applyFill="1" applyBorder="1" applyAlignment="1">
      <alignment horizontal="center" vertical="center"/>
    </xf>
    <xf numFmtId="183" fontId="51" fillId="5" borderId="91" xfId="0" applyNumberFormat="1" applyFont="1" applyFill="1" applyBorder="1" applyAlignment="1">
      <alignment horizontal="center" vertical="center" wrapText="1"/>
    </xf>
    <xf numFmtId="186" fontId="2" fillId="5" borderId="91" xfId="0" applyNumberFormat="1" applyFont="1" applyFill="1" applyBorder="1" applyAlignment="1">
      <alignment horizontal="center" vertical="center"/>
    </xf>
    <xf numFmtId="189" fontId="2" fillId="5" borderId="91" xfId="0" applyNumberFormat="1" applyFont="1" applyFill="1" applyBorder="1" applyAlignment="1">
      <alignment horizontal="center" vertical="center"/>
    </xf>
    <xf numFmtId="0" fontId="52" fillId="0" borderId="104" xfId="0" applyFont="1" applyBorder="1" applyAlignment="1">
      <alignment horizontal="center" vertical="center" wrapText="1"/>
    </xf>
    <xf numFmtId="0" fontId="53" fillId="0" borderId="91" xfId="0" applyFont="1" applyBorder="1" applyAlignment="1">
      <alignment horizontal="center" vertical="center" wrapText="1"/>
    </xf>
    <xf numFmtId="181" fontId="53" fillId="0" borderId="91" xfId="0" applyNumberFormat="1" applyFont="1" applyBorder="1" applyAlignment="1">
      <alignment horizontal="center" vertical="center" wrapText="1"/>
    </xf>
    <xf numFmtId="24" fontId="53" fillId="0" borderId="91" xfId="0" applyNumberFormat="1" applyFont="1" applyBorder="1" applyAlignment="1">
      <alignment horizontal="center" vertical="center" wrapText="1"/>
    </xf>
    <xf numFmtId="184" fontId="54" fillId="0" borderId="91" xfId="0" applyNumberFormat="1" applyFont="1" applyBorder="1" applyAlignment="1">
      <alignment horizontal="center" vertical="center"/>
    </xf>
    <xf numFmtId="187" fontId="54" fillId="0" borderId="91" xfId="0" applyNumberFormat="1" applyFont="1" applyBorder="1" applyAlignment="1">
      <alignment horizontal="center" vertical="center"/>
    </xf>
    <xf numFmtId="188" fontId="54" fillId="0" borderId="91" xfId="0" applyNumberFormat="1" applyFont="1" applyBorder="1" applyAlignment="1">
      <alignment horizontal="center" vertical="center"/>
    </xf>
    <xf numFmtId="188" fontId="54" fillId="0" borderId="105" xfId="0" applyNumberFormat="1" applyFont="1" applyBorder="1" applyAlignment="1">
      <alignment horizontal="center" vertical="center"/>
    </xf>
    <xf numFmtId="180" fontId="53" fillId="0" borderId="91" xfId="0" applyNumberFormat="1" applyFont="1" applyBorder="1" applyAlignment="1">
      <alignment horizontal="center" vertical="center" wrapText="1"/>
    </xf>
    <xf numFmtId="183" fontId="53" fillId="0" borderId="91" xfId="0" applyNumberFormat="1" applyFont="1" applyBorder="1" applyAlignment="1">
      <alignment horizontal="center" vertical="center" wrapText="1"/>
    </xf>
    <xf numFmtId="189" fontId="54" fillId="0" borderId="91" xfId="0" applyNumberFormat="1" applyFont="1" applyBorder="1" applyAlignment="1">
      <alignment horizontal="center" vertical="center"/>
    </xf>
    <xf numFmtId="189" fontId="54" fillId="0" borderId="105" xfId="0" applyNumberFormat="1" applyFont="1" applyBorder="1" applyAlignment="1">
      <alignment horizontal="center" vertical="center"/>
    </xf>
    <xf numFmtId="26" fontId="53" fillId="0" borderId="91" xfId="0" applyNumberFormat="1" applyFont="1" applyBorder="1" applyAlignment="1">
      <alignment horizontal="center" vertical="center" wrapText="1"/>
    </xf>
    <xf numFmtId="2" fontId="54" fillId="0" borderId="91" xfId="0" applyNumberFormat="1" applyFont="1" applyBorder="1" applyAlignment="1">
      <alignment horizontal="center" vertical="center"/>
    </xf>
    <xf numFmtId="0" fontId="52" fillId="0" borderId="106" xfId="0" applyFont="1" applyBorder="1" applyAlignment="1">
      <alignment horizontal="center" vertical="center" wrapText="1"/>
    </xf>
    <xf numFmtId="0" fontId="53" fillId="0" borderId="107" xfId="0" applyFont="1" applyBorder="1" applyAlignment="1">
      <alignment horizontal="center" vertical="center" wrapText="1"/>
    </xf>
    <xf numFmtId="26" fontId="53" fillId="0" borderId="107" xfId="0" applyNumberFormat="1" applyFont="1" applyBorder="1" applyAlignment="1">
      <alignment horizontal="center" vertical="center" wrapText="1"/>
    </xf>
    <xf numFmtId="24" fontId="53" fillId="0" borderId="107" xfId="0" applyNumberFormat="1" applyFont="1" applyBorder="1" applyAlignment="1">
      <alignment horizontal="center" vertical="center" wrapText="1"/>
    </xf>
    <xf numFmtId="2" fontId="54" fillId="0" borderId="107" xfId="0" applyNumberFormat="1" applyFont="1" applyBorder="1" applyAlignment="1">
      <alignment horizontal="center" vertical="center"/>
    </xf>
    <xf numFmtId="188" fontId="54" fillId="0" borderId="107" xfId="0" applyNumberFormat="1" applyFont="1" applyBorder="1" applyAlignment="1">
      <alignment horizontal="center" vertical="center"/>
    </xf>
    <xf numFmtId="188" fontId="54" fillId="0" borderId="108" xfId="0" applyNumberFormat="1" applyFont="1" applyBorder="1" applyAlignment="1">
      <alignment horizontal="center" vertical="center"/>
    </xf>
    <xf numFmtId="194" fontId="2" fillId="8" borderId="107" xfId="10" applyNumberFormat="1" applyFont="1" applyFill="1" applyBorder="1" applyAlignment="1">
      <alignment horizontal="center" vertical="center"/>
    </xf>
    <xf numFmtId="0" fontId="55" fillId="4" borderId="10" xfId="1" applyFont="1" applyFill="1" applyBorder="1" applyAlignment="1">
      <alignment vertical="center" wrapText="1"/>
    </xf>
    <xf numFmtId="0" fontId="48" fillId="0" borderId="8" xfId="1" applyFont="1" applyBorder="1" applyAlignment="1">
      <alignment horizontal="center" vertical="center"/>
    </xf>
    <xf numFmtId="41" fontId="43" fillId="0" borderId="8" xfId="2" applyFont="1" applyBorder="1">
      <alignment vertical="center"/>
    </xf>
    <xf numFmtId="0" fontId="42" fillId="0" borderId="8" xfId="1" applyFont="1" applyBorder="1" applyAlignment="1">
      <alignment horizontal="center" vertical="center"/>
    </xf>
    <xf numFmtId="9" fontId="43" fillId="0" borderId="14" xfId="3" applyFont="1" applyBorder="1" applyAlignment="1">
      <alignment horizontal="center" vertical="center"/>
    </xf>
    <xf numFmtId="41" fontId="43" fillId="0" borderId="8" xfId="10" applyFont="1" applyBorder="1">
      <alignment vertical="center"/>
    </xf>
    <xf numFmtId="0" fontId="48" fillId="0" borderId="9" xfId="1" applyFont="1" applyBorder="1" applyAlignment="1">
      <alignment horizontal="center" vertical="center"/>
    </xf>
    <xf numFmtId="41" fontId="43" fillId="0" borderId="9" xfId="2" applyFont="1" applyBorder="1">
      <alignment vertical="center"/>
    </xf>
    <xf numFmtId="0" fontId="42" fillId="0" borderId="9" xfId="1" applyFont="1" applyBorder="1" applyAlignment="1">
      <alignment horizontal="center" vertical="center"/>
    </xf>
    <xf numFmtId="9" fontId="43" fillId="0" borderId="18" xfId="3" applyFont="1" applyBorder="1" applyAlignment="1">
      <alignment horizontal="center" vertical="center"/>
    </xf>
    <xf numFmtId="41" fontId="43" fillId="0" borderId="9" xfId="10" applyFont="1" applyBorder="1">
      <alignment vertical="center"/>
    </xf>
    <xf numFmtId="0" fontId="55" fillId="4" borderId="22" xfId="1" applyFont="1" applyFill="1" applyBorder="1" applyAlignment="1">
      <alignment vertical="center" wrapText="1"/>
    </xf>
    <xf numFmtId="0" fontId="48" fillId="0" borderId="13" xfId="1" applyFont="1" applyBorder="1" applyAlignment="1">
      <alignment horizontal="center" vertical="center"/>
    </xf>
    <xf numFmtId="0" fontId="42" fillId="0" borderId="13" xfId="1" applyFont="1" applyBorder="1" applyAlignment="1">
      <alignment horizontal="center" vertical="center"/>
    </xf>
    <xf numFmtId="9" fontId="43" fillId="0" borderId="17" xfId="3" applyFont="1" applyBorder="1" applyAlignment="1">
      <alignment horizontal="center" vertical="center"/>
    </xf>
    <xf numFmtId="41" fontId="43" fillId="0" borderId="13" xfId="10" applyFont="1" applyBorder="1">
      <alignment vertical="center"/>
    </xf>
    <xf numFmtId="0" fontId="55" fillId="8" borderId="22" xfId="1" applyFont="1" applyFill="1" applyBorder="1" applyAlignment="1">
      <alignment vertical="center" wrapText="1"/>
    </xf>
    <xf numFmtId="0" fontId="48" fillId="8" borderId="10" xfId="1" applyFont="1" applyFill="1" applyBorder="1" applyAlignment="1">
      <alignment horizontal="center" vertical="center"/>
    </xf>
    <xf numFmtId="41" fontId="43" fillId="8" borderId="10" xfId="2" applyFont="1" applyFill="1" applyBorder="1">
      <alignment vertical="center"/>
    </xf>
    <xf numFmtId="0" fontId="42" fillId="8" borderId="10" xfId="1" applyFont="1" applyFill="1" applyBorder="1" applyAlignment="1">
      <alignment horizontal="center" vertical="center"/>
    </xf>
    <xf numFmtId="9" fontId="43" fillId="8" borderId="11" xfId="3" applyFont="1" applyFill="1" applyBorder="1" applyAlignment="1">
      <alignment horizontal="center" vertical="center"/>
    </xf>
    <xf numFmtId="41" fontId="43" fillId="8" borderId="11" xfId="10" applyFont="1" applyFill="1" applyBorder="1">
      <alignment vertical="center"/>
    </xf>
    <xf numFmtId="0" fontId="56" fillId="8" borderId="22" xfId="1" applyFont="1" applyFill="1" applyBorder="1" applyAlignment="1">
      <alignment vertical="center" wrapText="1"/>
    </xf>
    <xf numFmtId="0" fontId="55" fillId="8" borderId="10" xfId="1" applyFont="1" applyFill="1" applyBorder="1" applyAlignment="1">
      <alignment vertical="center" wrapText="1"/>
    </xf>
    <xf numFmtId="0" fontId="56" fillId="3" borderId="19" xfId="1" applyFont="1" applyFill="1" applyBorder="1">
      <alignment vertical="center"/>
    </xf>
    <xf numFmtId="0" fontId="55" fillId="0" borderId="10" xfId="1" applyFont="1" applyBorder="1" applyAlignment="1">
      <alignment vertical="center" wrapText="1"/>
    </xf>
    <xf numFmtId="0" fontId="55" fillId="0" borderId="11" xfId="1" applyFont="1" applyBorder="1" applyAlignment="1">
      <alignment vertical="center" wrapText="1"/>
    </xf>
    <xf numFmtId="0" fontId="46" fillId="0" borderId="12" xfId="1" applyFont="1" applyBorder="1" applyAlignment="1">
      <alignment horizontal="left" vertical="center" wrapText="1"/>
    </xf>
    <xf numFmtId="0" fontId="43" fillId="3" borderId="117" xfId="1" applyFont="1" applyFill="1" applyBorder="1">
      <alignment vertical="center"/>
    </xf>
    <xf numFmtId="0" fontId="43" fillId="5" borderId="119" xfId="1" applyFont="1" applyFill="1" applyBorder="1">
      <alignment vertical="center"/>
    </xf>
    <xf numFmtId="0" fontId="60" fillId="9" borderId="22" xfId="1" applyFont="1" applyFill="1" applyBorder="1" applyAlignment="1">
      <alignment vertical="center" wrapText="1"/>
    </xf>
    <xf numFmtId="0" fontId="59" fillId="9" borderId="10" xfId="1" applyFont="1" applyFill="1" applyBorder="1" applyAlignment="1">
      <alignment horizontal="center" vertical="center"/>
    </xf>
    <xf numFmtId="41" fontId="59" fillId="9" borderId="10" xfId="2" applyFont="1" applyFill="1" applyBorder="1">
      <alignment vertical="center"/>
    </xf>
    <xf numFmtId="9" fontId="59" fillId="9" borderId="11" xfId="3" applyFont="1" applyFill="1" applyBorder="1" applyAlignment="1">
      <alignment horizontal="center" vertical="center"/>
    </xf>
    <xf numFmtId="41" fontId="59" fillId="9" borderId="11" xfId="10" applyFont="1" applyFill="1" applyBorder="1">
      <alignment vertical="center"/>
    </xf>
    <xf numFmtId="0" fontId="59" fillId="9" borderId="22" xfId="1" applyFont="1" applyFill="1" applyBorder="1" applyAlignment="1">
      <alignment vertical="center" wrapText="1"/>
    </xf>
    <xf numFmtId="0" fontId="60" fillId="9" borderId="10" xfId="1" applyFont="1" applyFill="1" applyBorder="1" applyAlignment="1">
      <alignment vertical="center" wrapText="1"/>
    </xf>
    <xf numFmtId="0" fontId="39" fillId="2" borderId="10" xfId="1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20" fontId="21" fillId="0" borderId="32" xfId="6" applyNumberFormat="1" applyFont="1" applyBorder="1" applyAlignment="1">
      <alignment horizontal="center" vertical="center"/>
    </xf>
    <xf numFmtId="20" fontId="21" fillId="0" borderId="33" xfId="6" applyNumberFormat="1" applyFont="1" applyBorder="1" applyAlignment="1">
      <alignment horizontal="center" vertical="center"/>
    </xf>
    <xf numFmtId="20" fontId="21" fillId="0" borderId="34" xfId="6" applyNumberFormat="1" applyFont="1" applyBorder="1" applyAlignment="1">
      <alignment horizontal="center" vertical="center"/>
    </xf>
    <xf numFmtId="0" fontId="21" fillId="0" borderId="29" xfId="6" applyFont="1" applyBorder="1" applyAlignment="1">
      <alignment horizontal="left" vertical="center" wrapText="1" indent="1" shrinkToFit="1"/>
    </xf>
    <xf numFmtId="0" fontId="21" fillId="0" borderId="29" xfId="6" applyFont="1" applyBorder="1" applyAlignment="1">
      <alignment horizontal="left" vertical="center" indent="1" shrinkToFit="1"/>
    </xf>
    <xf numFmtId="0" fontId="21" fillId="0" borderId="30" xfId="6" applyFont="1" applyBorder="1" applyAlignment="1">
      <alignment horizontal="left" vertical="center" indent="1" shrinkToFit="1"/>
    </xf>
    <xf numFmtId="0" fontId="21" fillId="0" borderId="32" xfId="6" applyFont="1" applyBorder="1" applyAlignment="1">
      <alignment horizontal="center" vertical="center"/>
    </xf>
    <xf numFmtId="0" fontId="21" fillId="0" borderId="33" xfId="6" applyFont="1" applyBorder="1" applyAlignment="1">
      <alignment horizontal="center" vertical="center"/>
    </xf>
    <xf numFmtId="0" fontId="21" fillId="0" borderId="34" xfId="6" applyFont="1" applyBorder="1" applyAlignment="1">
      <alignment horizontal="center" vertical="center"/>
    </xf>
    <xf numFmtId="0" fontId="19" fillId="0" borderId="35" xfId="6" applyFont="1" applyBorder="1" applyAlignment="1">
      <alignment horizontal="center" vertical="center"/>
    </xf>
    <xf numFmtId="0" fontId="19" fillId="0" borderId="31" xfId="6" applyFont="1" applyBorder="1" applyAlignment="1">
      <alignment horizontal="center" vertical="center"/>
    </xf>
    <xf numFmtId="0" fontId="21" fillId="0" borderId="36" xfId="6" applyFont="1" applyBorder="1" applyAlignment="1">
      <alignment horizontal="center" vertical="center"/>
    </xf>
    <xf numFmtId="0" fontId="21" fillId="0" borderId="37" xfId="6" applyFont="1" applyBorder="1" applyAlignment="1">
      <alignment horizontal="center" vertical="center"/>
    </xf>
    <xf numFmtId="0" fontId="21" fillId="0" borderId="39" xfId="6" applyFont="1" applyBorder="1" applyAlignment="1">
      <alignment horizontal="center" vertical="center"/>
    </xf>
    <xf numFmtId="0" fontId="21" fillId="0" borderId="40" xfId="6" applyFont="1" applyBorder="1" applyAlignment="1">
      <alignment horizontal="center" vertical="center"/>
    </xf>
    <xf numFmtId="0" fontId="32" fillId="0" borderId="38" xfId="6" applyFont="1" applyBorder="1" applyAlignment="1">
      <alignment horizontal="center" vertical="center"/>
    </xf>
    <xf numFmtId="0" fontId="32" fillId="0" borderId="41" xfId="6" applyFont="1" applyBorder="1" applyAlignment="1">
      <alignment horizontal="center" vertical="center"/>
    </xf>
    <xf numFmtId="0" fontId="30" fillId="0" borderId="32" xfId="9" quotePrefix="1" applyBorder="1" applyAlignment="1">
      <alignment horizontal="center" vertical="center"/>
    </xf>
    <xf numFmtId="0" fontId="33" fillId="0" borderId="33" xfId="6" quotePrefix="1" applyFont="1" applyBorder="1" applyAlignment="1">
      <alignment horizontal="center" vertical="center"/>
    </xf>
    <xf numFmtId="0" fontId="33" fillId="0" borderId="34" xfId="6" quotePrefix="1" applyFont="1" applyBorder="1" applyAlignment="1">
      <alignment horizontal="center" vertical="center"/>
    </xf>
    <xf numFmtId="0" fontId="1" fillId="0" borderId="32" xfId="9" applyFont="1" applyBorder="1" applyAlignment="1">
      <alignment horizontal="center" vertical="center" wrapText="1"/>
    </xf>
    <xf numFmtId="0" fontId="33" fillId="0" borderId="33" xfId="6" applyFont="1" applyBorder="1" applyAlignment="1">
      <alignment horizontal="center" vertical="center"/>
    </xf>
    <xf numFmtId="0" fontId="33" fillId="0" borderId="34" xfId="6" applyFont="1" applyBorder="1" applyAlignment="1">
      <alignment horizontal="center" vertical="center"/>
    </xf>
    <xf numFmtId="0" fontId="19" fillId="0" borderId="42" xfId="6" applyFont="1" applyBorder="1" applyAlignment="1">
      <alignment vertical="center"/>
    </xf>
    <xf numFmtId="0" fontId="19" fillId="0" borderId="43" xfId="6" applyFont="1" applyBorder="1" applyAlignment="1">
      <alignment vertical="center"/>
    </xf>
    <xf numFmtId="0" fontId="19" fillId="0" borderId="49" xfId="6" applyFont="1" applyBorder="1" applyAlignment="1">
      <alignment vertical="center"/>
    </xf>
    <xf numFmtId="0" fontId="19" fillId="0" borderId="50" xfId="6" applyFont="1" applyBorder="1" applyAlignment="1">
      <alignment vertical="center"/>
    </xf>
    <xf numFmtId="0" fontId="18" fillId="0" borderId="43" xfId="6" applyFont="1" applyBorder="1" applyAlignment="1">
      <alignment horizontal="right" vertical="center"/>
    </xf>
    <xf numFmtId="0" fontId="18" fillId="0" borderId="44" xfId="6" applyFont="1" applyBorder="1" applyAlignment="1">
      <alignment horizontal="right" vertical="center"/>
    </xf>
    <xf numFmtId="0" fontId="18" fillId="0" borderId="50" xfId="6" applyFont="1" applyBorder="1" applyAlignment="1">
      <alignment horizontal="right" vertical="center"/>
    </xf>
    <xf numFmtId="0" fontId="18" fillId="0" borderId="51" xfId="6" applyFont="1" applyBorder="1" applyAlignment="1">
      <alignment horizontal="right" vertical="center"/>
    </xf>
    <xf numFmtId="0" fontId="19" fillId="0" borderId="42" xfId="6" applyFont="1" applyBorder="1" applyAlignment="1">
      <alignment horizontal="center" vertical="center"/>
    </xf>
    <xf numFmtId="0" fontId="19" fillId="0" borderId="43" xfId="6" applyFont="1" applyBorder="1" applyAlignment="1">
      <alignment horizontal="center" vertical="center"/>
    </xf>
    <xf numFmtId="0" fontId="19" fillId="0" borderId="44" xfId="6" applyFont="1" applyBorder="1" applyAlignment="1">
      <alignment horizontal="center" vertical="center"/>
    </xf>
    <xf numFmtId="0" fontId="19" fillId="0" borderId="45" xfId="6" applyFont="1" applyBorder="1" applyAlignment="1">
      <alignment horizontal="center" vertical="center"/>
    </xf>
    <xf numFmtId="0" fontId="19" fillId="0" borderId="46" xfId="6" applyFont="1" applyBorder="1" applyAlignment="1">
      <alignment horizontal="center" vertical="center"/>
    </xf>
    <xf numFmtId="0" fontId="19" fillId="0" borderId="47" xfId="6" applyFont="1" applyBorder="1" applyAlignment="1">
      <alignment horizontal="center" vertical="center"/>
    </xf>
    <xf numFmtId="177" fontId="19" fillId="0" borderId="32" xfId="6" applyNumberFormat="1" applyFont="1" applyBorder="1" applyAlignment="1">
      <alignment horizontal="left" vertical="center"/>
    </xf>
    <xf numFmtId="177" fontId="19" fillId="0" borderId="33" xfId="6" applyNumberFormat="1" applyFont="1" applyBorder="1" applyAlignment="1">
      <alignment horizontal="left" vertical="center"/>
    </xf>
    <xf numFmtId="178" fontId="25" fillId="0" borderId="33" xfId="1" applyNumberFormat="1" applyFont="1" applyBorder="1" applyAlignment="1">
      <alignment horizontal="left" vertical="center"/>
    </xf>
    <xf numFmtId="178" fontId="25" fillId="0" borderId="48" xfId="1" applyNumberFormat="1" applyFont="1" applyBorder="1" applyAlignment="1">
      <alignment horizontal="left" vertical="center"/>
    </xf>
    <xf numFmtId="177" fontId="25" fillId="0" borderId="33" xfId="1" applyNumberFormat="1" applyFont="1" applyBorder="1" applyAlignment="1">
      <alignment horizontal="left" vertical="center"/>
    </xf>
    <xf numFmtId="177" fontId="25" fillId="0" borderId="48" xfId="1" applyNumberFormat="1" applyFont="1" applyBorder="1" applyAlignment="1">
      <alignment horizontal="left" vertical="center"/>
    </xf>
    <xf numFmtId="0" fontId="19" fillId="0" borderId="28" xfId="6" applyFont="1" applyBorder="1" applyAlignment="1">
      <alignment horizontal="center" vertical="center"/>
    </xf>
    <xf numFmtId="0" fontId="26" fillId="0" borderId="28" xfId="1" applyFont="1" applyBorder="1" applyAlignment="1">
      <alignment horizontal="center" vertical="center"/>
    </xf>
    <xf numFmtId="0" fontId="19" fillId="0" borderId="29" xfId="6" applyFont="1" applyBorder="1" applyAlignment="1">
      <alignment vertical="center"/>
    </xf>
    <xf numFmtId="0" fontId="26" fillId="0" borderId="29" xfId="1" applyFont="1" applyBorder="1">
      <alignment vertical="center"/>
    </xf>
    <xf numFmtId="0" fontId="26" fillId="0" borderId="30" xfId="1" applyFont="1" applyBorder="1">
      <alignment vertical="center"/>
    </xf>
    <xf numFmtId="20" fontId="19" fillId="0" borderId="29" xfId="6" applyNumberFormat="1" applyFont="1" applyBorder="1" applyAlignment="1">
      <alignment vertical="center"/>
    </xf>
    <xf numFmtId="0" fontId="27" fillId="6" borderId="42" xfId="6" applyFont="1" applyFill="1" applyBorder="1" applyAlignment="1">
      <alignment horizontal="center" vertical="center"/>
    </xf>
    <xf numFmtId="0" fontId="27" fillId="6" borderId="43" xfId="6" applyFont="1" applyFill="1" applyBorder="1" applyAlignment="1">
      <alignment horizontal="center" vertical="center"/>
    </xf>
    <xf numFmtId="0" fontId="27" fillId="6" borderId="44" xfId="6" applyFont="1" applyFill="1" applyBorder="1" applyAlignment="1">
      <alignment horizontal="center" vertical="center"/>
    </xf>
    <xf numFmtId="0" fontId="27" fillId="6" borderId="45" xfId="6" applyFont="1" applyFill="1" applyBorder="1" applyAlignment="1">
      <alignment horizontal="center" vertical="center"/>
    </xf>
    <xf numFmtId="0" fontId="27" fillId="6" borderId="46" xfId="6" applyFont="1" applyFill="1" applyBorder="1" applyAlignment="1">
      <alignment horizontal="center" vertical="center"/>
    </xf>
    <xf numFmtId="0" fontId="27" fillId="6" borderId="47" xfId="6" applyFont="1" applyFill="1" applyBorder="1" applyAlignment="1">
      <alignment horizontal="center" vertical="center"/>
    </xf>
    <xf numFmtId="0" fontId="21" fillId="7" borderId="53" xfId="6" applyFont="1" applyFill="1" applyBorder="1" applyAlignment="1">
      <alignment horizontal="center" vertical="center" shrinkToFit="1"/>
    </xf>
    <xf numFmtId="0" fontId="21" fillId="7" borderId="54" xfId="6" applyFont="1" applyFill="1" applyBorder="1" applyAlignment="1">
      <alignment horizontal="center" vertical="center" shrinkToFit="1"/>
    </xf>
    <xf numFmtId="0" fontId="21" fillId="7" borderId="55" xfId="6" applyFont="1" applyFill="1" applyBorder="1" applyAlignment="1">
      <alignment horizontal="center" vertical="center" shrinkToFit="1"/>
    </xf>
    <xf numFmtId="0" fontId="21" fillId="7" borderId="57" xfId="6" applyFont="1" applyFill="1" applyBorder="1" applyAlignment="1">
      <alignment horizontal="center" vertical="center" shrinkToFit="1"/>
    </xf>
    <xf numFmtId="0" fontId="21" fillId="7" borderId="58" xfId="6" applyFont="1" applyFill="1" applyBorder="1" applyAlignment="1">
      <alignment horizontal="center" vertical="center" shrinkToFit="1"/>
    </xf>
    <xf numFmtId="0" fontId="21" fillId="7" borderId="59" xfId="6" applyFont="1" applyFill="1" applyBorder="1" applyAlignment="1">
      <alignment horizontal="center" vertical="center" shrinkToFit="1"/>
    </xf>
    <xf numFmtId="0" fontId="19" fillId="7" borderId="53" xfId="6" applyFont="1" applyFill="1" applyBorder="1" applyAlignment="1">
      <alignment horizontal="center" vertical="center"/>
    </xf>
    <xf numFmtId="0" fontId="19" fillId="7" borderId="60" xfId="6" applyFont="1" applyFill="1" applyBorder="1" applyAlignment="1">
      <alignment horizontal="center" vertical="center"/>
    </xf>
    <xf numFmtId="0" fontId="21" fillId="0" borderId="61" xfId="6" applyFont="1" applyBorder="1" applyAlignment="1">
      <alignment horizontal="center" vertical="center" shrinkToFit="1"/>
    </xf>
    <xf numFmtId="0" fontId="21" fillId="0" borderId="64" xfId="6" applyFont="1" applyBorder="1" applyAlignment="1">
      <alignment horizontal="center" vertical="center" shrinkToFit="1"/>
    </xf>
    <xf numFmtId="0" fontId="21" fillId="0" borderId="65" xfId="6" applyFont="1" applyBorder="1" applyAlignment="1">
      <alignment horizontal="center" vertical="center" shrinkToFit="1"/>
    </xf>
    <xf numFmtId="0" fontId="21" fillId="0" borderId="53" xfId="6" applyFont="1" applyBorder="1" applyAlignment="1">
      <alignment horizontal="left" vertical="center" shrinkToFit="1"/>
    </xf>
    <xf numFmtId="0" fontId="21" fillId="0" borderId="54" xfId="6" applyFont="1" applyBorder="1" applyAlignment="1">
      <alignment horizontal="left" vertical="center" shrinkToFit="1"/>
    </xf>
    <xf numFmtId="0" fontId="21" fillId="0" borderId="55" xfId="6" applyFont="1" applyBorder="1" applyAlignment="1">
      <alignment horizontal="left" vertical="center" shrinkToFit="1"/>
    </xf>
    <xf numFmtId="41" fontId="21" fillId="0" borderId="62" xfId="2" applyFont="1" applyBorder="1" applyAlignment="1">
      <alignment vertical="center"/>
    </xf>
    <xf numFmtId="41" fontId="21" fillId="0" borderId="0" xfId="2" applyFont="1" applyBorder="1" applyAlignment="1">
      <alignment vertical="center"/>
    </xf>
    <xf numFmtId="41" fontId="21" fillId="0" borderId="63" xfId="2" applyFont="1" applyBorder="1" applyAlignment="1">
      <alignment vertical="center"/>
    </xf>
    <xf numFmtId="41" fontId="21" fillId="0" borderId="53" xfId="2" applyFont="1" applyFill="1" applyBorder="1" applyAlignment="1">
      <alignment vertical="center"/>
    </xf>
    <xf numFmtId="41" fontId="21" fillId="0" borderId="60" xfId="2" applyFont="1" applyFill="1" applyBorder="1" applyAlignment="1">
      <alignment vertical="center"/>
    </xf>
    <xf numFmtId="0" fontId="21" fillId="6" borderId="53" xfId="6" applyFont="1" applyFill="1" applyBorder="1" applyAlignment="1">
      <alignment horizontal="left" vertical="center" shrinkToFit="1"/>
    </xf>
    <xf numFmtId="0" fontId="21" fillId="6" borderId="54" xfId="6" applyFont="1" applyFill="1" applyBorder="1" applyAlignment="1">
      <alignment horizontal="left" vertical="center" shrinkToFit="1"/>
    </xf>
    <xf numFmtId="0" fontId="21" fillId="6" borderId="55" xfId="6" applyFont="1" applyFill="1" applyBorder="1" applyAlignment="1">
      <alignment horizontal="left" vertical="center" shrinkToFit="1"/>
    </xf>
    <xf numFmtId="0" fontId="21" fillId="0" borderId="77" xfId="6" quotePrefix="1" applyFont="1" applyBorder="1" applyAlignment="1">
      <alignment horizontal="left" vertical="center" wrapText="1"/>
    </xf>
    <xf numFmtId="0" fontId="21" fillId="0" borderId="78" xfId="6" quotePrefix="1" applyFont="1" applyBorder="1" applyAlignment="1">
      <alignment horizontal="left" vertical="center" wrapText="1"/>
    </xf>
    <xf numFmtId="0" fontId="21" fillId="0" borderId="79" xfId="6" quotePrefix="1" applyFont="1" applyBorder="1" applyAlignment="1">
      <alignment horizontal="left" vertical="center" wrapText="1"/>
    </xf>
    <xf numFmtId="41" fontId="21" fillId="0" borderId="66" xfId="2" applyFont="1" applyBorder="1" applyAlignment="1">
      <alignment vertical="center"/>
    </xf>
    <xf numFmtId="41" fontId="21" fillId="0" borderId="50" xfId="2" applyFont="1" applyBorder="1" applyAlignment="1">
      <alignment vertical="center"/>
    </xf>
    <xf numFmtId="41" fontId="21" fillId="0" borderId="67" xfId="2" applyFont="1" applyBorder="1" applyAlignment="1">
      <alignment vertical="center"/>
    </xf>
    <xf numFmtId="0" fontId="19" fillId="7" borderId="68" xfId="6" applyFont="1" applyFill="1" applyBorder="1" applyAlignment="1">
      <alignment horizontal="center" vertical="center" shrinkToFit="1"/>
    </xf>
    <xf numFmtId="0" fontId="19" fillId="7" borderId="54" xfId="6" applyFont="1" applyFill="1" applyBorder="1" applyAlignment="1">
      <alignment horizontal="center" vertical="center" shrinkToFit="1"/>
    </xf>
    <xf numFmtId="0" fontId="19" fillId="7" borderId="55" xfId="6" applyFont="1" applyFill="1" applyBorder="1" applyAlignment="1">
      <alignment horizontal="center" vertical="center" shrinkToFit="1"/>
    </xf>
    <xf numFmtId="41" fontId="21" fillId="0" borderId="53" xfId="8" applyNumberFormat="1" applyFont="1" applyBorder="1" applyAlignment="1">
      <alignment vertical="center"/>
    </xf>
    <xf numFmtId="41" fontId="21" fillId="0" borderId="54" xfId="8" applyNumberFormat="1" applyFont="1" applyBorder="1" applyAlignment="1">
      <alignment vertical="center"/>
    </xf>
    <xf numFmtId="41" fontId="21" fillId="0" borderId="55" xfId="8" applyNumberFormat="1" applyFont="1" applyBorder="1" applyAlignment="1">
      <alignment vertical="center"/>
    </xf>
    <xf numFmtId="41" fontId="19" fillId="7" borderId="53" xfId="2" applyFont="1" applyFill="1" applyBorder="1" applyAlignment="1">
      <alignment vertical="center"/>
    </xf>
    <xf numFmtId="41" fontId="19" fillId="7" borderId="60" xfId="2" applyFont="1" applyFill="1" applyBorder="1" applyAlignment="1">
      <alignment vertical="center"/>
    </xf>
    <xf numFmtId="0" fontId="19" fillId="0" borderId="52" xfId="6" applyFont="1" applyBorder="1" applyAlignment="1">
      <alignment horizontal="left" vertical="center"/>
    </xf>
    <xf numFmtId="0" fontId="1" fillId="0" borderId="61" xfId="1" applyBorder="1">
      <alignment vertical="center"/>
    </xf>
    <xf numFmtId="0" fontId="27" fillId="0" borderId="57" xfId="6" applyFont="1" applyBorder="1" applyAlignment="1">
      <alignment horizontal="left" vertical="center" wrapText="1"/>
    </xf>
    <xf numFmtId="0" fontId="1" fillId="0" borderId="58" xfId="1" applyBorder="1" applyAlignment="1">
      <alignment horizontal="left" vertical="center"/>
    </xf>
    <xf numFmtId="0" fontId="1" fillId="0" borderId="69" xfId="1" applyBorder="1" applyAlignment="1">
      <alignment horizontal="left" vertical="center"/>
    </xf>
    <xf numFmtId="0" fontId="1" fillId="0" borderId="62" xfId="1" applyBorder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70" xfId="1" applyBorder="1" applyAlignment="1">
      <alignment horizontal="left" vertical="center"/>
    </xf>
    <xf numFmtId="20" fontId="29" fillId="0" borderId="41" xfId="6" quotePrefix="1" applyNumberFormat="1" applyFont="1" applyBorder="1" applyAlignment="1">
      <alignment horizontal="left" vertical="center" wrapText="1"/>
    </xf>
    <xf numFmtId="20" fontId="29" fillId="0" borderId="41" xfId="6" applyNumberFormat="1" applyFont="1" applyBorder="1" applyAlignment="1">
      <alignment horizontal="left" vertical="center"/>
    </xf>
    <xf numFmtId="20" fontId="29" fillId="0" borderId="75" xfId="6" applyNumberFormat="1" applyFont="1" applyBorder="1" applyAlignment="1">
      <alignment horizontal="left" vertical="center"/>
    </xf>
    <xf numFmtId="0" fontId="21" fillId="0" borderId="29" xfId="6" quotePrefix="1" applyFont="1" applyBorder="1" applyAlignment="1">
      <alignment vertical="center"/>
    </xf>
    <xf numFmtId="0" fontId="1" fillId="0" borderId="29" xfId="1" applyBorder="1">
      <alignment vertical="center"/>
    </xf>
    <xf numFmtId="0" fontId="1" fillId="0" borderId="30" xfId="1" applyBorder="1">
      <alignment vertical="center"/>
    </xf>
    <xf numFmtId="0" fontId="21" fillId="0" borderId="32" xfId="6" quotePrefix="1" applyFont="1" applyBorder="1" applyAlignment="1">
      <alignment vertical="center" wrapText="1"/>
    </xf>
    <xf numFmtId="0" fontId="21" fillId="0" borderId="33" xfId="6" quotePrefix="1" applyFont="1" applyBorder="1" applyAlignment="1">
      <alignment vertical="center" wrapText="1"/>
    </xf>
    <xf numFmtId="0" fontId="21" fillId="0" borderId="48" xfId="6" quotePrefix="1" applyFont="1" applyBorder="1" applyAlignment="1">
      <alignment vertical="center" wrapText="1"/>
    </xf>
    <xf numFmtId="0" fontId="10" fillId="0" borderId="21" xfId="1" applyFont="1" applyBorder="1" applyAlignment="1">
      <alignment horizontal="center" vertical="center"/>
    </xf>
    <xf numFmtId="0" fontId="39" fillId="2" borderId="2" xfId="1" applyFont="1" applyFill="1" applyBorder="1" applyAlignment="1">
      <alignment horizontal="center" vertical="center"/>
    </xf>
    <xf numFmtId="0" fontId="39" fillId="2" borderId="3" xfId="1" applyFont="1" applyFill="1" applyBorder="1" applyAlignment="1">
      <alignment horizontal="center" vertical="center"/>
    </xf>
    <xf numFmtId="0" fontId="39" fillId="2" borderId="4" xfId="1" applyFont="1" applyFill="1" applyBorder="1" applyAlignment="1">
      <alignment horizontal="center" vertical="center"/>
    </xf>
    <xf numFmtId="0" fontId="41" fillId="0" borderId="94" xfId="1" applyFont="1" applyBorder="1" applyAlignment="1">
      <alignment horizontal="center" vertical="center" wrapText="1"/>
    </xf>
    <xf numFmtId="0" fontId="41" fillId="0" borderId="21" xfId="1" applyFont="1" applyBorder="1" applyAlignment="1">
      <alignment horizontal="center" vertical="center" wrapText="1"/>
    </xf>
    <xf numFmtId="0" fontId="41" fillId="0" borderId="87" xfId="1" applyFont="1" applyBorder="1" applyAlignment="1">
      <alignment horizontal="center" vertical="center" wrapText="1"/>
    </xf>
    <xf numFmtId="0" fontId="41" fillId="3" borderId="14" xfId="1" applyFont="1" applyFill="1" applyBorder="1" applyAlignment="1">
      <alignment horizontal="center" vertical="center" wrapText="1"/>
    </xf>
    <xf numFmtId="0" fontId="41" fillId="3" borderId="18" xfId="1" applyFont="1" applyFill="1" applyBorder="1" applyAlignment="1">
      <alignment horizontal="center" vertical="center"/>
    </xf>
    <xf numFmtId="0" fontId="41" fillId="3" borderId="17" xfId="1" applyFont="1" applyFill="1" applyBorder="1" applyAlignment="1">
      <alignment horizontal="center" vertical="center"/>
    </xf>
    <xf numFmtId="0" fontId="41" fillId="3" borderId="8" xfId="1" applyFont="1" applyFill="1" applyBorder="1" applyAlignment="1">
      <alignment horizontal="center" vertical="center" wrapText="1"/>
    </xf>
    <xf numFmtId="0" fontId="41" fillId="3" borderId="9" xfId="1" applyFont="1" applyFill="1" applyBorder="1" applyAlignment="1">
      <alignment horizontal="center" vertical="center"/>
    </xf>
    <xf numFmtId="0" fontId="41" fillId="3" borderId="13" xfId="1" applyFont="1" applyFill="1" applyBorder="1" applyAlignment="1">
      <alignment horizontal="center" vertical="center"/>
    </xf>
    <xf numFmtId="0" fontId="10" fillId="0" borderId="80" xfId="1" quotePrefix="1" applyFont="1" applyBorder="1" applyAlignment="1">
      <alignment horizontal="left" vertical="center" wrapText="1"/>
    </xf>
    <xf numFmtId="0" fontId="2" fillId="0" borderId="81" xfId="1" applyFont="1" applyBorder="1" applyAlignment="1">
      <alignment horizontal="left" vertical="center" wrapText="1"/>
    </xf>
    <xf numFmtId="0" fontId="2" fillId="0" borderId="82" xfId="1" applyFont="1" applyBorder="1" applyAlignment="1">
      <alignment horizontal="left" vertical="center" wrapText="1"/>
    </xf>
    <xf numFmtId="0" fontId="41" fillId="3" borderId="15" xfId="1" applyFont="1" applyFill="1" applyBorder="1" applyAlignment="1">
      <alignment horizontal="center" vertical="center" wrapText="1"/>
    </xf>
    <xf numFmtId="0" fontId="41" fillId="3" borderId="18" xfId="1" applyFont="1" applyFill="1" applyBorder="1" applyAlignment="1">
      <alignment horizontal="center" vertical="center" wrapText="1"/>
    </xf>
    <xf numFmtId="0" fontId="41" fillId="3" borderId="0" xfId="1" applyFont="1" applyFill="1" applyAlignment="1">
      <alignment horizontal="center" vertical="center" wrapText="1"/>
    </xf>
    <xf numFmtId="0" fontId="41" fillId="3" borderId="17" xfId="1" applyFont="1" applyFill="1" applyBorder="1" applyAlignment="1">
      <alignment horizontal="center" vertical="center" wrapText="1"/>
    </xf>
    <xf numFmtId="0" fontId="41" fillId="3" borderId="19" xfId="1" applyFont="1" applyFill="1" applyBorder="1" applyAlignment="1">
      <alignment horizontal="center" vertical="center" wrapText="1"/>
    </xf>
    <xf numFmtId="0" fontId="41" fillId="5" borderId="95" xfId="1" applyFont="1" applyFill="1" applyBorder="1" applyAlignment="1">
      <alignment horizontal="center" vertical="center"/>
    </xf>
    <xf numFmtId="0" fontId="41" fillId="5" borderId="96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4" fillId="0" borderId="94" xfId="1" applyFont="1" applyBorder="1" applyAlignment="1">
      <alignment horizontal="center" vertical="center" wrapText="1"/>
    </xf>
    <xf numFmtId="0" fontId="44" fillId="0" borderId="21" xfId="1" applyFont="1" applyBorder="1" applyAlignment="1">
      <alignment horizontal="center" vertical="center" wrapText="1"/>
    </xf>
    <xf numFmtId="0" fontId="44" fillId="0" borderId="87" xfId="1" applyFont="1" applyBorder="1" applyAlignment="1">
      <alignment horizontal="center" vertical="center" wrapText="1"/>
    </xf>
    <xf numFmtId="0" fontId="44" fillId="3" borderId="14" xfId="1" applyFont="1" applyFill="1" applyBorder="1" applyAlignment="1">
      <alignment horizontal="center" vertical="center" wrapText="1"/>
    </xf>
    <xf numFmtId="0" fontId="44" fillId="3" borderId="15" xfId="1" applyFont="1" applyFill="1" applyBorder="1" applyAlignment="1">
      <alignment horizontal="center" vertical="center" wrapText="1"/>
    </xf>
    <xf numFmtId="0" fontId="44" fillId="3" borderId="18" xfId="1" applyFont="1" applyFill="1" applyBorder="1" applyAlignment="1">
      <alignment horizontal="center" vertical="center" wrapText="1"/>
    </xf>
    <xf numFmtId="0" fontId="44" fillId="3" borderId="0" xfId="1" applyFont="1" applyFill="1" applyAlignment="1">
      <alignment horizontal="center" vertical="center" wrapText="1"/>
    </xf>
    <xf numFmtId="0" fontId="44" fillId="3" borderId="97" xfId="1" applyFont="1" applyFill="1" applyBorder="1" applyAlignment="1">
      <alignment horizontal="center" vertical="center" wrapText="1"/>
    </xf>
    <xf numFmtId="0" fontId="44" fillId="3" borderId="1" xfId="1" applyFont="1" applyFill="1" applyBorder="1" applyAlignment="1">
      <alignment horizontal="center" vertical="center" wrapText="1"/>
    </xf>
    <xf numFmtId="0" fontId="44" fillId="5" borderId="95" xfId="1" applyFont="1" applyFill="1" applyBorder="1" applyAlignment="1">
      <alignment horizontal="center" vertical="center"/>
    </xf>
    <xf numFmtId="0" fontId="44" fillId="5" borderId="96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50" fillId="8" borderId="98" xfId="0" applyFont="1" applyFill="1" applyBorder="1" applyAlignment="1">
      <alignment horizontal="center" vertical="center" wrapText="1"/>
    </xf>
    <xf numFmtId="0" fontId="50" fillId="8" borderId="104" xfId="0" applyFont="1" applyFill="1" applyBorder="1" applyAlignment="1">
      <alignment horizontal="center" vertical="center" wrapText="1"/>
    </xf>
    <xf numFmtId="0" fontId="50" fillId="8" borderId="106" xfId="0" applyFont="1" applyFill="1" applyBorder="1" applyAlignment="1">
      <alignment horizontal="center" vertical="center" wrapText="1"/>
    </xf>
    <xf numFmtId="0" fontId="50" fillId="8" borderId="99" xfId="0" applyFont="1" applyFill="1" applyBorder="1" applyAlignment="1">
      <alignment horizontal="center" vertical="center" wrapText="1"/>
    </xf>
    <xf numFmtId="0" fontId="50" fillId="8" borderId="91" xfId="0" applyFont="1" applyFill="1" applyBorder="1" applyAlignment="1">
      <alignment horizontal="center" vertical="center" wrapText="1"/>
    </xf>
    <xf numFmtId="0" fontId="50" fillId="8" borderId="107" xfId="0" applyFont="1" applyFill="1" applyBorder="1" applyAlignment="1">
      <alignment horizontal="center" vertical="center" wrapText="1"/>
    </xf>
    <xf numFmtId="194" fontId="2" fillId="8" borderId="107" xfId="10" applyNumberFormat="1" applyFont="1" applyFill="1" applyBorder="1" applyAlignment="1">
      <alignment horizontal="center" vertical="center"/>
    </xf>
    <xf numFmtId="0" fontId="4" fillId="8" borderId="102" xfId="0" applyFont="1" applyFill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 vertical="center" wrapText="1"/>
    </xf>
    <xf numFmtId="0" fontId="4" fillId="8" borderId="111" xfId="0" applyFont="1" applyFill="1" applyBorder="1" applyAlignment="1">
      <alignment horizontal="center" vertical="center" wrapText="1"/>
    </xf>
    <xf numFmtId="0" fontId="4" fillId="8" borderId="100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vertical="center"/>
    </xf>
    <xf numFmtId="0" fontId="34" fillId="8" borderId="88" xfId="0" applyFont="1" applyFill="1" applyBorder="1" applyAlignment="1">
      <alignment horizontal="center" vertical="center"/>
    </xf>
    <xf numFmtId="0" fontId="34" fillId="8" borderId="89" xfId="0" applyFont="1" applyFill="1" applyBorder="1" applyAlignment="1">
      <alignment horizontal="center" vertical="center"/>
    </xf>
    <xf numFmtId="0" fontId="34" fillId="8" borderId="90" xfId="0" applyFont="1" applyFill="1" applyBorder="1" applyAlignment="1">
      <alignment horizontal="center" vertical="center"/>
    </xf>
    <xf numFmtId="0" fontId="39" fillId="2" borderId="115" xfId="1" applyFont="1" applyFill="1" applyBorder="1" applyAlignment="1">
      <alignment horizontal="center" vertical="center"/>
    </xf>
    <xf numFmtId="0" fontId="39" fillId="2" borderId="116" xfId="1" applyFont="1" applyFill="1" applyBorder="1" applyAlignment="1">
      <alignment horizontal="center" vertical="center"/>
    </xf>
    <xf numFmtId="0" fontId="39" fillId="2" borderId="10" xfId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10" fillId="0" borderId="81" xfId="1" applyFont="1" applyBorder="1" applyAlignment="1">
      <alignment horizontal="left" vertical="center" wrapText="1"/>
    </xf>
    <xf numFmtId="0" fontId="10" fillId="0" borderId="82" xfId="1" applyFont="1" applyBorder="1" applyAlignment="1">
      <alignment horizontal="left" vertical="center" wrapText="1"/>
    </xf>
    <xf numFmtId="0" fontId="41" fillId="3" borderId="9" xfId="1" applyFont="1" applyFill="1" applyBorder="1" applyAlignment="1">
      <alignment horizontal="center" vertical="center" wrapText="1"/>
    </xf>
    <xf numFmtId="0" fontId="41" fillId="3" borderId="13" xfId="1" applyFont="1" applyFill="1" applyBorder="1" applyAlignment="1">
      <alignment horizontal="center" vertical="center" wrapText="1"/>
    </xf>
    <xf numFmtId="0" fontId="41" fillId="5" borderId="118" xfId="1" applyFont="1" applyFill="1" applyBorder="1" applyAlignment="1">
      <alignment horizontal="center" vertical="center"/>
    </xf>
    <xf numFmtId="0" fontId="41" fillId="5" borderId="119" xfId="1" applyFont="1" applyFill="1" applyBorder="1" applyAlignment="1">
      <alignment horizontal="center" vertical="center"/>
    </xf>
  </cellXfs>
  <cellStyles count="16">
    <cellStyle name="백분율 2" xfId="8"/>
    <cellStyle name="백분율 6" xfId="3"/>
    <cellStyle name="쉼표 [0]" xfId="10" builtinId="6"/>
    <cellStyle name="쉼표 [0] 10" xfId="13"/>
    <cellStyle name="쉼표 [0] 2" xfId="2"/>
    <cellStyle name="스타일 1" xfId="6"/>
    <cellStyle name="표준" xfId="0" builtinId="0"/>
    <cellStyle name="표준 10" xfId="4"/>
    <cellStyle name="표준 11" xfId="12"/>
    <cellStyle name="표준 11 2" xfId="14"/>
    <cellStyle name="표준 2" xfId="11"/>
    <cellStyle name="표준 3" xfId="5"/>
    <cellStyle name="표준 7 2" xfId="1"/>
    <cellStyle name="하이퍼링크" xfId="9" builtinId="8"/>
    <cellStyle name="하이퍼링크 2" xfId="7"/>
    <cellStyle name="하이퍼링크 2 2" xfId="1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41413</xdr:rowOff>
    </xdr:from>
    <xdr:to>
      <xdr:col>1</xdr:col>
      <xdr:colOff>798306</xdr:colOff>
      <xdr:row>1</xdr:row>
      <xdr:rowOff>340916</xdr:rowOff>
    </xdr:to>
    <xdr:pic>
      <xdr:nvPicPr>
        <xdr:cNvPr id="2" name="그래픽 6">
          <a:extLst>
            <a:ext uri="{FF2B5EF4-FFF2-40B4-BE49-F238E27FC236}">
              <a16:creationId xmlns:a16="http://schemas.microsoft.com/office/drawing/2014/main" xmlns="" id="{40C6EE1A-A90A-41CC-86E0-484DF3ED30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 xmlns="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rcRect t="34889" b="34888"/>
        <a:stretch/>
      </xdr:blipFill>
      <xdr:spPr>
        <a:xfrm>
          <a:off x="0" y="403363"/>
          <a:ext cx="1969881" cy="299503"/>
        </a:xfrm>
        <a:prstGeom prst="rect">
          <a:avLst/>
        </a:prstGeom>
      </xdr:spPr>
    </xdr:pic>
    <xdr:clientData/>
  </xdr:twoCellAnchor>
  <xdr:twoCellAnchor editAs="oneCell">
    <xdr:from>
      <xdr:col>10</xdr:col>
      <xdr:colOff>80130</xdr:colOff>
      <xdr:row>4</xdr:row>
      <xdr:rowOff>344712</xdr:rowOff>
    </xdr:from>
    <xdr:to>
      <xdr:col>10</xdr:col>
      <xdr:colOff>1009951</xdr:colOff>
      <xdr:row>7</xdr:row>
      <xdr:rowOff>240572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xmlns="" id="{BB7BC36F-1E7D-4DA9-83F7-AFDF21931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643105" y="1773462"/>
          <a:ext cx="927100" cy="9221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D-97\BID\QT003-SSY-&#52384;&#44264;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권남혁" id="{44319B9F-B4B3-4321-A6E8-D08B862C4E61}" userId="S::knh9173@posicube.com::be2af8a5-6ad0-470f-a6d8-c76431ffbbb1" providerId="AD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4-09-12T09:44:58.19" personId="{44319B9F-B4B3-4321-A6E8-D08B862C4E61}" id="{E3C19F6D-0D6A-479E-B560-100321020C32}">
    <text>할인율 정책 반영하시면됩니다.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R63"/>
  <sheetViews>
    <sheetView showGridLines="0" view="pageBreakPreview" zoomScale="115" zoomScaleNormal="90" zoomScaleSheetLayoutView="115" workbookViewId="0">
      <selection activeCell="C33" sqref="C33"/>
    </sheetView>
  </sheetViews>
  <sheetFormatPr defaultColWidth="9" defaultRowHeight="16.5"/>
  <cols>
    <col min="1" max="1" width="15.25" style="15" customWidth="1"/>
    <col min="2" max="2" width="11.5" style="15" bestFit="1" customWidth="1"/>
    <col min="3" max="3" width="15" style="15" customWidth="1"/>
    <col min="4" max="4" width="12.25" style="15" customWidth="1"/>
    <col min="5" max="5" width="6.5" style="15" customWidth="1"/>
    <col min="6" max="6" width="30.125" style="15" customWidth="1"/>
    <col min="7" max="7" width="4.5" style="15" customWidth="1"/>
    <col min="8" max="8" width="1.5" style="15" customWidth="1"/>
    <col min="9" max="9" width="7" style="15" customWidth="1"/>
    <col min="10" max="10" width="8.5" style="15" bestFit="1" customWidth="1"/>
    <col min="11" max="11" width="27.75" style="15" customWidth="1"/>
    <col min="12" max="12" width="22.25" style="15" bestFit="1" customWidth="1"/>
    <col min="13" max="13" width="13.5" style="15" customWidth="1"/>
    <col min="14" max="16" width="13.25" style="15" bestFit="1" customWidth="1"/>
    <col min="17" max="16384" width="9" style="15"/>
  </cols>
  <sheetData>
    <row r="1" spans="1:18" s="14" customFormat="1" ht="28.5" customHeight="1">
      <c r="A1" s="225" t="s">
        <v>14</v>
      </c>
      <c r="B1" s="226"/>
      <c r="C1" s="226"/>
      <c r="D1" s="226"/>
      <c r="E1" s="227"/>
      <c r="F1" s="227"/>
      <c r="G1" s="227"/>
      <c r="H1" s="227"/>
      <c r="I1" s="227"/>
      <c r="J1" s="12" t="s">
        <v>15</v>
      </c>
      <c r="K1" s="13"/>
      <c r="O1" s="15"/>
      <c r="P1" s="15"/>
      <c r="Q1" s="15"/>
      <c r="R1" s="15"/>
    </row>
    <row r="2" spans="1:18" s="14" customFormat="1" ht="28.5" customHeight="1">
      <c r="A2" s="228"/>
      <c r="B2" s="229"/>
      <c r="C2" s="229"/>
      <c r="D2" s="229"/>
      <c r="E2" s="230"/>
      <c r="F2" s="230"/>
      <c r="G2" s="230"/>
      <c r="H2" s="230"/>
      <c r="I2" s="230"/>
      <c r="J2" s="16" t="s">
        <v>16</v>
      </c>
      <c r="K2" s="17"/>
      <c r="O2" s="15"/>
      <c r="P2" s="15"/>
      <c r="Q2" s="15"/>
      <c r="R2" s="15"/>
    </row>
    <row r="3" spans="1:18" s="14" customFormat="1" ht="28.5" customHeight="1">
      <c r="A3" s="228"/>
      <c r="B3" s="229"/>
      <c r="C3" s="229"/>
      <c r="D3" s="229"/>
      <c r="E3" s="230"/>
      <c r="F3" s="230"/>
      <c r="G3" s="230"/>
      <c r="H3" s="230"/>
      <c r="I3" s="230"/>
      <c r="J3" s="16" t="s">
        <v>17</v>
      </c>
      <c r="K3" s="17"/>
      <c r="O3" s="18"/>
      <c r="P3" s="19"/>
      <c r="Q3" s="18"/>
      <c r="R3" s="18"/>
    </row>
    <row r="4" spans="1:18" ht="27" customHeight="1">
      <c r="A4" s="20" t="s">
        <v>18</v>
      </c>
      <c r="B4" s="231"/>
      <c r="C4" s="232"/>
      <c r="D4" s="232"/>
      <c r="E4" s="232"/>
      <c r="F4" s="232"/>
      <c r="G4" s="232"/>
      <c r="H4" s="233"/>
      <c r="I4" s="234" t="s">
        <v>19</v>
      </c>
      <c r="J4" s="235"/>
      <c r="K4" s="236"/>
      <c r="O4" s="18"/>
      <c r="P4" s="19"/>
      <c r="Q4" s="18"/>
      <c r="R4" s="18"/>
    </row>
    <row r="5" spans="1:18" ht="27" customHeight="1">
      <c r="A5" s="21" t="s">
        <v>20</v>
      </c>
      <c r="B5" s="237"/>
      <c r="C5" s="238"/>
      <c r="D5" s="238"/>
      <c r="E5" s="238"/>
      <c r="F5" s="238"/>
      <c r="G5" s="238"/>
      <c r="H5" s="239"/>
      <c r="I5" s="235"/>
      <c r="J5" s="235"/>
      <c r="K5" s="236"/>
      <c r="O5" s="18"/>
      <c r="P5" s="18"/>
      <c r="Q5" s="18"/>
      <c r="R5" s="18"/>
    </row>
    <row r="6" spans="1:18" ht="27" customHeight="1">
      <c r="A6" s="21" t="s">
        <v>21</v>
      </c>
      <c r="B6" s="237"/>
      <c r="C6" s="238"/>
      <c r="D6" s="238"/>
      <c r="E6" s="238"/>
      <c r="F6" s="238"/>
      <c r="G6" s="238"/>
      <c r="H6" s="239"/>
      <c r="I6" s="235"/>
      <c r="J6" s="235"/>
      <c r="K6" s="236"/>
      <c r="O6" s="18"/>
      <c r="P6" s="18"/>
      <c r="Q6" s="18"/>
      <c r="R6" s="18"/>
    </row>
    <row r="7" spans="1:18" ht="27" customHeight="1">
      <c r="A7" s="240" t="s">
        <v>22</v>
      </c>
      <c r="B7" s="242"/>
      <c r="C7" s="243"/>
      <c r="D7" s="246" t="s">
        <v>23</v>
      </c>
      <c r="E7" s="248"/>
      <c r="F7" s="249"/>
      <c r="G7" s="249"/>
      <c r="H7" s="250"/>
      <c r="I7" s="235"/>
      <c r="J7" s="235"/>
      <c r="K7" s="236"/>
      <c r="O7" s="18"/>
      <c r="P7" s="18"/>
      <c r="Q7" s="18"/>
      <c r="R7" s="18"/>
    </row>
    <row r="8" spans="1:18" ht="30" customHeight="1">
      <c r="A8" s="241"/>
      <c r="B8" s="244"/>
      <c r="C8" s="245"/>
      <c r="D8" s="247"/>
      <c r="E8" s="251"/>
      <c r="F8" s="252"/>
      <c r="G8" s="252"/>
      <c r="H8" s="253"/>
      <c r="I8" s="235"/>
      <c r="J8" s="235"/>
      <c r="K8" s="236"/>
      <c r="O8" s="18"/>
      <c r="P8" s="19"/>
      <c r="Q8" s="18"/>
      <c r="R8" s="18"/>
    </row>
    <row r="9" spans="1:18" ht="15.75" customHeight="1">
      <c r="A9" s="262" t="s">
        <v>24</v>
      </c>
      <c r="B9" s="263"/>
      <c r="C9" s="263"/>
      <c r="D9" s="263"/>
      <c r="E9" s="263"/>
      <c r="F9" s="263"/>
      <c r="G9" s="263"/>
      <c r="H9" s="263"/>
      <c r="I9" s="263"/>
      <c r="J9" s="263"/>
      <c r="K9" s="264"/>
      <c r="O9" s="18"/>
      <c r="P9" s="19"/>
      <c r="Q9" s="18"/>
    </row>
    <row r="10" spans="1:18" ht="19.5" customHeight="1">
      <c r="A10" s="265"/>
      <c r="B10" s="266"/>
      <c r="C10" s="266"/>
      <c r="D10" s="266"/>
      <c r="E10" s="266"/>
      <c r="F10" s="266"/>
      <c r="G10" s="266"/>
      <c r="H10" s="266"/>
      <c r="I10" s="266"/>
      <c r="J10" s="266"/>
      <c r="K10" s="267"/>
    </row>
    <row r="11" spans="1:18" ht="27" hidden="1" customHeight="1">
      <c r="A11" s="240" t="s">
        <v>25</v>
      </c>
      <c r="B11" s="268" t="e">
        <f>TEXT(E11,"일금 [DBNum4]G/표준원 整")</f>
        <v>#REF!</v>
      </c>
      <c r="C11" s="269"/>
      <c r="D11" s="269"/>
      <c r="E11" s="270" t="e">
        <f>#REF!*1.1</f>
        <v>#REF!</v>
      </c>
      <c r="F11" s="270"/>
      <c r="G11" s="270"/>
      <c r="H11" s="270"/>
      <c r="I11" s="270"/>
      <c r="J11" s="270"/>
      <c r="K11" s="271"/>
    </row>
    <row r="12" spans="1:18" ht="27" hidden="1" customHeight="1">
      <c r="A12" s="241"/>
      <c r="B12" s="268" t="e">
        <f>TEXT(E12,"일금 [DBNum4]G/표준원 整")</f>
        <v>#REF!</v>
      </c>
      <c r="C12" s="269"/>
      <c r="D12" s="269"/>
      <c r="E12" s="272" t="e">
        <f>#REF!</f>
        <v>#REF!</v>
      </c>
      <c r="F12" s="272"/>
      <c r="G12" s="272"/>
      <c r="H12" s="272"/>
      <c r="I12" s="272"/>
      <c r="J12" s="272"/>
      <c r="K12" s="273"/>
      <c r="L12" s="22"/>
    </row>
    <row r="13" spans="1:18" ht="15" customHeight="1">
      <c r="A13" s="274" t="s">
        <v>26</v>
      </c>
      <c r="B13" s="276"/>
      <c r="C13" s="277"/>
      <c r="D13" s="277"/>
      <c r="E13" s="277"/>
      <c r="F13" s="277"/>
      <c r="G13" s="277"/>
      <c r="H13" s="277"/>
      <c r="I13" s="277"/>
      <c r="J13" s="277"/>
      <c r="K13" s="278"/>
    </row>
    <row r="14" spans="1:18" ht="15" customHeight="1">
      <c r="A14" s="275"/>
      <c r="B14" s="277"/>
      <c r="C14" s="277"/>
      <c r="D14" s="277"/>
      <c r="E14" s="277"/>
      <c r="F14" s="277"/>
      <c r="G14" s="277"/>
      <c r="H14" s="277"/>
      <c r="I14" s="277"/>
      <c r="J14" s="277"/>
      <c r="K14" s="278"/>
    </row>
    <row r="15" spans="1:18" ht="15" customHeight="1">
      <c r="A15" s="274" t="s">
        <v>27</v>
      </c>
      <c r="B15" s="279"/>
      <c r="C15" s="276"/>
      <c r="D15" s="276"/>
      <c r="E15" s="276"/>
      <c r="F15" s="276"/>
      <c r="G15" s="276"/>
      <c r="H15" s="276"/>
      <c r="I15" s="276"/>
      <c r="J15" s="277"/>
      <c r="K15" s="278"/>
    </row>
    <row r="16" spans="1:18" ht="15" customHeight="1">
      <c r="A16" s="275"/>
      <c r="B16" s="277"/>
      <c r="C16" s="277"/>
      <c r="D16" s="277"/>
      <c r="E16" s="277"/>
      <c r="F16" s="277"/>
      <c r="G16" s="277"/>
      <c r="H16" s="277"/>
      <c r="I16" s="277"/>
      <c r="J16" s="277"/>
      <c r="K16" s="278"/>
    </row>
    <row r="17" spans="1:11" ht="18.75" customHeight="1">
      <c r="A17" s="280" t="s">
        <v>28</v>
      </c>
      <c r="B17" s="281"/>
      <c r="C17" s="281"/>
      <c r="D17" s="281"/>
      <c r="E17" s="281"/>
      <c r="F17" s="281"/>
      <c r="G17" s="281"/>
      <c r="H17" s="281"/>
      <c r="I17" s="281"/>
      <c r="J17" s="281"/>
      <c r="K17" s="282"/>
    </row>
    <row r="18" spans="1:11" ht="18.75" customHeight="1">
      <c r="A18" s="283"/>
      <c r="B18" s="284"/>
      <c r="C18" s="284"/>
      <c r="D18" s="284"/>
      <c r="E18" s="284"/>
      <c r="F18" s="284"/>
      <c r="G18" s="284"/>
      <c r="H18" s="284"/>
      <c r="I18" s="284"/>
      <c r="J18" s="284"/>
      <c r="K18" s="285"/>
    </row>
    <row r="19" spans="1:11" ht="18.75" hidden="1" customHeight="1">
      <c r="A19" s="254" t="s">
        <v>29</v>
      </c>
      <c r="B19" s="255"/>
      <c r="C19" s="255"/>
      <c r="D19" s="255"/>
      <c r="E19" s="255"/>
      <c r="F19" s="255"/>
      <c r="G19" s="255"/>
      <c r="H19" s="255"/>
      <c r="I19" s="255"/>
      <c r="J19" s="258" t="s">
        <v>30</v>
      </c>
      <c r="K19" s="259"/>
    </row>
    <row r="20" spans="1:11" ht="18.75" hidden="1" customHeight="1">
      <c r="A20" s="256"/>
      <c r="B20" s="257"/>
      <c r="C20" s="257"/>
      <c r="D20" s="257"/>
      <c r="E20" s="257"/>
      <c r="F20" s="257"/>
      <c r="G20" s="257"/>
      <c r="H20" s="257"/>
      <c r="I20" s="257"/>
      <c r="J20" s="260"/>
      <c r="K20" s="261"/>
    </row>
    <row r="21" spans="1:11" ht="18.75" hidden="1" customHeight="1">
      <c r="A21" s="23" t="s">
        <v>31</v>
      </c>
      <c r="B21" s="286" t="s">
        <v>32</v>
      </c>
      <c r="C21" s="287"/>
      <c r="D21" s="288"/>
      <c r="E21" s="24" t="s">
        <v>33</v>
      </c>
      <c r="F21" s="289" t="s">
        <v>34</v>
      </c>
      <c r="G21" s="290"/>
      <c r="H21" s="290"/>
      <c r="I21" s="291"/>
      <c r="J21" s="292" t="s">
        <v>35</v>
      </c>
      <c r="K21" s="293"/>
    </row>
    <row r="22" spans="1:11" ht="18.75" hidden="1" customHeight="1">
      <c r="A22" s="294" t="s">
        <v>36</v>
      </c>
      <c r="B22" s="297" t="s">
        <v>37</v>
      </c>
      <c r="C22" s="298"/>
      <c r="D22" s="299"/>
      <c r="E22" s="25">
        <v>0</v>
      </c>
      <c r="F22" s="300">
        <v>107500000</v>
      </c>
      <c r="G22" s="301"/>
      <c r="H22" s="301"/>
      <c r="I22" s="302"/>
      <c r="J22" s="303">
        <v>0</v>
      </c>
      <c r="K22" s="304"/>
    </row>
    <row r="23" spans="1:11" ht="18.75" hidden="1" customHeight="1">
      <c r="A23" s="295"/>
      <c r="B23" s="297" t="s">
        <v>38</v>
      </c>
      <c r="C23" s="298"/>
      <c r="D23" s="299"/>
      <c r="E23" s="25">
        <v>0</v>
      </c>
      <c r="F23" s="300">
        <v>155000000</v>
      </c>
      <c r="G23" s="301"/>
      <c r="H23" s="301"/>
      <c r="I23" s="302"/>
      <c r="J23" s="303">
        <v>0</v>
      </c>
      <c r="K23" s="304"/>
    </row>
    <row r="24" spans="1:11" ht="18.75" hidden="1" customHeight="1">
      <c r="A24" s="295"/>
      <c r="B24" s="297" t="s">
        <v>39</v>
      </c>
      <c r="C24" s="298"/>
      <c r="D24" s="299"/>
      <c r="E24" s="25">
        <v>0</v>
      </c>
      <c r="F24" s="300">
        <v>95000000</v>
      </c>
      <c r="G24" s="301"/>
      <c r="H24" s="301"/>
      <c r="I24" s="302"/>
      <c r="J24" s="303">
        <v>0</v>
      </c>
      <c r="K24" s="304"/>
    </row>
    <row r="25" spans="1:11" ht="18.75" hidden="1" customHeight="1">
      <c r="A25" s="295"/>
      <c r="B25" s="305" t="s">
        <v>40</v>
      </c>
      <c r="C25" s="306"/>
      <c r="D25" s="307"/>
      <c r="E25" s="26">
        <v>0</v>
      </c>
      <c r="F25" s="300">
        <v>198500000</v>
      </c>
      <c r="G25" s="301"/>
      <c r="H25" s="301"/>
      <c r="I25" s="302"/>
      <c r="J25" s="303">
        <v>0</v>
      </c>
      <c r="K25" s="304"/>
    </row>
    <row r="26" spans="1:11" ht="18.75" hidden="1" customHeight="1">
      <c r="A26" s="296"/>
      <c r="B26" s="305" t="s">
        <v>41</v>
      </c>
      <c r="C26" s="306"/>
      <c r="D26" s="307"/>
      <c r="E26" s="26">
        <v>0</v>
      </c>
      <c r="F26" s="311">
        <v>125000000</v>
      </c>
      <c r="G26" s="312"/>
      <c r="H26" s="312"/>
      <c r="I26" s="313"/>
      <c r="J26" s="303">
        <v>0</v>
      </c>
      <c r="K26" s="304"/>
    </row>
    <row r="27" spans="1:11" ht="18.75" hidden="1" customHeight="1">
      <c r="A27" s="314" t="s">
        <v>42</v>
      </c>
      <c r="B27" s="315"/>
      <c r="C27" s="315"/>
      <c r="D27" s="316"/>
      <c r="E27" s="25"/>
      <c r="F27" s="317">
        <v>681000000</v>
      </c>
      <c r="G27" s="318"/>
      <c r="H27" s="318"/>
      <c r="I27" s="319"/>
      <c r="J27" s="320">
        <v>0</v>
      </c>
      <c r="K27" s="321"/>
    </row>
    <row r="28" spans="1:11" ht="18.75" hidden="1" customHeight="1">
      <c r="A28" s="322" t="s">
        <v>43</v>
      </c>
      <c r="B28" s="324" t="s">
        <v>44</v>
      </c>
      <c r="C28" s="325"/>
      <c r="D28" s="325"/>
      <c r="E28" s="325"/>
      <c r="F28" s="325"/>
      <c r="G28" s="325"/>
      <c r="H28" s="325"/>
      <c r="I28" s="325"/>
      <c r="J28" s="325"/>
      <c r="K28" s="326"/>
    </row>
    <row r="29" spans="1:11" ht="18.75" hidden="1" customHeight="1">
      <c r="A29" s="323"/>
      <c r="B29" s="327"/>
      <c r="C29" s="328"/>
      <c r="D29" s="328"/>
      <c r="E29" s="328"/>
      <c r="F29" s="328"/>
      <c r="G29" s="328"/>
      <c r="H29" s="328"/>
      <c r="I29" s="328"/>
      <c r="J29" s="328"/>
      <c r="K29" s="329"/>
    </row>
    <row r="30" spans="1:1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9"/>
    </row>
    <row r="31" spans="1:11" ht="33.4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9"/>
    </row>
    <row r="32" spans="1:11" ht="33.4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9"/>
    </row>
    <row r="33" spans="1:11" ht="33.4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9"/>
    </row>
    <row r="34" spans="1:11" ht="33.4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9"/>
    </row>
    <row r="35" spans="1:11" ht="33.4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9"/>
    </row>
    <row r="36" spans="1:11" ht="33.4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9"/>
    </row>
    <row r="37" spans="1:11" ht="33.4" customHeight="1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9"/>
    </row>
    <row r="38" spans="1:11" ht="33.4" customHeight="1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9"/>
    </row>
    <row r="39" spans="1:11" ht="33.4" customHeight="1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9"/>
    </row>
    <row r="40" spans="1:11" ht="33.4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9"/>
    </row>
    <row r="41" spans="1:11" ht="33.4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9"/>
    </row>
    <row r="42" spans="1:11" ht="33.4" customHeight="1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spans="1:11" ht="33.4" customHeight="1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spans="1:11" ht="33.4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spans="1:11" ht="33.4" customHeight="1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spans="1:11" ht="33.4" customHeight="1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spans="1:11" ht="33.4" customHeight="1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spans="1:11" ht="33.4" customHeight="1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spans="1:15" ht="33.4" customHeight="1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spans="1:15" ht="33.4" customHeight="1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spans="1:15" ht="33.4" customHeight="1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spans="1:15" ht="33.4" customHeight="1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spans="1:15" ht="33.4" customHeight="1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spans="1:15" ht="33.4" customHeight="1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spans="1:15" ht="48" customHeight="1" thickBo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2"/>
    </row>
    <row r="56" spans="1:15" ht="66" customHeight="1">
      <c r="A56" s="33" t="s">
        <v>45</v>
      </c>
      <c r="B56" s="330"/>
      <c r="C56" s="331"/>
      <c r="D56" s="331"/>
      <c r="E56" s="331"/>
      <c r="F56" s="331"/>
      <c r="G56" s="331"/>
      <c r="H56" s="331"/>
      <c r="I56" s="331"/>
      <c r="J56" s="331"/>
      <c r="K56" s="332"/>
      <c r="L56" s="28"/>
      <c r="M56" s="28"/>
      <c r="N56" s="28"/>
      <c r="O56" s="28"/>
    </row>
    <row r="57" spans="1:15" ht="33" customHeight="1">
      <c r="A57" s="34" t="s">
        <v>46</v>
      </c>
      <c r="B57" s="333"/>
      <c r="C57" s="334"/>
      <c r="D57" s="334"/>
      <c r="E57" s="334"/>
      <c r="F57" s="334"/>
      <c r="G57" s="334"/>
      <c r="H57" s="334"/>
      <c r="I57" s="334"/>
      <c r="J57" s="334"/>
      <c r="K57" s="335"/>
    </row>
    <row r="58" spans="1:15" ht="42.4" customHeight="1">
      <c r="A58" s="34" t="s">
        <v>47</v>
      </c>
      <c r="B58" s="336"/>
      <c r="C58" s="337"/>
      <c r="D58" s="337"/>
      <c r="E58" s="337"/>
      <c r="F58" s="337"/>
      <c r="G58" s="337"/>
      <c r="H58" s="337"/>
      <c r="I58" s="337"/>
      <c r="J58" s="337"/>
      <c r="K58" s="338"/>
    </row>
    <row r="59" spans="1:15" ht="25.5" customHeight="1" thickBot="1">
      <c r="A59" s="35" t="s">
        <v>48</v>
      </c>
      <c r="B59" s="308"/>
      <c r="C59" s="309"/>
      <c r="D59" s="309"/>
      <c r="E59" s="309"/>
      <c r="F59" s="309"/>
      <c r="G59" s="309"/>
      <c r="H59" s="309"/>
      <c r="I59" s="309"/>
      <c r="J59" s="309"/>
      <c r="K59" s="310"/>
    </row>
    <row r="60" spans="1: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 spans="1: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1: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</row>
  </sheetData>
  <mergeCells count="51">
    <mergeCell ref="B59:K59"/>
    <mergeCell ref="B26:D26"/>
    <mergeCell ref="F26:I26"/>
    <mergeCell ref="J26:K26"/>
    <mergeCell ref="A27:D27"/>
    <mergeCell ref="F27:I27"/>
    <mergeCell ref="J27:K27"/>
    <mergeCell ref="A28:A29"/>
    <mergeCell ref="B28:K29"/>
    <mergeCell ref="B56:K56"/>
    <mergeCell ref="B57:K57"/>
    <mergeCell ref="B58:K58"/>
    <mergeCell ref="B21:D21"/>
    <mergeCell ref="F21:I21"/>
    <mergeCell ref="J21:K21"/>
    <mergeCell ref="A22:A26"/>
    <mergeCell ref="B22:D22"/>
    <mergeCell ref="F22:I22"/>
    <mergeCell ref="J22:K22"/>
    <mergeCell ref="B23:D23"/>
    <mergeCell ref="F23:I23"/>
    <mergeCell ref="J23:K23"/>
    <mergeCell ref="B24:D24"/>
    <mergeCell ref="F24:I24"/>
    <mergeCell ref="J24:K24"/>
    <mergeCell ref="B25:D25"/>
    <mergeCell ref="F25:I25"/>
    <mergeCell ref="J25:K25"/>
    <mergeCell ref="A19:I20"/>
    <mergeCell ref="J19:K20"/>
    <mergeCell ref="A9:K10"/>
    <mergeCell ref="A11:A12"/>
    <mergeCell ref="B11:D11"/>
    <mergeCell ref="E11:K11"/>
    <mergeCell ref="B12:D12"/>
    <mergeCell ref="E12:K12"/>
    <mergeCell ref="A13:A14"/>
    <mergeCell ref="B13:K14"/>
    <mergeCell ref="A15:A16"/>
    <mergeCell ref="B15:K16"/>
    <mergeCell ref="A17:K18"/>
    <mergeCell ref="A1:I3"/>
    <mergeCell ref="B4:H4"/>
    <mergeCell ref="I4:K8"/>
    <mergeCell ref="B5:H5"/>
    <mergeCell ref="B6:H6"/>
    <mergeCell ref="A7:A8"/>
    <mergeCell ref="B7:C8"/>
    <mergeCell ref="D7:D8"/>
    <mergeCell ref="E7:H7"/>
    <mergeCell ref="E8:H8"/>
  </mergeCells>
  <phoneticPr fontId="3" type="noConversion"/>
  <printOptions horizontalCentered="1" verticalCentered="1"/>
  <pageMargins left="0.25" right="0.25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47"/>
  <sheetViews>
    <sheetView showGridLines="0" zoomScale="97" zoomScaleNormal="85" workbookViewId="0"/>
  </sheetViews>
  <sheetFormatPr defaultColWidth="8.625" defaultRowHeight="16.5"/>
  <cols>
    <col min="1" max="1" width="11.75" style="10" customWidth="1"/>
    <col min="2" max="2" width="16.25" style="10" bestFit="1" customWidth="1"/>
    <col min="3" max="3" width="17.75" style="10" customWidth="1"/>
    <col min="4" max="4" width="70.75" style="10" customWidth="1"/>
    <col min="5" max="5" width="6.75" style="10" customWidth="1"/>
    <col min="6" max="6" width="15.125" style="10" customWidth="1"/>
    <col min="7" max="7" width="5.75" style="41" customWidth="1"/>
    <col min="8" max="8" width="7.125" style="10" customWidth="1"/>
    <col min="9" max="9" width="15.125" style="10" customWidth="1"/>
    <col min="10" max="10" width="33.125" style="10" customWidth="1"/>
    <col min="11" max="11" width="11.25" style="10" customWidth="1"/>
    <col min="12" max="16384" width="8.625" style="10"/>
  </cols>
  <sheetData>
    <row r="1" spans="1:11">
      <c r="F1" s="40"/>
      <c r="H1" s="40"/>
      <c r="I1" s="40"/>
    </row>
    <row r="2" spans="1:11" ht="17.25">
      <c r="A2" s="42" t="s">
        <v>81</v>
      </c>
      <c r="B2" s="40"/>
      <c r="C2" s="40"/>
      <c r="F2" s="40"/>
      <c r="H2" s="40"/>
      <c r="I2" s="40"/>
      <c r="J2" s="43" t="s">
        <v>0</v>
      </c>
    </row>
    <row r="3" spans="1:11" ht="27.6" customHeight="1">
      <c r="A3" s="340" t="s">
        <v>1</v>
      </c>
      <c r="B3" s="341"/>
      <c r="C3" s="342"/>
      <c r="D3" s="44" t="s">
        <v>2</v>
      </c>
      <c r="E3" s="45" t="s">
        <v>3</v>
      </c>
      <c r="F3" s="46" t="s">
        <v>4</v>
      </c>
      <c r="G3" s="45" t="s">
        <v>5</v>
      </c>
      <c r="H3" s="47" t="s">
        <v>6</v>
      </c>
      <c r="I3" s="47" t="s">
        <v>7</v>
      </c>
      <c r="J3" s="48" t="s">
        <v>8</v>
      </c>
    </row>
    <row r="4" spans="1:11" ht="51.75">
      <c r="A4" s="343" t="s">
        <v>9</v>
      </c>
      <c r="B4" s="346" t="s">
        <v>100</v>
      </c>
      <c r="C4" s="349" t="s">
        <v>82</v>
      </c>
      <c r="D4" s="49" t="s">
        <v>92</v>
      </c>
      <c r="E4" s="50" t="s">
        <v>10</v>
      </c>
      <c r="F4" s="51">
        <v>100000000</v>
      </c>
      <c r="G4" s="50">
        <v>1</v>
      </c>
      <c r="H4" s="52">
        <v>0</v>
      </c>
      <c r="I4" s="108">
        <f>F4*G4-(F4*H4)</f>
        <v>100000000</v>
      </c>
      <c r="J4" s="352" t="s">
        <v>103</v>
      </c>
    </row>
    <row r="5" spans="1:11" ht="34.5">
      <c r="A5" s="344"/>
      <c r="B5" s="347"/>
      <c r="C5" s="350"/>
      <c r="D5" s="49" t="s">
        <v>93</v>
      </c>
      <c r="E5" s="50" t="s">
        <v>10</v>
      </c>
      <c r="F5" s="51">
        <v>60000000</v>
      </c>
      <c r="G5" s="50">
        <v>1</v>
      </c>
      <c r="H5" s="52">
        <v>0</v>
      </c>
      <c r="I5" s="108">
        <f t="shared" ref="I5:I11" si="0">F5*G5-(F5*H5)</f>
        <v>60000000</v>
      </c>
      <c r="J5" s="353"/>
    </row>
    <row r="6" spans="1:11" ht="34.5">
      <c r="A6" s="344"/>
      <c r="B6" s="347"/>
      <c r="C6" s="350"/>
      <c r="D6" s="49" t="s">
        <v>94</v>
      </c>
      <c r="E6" s="50" t="s">
        <v>10</v>
      </c>
      <c r="F6" s="51">
        <v>70000000</v>
      </c>
      <c r="G6" s="50">
        <v>1</v>
      </c>
      <c r="H6" s="52">
        <v>0</v>
      </c>
      <c r="I6" s="108">
        <f t="shared" si="0"/>
        <v>70000000</v>
      </c>
      <c r="J6" s="353"/>
    </row>
    <row r="7" spans="1:11" ht="91.15" hidden="1" customHeight="1">
      <c r="A7" s="344"/>
      <c r="B7" s="347"/>
      <c r="C7" s="350"/>
      <c r="D7" s="53" t="s">
        <v>83</v>
      </c>
      <c r="E7" s="50" t="s">
        <v>84</v>
      </c>
      <c r="F7" s="51">
        <v>80000000</v>
      </c>
      <c r="G7" s="50">
        <v>0</v>
      </c>
      <c r="H7" s="52">
        <v>0.1</v>
      </c>
      <c r="I7" s="108">
        <f t="shared" si="0"/>
        <v>-8000000</v>
      </c>
      <c r="J7" s="353"/>
    </row>
    <row r="8" spans="1:11" ht="34.5">
      <c r="A8" s="344"/>
      <c r="B8" s="347"/>
      <c r="C8" s="350"/>
      <c r="D8" s="49" t="s">
        <v>96</v>
      </c>
      <c r="E8" s="50" t="s">
        <v>10</v>
      </c>
      <c r="F8" s="51">
        <v>70000000</v>
      </c>
      <c r="G8" s="50">
        <v>1</v>
      </c>
      <c r="H8" s="52">
        <v>0</v>
      </c>
      <c r="I8" s="108">
        <f t="shared" si="0"/>
        <v>70000000</v>
      </c>
      <c r="J8" s="353"/>
    </row>
    <row r="9" spans="1:11" ht="34.5">
      <c r="A9" s="344"/>
      <c r="B9" s="347"/>
      <c r="C9" s="350"/>
      <c r="D9" s="216" t="s">
        <v>146</v>
      </c>
      <c r="E9" s="217" t="s">
        <v>10</v>
      </c>
      <c r="F9" s="218">
        <v>100000000</v>
      </c>
      <c r="G9" s="217">
        <v>0</v>
      </c>
      <c r="H9" s="219">
        <v>0</v>
      </c>
      <c r="I9" s="220">
        <f t="shared" si="0"/>
        <v>0</v>
      </c>
      <c r="J9" s="353"/>
    </row>
    <row r="10" spans="1:11" ht="51.75">
      <c r="A10" s="344"/>
      <c r="B10" s="347"/>
      <c r="C10" s="350"/>
      <c r="D10" s="221" t="s">
        <v>147</v>
      </c>
      <c r="E10" s="217" t="s">
        <v>10</v>
      </c>
      <c r="F10" s="218">
        <v>120000000</v>
      </c>
      <c r="G10" s="217">
        <v>0</v>
      </c>
      <c r="H10" s="219">
        <v>0</v>
      </c>
      <c r="I10" s="220">
        <f t="shared" si="0"/>
        <v>0</v>
      </c>
      <c r="J10" s="353"/>
    </row>
    <row r="11" spans="1:11" ht="40.5" customHeight="1">
      <c r="A11" s="344"/>
      <c r="B11" s="347"/>
      <c r="C11" s="351"/>
      <c r="D11" s="54" t="s">
        <v>95</v>
      </c>
      <c r="E11" s="50" t="s">
        <v>10</v>
      </c>
      <c r="F11" s="51">
        <v>10000000</v>
      </c>
      <c r="G11" s="50">
        <v>1</v>
      </c>
      <c r="H11" s="52">
        <v>0</v>
      </c>
      <c r="I11" s="108">
        <f t="shared" si="0"/>
        <v>10000000</v>
      </c>
      <c r="J11" s="353"/>
    </row>
    <row r="12" spans="1:11" ht="34.5">
      <c r="A12" s="344"/>
      <c r="B12" s="347"/>
      <c r="C12" s="55" t="s">
        <v>98</v>
      </c>
      <c r="D12" s="222" t="s">
        <v>148</v>
      </c>
      <c r="E12" s="217" t="s">
        <v>10</v>
      </c>
      <c r="F12" s="218">
        <v>150000000</v>
      </c>
      <c r="G12" s="217">
        <v>0</v>
      </c>
      <c r="H12" s="219">
        <v>0</v>
      </c>
      <c r="I12" s="220">
        <f t="shared" ref="I12" si="1">F12*G12-(F12*H12)</f>
        <v>0</v>
      </c>
      <c r="J12" s="354"/>
    </row>
    <row r="13" spans="1:11" ht="17.25">
      <c r="A13" s="344"/>
      <c r="B13" s="348"/>
      <c r="C13" s="56"/>
      <c r="D13" s="57"/>
      <c r="E13" s="58"/>
      <c r="F13" s="59"/>
      <c r="G13" s="58"/>
      <c r="H13" s="59"/>
      <c r="I13" s="60">
        <f>SUM(I4:I12)</f>
        <v>302000000</v>
      </c>
      <c r="J13" s="109"/>
      <c r="K13" s="61"/>
    </row>
    <row r="14" spans="1:11" ht="51.75">
      <c r="A14" s="344"/>
      <c r="B14" s="346" t="s">
        <v>99</v>
      </c>
      <c r="C14" s="355"/>
      <c r="D14" s="62" t="s">
        <v>85</v>
      </c>
      <c r="E14" s="63" t="s">
        <v>10</v>
      </c>
      <c r="F14" s="64">
        <v>15000000</v>
      </c>
      <c r="G14" s="63">
        <v>1</v>
      </c>
      <c r="H14" s="52">
        <v>1</v>
      </c>
      <c r="I14" s="108">
        <f t="shared" ref="I14:I15" si="2">F14*G14-(F14*H14)</f>
        <v>0</v>
      </c>
      <c r="J14" s="110" t="s">
        <v>101</v>
      </c>
    </row>
    <row r="15" spans="1:11" ht="51.75">
      <c r="A15" s="344"/>
      <c r="B15" s="356"/>
      <c r="C15" s="357"/>
      <c r="D15" s="65" t="s">
        <v>97</v>
      </c>
      <c r="E15" s="63" t="s">
        <v>10</v>
      </c>
      <c r="F15" s="51">
        <v>40000000</v>
      </c>
      <c r="G15" s="63">
        <v>1</v>
      </c>
      <c r="H15" s="52">
        <v>0</v>
      </c>
      <c r="I15" s="108">
        <f t="shared" si="2"/>
        <v>40000000</v>
      </c>
      <c r="J15" s="111" t="s">
        <v>102</v>
      </c>
    </row>
    <row r="16" spans="1:11" ht="17.25">
      <c r="A16" s="344"/>
      <c r="B16" s="358"/>
      <c r="C16" s="359"/>
      <c r="D16" s="66"/>
      <c r="E16" s="67"/>
      <c r="F16" s="68"/>
      <c r="G16" s="67"/>
      <c r="H16" s="69"/>
      <c r="I16" s="70">
        <f>SUM(I14:I15)</f>
        <v>40000000</v>
      </c>
      <c r="J16" s="71"/>
    </row>
    <row r="17" spans="1:12" ht="24" customHeight="1">
      <c r="A17" s="345"/>
      <c r="B17" s="360" t="s">
        <v>13</v>
      </c>
      <c r="C17" s="361"/>
      <c r="D17" s="72"/>
      <c r="E17" s="73"/>
      <c r="F17" s="74"/>
      <c r="G17" s="73"/>
      <c r="H17" s="75"/>
      <c r="I17" s="76">
        <f>SUM(I13,I16)</f>
        <v>342000000</v>
      </c>
      <c r="J17" s="77"/>
    </row>
    <row r="18" spans="1:12" ht="72" customHeight="1">
      <c r="B18" s="78"/>
      <c r="C18" s="78"/>
      <c r="I18" s="79"/>
    </row>
    <row r="19" spans="1:12" ht="72" customHeight="1"/>
    <row r="20" spans="1:12" ht="68.650000000000006" customHeight="1">
      <c r="I20" s="80"/>
    </row>
    <row r="21" spans="1:12" ht="56.65" customHeight="1">
      <c r="K21" s="41"/>
    </row>
    <row r="22" spans="1:12">
      <c r="K22" s="339"/>
    </row>
    <row r="23" spans="1:12">
      <c r="K23" s="339"/>
    </row>
    <row r="25" spans="1:12">
      <c r="F25" s="81"/>
    </row>
    <row r="26" spans="1:12" ht="28.5" customHeight="1">
      <c r="F26" s="82"/>
    </row>
    <row r="27" spans="1:12" s="41" customFormat="1" ht="17.100000000000001" customHeight="1">
      <c r="A27" s="10"/>
      <c r="B27" s="10"/>
      <c r="C27" s="10"/>
      <c r="D27" s="10"/>
      <c r="E27" s="10"/>
      <c r="F27" s="82"/>
      <c r="H27" s="10"/>
      <c r="I27" s="10"/>
      <c r="J27" s="10"/>
      <c r="K27" s="10"/>
      <c r="L27" s="10"/>
    </row>
    <row r="28" spans="1:12">
      <c r="F28" s="81"/>
    </row>
    <row r="29" spans="1:12">
      <c r="F29" s="81"/>
    </row>
    <row r="30" spans="1:12">
      <c r="F30" s="81"/>
    </row>
    <row r="31" spans="1:12" s="41" customFormat="1">
      <c r="A31" s="10"/>
      <c r="B31" s="10"/>
      <c r="C31" s="10"/>
      <c r="D31" s="10"/>
      <c r="E31" s="10"/>
      <c r="F31" s="81"/>
      <c r="H31" s="10"/>
      <c r="I31" s="10"/>
      <c r="J31" s="10"/>
      <c r="K31" s="10"/>
      <c r="L31" s="10"/>
    </row>
    <row r="32" spans="1:12" s="41" customFormat="1">
      <c r="A32" s="10"/>
      <c r="B32" s="10"/>
      <c r="C32" s="10"/>
      <c r="D32" s="10"/>
      <c r="E32" s="10"/>
      <c r="F32" s="81"/>
      <c r="H32" s="10"/>
      <c r="I32" s="10"/>
      <c r="J32" s="10"/>
      <c r="K32" s="10"/>
      <c r="L32" s="10"/>
    </row>
    <row r="33" spans="1:12" s="41" customFormat="1">
      <c r="A33" s="10"/>
      <c r="B33" s="10"/>
      <c r="C33" s="10"/>
      <c r="D33" s="10"/>
      <c r="E33" s="10"/>
      <c r="F33" s="10"/>
      <c r="H33" s="10"/>
      <c r="I33" s="10"/>
      <c r="J33" s="10"/>
      <c r="K33" s="10"/>
      <c r="L33" s="10"/>
    </row>
    <row r="34" spans="1:12" s="41" customFormat="1">
      <c r="A34" s="10"/>
      <c r="B34" s="10"/>
      <c r="C34" s="10"/>
      <c r="D34" s="10"/>
      <c r="E34" s="10"/>
      <c r="F34" s="81"/>
      <c r="H34" s="10"/>
      <c r="I34" s="10"/>
      <c r="J34" s="10"/>
      <c r="K34" s="10"/>
      <c r="L34" s="10"/>
    </row>
    <row r="35" spans="1:12" s="41" customFormat="1">
      <c r="A35" s="10"/>
      <c r="B35" s="10"/>
      <c r="C35" s="10"/>
      <c r="D35" s="10"/>
      <c r="E35" s="10"/>
      <c r="F35" s="81"/>
      <c r="H35" s="10"/>
      <c r="I35" s="10"/>
      <c r="J35" s="10"/>
      <c r="K35" s="10"/>
      <c r="L35" s="10"/>
    </row>
    <row r="36" spans="1:12" s="41" customFormat="1" ht="17.25">
      <c r="A36" s="10"/>
      <c r="B36" s="10"/>
      <c r="C36" s="10"/>
      <c r="D36" s="83"/>
      <c r="E36" s="10"/>
      <c r="F36" s="10"/>
      <c r="H36" s="10"/>
      <c r="I36" s="10"/>
      <c r="J36" s="10"/>
      <c r="K36" s="10"/>
      <c r="L36" s="10"/>
    </row>
    <row r="37" spans="1:12" s="41" customFormat="1" ht="17.100000000000001" customHeight="1">
      <c r="A37" s="10"/>
      <c r="B37" s="10"/>
      <c r="C37" s="10"/>
      <c r="D37" s="83"/>
      <c r="E37" s="10"/>
      <c r="F37" s="10"/>
      <c r="H37" s="10"/>
      <c r="I37" s="10"/>
      <c r="J37" s="10"/>
      <c r="K37" s="10"/>
      <c r="L37" s="10"/>
    </row>
    <row r="38" spans="1:12" s="41" customFormat="1" ht="17.25">
      <c r="A38" s="10"/>
      <c r="B38" s="10"/>
      <c r="C38" s="10"/>
      <c r="D38" s="83"/>
      <c r="E38" s="10"/>
      <c r="F38" s="10"/>
      <c r="H38" s="10"/>
      <c r="I38" s="10"/>
      <c r="J38" s="10"/>
      <c r="K38" s="10"/>
      <c r="L38" s="10"/>
    </row>
    <row r="39" spans="1:12" ht="17.25">
      <c r="D39" s="83"/>
    </row>
    <row r="40" spans="1:12" s="41" customFormat="1" ht="17.100000000000001" customHeight="1">
      <c r="A40" s="10"/>
      <c r="B40" s="10"/>
      <c r="C40" s="10"/>
      <c r="D40" s="83"/>
      <c r="E40" s="10"/>
      <c r="F40" s="10"/>
      <c r="H40" s="10"/>
      <c r="I40" s="10"/>
      <c r="J40" s="10"/>
      <c r="K40" s="10"/>
      <c r="L40" s="10"/>
    </row>
    <row r="41" spans="1:12" s="41" customFormat="1" ht="17.25">
      <c r="A41" s="10"/>
      <c r="B41" s="10"/>
      <c r="C41" s="10"/>
      <c r="D41" s="83"/>
      <c r="E41" s="10"/>
      <c r="F41" s="10"/>
      <c r="H41" s="10"/>
      <c r="I41" s="10"/>
      <c r="J41" s="10"/>
      <c r="K41" s="10"/>
      <c r="L41" s="10"/>
    </row>
    <row r="42" spans="1:12" s="41" customFormat="1" ht="17.25">
      <c r="A42" s="10"/>
      <c r="B42" s="10"/>
      <c r="C42" s="10"/>
      <c r="D42" s="83"/>
      <c r="E42" s="10"/>
      <c r="F42" s="10"/>
      <c r="H42" s="10"/>
      <c r="I42" s="10"/>
      <c r="J42" s="10"/>
      <c r="K42" s="10"/>
      <c r="L42" s="10"/>
    </row>
    <row r="43" spans="1:12" ht="17.25">
      <c r="D43" s="83"/>
    </row>
    <row r="44" spans="1:12" ht="17.100000000000001" customHeight="1">
      <c r="D44" s="83"/>
    </row>
    <row r="45" spans="1:12" ht="17.100000000000001" customHeight="1">
      <c r="D45" s="83"/>
    </row>
    <row r="46" spans="1:12" ht="17.25">
      <c r="D46" s="83"/>
    </row>
    <row r="47" spans="1:12" ht="17.25">
      <c r="D47" s="83"/>
    </row>
  </sheetData>
  <mergeCells count="8">
    <mergeCell ref="K22:K23"/>
    <mergeCell ref="A3:C3"/>
    <mergeCell ref="A4:A17"/>
    <mergeCell ref="B4:B13"/>
    <mergeCell ref="C4:C11"/>
    <mergeCell ref="J4:J12"/>
    <mergeCell ref="B14:C16"/>
    <mergeCell ref="B17:C17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45"/>
  <sheetViews>
    <sheetView showGridLines="0" zoomScale="103" zoomScaleNormal="85" workbookViewId="0"/>
  </sheetViews>
  <sheetFormatPr defaultColWidth="8.625" defaultRowHeight="16.5"/>
  <cols>
    <col min="1" max="1" width="11.75" style="1" customWidth="1"/>
    <col min="2" max="2" width="14.375" style="1" customWidth="1"/>
    <col min="3" max="3" width="5.875" style="1" customWidth="1"/>
    <col min="4" max="4" width="69.125" style="1" customWidth="1"/>
    <col min="5" max="5" width="6.75" style="1" customWidth="1"/>
    <col min="6" max="6" width="15.125" style="1" customWidth="1"/>
    <col min="7" max="7" width="5.75" style="2" customWidth="1"/>
    <col min="8" max="8" width="7.125" style="1" hidden="1" customWidth="1"/>
    <col min="9" max="9" width="16.75" style="1" customWidth="1"/>
    <col min="10" max="10" width="23.75" style="1" customWidth="1"/>
    <col min="11" max="11" width="11.25" style="1" customWidth="1"/>
    <col min="12" max="12" width="21.75" style="1" customWidth="1"/>
    <col min="13" max="16384" width="8.625" style="1"/>
  </cols>
  <sheetData>
    <row r="1" spans="1:10">
      <c r="F1" s="3"/>
      <c r="H1" s="3"/>
      <c r="I1" s="3"/>
    </row>
    <row r="2" spans="1:10" ht="17.25">
      <c r="A2" s="4" t="s">
        <v>86</v>
      </c>
      <c r="B2" s="3"/>
      <c r="C2" s="3"/>
      <c r="F2" s="3"/>
      <c r="H2" s="3"/>
      <c r="I2" s="3"/>
      <c r="J2" s="84" t="s">
        <v>0</v>
      </c>
    </row>
    <row r="3" spans="1:10" ht="27.6" customHeight="1">
      <c r="A3" s="362" t="s">
        <v>1</v>
      </c>
      <c r="B3" s="363"/>
      <c r="C3" s="364"/>
      <c r="D3" s="5" t="s">
        <v>2</v>
      </c>
      <c r="E3" s="6" t="s">
        <v>3</v>
      </c>
      <c r="F3" s="7" t="s">
        <v>4</v>
      </c>
      <c r="G3" s="6" t="s">
        <v>5</v>
      </c>
      <c r="H3" s="8" t="s">
        <v>6</v>
      </c>
      <c r="I3" s="8" t="s">
        <v>7</v>
      </c>
      <c r="J3" s="9" t="s">
        <v>8</v>
      </c>
    </row>
    <row r="4" spans="1:10" ht="17.25">
      <c r="A4" s="365" t="s">
        <v>9</v>
      </c>
      <c r="B4" s="368" t="s">
        <v>87</v>
      </c>
      <c r="C4" s="369"/>
      <c r="D4" s="85" t="s">
        <v>104</v>
      </c>
      <c r="E4" s="38" t="s">
        <v>11</v>
      </c>
      <c r="F4" s="86">
        <v>14000000</v>
      </c>
      <c r="G4" s="38">
        <v>3</v>
      </c>
      <c r="H4" s="87"/>
      <c r="I4" s="88">
        <f t="shared" ref="I4:I10" si="0">F4*G4</f>
        <v>42000000</v>
      </c>
      <c r="J4" s="89" t="s">
        <v>130</v>
      </c>
    </row>
    <row r="5" spans="1:10" ht="21" customHeight="1">
      <c r="A5" s="366"/>
      <c r="B5" s="370"/>
      <c r="C5" s="371"/>
      <c r="D5" s="85" t="s">
        <v>88</v>
      </c>
      <c r="E5" s="38" t="s">
        <v>11</v>
      </c>
      <c r="F5" s="86">
        <v>13000000</v>
      </c>
      <c r="G5" s="38">
        <v>1</v>
      </c>
      <c r="H5" s="87"/>
      <c r="I5" s="88">
        <f t="shared" si="0"/>
        <v>13000000</v>
      </c>
      <c r="J5" s="89" t="s">
        <v>144</v>
      </c>
    </row>
    <row r="6" spans="1:10" ht="17.25">
      <c r="A6" s="366"/>
      <c r="B6" s="370"/>
      <c r="C6" s="371"/>
      <c r="D6" s="85" t="s">
        <v>89</v>
      </c>
      <c r="E6" s="38" t="s">
        <v>11</v>
      </c>
      <c r="F6" s="86">
        <v>13000000</v>
      </c>
      <c r="G6" s="38">
        <v>2</v>
      </c>
      <c r="H6" s="87"/>
      <c r="I6" s="88">
        <f t="shared" si="0"/>
        <v>26000000</v>
      </c>
      <c r="J6" s="89"/>
    </row>
    <row r="7" spans="1:10" ht="17.25">
      <c r="A7" s="366"/>
      <c r="B7" s="370"/>
      <c r="C7" s="371"/>
      <c r="D7" s="85" t="s">
        <v>90</v>
      </c>
      <c r="E7" s="38" t="s">
        <v>11</v>
      </c>
      <c r="F7" s="86">
        <v>13000000</v>
      </c>
      <c r="G7" s="38">
        <v>0</v>
      </c>
      <c r="H7" s="87"/>
      <c r="I7" s="88">
        <f t="shared" si="0"/>
        <v>0</v>
      </c>
      <c r="J7" s="89"/>
    </row>
    <row r="8" spans="1:10" ht="17.25">
      <c r="A8" s="366"/>
      <c r="B8" s="370"/>
      <c r="C8" s="371"/>
      <c r="D8" s="90" t="s">
        <v>105</v>
      </c>
      <c r="E8" s="91" t="s">
        <v>11</v>
      </c>
      <c r="F8" s="86">
        <v>13000000</v>
      </c>
      <c r="G8" s="91">
        <v>3</v>
      </c>
      <c r="H8" s="92"/>
      <c r="I8" s="93">
        <f t="shared" si="0"/>
        <v>39000000</v>
      </c>
      <c r="J8" s="89" t="s">
        <v>144</v>
      </c>
    </row>
    <row r="9" spans="1:10" ht="19.5" customHeight="1">
      <c r="A9" s="366"/>
      <c r="B9" s="370"/>
      <c r="C9" s="371"/>
      <c r="D9" s="90" t="s">
        <v>91</v>
      </c>
      <c r="E9" s="91" t="s">
        <v>11</v>
      </c>
      <c r="F9" s="86">
        <v>13000000</v>
      </c>
      <c r="G9" s="91">
        <v>0</v>
      </c>
      <c r="H9" s="92"/>
      <c r="I9" s="93">
        <f t="shared" si="0"/>
        <v>0</v>
      </c>
      <c r="J9" s="94"/>
    </row>
    <row r="10" spans="1:10" ht="17.25">
      <c r="A10" s="366"/>
      <c r="B10" s="370"/>
      <c r="C10" s="371"/>
      <c r="D10" s="85" t="s">
        <v>12</v>
      </c>
      <c r="E10" s="38" t="s">
        <v>11</v>
      </c>
      <c r="F10" s="86">
        <v>13000000</v>
      </c>
      <c r="G10" s="38">
        <v>1.5</v>
      </c>
      <c r="H10" s="87"/>
      <c r="I10" s="88">
        <f t="shared" si="0"/>
        <v>19500000</v>
      </c>
      <c r="J10" s="89" t="s">
        <v>145</v>
      </c>
    </row>
    <row r="11" spans="1:10" ht="23.25" customHeight="1">
      <c r="A11" s="366"/>
      <c r="B11" s="372"/>
      <c r="C11" s="373"/>
      <c r="D11" s="95" t="s">
        <v>13</v>
      </c>
      <c r="E11" s="96"/>
      <c r="F11" s="97"/>
      <c r="G11" s="96">
        <f>SUM(G4:G10)</f>
        <v>10.5</v>
      </c>
      <c r="H11" s="98"/>
      <c r="I11" s="98">
        <f>SUM(I4:I10)</f>
        <v>139500000</v>
      </c>
      <c r="J11" s="99"/>
    </row>
    <row r="12" spans="1:10" ht="28.5" customHeight="1">
      <c r="A12" s="367"/>
      <c r="B12" s="374" t="s">
        <v>13</v>
      </c>
      <c r="C12" s="375"/>
      <c r="D12" s="100"/>
      <c r="E12" s="101"/>
      <c r="F12" s="102"/>
      <c r="G12" s="101"/>
      <c r="H12" s="103"/>
      <c r="I12" s="104">
        <f>SUM(I11)</f>
        <v>139500000</v>
      </c>
      <c r="J12" s="105"/>
    </row>
    <row r="13" spans="1:10" ht="32.65" customHeight="1">
      <c r="B13" s="11"/>
      <c r="C13" s="11"/>
    </row>
    <row r="14" spans="1:10" ht="28.15" customHeight="1">
      <c r="I14" s="106"/>
    </row>
    <row r="15" spans="1:10" ht="19.149999999999999" customHeight="1"/>
    <row r="17" spans="1:12" ht="65.25" customHeight="1"/>
    <row r="18" spans="1:12" ht="72" customHeight="1"/>
    <row r="19" spans="1:12" ht="72" customHeight="1">
      <c r="F19" s="107"/>
    </row>
    <row r="20" spans="1:12" ht="68.650000000000006" customHeight="1">
      <c r="F20" s="82"/>
    </row>
    <row r="21" spans="1:12" ht="56.65" customHeight="1">
      <c r="F21" s="82"/>
      <c r="K21" s="2"/>
    </row>
    <row r="22" spans="1:12">
      <c r="F22" s="107"/>
      <c r="K22" s="376"/>
      <c r="L22" s="10"/>
    </row>
    <row r="23" spans="1:12">
      <c r="F23" s="107"/>
      <c r="K23" s="376"/>
    </row>
    <row r="24" spans="1:12">
      <c r="F24" s="107"/>
    </row>
    <row r="25" spans="1:12">
      <c r="F25" s="107"/>
    </row>
    <row r="26" spans="1:12" ht="28.5" customHeight="1">
      <c r="F26" s="107"/>
    </row>
    <row r="27" spans="1:12" s="2" customFormat="1" ht="17.100000000000001" customHeight="1">
      <c r="A27" s="1"/>
      <c r="B27" s="1"/>
      <c r="C27" s="1"/>
      <c r="D27" s="1"/>
      <c r="E27" s="1"/>
      <c r="F27" s="1"/>
      <c r="H27" s="1"/>
      <c r="I27" s="1"/>
      <c r="J27" s="1"/>
      <c r="K27" s="1"/>
      <c r="L27" s="1"/>
    </row>
    <row r="28" spans="1:12">
      <c r="F28" s="107"/>
    </row>
    <row r="29" spans="1:12">
      <c r="F29" s="107"/>
    </row>
    <row r="30" spans="1:12" ht="17.25">
      <c r="D30" s="83"/>
    </row>
    <row r="31" spans="1:12" s="2" customFormat="1" ht="17.25">
      <c r="A31" s="1"/>
      <c r="B31" s="1"/>
      <c r="C31" s="1"/>
      <c r="D31" s="83"/>
      <c r="E31" s="1"/>
      <c r="F31" s="1"/>
      <c r="H31" s="1"/>
      <c r="I31" s="1"/>
      <c r="J31" s="1"/>
      <c r="K31" s="1"/>
      <c r="L31" s="1"/>
    </row>
    <row r="32" spans="1:12" s="2" customFormat="1" ht="17.25">
      <c r="A32" s="1"/>
      <c r="B32" s="1"/>
      <c r="C32" s="1"/>
      <c r="D32" s="83"/>
      <c r="E32" s="1"/>
      <c r="F32" s="1"/>
      <c r="H32" s="1"/>
      <c r="I32" s="1"/>
      <c r="J32" s="1"/>
      <c r="K32" s="1"/>
      <c r="L32" s="1"/>
    </row>
    <row r="33" spans="1:12" s="2" customFormat="1" ht="17.25">
      <c r="A33" s="1"/>
      <c r="B33" s="1"/>
      <c r="C33" s="1"/>
      <c r="D33" s="83"/>
      <c r="E33" s="1"/>
      <c r="F33" s="1"/>
      <c r="H33" s="1"/>
      <c r="I33" s="1"/>
      <c r="J33" s="1"/>
      <c r="K33" s="1"/>
      <c r="L33" s="1"/>
    </row>
    <row r="34" spans="1:12" s="2" customFormat="1" ht="17.25">
      <c r="A34" s="1"/>
      <c r="B34" s="1"/>
      <c r="C34" s="1"/>
      <c r="D34" s="83"/>
      <c r="E34" s="1"/>
      <c r="F34" s="1"/>
      <c r="H34" s="1"/>
      <c r="I34" s="1"/>
      <c r="J34" s="1"/>
      <c r="K34" s="1"/>
      <c r="L34" s="1"/>
    </row>
    <row r="35" spans="1:12" s="2" customFormat="1" ht="17.25">
      <c r="A35" s="1"/>
      <c r="B35" s="1"/>
      <c r="C35" s="1"/>
      <c r="D35" s="83"/>
      <c r="E35" s="1"/>
      <c r="F35" s="1"/>
      <c r="H35" s="1"/>
      <c r="I35" s="1"/>
      <c r="J35" s="1"/>
      <c r="K35" s="1"/>
      <c r="L35" s="1"/>
    </row>
    <row r="36" spans="1:12" s="2" customFormat="1" ht="17.25">
      <c r="A36" s="1"/>
      <c r="B36" s="1"/>
      <c r="C36" s="1"/>
      <c r="D36" s="83"/>
      <c r="E36" s="1"/>
      <c r="F36" s="1"/>
      <c r="H36" s="1"/>
      <c r="I36" s="1"/>
      <c r="J36" s="1"/>
      <c r="K36" s="1"/>
      <c r="L36" s="1"/>
    </row>
    <row r="37" spans="1:12" s="2" customFormat="1" ht="17.100000000000001" customHeight="1">
      <c r="A37" s="1"/>
      <c r="B37" s="1"/>
      <c r="C37" s="1"/>
      <c r="D37" s="83"/>
      <c r="E37" s="1"/>
      <c r="F37" s="1"/>
      <c r="H37" s="1"/>
      <c r="I37" s="1"/>
      <c r="J37" s="1"/>
      <c r="K37" s="1"/>
      <c r="L37" s="1"/>
    </row>
    <row r="38" spans="1:12" s="2" customFormat="1" ht="17.25">
      <c r="A38" s="1"/>
      <c r="B38" s="1"/>
      <c r="C38" s="1"/>
      <c r="D38" s="83"/>
      <c r="E38" s="1"/>
      <c r="F38" s="1"/>
      <c r="H38" s="1"/>
      <c r="I38" s="1"/>
      <c r="J38" s="1"/>
      <c r="K38" s="1"/>
      <c r="L38" s="1"/>
    </row>
    <row r="39" spans="1:12" ht="17.25">
      <c r="D39" s="83"/>
    </row>
    <row r="40" spans="1:12" s="2" customFormat="1" ht="17.100000000000001" customHeight="1">
      <c r="A40" s="1"/>
      <c r="B40" s="1"/>
      <c r="C40" s="1"/>
      <c r="D40" s="83"/>
      <c r="E40" s="1"/>
      <c r="F40" s="1"/>
      <c r="H40" s="1"/>
      <c r="I40" s="1"/>
      <c r="J40" s="1"/>
      <c r="K40" s="1"/>
      <c r="L40" s="1"/>
    </row>
    <row r="41" spans="1:12" s="2" customFormat="1" ht="17.25">
      <c r="A41" s="1"/>
      <c r="B41" s="1"/>
      <c r="C41" s="1"/>
      <c r="D41" s="83"/>
      <c r="E41" s="1"/>
      <c r="F41" s="1"/>
      <c r="H41" s="1"/>
      <c r="I41" s="1"/>
      <c r="J41" s="1"/>
      <c r="K41" s="1"/>
      <c r="L41" s="1"/>
    </row>
    <row r="42" spans="1:12" s="2" customFormat="1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</row>
    <row r="44" spans="1:12" ht="17.100000000000001" customHeight="1"/>
    <row r="45" spans="1:12" ht="17.100000000000001" customHeight="1"/>
  </sheetData>
  <mergeCells count="5">
    <mergeCell ref="A3:C3"/>
    <mergeCell ref="A4:A12"/>
    <mergeCell ref="B4:C11"/>
    <mergeCell ref="B12:C12"/>
    <mergeCell ref="K22:K2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P14"/>
  <sheetViews>
    <sheetView showGridLines="0" tabSelected="1" workbookViewId="0">
      <selection activeCell="C20" sqref="C20"/>
    </sheetView>
  </sheetViews>
  <sheetFormatPr defaultColWidth="8.75" defaultRowHeight="17.25" outlineLevelCol="1"/>
  <cols>
    <col min="1" max="1" width="34.75" style="39" customWidth="1"/>
    <col min="2" max="2" width="11" style="39" customWidth="1"/>
    <col min="3" max="3" width="25.5" style="39" customWidth="1"/>
    <col min="4" max="4" width="24.75" style="39" customWidth="1"/>
    <col min="5" max="8" width="16.625" style="39" hidden="1" customWidth="1" outlineLevel="1"/>
    <col min="9" max="9" width="13.75" style="39" customWidth="1" collapsed="1"/>
    <col min="10" max="10" width="11.625" style="39" customWidth="1"/>
    <col min="11" max="11" width="11.875" style="39" customWidth="1"/>
    <col min="12" max="12" width="11.375" style="39" customWidth="1"/>
    <col min="13" max="13" width="17.75" style="39" customWidth="1"/>
    <col min="14" max="14" width="14.5" style="39" customWidth="1"/>
    <col min="15" max="15" width="12.625" style="39" customWidth="1"/>
    <col min="16" max="16" width="13.125" style="39" customWidth="1"/>
    <col min="17" max="16384" width="8.75" style="39"/>
  </cols>
  <sheetData>
    <row r="1" spans="1:16" ht="27.6" customHeight="1">
      <c r="A1" s="4" t="s">
        <v>123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1:16" ht="26.65" customHeight="1">
      <c r="A2" s="377" t="s">
        <v>49</v>
      </c>
      <c r="B2" s="380" t="s">
        <v>50</v>
      </c>
      <c r="C2" s="380" t="s">
        <v>51</v>
      </c>
      <c r="D2" s="380" t="s">
        <v>52</v>
      </c>
      <c r="E2" s="380" t="s">
        <v>53</v>
      </c>
      <c r="F2" s="380" t="s">
        <v>54</v>
      </c>
      <c r="G2" s="380" t="s">
        <v>55</v>
      </c>
      <c r="H2" s="380" t="s">
        <v>56</v>
      </c>
      <c r="I2" s="387" t="s">
        <v>79</v>
      </c>
      <c r="J2" s="389"/>
      <c r="K2" s="387" t="s">
        <v>80</v>
      </c>
      <c r="L2" s="388"/>
      <c r="M2" s="384" t="s">
        <v>78</v>
      </c>
      <c r="N2" s="135">
        <v>100</v>
      </c>
      <c r="O2" s="135">
        <v>1000</v>
      </c>
      <c r="P2" s="136">
        <v>10000</v>
      </c>
    </row>
    <row r="3" spans="1:16" ht="21.4" customHeight="1">
      <c r="A3" s="378"/>
      <c r="B3" s="381"/>
      <c r="C3" s="381"/>
      <c r="D3" s="381"/>
      <c r="E3" s="381"/>
      <c r="F3" s="381"/>
      <c r="G3" s="381"/>
      <c r="H3" s="381"/>
      <c r="I3" s="137" t="s">
        <v>76</v>
      </c>
      <c r="J3" s="137" t="s">
        <v>77</v>
      </c>
      <c r="K3" s="137" t="s">
        <v>76</v>
      </c>
      <c r="L3" s="137" t="s">
        <v>77</v>
      </c>
      <c r="M3" s="385"/>
      <c r="N3" s="138">
        <v>20</v>
      </c>
      <c r="O3" s="138">
        <v>20</v>
      </c>
      <c r="P3" s="139">
        <v>20</v>
      </c>
    </row>
    <row r="4" spans="1:16" ht="22.9" customHeight="1">
      <c r="A4" s="379"/>
      <c r="B4" s="382"/>
      <c r="C4" s="382"/>
      <c r="D4" s="382"/>
      <c r="E4" s="382"/>
      <c r="F4" s="382"/>
      <c r="G4" s="382"/>
      <c r="H4" s="382"/>
      <c r="I4" s="185">
        <v>2000</v>
      </c>
      <c r="J4" s="185">
        <v>6000</v>
      </c>
      <c r="K4" s="383">
        <v>1350</v>
      </c>
      <c r="L4" s="383"/>
      <c r="M4" s="386"/>
      <c r="N4" s="140">
        <v>10</v>
      </c>
      <c r="O4" s="140">
        <v>10</v>
      </c>
      <c r="P4" s="141">
        <v>10</v>
      </c>
    </row>
    <row r="5" spans="1:16" ht="30.4" customHeight="1">
      <c r="A5" s="142" t="s">
        <v>57</v>
      </c>
      <c r="B5" s="143" t="s">
        <v>58</v>
      </c>
      <c r="C5" s="144">
        <v>5.0000000000000001E-3</v>
      </c>
      <c r="D5" s="144">
        <v>1.4999999999999999E-2</v>
      </c>
      <c r="E5" s="143" t="s">
        <v>59</v>
      </c>
      <c r="F5" s="143" t="s">
        <v>59</v>
      </c>
      <c r="G5" s="143" t="s">
        <v>59</v>
      </c>
      <c r="H5" s="143" t="s">
        <v>59</v>
      </c>
      <c r="I5" s="145">
        <f t="shared" ref="I5:J10" si="0">(C5/1000)*I$4</f>
        <v>0.01</v>
      </c>
      <c r="J5" s="145">
        <f t="shared" si="0"/>
        <v>0.09</v>
      </c>
      <c r="K5" s="146">
        <f>I5*$K$4</f>
        <v>13.5</v>
      </c>
      <c r="L5" s="146">
        <f>J5*$K$4</f>
        <v>121.5</v>
      </c>
      <c r="M5" s="146">
        <f>K5+L5</f>
        <v>135</v>
      </c>
      <c r="N5" s="147">
        <f>M5*($N$2*$N$3*$N$4)</f>
        <v>2700000</v>
      </c>
      <c r="O5" s="146">
        <f>M5*O2*O3*O4</f>
        <v>27000000</v>
      </c>
      <c r="P5" s="148">
        <f>M5*P2*P3*P4</f>
        <v>270000000</v>
      </c>
    </row>
    <row r="6" spans="1:16" ht="30.4" customHeight="1">
      <c r="A6" s="149" t="s">
        <v>60</v>
      </c>
      <c r="B6" s="150" t="s">
        <v>58</v>
      </c>
      <c r="C6" s="151">
        <v>5.0000000000000001E-3</v>
      </c>
      <c r="D6" s="151">
        <v>1.4999999999999999E-2</v>
      </c>
      <c r="E6" s="152">
        <v>2</v>
      </c>
      <c r="F6" s="150" t="s">
        <v>61</v>
      </c>
      <c r="G6" s="152">
        <v>260</v>
      </c>
      <c r="H6" s="152">
        <v>2652</v>
      </c>
      <c r="I6" s="153">
        <f t="shared" si="0"/>
        <v>0.01</v>
      </c>
      <c r="J6" s="153">
        <f t="shared" si="0"/>
        <v>0.09</v>
      </c>
      <c r="K6" s="154">
        <f t="shared" ref="K6:K10" si="1">I6*$K$4</f>
        <v>13.5</v>
      </c>
      <c r="L6" s="154">
        <f t="shared" ref="L6:L10" si="2">J6*$K$4</f>
        <v>121.5</v>
      </c>
      <c r="M6" s="154">
        <f t="shared" ref="M6:M14" si="3">K6+L6</f>
        <v>135</v>
      </c>
      <c r="N6" s="155">
        <f t="shared" ref="N6:N14" si="4">M6*$N$2*$N$3*$N$4</f>
        <v>2700000</v>
      </c>
      <c r="O6" s="154">
        <f>M6*$O$2*$O$3*$O$4</f>
        <v>27000000</v>
      </c>
      <c r="P6" s="156">
        <f>M6*$P$2*$P$3*$P$4</f>
        <v>270000000</v>
      </c>
    </row>
    <row r="7" spans="1:16" ht="30.4" customHeight="1">
      <c r="A7" s="149" t="s">
        <v>62</v>
      </c>
      <c r="B7" s="150" t="s">
        <v>58</v>
      </c>
      <c r="C7" s="157">
        <v>1.4999999999999999E-4</v>
      </c>
      <c r="D7" s="158">
        <v>5.9999999999999995E-4</v>
      </c>
      <c r="E7" s="150" t="s">
        <v>59</v>
      </c>
      <c r="F7" s="150" t="s">
        <v>59</v>
      </c>
      <c r="G7" s="150" t="s">
        <v>59</v>
      </c>
      <c r="H7" s="150" t="s">
        <v>59</v>
      </c>
      <c r="I7" s="159">
        <f t="shared" si="0"/>
        <v>2.9999999999999997E-4</v>
      </c>
      <c r="J7" s="159">
        <f t="shared" si="0"/>
        <v>3.5999999999999999E-3</v>
      </c>
      <c r="K7" s="160">
        <f t="shared" si="1"/>
        <v>0.40499999999999997</v>
      </c>
      <c r="L7" s="160">
        <f t="shared" si="2"/>
        <v>4.8599999999999994</v>
      </c>
      <c r="M7" s="160">
        <f t="shared" si="3"/>
        <v>5.2649999999999997</v>
      </c>
      <c r="N7" s="155">
        <f t="shared" si="4"/>
        <v>105300</v>
      </c>
      <c r="O7" s="154">
        <f>M7*$O$2*$O$3*$O$4</f>
        <v>1053000</v>
      </c>
      <c r="P7" s="156">
        <f t="shared" ref="P7:P8" si="5">M7*$P$2*$P$3*$P$4</f>
        <v>10530000</v>
      </c>
    </row>
    <row r="8" spans="1:16" ht="30.4" customHeight="1">
      <c r="A8" s="149" t="s">
        <v>63</v>
      </c>
      <c r="B8" s="150" t="s">
        <v>58</v>
      </c>
      <c r="C8" s="161">
        <v>1.65E-4</v>
      </c>
      <c r="D8" s="157">
        <v>6.6E-4</v>
      </c>
      <c r="E8" s="152">
        <v>2</v>
      </c>
      <c r="F8" s="150" t="s">
        <v>64</v>
      </c>
      <c r="G8" s="152">
        <v>260</v>
      </c>
      <c r="H8" s="152">
        <v>2652</v>
      </c>
      <c r="I8" s="162">
        <f t="shared" si="0"/>
        <v>3.3E-4</v>
      </c>
      <c r="J8" s="162">
        <f t="shared" si="0"/>
        <v>3.96E-3</v>
      </c>
      <c r="K8" s="163">
        <f t="shared" si="1"/>
        <v>0.44550000000000001</v>
      </c>
      <c r="L8" s="163">
        <f t="shared" si="2"/>
        <v>5.3460000000000001</v>
      </c>
      <c r="M8" s="163">
        <f t="shared" si="3"/>
        <v>5.7915000000000001</v>
      </c>
      <c r="N8" s="155">
        <f t="shared" si="4"/>
        <v>115830</v>
      </c>
      <c r="O8" s="154">
        <f>M8*$O$2*$O$3*$O$4</f>
        <v>1158300</v>
      </c>
      <c r="P8" s="156">
        <f t="shared" si="5"/>
        <v>11583000</v>
      </c>
    </row>
    <row r="9" spans="1:16" ht="30.4" customHeight="1">
      <c r="A9" s="164" t="s">
        <v>65</v>
      </c>
      <c r="B9" s="165" t="s">
        <v>66</v>
      </c>
      <c r="C9" s="166">
        <v>5.0000000000000001E-4</v>
      </c>
      <c r="D9" s="166">
        <v>1.5E-3</v>
      </c>
      <c r="E9" s="167">
        <v>2</v>
      </c>
      <c r="F9" s="165" t="s">
        <v>67</v>
      </c>
      <c r="G9" s="167">
        <v>260</v>
      </c>
      <c r="H9" s="167">
        <v>2652</v>
      </c>
      <c r="I9" s="168">
        <f t="shared" si="0"/>
        <v>1E-3</v>
      </c>
      <c r="J9" s="168">
        <f t="shared" si="0"/>
        <v>9.0000000000000011E-3</v>
      </c>
      <c r="K9" s="169">
        <f t="shared" si="1"/>
        <v>1.35</v>
      </c>
      <c r="L9" s="169">
        <f t="shared" si="2"/>
        <v>12.150000000000002</v>
      </c>
      <c r="M9" s="170">
        <f t="shared" si="3"/>
        <v>13.500000000000002</v>
      </c>
      <c r="N9" s="170">
        <f t="shared" si="4"/>
        <v>270000.00000000006</v>
      </c>
      <c r="O9" s="170"/>
      <c r="P9" s="171"/>
    </row>
    <row r="10" spans="1:16" ht="30.4" customHeight="1">
      <c r="A10" s="164" t="s">
        <v>68</v>
      </c>
      <c r="B10" s="165" t="s">
        <v>69</v>
      </c>
      <c r="C10" s="166">
        <v>1.5E-3</v>
      </c>
      <c r="D10" s="172">
        <v>2E-3</v>
      </c>
      <c r="E10" s="165" t="s">
        <v>59</v>
      </c>
      <c r="F10" s="165" t="s">
        <v>59</v>
      </c>
      <c r="G10" s="165" t="s">
        <v>59</v>
      </c>
      <c r="H10" s="165" t="s">
        <v>59</v>
      </c>
      <c r="I10" s="168">
        <f t="shared" si="0"/>
        <v>3.0000000000000001E-3</v>
      </c>
      <c r="J10" s="168">
        <f t="shared" si="0"/>
        <v>1.2E-2</v>
      </c>
      <c r="K10" s="169">
        <f t="shared" si="1"/>
        <v>4.05</v>
      </c>
      <c r="L10" s="169">
        <f t="shared" si="2"/>
        <v>16.2</v>
      </c>
      <c r="M10" s="170">
        <f t="shared" si="3"/>
        <v>20.25</v>
      </c>
      <c r="N10" s="170">
        <f t="shared" si="4"/>
        <v>405000</v>
      </c>
      <c r="O10" s="170"/>
      <c r="P10" s="171"/>
    </row>
    <row r="11" spans="1:16" ht="30.4" hidden="1" customHeight="1">
      <c r="A11" s="164" t="s">
        <v>70</v>
      </c>
      <c r="B11" s="165" t="s">
        <v>58</v>
      </c>
      <c r="C11" s="173"/>
      <c r="D11" s="173"/>
      <c r="E11" s="167">
        <v>2</v>
      </c>
      <c r="F11" s="165" t="s">
        <v>67</v>
      </c>
      <c r="G11" s="167">
        <v>260</v>
      </c>
      <c r="H11" s="167">
        <v>2652</v>
      </c>
      <c r="I11" s="168"/>
      <c r="J11" s="168"/>
      <c r="K11" s="169"/>
      <c r="L11" s="169"/>
      <c r="M11" s="174"/>
      <c r="N11" s="170"/>
      <c r="O11" s="174"/>
      <c r="P11" s="175"/>
    </row>
    <row r="12" spans="1:16" ht="30.4" hidden="1" customHeight="1">
      <c r="A12" s="164" t="s">
        <v>71</v>
      </c>
      <c r="B12" s="165" t="s">
        <v>58</v>
      </c>
      <c r="C12" s="173"/>
      <c r="D12" s="173"/>
      <c r="E12" s="165" t="s">
        <v>59</v>
      </c>
      <c r="F12" s="165" t="s">
        <v>59</v>
      </c>
      <c r="G12" s="165" t="s">
        <v>59</v>
      </c>
      <c r="H12" s="165" t="s">
        <v>59</v>
      </c>
      <c r="I12" s="168"/>
      <c r="J12" s="168"/>
      <c r="K12" s="169"/>
      <c r="L12" s="169"/>
      <c r="M12" s="174"/>
      <c r="N12" s="170"/>
      <c r="O12" s="174"/>
      <c r="P12" s="175"/>
    </row>
    <row r="13" spans="1:16" ht="30.4" customHeight="1">
      <c r="A13" s="164" t="s">
        <v>72</v>
      </c>
      <c r="B13" s="165" t="s">
        <v>73</v>
      </c>
      <c r="C13" s="176">
        <v>0.03</v>
      </c>
      <c r="D13" s="176">
        <v>0.06</v>
      </c>
      <c r="E13" s="167">
        <v>2</v>
      </c>
      <c r="F13" s="165" t="s">
        <v>61</v>
      </c>
      <c r="G13" s="167">
        <v>260</v>
      </c>
      <c r="H13" s="167">
        <v>2652</v>
      </c>
      <c r="I13" s="177">
        <f>(C13/1000)*I$4</f>
        <v>0.06</v>
      </c>
      <c r="J13" s="177">
        <f>(D13/1000)*J$4</f>
        <v>0.36</v>
      </c>
      <c r="K13" s="170">
        <f t="shared" ref="K13:K14" si="6">I13*$K$4</f>
        <v>81</v>
      </c>
      <c r="L13" s="170">
        <f t="shared" ref="L13:L14" si="7">J13*$K$4</f>
        <v>486</v>
      </c>
      <c r="M13" s="170">
        <f t="shared" si="3"/>
        <v>567</v>
      </c>
      <c r="N13" s="170">
        <f t="shared" si="4"/>
        <v>11340000</v>
      </c>
      <c r="O13" s="170"/>
      <c r="P13" s="171"/>
    </row>
    <row r="14" spans="1:16" ht="30.4" customHeight="1">
      <c r="A14" s="178" t="s">
        <v>72</v>
      </c>
      <c r="B14" s="179" t="s">
        <v>74</v>
      </c>
      <c r="C14" s="180">
        <v>0.06</v>
      </c>
      <c r="D14" s="180">
        <v>0.12</v>
      </c>
      <c r="E14" s="181">
        <v>2</v>
      </c>
      <c r="F14" s="179" t="s">
        <v>75</v>
      </c>
      <c r="G14" s="181">
        <v>260</v>
      </c>
      <c r="H14" s="181">
        <v>2652</v>
      </c>
      <c r="I14" s="182">
        <f>(C14/1000)*I$4</f>
        <v>0.12</v>
      </c>
      <c r="J14" s="182">
        <f>(D14/1000)*J$4</f>
        <v>0.72</v>
      </c>
      <c r="K14" s="183">
        <f t="shared" si="6"/>
        <v>162</v>
      </c>
      <c r="L14" s="183">
        <f t="shared" si="7"/>
        <v>972</v>
      </c>
      <c r="M14" s="183">
        <f t="shared" si="3"/>
        <v>1134</v>
      </c>
      <c r="N14" s="183">
        <f t="shared" si="4"/>
        <v>22680000</v>
      </c>
      <c r="O14" s="183"/>
      <c r="P14" s="184"/>
    </row>
  </sheetData>
  <mergeCells count="12">
    <mergeCell ref="F2:F4"/>
    <mergeCell ref="G2:G4"/>
    <mergeCell ref="H2:H4"/>
    <mergeCell ref="K4:L4"/>
    <mergeCell ref="M2:M4"/>
    <mergeCell ref="K2:L2"/>
    <mergeCell ref="I2:J2"/>
    <mergeCell ref="A2:A4"/>
    <mergeCell ref="B2:B4"/>
    <mergeCell ref="C2:C4"/>
    <mergeCell ref="D2:D4"/>
    <mergeCell ref="E2:E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showGridLines="0" workbookViewId="0"/>
  </sheetViews>
  <sheetFormatPr defaultRowHeight="16.5"/>
  <cols>
    <col min="1" max="1" width="16.25" bestFit="1" customWidth="1"/>
    <col min="2" max="2" width="17.875" bestFit="1" customWidth="1"/>
    <col min="3" max="3" width="15.25" customWidth="1"/>
    <col min="4" max="4" width="16.5" bestFit="1" customWidth="1"/>
    <col min="5" max="5" width="16.625" customWidth="1"/>
    <col min="6" max="6" width="14.875" customWidth="1"/>
    <col min="7" max="7" width="17.625" customWidth="1"/>
    <col min="8" max="8" width="14.75" customWidth="1"/>
  </cols>
  <sheetData>
    <row r="1" spans="1:8" ht="28.15" customHeight="1">
      <c r="A1" s="4" t="s">
        <v>122</v>
      </c>
      <c r="C1" s="37"/>
      <c r="D1" s="37"/>
      <c r="E1" s="37"/>
      <c r="F1" s="37"/>
      <c r="G1" s="37"/>
    </row>
    <row r="2" spans="1:8" ht="33">
      <c r="A2" s="390" t="s">
        <v>106</v>
      </c>
      <c r="B2" s="112" t="s">
        <v>120</v>
      </c>
      <c r="C2" s="113" t="s">
        <v>108</v>
      </c>
      <c r="D2" s="112" t="s">
        <v>112</v>
      </c>
      <c r="E2" s="113" t="s">
        <v>107</v>
      </c>
      <c r="F2" s="113" t="s">
        <v>110</v>
      </c>
      <c r="G2" s="123"/>
      <c r="H2" s="124"/>
    </row>
    <row r="3" spans="1:8">
      <c r="A3" s="391"/>
      <c r="B3" s="129">
        <f>C3*(D3/E3)*1350</f>
        <v>54000</v>
      </c>
      <c r="C3" s="114">
        <v>100000000</v>
      </c>
      <c r="D3" s="115">
        <v>4.0000000000000002E-4</v>
      </c>
      <c r="E3" s="114">
        <v>1000</v>
      </c>
      <c r="F3" s="116" t="s">
        <v>111</v>
      </c>
      <c r="G3" s="125"/>
      <c r="H3" s="126"/>
    </row>
    <row r="4" spans="1:8" ht="33">
      <c r="A4" s="391" t="s">
        <v>109</v>
      </c>
      <c r="B4" s="117" t="s">
        <v>120</v>
      </c>
      <c r="C4" s="116" t="s">
        <v>121</v>
      </c>
      <c r="D4" s="116" t="s">
        <v>113</v>
      </c>
      <c r="E4" s="116" t="s">
        <v>114</v>
      </c>
      <c r="F4" s="116" t="s">
        <v>115</v>
      </c>
      <c r="G4" s="116" t="s">
        <v>110</v>
      </c>
      <c r="H4" s="126"/>
    </row>
    <row r="5" spans="1:8">
      <c r="A5" s="391"/>
      <c r="B5" s="130">
        <f>1350*(C5*D5*E5*F5)</f>
        <v>58320.000000000007</v>
      </c>
      <c r="C5" s="115">
        <v>10</v>
      </c>
      <c r="D5" s="115">
        <v>20</v>
      </c>
      <c r="E5" s="118">
        <v>0.8</v>
      </c>
      <c r="F5" s="115">
        <v>0.27</v>
      </c>
      <c r="G5" s="116" t="s">
        <v>119</v>
      </c>
      <c r="H5" s="127"/>
    </row>
    <row r="6" spans="1:8" ht="33">
      <c r="A6" s="391" t="s">
        <v>116</v>
      </c>
      <c r="B6" s="128" t="s">
        <v>120</v>
      </c>
      <c r="C6" s="116" t="s">
        <v>121</v>
      </c>
      <c r="D6" s="116" t="s">
        <v>113</v>
      </c>
      <c r="E6" s="116" t="s">
        <v>117</v>
      </c>
      <c r="F6" s="116" t="s">
        <v>118</v>
      </c>
      <c r="G6" s="117" t="s">
        <v>112</v>
      </c>
      <c r="H6" s="119" t="s">
        <v>107</v>
      </c>
    </row>
    <row r="7" spans="1:8">
      <c r="A7" s="392"/>
      <c r="B7" s="131">
        <f>1350*(C7*D7*E7*F7*(G7/H7))</f>
        <v>11663.999999999998</v>
      </c>
      <c r="C7" s="121">
        <v>60</v>
      </c>
      <c r="D7" s="121">
        <v>20</v>
      </c>
      <c r="E7" s="121">
        <v>3</v>
      </c>
      <c r="F7" s="120">
        <v>1200</v>
      </c>
      <c r="G7" s="121">
        <v>2E-3</v>
      </c>
      <c r="H7" s="122">
        <v>1000</v>
      </c>
    </row>
  </sheetData>
  <mergeCells count="3">
    <mergeCell ref="A2:A3"/>
    <mergeCell ref="A4:A5"/>
    <mergeCell ref="A6:A7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10" sqref="C10"/>
    </sheetView>
  </sheetViews>
  <sheetFormatPr defaultRowHeight="16.5"/>
  <cols>
    <col min="1" max="2" width="12.875" customWidth="1"/>
    <col min="3" max="3" width="78.625" customWidth="1"/>
  </cols>
  <sheetData>
    <row r="1" spans="1:7" ht="28.15" customHeight="1">
      <c r="A1" s="4" t="s">
        <v>149</v>
      </c>
      <c r="C1" s="37"/>
      <c r="D1" s="37"/>
      <c r="E1" s="37"/>
      <c r="F1" s="37"/>
      <c r="G1" s="37"/>
    </row>
    <row r="2" spans="1:7" ht="27.4" customHeight="1">
      <c r="A2" s="393" t="s">
        <v>1</v>
      </c>
      <c r="B2" s="394"/>
      <c r="C2" s="45" t="s">
        <v>2</v>
      </c>
    </row>
    <row r="3" spans="1:7" ht="132">
      <c r="A3" s="132" t="s">
        <v>124</v>
      </c>
      <c r="B3" s="132" t="s">
        <v>126</v>
      </c>
      <c r="C3" s="133" t="s">
        <v>128</v>
      </c>
    </row>
    <row r="4" spans="1:7" ht="132">
      <c r="A4" s="132" t="s">
        <v>125</v>
      </c>
      <c r="B4" s="132" t="s">
        <v>126</v>
      </c>
      <c r="C4" s="133" t="s">
        <v>129</v>
      </c>
    </row>
    <row r="5" spans="1:7">
      <c r="A5" t="s">
        <v>127</v>
      </c>
    </row>
    <row r="7" spans="1:7" ht="17.25">
      <c r="A7" s="4" t="s">
        <v>150</v>
      </c>
    </row>
    <row r="8" spans="1:7" ht="27.4" customHeight="1">
      <c r="A8" s="395" t="s">
        <v>1</v>
      </c>
      <c r="B8" s="395"/>
      <c r="C8" s="223" t="s">
        <v>2</v>
      </c>
    </row>
    <row r="9" spans="1:7" ht="49.5">
      <c r="A9" s="396" t="s">
        <v>153</v>
      </c>
      <c r="B9" s="396"/>
      <c r="C9" s="224" t="s">
        <v>151</v>
      </c>
    </row>
    <row r="10" spans="1:7" ht="66">
      <c r="A10" s="396"/>
      <c r="B10" s="396"/>
      <c r="C10" s="224" t="s">
        <v>152</v>
      </c>
    </row>
  </sheetData>
  <mergeCells count="3">
    <mergeCell ref="A2:B2"/>
    <mergeCell ref="A8:B8"/>
    <mergeCell ref="A9:B10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47"/>
  <sheetViews>
    <sheetView workbookViewId="0"/>
  </sheetViews>
  <sheetFormatPr defaultColWidth="9.125" defaultRowHeight="16.5"/>
  <cols>
    <col min="1" max="1" width="11.75" style="10" customWidth="1"/>
    <col min="2" max="2" width="16.25" style="10" bestFit="1" customWidth="1"/>
    <col min="3" max="3" width="23" style="10" customWidth="1"/>
    <col min="4" max="4" width="70.75" style="10" customWidth="1"/>
    <col min="5" max="5" width="6.75" style="10" customWidth="1"/>
    <col min="6" max="6" width="15.125" style="10" customWidth="1"/>
    <col min="7" max="7" width="5.75" style="41" customWidth="1"/>
    <col min="8" max="8" width="7.125" style="10" customWidth="1"/>
    <col min="9" max="9" width="15.125" style="10" customWidth="1"/>
    <col min="10" max="10" width="31.375" style="10" bestFit="1" customWidth="1"/>
    <col min="11" max="11" width="11.25" style="10" customWidth="1"/>
    <col min="12" max="16384" width="9.125" style="10"/>
  </cols>
  <sheetData>
    <row r="1" spans="1:11">
      <c r="F1" s="40"/>
      <c r="H1" s="40"/>
      <c r="I1" s="40"/>
    </row>
    <row r="2" spans="1:11" ht="17.25">
      <c r="A2" s="42" t="s">
        <v>81</v>
      </c>
      <c r="B2" s="40"/>
      <c r="C2" s="40"/>
      <c r="F2" s="40"/>
      <c r="H2" s="40"/>
      <c r="I2" s="40"/>
      <c r="J2" s="43" t="s">
        <v>0</v>
      </c>
    </row>
    <row r="3" spans="1:11">
      <c r="A3" s="340" t="s">
        <v>1</v>
      </c>
      <c r="B3" s="341"/>
      <c r="C3" s="342"/>
      <c r="D3" s="44" t="s">
        <v>2</v>
      </c>
      <c r="E3" s="45" t="s">
        <v>3</v>
      </c>
      <c r="F3" s="46" t="s">
        <v>4</v>
      </c>
      <c r="G3" s="45" t="s">
        <v>5</v>
      </c>
      <c r="H3" s="47" t="s">
        <v>6</v>
      </c>
      <c r="I3" s="47" t="s">
        <v>7</v>
      </c>
      <c r="J3" s="48" t="s">
        <v>8</v>
      </c>
    </row>
    <row r="4" spans="1:11" ht="51.75">
      <c r="A4" s="343" t="s">
        <v>9</v>
      </c>
      <c r="B4" s="346" t="s">
        <v>100</v>
      </c>
      <c r="C4" s="349" t="s">
        <v>131</v>
      </c>
      <c r="D4" s="186" t="s">
        <v>132</v>
      </c>
      <c r="E4" s="187" t="s">
        <v>10</v>
      </c>
      <c r="F4" s="188">
        <v>200000000</v>
      </c>
      <c r="G4" s="189">
        <v>1</v>
      </c>
      <c r="H4" s="190">
        <v>0</v>
      </c>
      <c r="I4" s="191">
        <f>F4*G4-(F4*H4)</f>
        <v>200000000</v>
      </c>
      <c r="J4" s="352" t="s">
        <v>103</v>
      </c>
    </row>
    <row r="5" spans="1:11" ht="34.5">
      <c r="A5" s="344"/>
      <c r="B5" s="347"/>
      <c r="C5" s="350"/>
      <c r="D5" s="186" t="s">
        <v>133</v>
      </c>
      <c r="E5" s="192"/>
      <c r="F5" s="193"/>
      <c r="G5" s="194"/>
      <c r="H5" s="195"/>
      <c r="I5" s="196"/>
      <c r="J5" s="397"/>
    </row>
    <row r="6" spans="1:11" ht="34.5">
      <c r="A6" s="344"/>
      <c r="B6" s="347"/>
      <c r="C6" s="350"/>
      <c r="D6" s="186" t="s">
        <v>134</v>
      </c>
      <c r="E6" s="192"/>
      <c r="F6" s="193"/>
      <c r="G6" s="194"/>
      <c r="H6" s="195"/>
      <c r="I6" s="196"/>
      <c r="J6" s="397"/>
    </row>
    <row r="7" spans="1:11" ht="34.5">
      <c r="A7" s="344"/>
      <c r="B7" s="347"/>
      <c r="C7" s="350"/>
      <c r="D7" s="186" t="s">
        <v>135</v>
      </c>
      <c r="E7" s="192"/>
      <c r="F7" s="193"/>
      <c r="G7" s="194"/>
      <c r="H7" s="195"/>
      <c r="I7" s="196"/>
      <c r="J7" s="397"/>
    </row>
    <row r="8" spans="1:11" ht="34.5">
      <c r="A8" s="344"/>
      <c r="B8" s="347"/>
      <c r="C8" s="351"/>
      <c r="D8" s="197" t="s">
        <v>136</v>
      </c>
      <c r="E8" s="198"/>
      <c r="F8" s="64"/>
      <c r="G8" s="199"/>
      <c r="H8" s="200"/>
      <c r="I8" s="201"/>
      <c r="J8" s="397"/>
    </row>
    <row r="9" spans="1:11" ht="34.5">
      <c r="A9" s="344"/>
      <c r="B9" s="347"/>
      <c r="C9" s="349" t="s">
        <v>137</v>
      </c>
      <c r="D9" s="202" t="s">
        <v>138</v>
      </c>
      <c r="E9" s="203" t="s">
        <v>10</v>
      </c>
      <c r="F9" s="204">
        <v>100000000</v>
      </c>
      <c r="G9" s="205">
        <v>0</v>
      </c>
      <c r="H9" s="206">
        <v>0</v>
      </c>
      <c r="I9" s="207">
        <f>F9*G9-(F9*H9)</f>
        <v>0</v>
      </c>
      <c r="J9" s="397"/>
    </row>
    <row r="10" spans="1:11" ht="51.75">
      <c r="A10" s="344"/>
      <c r="B10" s="347"/>
      <c r="C10" s="399"/>
      <c r="D10" s="208" t="s">
        <v>139</v>
      </c>
      <c r="E10" s="203" t="s">
        <v>10</v>
      </c>
      <c r="F10" s="204">
        <v>120000000</v>
      </c>
      <c r="G10" s="205">
        <v>0</v>
      </c>
      <c r="H10" s="206">
        <v>0</v>
      </c>
      <c r="I10" s="207">
        <f>F10*G10-(F10*H10)</f>
        <v>0</v>
      </c>
      <c r="J10" s="397"/>
    </row>
    <row r="11" spans="1:11" ht="51.75">
      <c r="A11" s="344"/>
      <c r="B11" s="347"/>
      <c r="C11" s="399"/>
      <c r="D11" s="209" t="s">
        <v>140</v>
      </c>
      <c r="E11" s="203" t="s">
        <v>84</v>
      </c>
      <c r="F11" s="204">
        <v>80000000</v>
      </c>
      <c r="G11" s="205">
        <v>0</v>
      </c>
      <c r="H11" s="206">
        <v>0</v>
      </c>
      <c r="I11" s="207">
        <f>F11*G11-(F11*H11)</f>
        <v>0</v>
      </c>
      <c r="J11" s="397"/>
    </row>
    <row r="12" spans="1:11" ht="34.5">
      <c r="A12" s="344"/>
      <c r="B12" s="347"/>
      <c r="C12" s="400"/>
      <c r="D12" s="209" t="s">
        <v>141</v>
      </c>
      <c r="E12" s="203" t="s">
        <v>10</v>
      </c>
      <c r="F12" s="204">
        <v>150000000</v>
      </c>
      <c r="G12" s="205">
        <v>0</v>
      </c>
      <c r="H12" s="206">
        <v>0</v>
      </c>
      <c r="I12" s="207">
        <f>F12*G12-(F12*H12)</f>
        <v>0</v>
      </c>
      <c r="J12" s="398"/>
    </row>
    <row r="13" spans="1:11" ht="17.25">
      <c r="A13" s="344"/>
      <c r="B13" s="348"/>
      <c r="C13" s="56"/>
      <c r="D13" s="210"/>
      <c r="E13" s="58"/>
      <c r="F13" s="59"/>
      <c r="G13" s="58"/>
      <c r="H13" s="59"/>
      <c r="I13" s="60">
        <f>SUM(I4:I12)</f>
        <v>200000000</v>
      </c>
      <c r="J13" s="109"/>
      <c r="K13" s="61"/>
    </row>
    <row r="14" spans="1:11" ht="51.75">
      <c r="A14" s="344"/>
      <c r="B14" s="346" t="s">
        <v>99</v>
      </c>
      <c r="C14" s="355"/>
      <c r="D14" s="211" t="s">
        <v>142</v>
      </c>
      <c r="E14" s="63" t="s">
        <v>10</v>
      </c>
      <c r="F14" s="64">
        <v>15000000</v>
      </c>
      <c r="G14" s="63">
        <v>1</v>
      </c>
      <c r="H14" s="52">
        <v>1</v>
      </c>
      <c r="I14" s="108">
        <f>F14*G14-(F14*H14)</f>
        <v>0</v>
      </c>
      <c r="J14" s="110" t="s">
        <v>101</v>
      </c>
    </row>
    <row r="15" spans="1:11" ht="51.75">
      <c r="A15" s="344"/>
      <c r="B15" s="356"/>
      <c r="C15" s="357"/>
      <c r="D15" s="212" t="s">
        <v>143</v>
      </c>
      <c r="E15" s="63" t="s">
        <v>10</v>
      </c>
      <c r="F15" s="51">
        <v>40000000</v>
      </c>
      <c r="G15" s="63">
        <v>1</v>
      </c>
      <c r="H15" s="52">
        <v>1</v>
      </c>
      <c r="I15" s="108">
        <f>F15*G15-(F15*H15)</f>
        <v>0</v>
      </c>
      <c r="J15" s="213"/>
    </row>
    <row r="16" spans="1:11" ht="17.25">
      <c r="A16" s="344"/>
      <c r="B16" s="358"/>
      <c r="C16" s="359"/>
      <c r="D16" s="214"/>
      <c r="E16" s="67"/>
      <c r="F16" s="68"/>
      <c r="G16" s="67"/>
      <c r="H16" s="69"/>
      <c r="I16" s="70">
        <f>SUM(I14:I15)</f>
        <v>0</v>
      </c>
      <c r="J16" s="71"/>
    </row>
    <row r="17" spans="1:12" ht="17.25">
      <c r="A17" s="345"/>
      <c r="B17" s="401" t="s">
        <v>13</v>
      </c>
      <c r="C17" s="402"/>
      <c r="D17" s="215"/>
      <c r="E17" s="73"/>
      <c r="F17" s="74"/>
      <c r="G17" s="73"/>
      <c r="H17" s="75"/>
      <c r="I17" s="76">
        <f>SUM(I13,I16)</f>
        <v>200000000</v>
      </c>
      <c r="J17" s="77"/>
    </row>
    <row r="18" spans="1:12">
      <c r="B18" s="78"/>
      <c r="C18" s="78"/>
      <c r="I18" s="79"/>
    </row>
    <row r="19" spans="1:12" ht="72" customHeight="1"/>
    <row r="20" spans="1:12" ht="68.650000000000006" customHeight="1">
      <c r="I20" s="80"/>
    </row>
    <row r="21" spans="1:12" ht="56.65" customHeight="1">
      <c r="K21" s="41"/>
    </row>
    <row r="22" spans="1:12">
      <c r="K22" s="339"/>
    </row>
    <row r="23" spans="1:12">
      <c r="K23" s="339"/>
    </row>
    <row r="25" spans="1:12">
      <c r="F25" s="81"/>
    </row>
    <row r="26" spans="1:12">
      <c r="F26" s="82"/>
    </row>
    <row r="27" spans="1:12" s="41" customFormat="1">
      <c r="A27" s="10"/>
      <c r="B27" s="10"/>
      <c r="C27" s="10"/>
      <c r="D27" s="10"/>
      <c r="E27" s="10"/>
      <c r="F27" s="82"/>
      <c r="H27" s="10"/>
      <c r="I27" s="10"/>
      <c r="J27" s="10"/>
      <c r="K27" s="10"/>
      <c r="L27" s="10"/>
    </row>
    <row r="28" spans="1:12">
      <c r="F28" s="81"/>
    </row>
    <row r="29" spans="1:12">
      <c r="F29" s="81"/>
    </row>
    <row r="30" spans="1:12">
      <c r="F30" s="81"/>
    </row>
    <row r="31" spans="1:12" s="41" customFormat="1">
      <c r="A31" s="10"/>
      <c r="B31" s="10"/>
      <c r="C31" s="10"/>
      <c r="D31" s="10"/>
      <c r="E31" s="10"/>
      <c r="F31" s="81"/>
      <c r="H31" s="10"/>
      <c r="I31" s="10"/>
      <c r="J31" s="10"/>
      <c r="K31" s="10"/>
      <c r="L31" s="10"/>
    </row>
    <row r="32" spans="1:12" s="41" customFormat="1">
      <c r="A32" s="10"/>
      <c r="B32" s="10"/>
      <c r="C32" s="10"/>
      <c r="D32" s="10"/>
      <c r="E32" s="10"/>
      <c r="F32" s="81"/>
      <c r="H32" s="10"/>
      <c r="I32" s="10"/>
      <c r="J32" s="10"/>
      <c r="K32" s="10"/>
      <c r="L32" s="10"/>
    </row>
    <row r="33" spans="1:12" s="41" customFormat="1">
      <c r="A33" s="10"/>
      <c r="B33" s="10"/>
      <c r="C33" s="10"/>
      <c r="D33" s="10"/>
      <c r="E33" s="10"/>
      <c r="F33" s="10"/>
      <c r="H33" s="10"/>
      <c r="I33" s="10"/>
      <c r="J33" s="10"/>
      <c r="K33" s="10"/>
      <c r="L33" s="10"/>
    </row>
    <row r="34" spans="1:12" s="41" customFormat="1">
      <c r="A34" s="10"/>
      <c r="B34" s="10"/>
      <c r="C34" s="10"/>
      <c r="D34" s="10"/>
      <c r="E34" s="10"/>
      <c r="F34" s="81"/>
      <c r="H34" s="10"/>
      <c r="I34" s="10"/>
      <c r="J34" s="10"/>
      <c r="K34" s="10"/>
      <c r="L34" s="10"/>
    </row>
    <row r="35" spans="1:12" s="41" customFormat="1">
      <c r="A35" s="10"/>
      <c r="B35" s="10"/>
      <c r="C35" s="10"/>
      <c r="D35" s="10"/>
      <c r="E35" s="10"/>
      <c r="F35" s="81"/>
      <c r="H35" s="10"/>
      <c r="I35" s="10"/>
      <c r="J35" s="10"/>
      <c r="K35" s="10"/>
      <c r="L35" s="10"/>
    </row>
    <row r="36" spans="1:12" s="41" customFormat="1" ht="17.25">
      <c r="A36" s="10"/>
      <c r="B36" s="10"/>
      <c r="C36" s="10"/>
      <c r="D36" s="83"/>
      <c r="E36" s="10"/>
      <c r="F36" s="10"/>
      <c r="H36" s="10"/>
      <c r="I36" s="10"/>
      <c r="J36" s="10"/>
      <c r="K36" s="10"/>
      <c r="L36" s="10"/>
    </row>
    <row r="37" spans="1:12" s="41" customFormat="1" ht="17.25">
      <c r="A37" s="10"/>
      <c r="B37" s="10"/>
      <c r="C37" s="10"/>
      <c r="D37" s="83"/>
      <c r="E37" s="10"/>
      <c r="F37" s="10"/>
      <c r="H37" s="10"/>
      <c r="I37" s="10"/>
      <c r="J37" s="10"/>
      <c r="K37" s="10"/>
      <c r="L37" s="10"/>
    </row>
    <row r="38" spans="1:12" s="41" customFormat="1" ht="17.25">
      <c r="A38" s="10"/>
      <c r="B38" s="10"/>
      <c r="C38" s="10"/>
      <c r="D38" s="83"/>
      <c r="E38" s="10"/>
      <c r="F38" s="10"/>
      <c r="H38" s="10"/>
      <c r="I38" s="10"/>
      <c r="J38" s="10"/>
      <c r="K38" s="10"/>
      <c r="L38" s="10"/>
    </row>
    <row r="39" spans="1:12" ht="17.25">
      <c r="D39" s="83"/>
    </row>
    <row r="40" spans="1:12" s="41" customFormat="1" ht="17.25">
      <c r="A40" s="10"/>
      <c r="B40" s="10"/>
      <c r="C40" s="10"/>
      <c r="D40" s="83"/>
      <c r="E40" s="10"/>
      <c r="F40" s="10"/>
      <c r="H40" s="10"/>
      <c r="I40" s="10"/>
      <c r="J40" s="10"/>
      <c r="K40" s="10"/>
      <c r="L40" s="10"/>
    </row>
    <row r="41" spans="1:12" s="41" customFormat="1" ht="17.25">
      <c r="A41" s="10"/>
      <c r="B41" s="10"/>
      <c r="C41" s="10"/>
      <c r="D41" s="83"/>
      <c r="E41" s="10"/>
      <c r="F41" s="10"/>
      <c r="H41" s="10"/>
      <c r="I41" s="10"/>
      <c r="J41" s="10"/>
      <c r="K41" s="10"/>
      <c r="L41" s="10"/>
    </row>
    <row r="42" spans="1:12" s="41" customFormat="1" ht="17.25">
      <c r="A42" s="10"/>
      <c r="B42" s="10"/>
      <c r="C42" s="10"/>
      <c r="D42" s="83"/>
      <c r="E42" s="10"/>
      <c r="F42" s="10"/>
      <c r="H42" s="10"/>
      <c r="I42" s="10"/>
      <c r="J42" s="10"/>
      <c r="K42" s="10"/>
      <c r="L42" s="10"/>
    </row>
    <row r="43" spans="1:12" ht="17.25">
      <c r="D43" s="83"/>
    </row>
    <row r="44" spans="1:12" ht="17.25">
      <c r="D44" s="83"/>
    </row>
    <row r="45" spans="1:12" ht="17.25">
      <c r="D45" s="83"/>
    </row>
    <row r="46" spans="1:12" ht="17.25">
      <c r="D46" s="83"/>
    </row>
    <row r="47" spans="1:12" ht="17.25">
      <c r="D47" s="83"/>
    </row>
  </sheetData>
  <mergeCells count="9">
    <mergeCell ref="K22:K23"/>
    <mergeCell ref="A3:C3"/>
    <mergeCell ref="A4:A17"/>
    <mergeCell ref="B4:B13"/>
    <mergeCell ref="C4:C8"/>
    <mergeCell ref="J4:J12"/>
    <mergeCell ref="C9:C12"/>
    <mergeCell ref="B14:C16"/>
    <mergeCell ref="B17:C17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a74cac-ae42-4694-bde8-cc6971b55492" xsi:nil="true"/>
    <lcf76f155ced4ddcb4097134ff3c332f xmlns="14061b86-b74a-4b09-9680-c7e0cee3b22b">
      <Terms xmlns="http://schemas.microsoft.com/office/infopath/2007/PartnerControls"/>
    </lcf76f155ced4ddcb4097134ff3c332f>
    <MediaLengthInSeconds xmlns="14061b86-b74a-4b09-9680-c7e0cee3b22b" xsi:nil="true"/>
    <SharedWithUsers xmlns="d4a74cac-ae42-4694-bde8-cc6971b55492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D5D1C19D29B74FBC00E9490C79E5D3" ma:contentTypeVersion="18" ma:contentTypeDescription="새 문서를 만듭니다." ma:contentTypeScope="" ma:versionID="97aa13afabf149111ebdb616da215ecc">
  <xsd:schema xmlns:xsd="http://www.w3.org/2001/XMLSchema" xmlns:xs="http://www.w3.org/2001/XMLSchema" xmlns:p="http://schemas.microsoft.com/office/2006/metadata/properties" xmlns:ns2="14061b86-b74a-4b09-9680-c7e0cee3b22b" xmlns:ns3="d4a74cac-ae42-4694-bde8-cc6971b55492" targetNamespace="http://schemas.microsoft.com/office/2006/metadata/properties" ma:root="true" ma:fieldsID="bb254bd4ecfe7ddaea68b30b7237566f" ns2:_="" ns3:_="">
    <xsd:import namespace="14061b86-b74a-4b09-9680-c7e0cee3b22b"/>
    <xsd:import namespace="d4a74cac-ae42-4694-bde8-cc6971b554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61b86-b74a-4b09-9680-c7e0cee3b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3510fe06-56af-4cab-ae26-f1656c13d6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74cac-ae42-4694-bde8-cc6971b5549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a16e732-ad7b-46a8-aec0-0509ac424696}" ma:internalName="TaxCatchAll" ma:showField="CatchAllData" ma:web="d4a74cac-ae42-4694-bde8-cc6971b55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C5093B-0392-43CD-9E27-C42E5FD159EF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4a74cac-ae42-4694-bde8-cc6971b55492"/>
    <ds:schemaRef ds:uri="http://purl.org/dc/terms/"/>
    <ds:schemaRef ds:uri="http://purl.org/dc/elements/1.1/"/>
    <ds:schemaRef ds:uri="14061b86-b74a-4b09-9680-c7e0cee3b22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7DD8F3B-5AAC-46BC-843D-733E0B8A0A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5410AB-F64B-4C6F-B12D-70F8D5336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61b86-b74a-4b09-9680-c7e0cee3b22b"/>
    <ds:schemaRef ds:uri="d4a74cac-ae42-4694-bde8-cc6971b554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견적</vt:lpstr>
      <vt:lpstr>1.본구축제안_솔루션비용</vt:lpstr>
      <vt:lpstr>2.본구축제안_용역</vt:lpstr>
      <vt:lpstr>3.AOAI_Q&amp;A Pricing</vt:lpstr>
      <vt:lpstr>4.Azure 비용-문서전처리</vt:lpstr>
      <vt:lpstr>5. HW Spec</vt:lpstr>
      <vt:lpstr>6.라이선스공급가_Posicube</vt:lpstr>
      <vt:lpstr>견적!Print_Area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권남혁</dc:creator>
  <cp:lastModifiedBy>leenos</cp:lastModifiedBy>
  <cp:revision/>
  <cp:lastPrinted>2024-08-20T03:46:57Z</cp:lastPrinted>
  <dcterms:created xsi:type="dcterms:W3CDTF">2023-06-22T02:41:11Z</dcterms:created>
  <dcterms:modified xsi:type="dcterms:W3CDTF">2024-09-19T00:15:56Z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0x01010077D5D1C19D29B74FBC00E9490C79E5D3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