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Filedepot\OFMFC\POP\Data_Book\2019\00_All_RH\website\xlsx\"/>
    </mc:Choice>
  </mc:AlternateContent>
  <bookViews>
    <workbookView xWindow="0" yWindow="0" windowWidth="20376" windowHeight="7560"/>
  </bookViews>
  <sheets>
    <sheet name="State Government Finance" sheetId="21" r:id="rId1"/>
    <sheet name="GT01" sheetId="2" r:id="rId2"/>
    <sheet name="GT02" sheetId="3" r:id="rId3"/>
    <sheet name="GT03" sheetId="4" r:id="rId4"/>
    <sheet name="GT04" sheetId="5" r:id="rId5"/>
    <sheet name="GT05" sheetId="6" r:id="rId6"/>
    <sheet name="GT06" sheetId="7" r:id="rId7"/>
    <sheet name="GT07" sheetId="8" r:id="rId8"/>
    <sheet name="GT08" sheetId="9" r:id="rId9"/>
    <sheet name="GT09" sheetId="10" r:id="rId10"/>
    <sheet name="GT10" sheetId="11" r:id="rId11"/>
    <sheet name="GT11" sheetId="12" r:id="rId12"/>
    <sheet name="GT12" sheetId="13" r:id="rId13"/>
    <sheet name="GT13" sheetId="14" r:id="rId14"/>
    <sheet name="GT14" sheetId="15" r:id="rId15"/>
    <sheet name="GT15" sheetId="16" r:id="rId16"/>
    <sheet name="GT16" sheetId="17" r:id="rId17"/>
    <sheet name="GT17" sheetId="18" r:id="rId18"/>
    <sheet name="GT18" sheetId="19" r:id="rId19"/>
    <sheet name="GT19" sheetId="20" r:id="rId20"/>
  </sheets>
  <definedNames>
    <definedName name="_xlnm.Print_Area" localSheetId="8">'GT08'!$A$1:$G$30</definedName>
    <definedName name="_xlnm.Print_Area" localSheetId="17">'GT17'!$A$1:$E$34</definedName>
    <definedName name="_xlnm.Print_Area" localSheetId="18">'GT18'!$A$1:$E$27</definedName>
    <definedName name="_xlnm.Print_Area" localSheetId="0">'State Government Finance'!$A$1:$C$24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9" l="1"/>
  <c r="D20" i="19"/>
  <c r="D19" i="19"/>
  <c r="D18" i="19"/>
  <c r="D17" i="19"/>
  <c r="D16" i="19"/>
  <c r="D15" i="19"/>
  <c r="D14" i="19"/>
  <c r="D13" i="19"/>
  <c r="D12" i="19"/>
  <c r="B26" i="17" l="1"/>
  <c r="B25" i="17"/>
  <c r="B24" i="17"/>
  <c r="B19" i="16" l="1"/>
  <c r="B20" i="15" l="1"/>
  <c r="B19" i="15"/>
  <c r="B18" i="15"/>
  <c r="B20" i="14" l="1"/>
  <c r="B19" i="14"/>
  <c r="B18" i="14"/>
  <c r="B20" i="13" l="1"/>
  <c r="B19" i="13"/>
  <c r="B18" i="13"/>
  <c r="B20" i="12" l="1"/>
  <c r="B19" i="12"/>
  <c r="C18" i="12"/>
  <c r="B18" i="12"/>
  <c r="B19" i="11" l="1"/>
  <c r="B18" i="11"/>
  <c r="B17" i="11"/>
  <c r="B19" i="10" l="1"/>
  <c r="B18" i="10"/>
  <c r="B17" i="10"/>
  <c r="B19" i="9" l="1"/>
  <c r="B18" i="9"/>
  <c r="B17" i="9"/>
  <c r="B35" i="8" l="1"/>
  <c r="B34" i="8"/>
  <c r="B33" i="8"/>
  <c r="B22" i="8"/>
  <c r="B21" i="8"/>
  <c r="B20" i="8"/>
  <c r="K25" i="7" l="1"/>
  <c r="J25" i="7"/>
  <c r="I25" i="7"/>
  <c r="K25" i="6" l="1"/>
  <c r="G16" i="6"/>
  <c r="F16" i="6"/>
  <c r="E16" i="6"/>
  <c r="D16" i="6"/>
  <c r="C16" i="6"/>
  <c r="B16" i="6"/>
  <c r="B20" i="5" l="1"/>
  <c r="B19" i="5"/>
  <c r="B18" i="5"/>
  <c r="B20" i="4" l="1"/>
  <c r="B19" i="4"/>
  <c r="B18" i="4"/>
  <c r="B20" i="3" l="1"/>
  <c r="B19" i="3"/>
  <c r="B18" i="3"/>
  <c r="B20" i="2" l="1"/>
  <c r="B19" i="2"/>
  <c r="B18" i="2"/>
</calcChain>
</file>

<file path=xl/sharedStrings.xml><?xml version="1.0" encoding="utf-8"?>
<sst xmlns="http://schemas.openxmlformats.org/spreadsheetml/2006/main" count="694" uniqueCount="389">
  <si>
    <t>OPERATING AND CAPITAL EXPENDITURES BY MAJOR FUND</t>
  </si>
  <si>
    <t>ALL BUDGETED AND HIGHER EDUCATION FUNDS</t>
  </si>
  <si>
    <t>Office of Financial Management | 360-725-0198 | http://www.ofm.wa.gov</t>
  </si>
  <si>
    <t>$ in Millions</t>
  </si>
  <si>
    <t>Motor</t>
  </si>
  <si>
    <t>All</t>
  </si>
  <si>
    <t>General Fund</t>
  </si>
  <si>
    <t>Vehicle</t>
  </si>
  <si>
    <t>Other</t>
  </si>
  <si>
    <t>Biennium</t>
  </si>
  <si>
    <t xml:space="preserve">      Total</t>
  </si>
  <si>
    <t>State</t>
  </si>
  <si>
    <t>Federal</t>
  </si>
  <si>
    <t>Private, Local</t>
  </si>
  <si>
    <t xml:space="preserve">     Fund</t>
  </si>
  <si>
    <t xml:space="preserve">  Funds</t>
  </si>
  <si>
    <t>1999-01</t>
  </si>
  <si>
    <t>2001-03</t>
  </si>
  <si>
    <t>2003-05</t>
  </si>
  <si>
    <t>2005-07</t>
  </si>
  <si>
    <t>2007-09</t>
  </si>
  <si>
    <r>
      <t>2009-11</t>
    </r>
    <r>
      <rPr>
        <vertAlign val="superscript"/>
        <sz val="10"/>
        <color indexed="8"/>
        <rFont val="Arial"/>
        <family val="2"/>
      </rPr>
      <t>1</t>
    </r>
  </si>
  <si>
    <r>
      <t>2011-13</t>
    </r>
    <r>
      <rPr>
        <vertAlign val="superscript"/>
        <sz val="10"/>
        <color indexed="8"/>
        <rFont val="Arial"/>
        <family val="2"/>
      </rPr>
      <t>2</t>
    </r>
  </si>
  <si>
    <r>
      <t>2013-15</t>
    </r>
    <r>
      <rPr>
        <vertAlign val="superscript"/>
        <sz val="10"/>
        <color indexed="8"/>
        <rFont val="Arial"/>
        <family val="2"/>
      </rPr>
      <t>3</t>
    </r>
  </si>
  <si>
    <t>2015-17</t>
  </si>
  <si>
    <t>2017-19</t>
  </si>
  <si>
    <r>
      <rPr>
        <vertAlign val="super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In the 2009-11 biennium, $2.9 billion of the increase in federal expenditures was due to American </t>
    </r>
  </si>
  <si>
    <t>Recovery and Reinvestment Act (ARRA) grants.</t>
  </si>
  <si>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In the 2011-13 biennium, federal expenditures decreased by $2.7 billion due to the phase out of</t>
    </r>
  </si>
  <si>
    <t>ARRA grant funding.</t>
  </si>
  <si>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Beginning in the 2013-15 biennium, federal expenditures increased and have continued to grow</t>
    </r>
  </si>
  <si>
    <r>
      <t>due to the state expansion of its Medicaid program under the Affordable Care</t>
    </r>
    <r>
      <rPr>
        <sz val="10"/>
        <rFont val="Arial"/>
        <family val="2"/>
      </rPr>
      <t xml:space="preserve"> Act</t>
    </r>
    <r>
      <rPr>
        <sz val="10"/>
        <color theme="1"/>
        <rFont val="Arial"/>
        <family val="2"/>
      </rPr>
      <t>.</t>
    </r>
  </si>
  <si>
    <t>Table: GT01</t>
  </si>
  <si>
    <t>ALL REVENUE AND OTHER SOURCES (USES) BY MAJOR FUND</t>
  </si>
  <si>
    <t xml:space="preserve">     Total</t>
  </si>
  <si>
    <t xml:space="preserve">    Fund</t>
  </si>
  <si>
    <r>
      <t>2009-11</t>
    </r>
    <r>
      <rPr>
        <vertAlign val="superscript"/>
        <sz val="10"/>
        <color theme="1"/>
        <rFont val="Arial"/>
        <family val="2"/>
      </rPr>
      <t>1</t>
    </r>
  </si>
  <si>
    <r>
      <rPr>
        <vertAlign val="superscript"/>
        <sz val="10"/>
        <color indexed="8"/>
        <rFont val="Arial"/>
        <family val="2"/>
      </rPr>
      <t>1</t>
    </r>
    <r>
      <rPr>
        <sz val="10"/>
        <color indexed="8"/>
        <rFont val="Arial"/>
        <family val="2"/>
      </rPr>
      <t xml:space="preserve">In the 2009-11 biennium, $2.9 billion of the increase in federal revenues were due to American </t>
    </r>
  </si>
  <si>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In the 2011-13 biennium, federal revenues decreased by $2.7 billion due to the phase out of</t>
    </r>
  </si>
  <si>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Beginning in the 2013-15 biennium, federal revenues increased and have continued to grow</t>
    </r>
  </si>
  <si>
    <t>due to the state expansion of its Medicaid program under the Affordable Care Act.</t>
  </si>
  <si>
    <t>Table: GT02</t>
  </si>
  <si>
    <t>ALL REVENUE AND OTHER SOURCES (USES) BY MAJOR SOURCE</t>
  </si>
  <si>
    <t>GENERAL FUND</t>
  </si>
  <si>
    <t>Licenses</t>
  </si>
  <si>
    <t>Lottery</t>
  </si>
  <si>
    <t>Net</t>
  </si>
  <si>
    <t>Permits</t>
  </si>
  <si>
    <t>&amp; Liquor</t>
  </si>
  <si>
    <t>Distributions</t>
  </si>
  <si>
    <t xml:space="preserve">   Taxes</t>
  </si>
  <si>
    <t xml:space="preserve">    &amp; Fees</t>
  </si>
  <si>
    <r>
      <t xml:space="preserve">    Profits</t>
    </r>
    <r>
      <rPr>
        <b/>
        <vertAlign val="superscript"/>
        <sz val="10"/>
        <color indexed="8"/>
        <rFont val="Arial"/>
        <family val="2"/>
      </rPr>
      <t>1</t>
    </r>
  </si>
  <si>
    <t xml:space="preserve">  &amp; Transfers</t>
  </si>
  <si>
    <r>
      <t>1999-01</t>
    </r>
    <r>
      <rPr>
        <vertAlign val="superscript"/>
        <sz val="10"/>
        <color indexed="8"/>
        <rFont val="Arial"/>
        <family val="2"/>
      </rPr>
      <t>2</t>
    </r>
  </si>
  <si>
    <r>
      <t>2001-03</t>
    </r>
    <r>
      <rPr>
        <vertAlign val="superscript"/>
        <sz val="10"/>
        <color indexed="8"/>
        <rFont val="Arial"/>
        <family val="2"/>
      </rPr>
      <t>3</t>
    </r>
  </si>
  <si>
    <r>
      <t>2005-07</t>
    </r>
    <r>
      <rPr>
        <vertAlign val="superscript"/>
        <sz val="10"/>
        <color indexed="8"/>
        <rFont val="Arial"/>
        <family val="2"/>
      </rPr>
      <t>4</t>
    </r>
  </si>
  <si>
    <r>
      <t>2009-11</t>
    </r>
    <r>
      <rPr>
        <vertAlign val="superscript"/>
        <sz val="10"/>
        <color indexed="8"/>
        <rFont val="Arial"/>
        <family val="2"/>
      </rPr>
      <t>5</t>
    </r>
  </si>
  <si>
    <r>
      <t>2011-13</t>
    </r>
    <r>
      <rPr>
        <vertAlign val="superscript"/>
        <sz val="10"/>
        <color indexed="8"/>
        <rFont val="Arial"/>
        <family val="2"/>
      </rPr>
      <t>6</t>
    </r>
  </si>
  <si>
    <r>
      <t>2013-15</t>
    </r>
    <r>
      <rPr>
        <vertAlign val="superscript"/>
        <sz val="10"/>
        <color indexed="8"/>
        <rFont val="Arial"/>
        <family val="2"/>
      </rPr>
      <t>7</t>
    </r>
  </si>
  <si>
    <r>
      <t>2015-17</t>
    </r>
    <r>
      <rPr>
        <vertAlign val="superscript"/>
        <sz val="10"/>
        <rFont val="Arial"/>
        <family val="2"/>
      </rPr>
      <t>8</t>
    </r>
  </si>
  <si>
    <r>
      <rPr>
        <vertAlign val="superscript"/>
        <sz val="10"/>
        <color indexed="8"/>
        <rFont val="Arial"/>
        <family val="2"/>
      </rPr>
      <t>1</t>
    </r>
    <r>
      <rPr>
        <sz val="10"/>
        <color indexed="8"/>
        <rFont val="Arial"/>
        <family val="2"/>
      </rPr>
      <t>In the 2011-13 biennium with the passage of Initiative 1183, the distribution and retail sale of spirits was transferred</t>
    </r>
  </si>
  <si>
    <t xml:space="preserve">to the private sector on June 1, 2012. This eliminated liquor profits as a source of revenue to the state, but new </t>
  </si>
  <si>
    <t>retail license fees of $187.7 million were assessed and transferred into the General Fund.</t>
  </si>
  <si>
    <r>
      <t>2</t>
    </r>
    <r>
      <rPr>
        <sz val="10"/>
        <color theme="1"/>
        <rFont val="Arial"/>
        <family val="2"/>
      </rPr>
      <t xml:space="preserve">In the 1999-01 biennium, the Initiative 601 mandated General Fund-State revenue transfer to the Emergency Reserve </t>
    </r>
  </si>
  <si>
    <t xml:space="preserve">Fund decreased to $198.5 million. Additionally, under the provisions of Initiative 695, which was approved by  </t>
  </si>
  <si>
    <t xml:space="preserve">Washington voters in the November 1999 general election, Motor Vehicle Excise Taxes distributions from the </t>
  </si>
  <si>
    <t>General Fund-decreased $355.4 million from the prior biennium.</t>
  </si>
  <si>
    <r>
      <t>3</t>
    </r>
    <r>
      <rPr>
        <sz val="10"/>
        <color indexed="8"/>
        <rFont val="Arial"/>
        <family val="2"/>
      </rPr>
      <t xml:space="preserve">In the 2001-03 biennium, $325 million was transferred from the state’s Emergency Reserve to the General Fund-State.  </t>
    </r>
  </si>
  <si>
    <t xml:space="preserve">The Tobacco Settlement Authority transferred $450 million to the state in exchange for 29.2% of the state’s tobacco </t>
  </si>
  <si>
    <t xml:space="preserve">settlement revenue stream. Additionally, starting in the 2001-03 biennium, in accordance with the provisions of the </t>
  </si>
  <si>
    <t xml:space="preserve">Student Achievement Act, as required by Initiative 728, transfers from the State Lottery Account and a portion of the </t>
  </si>
  <si>
    <t>state property tax are deposited in the Student Achievement Account for expenditure by the Superintendent of Public</t>
  </si>
  <si>
    <t>Instruction.</t>
  </si>
  <si>
    <r>
      <t>4</t>
    </r>
    <r>
      <rPr>
        <sz val="10"/>
        <rFont val="Arial"/>
        <family val="2"/>
      </rPr>
      <t xml:space="preserve">In the 2005-07 biennium, $1.2 million in transfers were made to dedicated accounts to pay for health services, </t>
    </r>
  </si>
  <si>
    <t>education and pension funding stabilization.</t>
  </si>
  <si>
    <r>
      <rPr>
        <vertAlign val="superscript"/>
        <sz val="10"/>
        <color indexed="8"/>
        <rFont val="Arial"/>
        <family val="2"/>
      </rPr>
      <t>5</t>
    </r>
    <r>
      <rPr>
        <sz val="10"/>
        <color indexed="8"/>
        <rFont val="Arial"/>
        <family val="2"/>
      </rPr>
      <t xml:space="preserve">In the 2009-11 biennium, $1.4 million in transfers were made from other accounts to address revenue shortfalls. </t>
    </r>
  </si>
  <si>
    <t>Additionally, $2.9 billion of the increase in federal revenues were due to American Recovery and Reinvestment Act</t>
  </si>
  <si>
    <t>(ARRA) grants.</t>
  </si>
  <si>
    <r>
      <rPr>
        <vertAlign val="superscript"/>
        <sz val="10"/>
        <color indexed="8"/>
        <rFont val="Arial"/>
        <family val="2"/>
      </rPr>
      <t>6</t>
    </r>
    <r>
      <rPr>
        <sz val="10"/>
        <color indexed="8"/>
        <rFont val="Arial"/>
        <family val="2"/>
      </rPr>
      <t>In the 2011-13 biennium, beer and wine taxes and license fees for alcoholic beverages of $152.9 million and federal</t>
    </r>
  </si>
  <si>
    <t>revenues decreased by $2.7 billion due to the phase out of ARRA grants funding.</t>
  </si>
  <si>
    <r>
      <rPr>
        <vertAlign val="superscript"/>
        <sz val="10"/>
        <color indexed="8"/>
        <rFont val="Arial"/>
        <family val="2"/>
      </rPr>
      <t>7</t>
    </r>
    <r>
      <rPr>
        <sz val="10"/>
        <color indexed="8"/>
        <rFont val="Arial"/>
        <family val="2"/>
      </rPr>
      <t>In the 2013-15 biennium, federal revenues increased due to the state expansion of its Medicaid program under</t>
    </r>
  </si>
  <si>
    <t>the Affordable Care Act.</t>
  </si>
  <si>
    <r>
      <t>8</t>
    </r>
    <r>
      <rPr>
        <sz val="10"/>
        <rFont val="Arial"/>
        <family val="2"/>
      </rPr>
      <t>In the 2015-17 biennium, $1.3 billion was transferred from the General Fund Basic Account to the Budget Stabilization</t>
    </r>
  </si>
  <si>
    <t>account in accordance with the Constitution.</t>
  </si>
  <si>
    <t>Table: GT03</t>
  </si>
  <si>
    <t xml:space="preserve">      &amp; Fees</t>
  </si>
  <si>
    <t xml:space="preserve"> Federal</t>
  </si>
  <si>
    <t xml:space="preserve">   &amp; Transfers</t>
  </si>
  <si>
    <t xml:space="preserve">    Other</t>
  </si>
  <si>
    <r>
      <t>2005-07</t>
    </r>
    <r>
      <rPr>
        <vertAlign val="superscript"/>
        <sz val="10"/>
        <color indexed="8"/>
        <rFont val="Arial"/>
        <family val="2"/>
      </rPr>
      <t>2</t>
    </r>
  </si>
  <si>
    <r>
      <t>2009-11</t>
    </r>
    <r>
      <rPr>
        <vertAlign val="superscript"/>
        <sz val="10"/>
        <color indexed="8"/>
        <rFont val="Arial"/>
        <family val="2"/>
      </rPr>
      <t>3</t>
    </r>
  </si>
  <si>
    <r>
      <t>2011-13</t>
    </r>
    <r>
      <rPr>
        <vertAlign val="superscript"/>
        <sz val="10"/>
        <color indexed="8"/>
        <rFont val="Arial"/>
        <family val="2"/>
      </rPr>
      <t>4</t>
    </r>
  </si>
  <si>
    <r>
      <t>2013-15</t>
    </r>
    <r>
      <rPr>
        <vertAlign val="superscript"/>
        <sz val="10"/>
        <color indexed="8"/>
        <rFont val="Arial"/>
        <family val="2"/>
      </rPr>
      <t>5</t>
    </r>
  </si>
  <si>
    <r>
      <rPr>
        <vertAlign val="superscript"/>
        <sz val="10"/>
        <color indexed="8"/>
        <rFont val="Arial"/>
        <family val="2"/>
      </rPr>
      <t>1</t>
    </r>
    <r>
      <rPr>
        <sz val="10"/>
        <color indexed="8"/>
        <rFont val="Arial"/>
        <family val="2"/>
      </rPr>
      <t>In the 2011-13 biennium, with the passage of Initiative 1183, the distribution and retail sale of spirits was</t>
    </r>
  </si>
  <si>
    <t>transferred to the private sector on June 1, 2012. This eliminated liquor profits as a source of revenue to the state.</t>
  </si>
  <si>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In the 2005-07 biennium, $1.2 million in transfers were made to dedicated accounts to pay for health services, </t>
    </r>
  </si>
  <si>
    <t>education, and pension funding stabilization.</t>
  </si>
  <si>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In the 2009-11 biennium, $3.5 billion of the increase in federal revenues were due to American Recovery and </t>
    </r>
  </si>
  <si>
    <t>Reinvestment Act (ARRA) grants.</t>
  </si>
  <si>
    <r>
      <rPr>
        <vertAlign val="superscript"/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>In the 2011-13 biennium, federal revenues decreased by $2.7 billion due to the phase out of ARRA grants.</t>
    </r>
  </si>
  <si>
    <r>
      <rPr>
        <vertAlign val="superscript"/>
        <sz val="10"/>
        <rFont val="Arial"/>
        <family val="2"/>
      </rPr>
      <t>5</t>
    </r>
    <r>
      <rPr>
        <sz val="10"/>
        <rFont val="Arial"/>
        <family val="2"/>
      </rPr>
      <t>In the</t>
    </r>
    <r>
      <rPr>
        <vertAlign val="superscript"/>
        <sz val="10"/>
        <rFont val="Arial"/>
        <family val="2"/>
      </rPr>
      <t xml:space="preserve"> </t>
    </r>
    <r>
      <rPr>
        <sz val="10"/>
        <rFont val="Arial"/>
        <family val="2"/>
      </rPr>
      <t>2013-15 biennium, federal revenues increased due to the state expansion of its Medicaid program</t>
    </r>
  </si>
  <si>
    <t>under the Affordable Care Act.</t>
  </si>
  <si>
    <t>Table: GT04</t>
  </si>
  <si>
    <t>OPERATING AND CAPITAL EXPENDITURES BY FUNCTION</t>
  </si>
  <si>
    <r>
      <t>2005-07</t>
    </r>
    <r>
      <rPr>
        <b/>
        <vertAlign val="superscript"/>
        <sz val="10"/>
        <color indexed="8"/>
        <rFont val="Arial"/>
        <family val="2"/>
      </rPr>
      <t>1</t>
    </r>
  </si>
  <si>
    <r>
      <t>2009-11</t>
    </r>
    <r>
      <rPr>
        <b/>
        <vertAlign val="superscript"/>
        <sz val="10"/>
        <color indexed="8"/>
        <rFont val="Arial"/>
        <family val="2"/>
      </rPr>
      <t>2</t>
    </r>
  </si>
  <si>
    <r>
      <t>2011-13</t>
    </r>
    <r>
      <rPr>
        <b/>
        <vertAlign val="superscript"/>
        <sz val="10"/>
        <color indexed="8"/>
        <rFont val="Arial"/>
        <family val="2"/>
      </rPr>
      <t>3</t>
    </r>
  </si>
  <si>
    <r>
      <t>2013-15</t>
    </r>
    <r>
      <rPr>
        <b/>
        <vertAlign val="superscript"/>
        <sz val="10"/>
        <color indexed="8"/>
        <rFont val="Arial"/>
        <family val="2"/>
      </rPr>
      <t>4</t>
    </r>
  </si>
  <si>
    <t>Education</t>
  </si>
  <si>
    <t xml:space="preserve">   Public Schools (K-12)</t>
  </si>
  <si>
    <t xml:space="preserve">   Higher Education</t>
  </si>
  <si>
    <t xml:space="preserve">   Other Education</t>
  </si>
  <si>
    <t>Human Services</t>
  </si>
  <si>
    <t xml:space="preserve">   Social and Health Services</t>
  </si>
  <si>
    <t xml:space="preserve">   Health Care Authority</t>
  </si>
  <si>
    <t xml:space="preserve">   Other Human Services</t>
  </si>
  <si>
    <t>Transportation</t>
  </si>
  <si>
    <t>Natural Resources and Recreation</t>
  </si>
  <si>
    <t>General Government</t>
  </si>
  <si>
    <t xml:space="preserve">   Legislative</t>
  </si>
  <si>
    <t xml:space="preserve">   Judicial</t>
  </si>
  <si>
    <t xml:space="preserve">   Governmental Operations</t>
  </si>
  <si>
    <t xml:space="preserve">   Bond Retirement and Interest</t>
  </si>
  <si>
    <t>Other Budgeted Expenditures</t>
  </si>
  <si>
    <t>Total Expenditures</t>
  </si>
  <si>
    <r>
      <t>1</t>
    </r>
    <r>
      <rPr>
        <sz val="10"/>
        <color indexed="8"/>
        <rFont val="Arial"/>
        <family val="2"/>
      </rPr>
      <t>In the 2005-07 biennium, $1.2 million in transfers were made to dedicated accounts to pay for health services, education and pension</t>
    </r>
  </si>
  <si>
    <t>funding stabilization.</t>
  </si>
  <si>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In the 2009-11 biennium, the Health Services Account was consolidated into the General Fund.</t>
    </r>
  </si>
  <si>
    <r>
      <t>3</t>
    </r>
    <r>
      <rPr>
        <sz val="10"/>
        <color indexed="8"/>
        <rFont val="Arial"/>
        <family val="2"/>
      </rPr>
      <t>In the 2011-13 biennium, the administration of the Medical Assistance Program was transferred from Department of Social and Health</t>
    </r>
  </si>
  <si>
    <r>
      <t>Services to Health Care Authority.</t>
    </r>
    <r>
      <rPr>
        <sz val="10"/>
        <color rgb="FFFF0000"/>
        <rFont val="Arial"/>
        <family val="2"/>
      </rPr>
      <t xml:space="preserve"> </t>
    </r>
  </si>
  <si>
    <r>
      <rPr>
        <vertAlign val="superscript"/>
        <sz val="10"/>
        <rFont val="Arial"/>
        <family val="2"/>
      </rPr>
      <t>4</t>
    </r>
    <r>
      <rPr>
        <sz val="10"/>
        <rFont val="Arial"/>
        <family val="2"/>
      </rPr>
      <t>Starting in the</t>
    </r>
    <r>
      <rPr>
        <vertAlign val="superscript"/>
        <sz val="10"/>
        <rFont val="Arial"/>
        <family val="2"/>
      </rPr>
      <t xml:space="preserve"> </t>
    </r>
    <r>
      <rPr>
        <sz val="10"/>
        <rFont val="Arial"/>
        <family val="2"/>
      </rPr>
      <t>2013-15 biennium, expenditures for education increased in order to meet the state's obligation to fund K-12 basic education,</t>
    </r>
  </si>
  <si>
    <t xml:space="preserve">and continued to increase to the point where, in the 2017-19 biennium, the state met its obligation to adequately fund basic education (K-12) </t>
  </si>
  <si>
    <t>under the 2012 McCleary v. state of Washington decision. Additionally, beginning in the 2013-15 biennium, human services expenditures</t>
  </si>
  <si>
    <r>
      <rPr>
        <sz val="10"/>
        <rFont val="Arial"/>
        <family val="2"/>
      </rPr>
      <t>increased and have continued to grow due to the state expansion of its Medicaid program</t>
    </r>
    <r>
      <rPr>
        <sz val="10"/>
        <color rgb="FFFF0000"/>
        <rFont val="Arial"/>
        <family val="2"/>
      </rPr>
      <t>.</t>
    </r>
  </si>
  <si>
    <t>Table: GT05</t>
  </si>
  <si>
    <t>2009-11</t>
  </si>
  <si>
    <t>2011-13</t>
  </si>
  <si>
    <r>
      <t>2013-15</t>
    </r>
    <r>
      <rPr>
        <b/>
        <vertAlign val="superscript"/>
        <sz val="10"/>
        <color indexed="8"/>
        <rFont val="Arial"/>
        <family val="2"/>
      </rPr>
      <t>2</t>
    </r>
  </si>
  <si>
    <r>
      <t xml:space="preserve">   Social and Health Services</t>
    </r>
    <r>
      <rPr>
        <vertAlign val="superscript"/>
        <sz val="10"/>
        <color indexed="8"/>
        <rFont val="Arial"/>
        <family val="2"/>
      </rPr>
      <t>3</t>
    </r>
  </si>
  <si>
    <r>
      <t>1</t>
    </r>
    <r>
      <rPr>
        <sz val="10"/>
        <rFont val="Arial"/>
        <family val="2"/>
      </rPr>
      <t>In the 2005-07 biennium, $1.2 million in transfers were made to dedicated accounts to pay for health services, education, and pension funding stabilization.</t>
    </r>
  </si>
  <si>
    <r>
      <t>2</t>
    </r>
    <r>
      <rPr>
        <sz val="10"/>
        <rFont val="Arial"/>
        <family val="2"/>
      </rPr>
      <t>In the 2011-13 biennium the administration of the Medical Assistance Program was transferred from Department of Social and Health Services to Health</t>
    </r>
  </si>
  <si>
    <t xml:space="preserve">Care Authority (HCA). </t>
  </si>
  <si>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Starting in the</t>
    </r>
    <r>
      <rPr>
        <vertAlign val="superscript"/>
        <sz val="10"/>
        <rFont val="Arial"/>
        <family val="2"/>
      </rPr>
      <t xml:space="preserve"> </t>
    </r>
    <r>
      <rPr>
        <sz val="10"/>
        <rFont val="Arial"/>
        <family val="2"/>
      </rPr>
      <t>2013-15 biennium, expenditures for education increased in order to meet the state's obligation to fund K-12 basic education, and continued</t>
    </r>
  </si>
  <si>
    <t xml:space="preserve">to increase to the point where, in the 2017-19 biennium, the state met its obligation to adequately fund basic education (K-12) under the 2012 McCleary v.  </t>
  </si>
  <si>
    <t xml:space="preserve">state of Washington decision. Additionally, beginning in the 2013-15 biennium, human services expenditures increased and have continued to grow </t>
  </si>
  <si>
    <t>due to the state expansion of its Medicaid program.</t>
  </si>
  <si>
    <t>Table: GT06</t>
  </si>
  <si>
    <t>OPERATING AND CAPITAL EXPENDITURES BY FUNCTIONAL AREA</t>
  </si>
  <si>
    <t>General</t>
  </si>
  <si>
    <t>Natural</t>
  </si>
  <si>
    <t>Human</t>
  </si>
  <si>
    <t>Government</t>
  </si>
  <si>
    <t>Resources &amp;</t>
  </si>
  <si>
    <t>Total</t>
  </si>
  <si>
    <t>Services</t>
  </si>
  <si>
    <t>&amp; Other</t>
  </si>
  <si>
    <t>Recreation</t>
  </si>
  <si>
    <t>Operating</t>
  </si>
  <si>
    <t>Expenditures</t>
  </si>
  <si>
    <r>
      <t>2013-15</t>
    </r>
    <r>
      <rPr>
        <vertAlign val="superscript"/>
        <sz val="10"/>
        <rFont val="Arial"/>
        <family val="2"/>
      </rPr>
      <t>1</t>
    </r>
  </si>
  <si>
    <t>Capital</t>
  </si>
  <si>
    <t>2013-15</t>
  </si>
  <si>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>Starting in the</t>
    </r>
    <r>
      <rPr>
        <vertAlign val="superscript"/>
        <sz val="10"/>
        <rFont val="Arial"/>
        <family val="2"/>
      </rPr>
      <t xml:space="preserve"> </t>
    </r>
    <r>
      <rPr>
        <sz val="10"/>
        <rFont val="Arial"/>
        <family val="2"/>
      </rPr>
      <t>2013-15 biennium, expenditures for education increased in order to meet the state's obligation to</t>
    </r>
  </si>
  <si>
    <t>fund K-12 basic education, and continued to increase to the point where, in the 2017-19 biennium, the state met</t>
  </si>
  <si>
    <t>its obligation to adequately fund basic education (K-12) under the 2012 McCleary v. state of Washington decision.</t>
  </si>
  <si>
    <t xml:space="preserve">Additionally, beginning in 2013-15 biennium, human services expenditures increased and have continued to grow </t>
  </si>
  <si>
    <t>Table: GT07</t>
  </si>
  <si>
    <t>DEPARTMENT OF SOCIAL AND HEALTH SERVICES</t>
  </si>
  <si>
    <t>OPERATING EXPENDITURES BY SOURCE OF FUNDS</t>
  </si>
  <si>
    <t>Private, Local &amp;</t>
  </si>
  <si>
    <t xml:space="preserve">Biennium </t>
  </si>
  <si>
    <t xml:space="preserve">    Total</t>
  </si>
  <si>
    <t>Fund State</t>
  </si>
  <si>
    <t>Other State</t>
  </si>
  <si>
    <t>Non-appropriated</t>
  </si>
  <si>
    <r>
      <t>2015-17</t>
    </r>
    <r>
      <rPr>
        <vertAlign val="superscript"/>
        <sz val="10"/>
        <rFont val="Arial"/>
        <family val="2"/>
      </rPr>
      <t>4</t>
    </r>
  </si>
  <si>
    <r>
      <rPr>
        <vertAlign val="superscript"/>
        <sz val="10"/>
        <color indexed="8"/>
        <rFont val="Arial"/>
        <family val="2"/>
      </rPr>
      <t>1</t>
    </r>
    <r>
      <rPr>
        <sz val="10"/>
        <color indexed="8"/>
        <rFont val="Arial"/>
        <family val="2"/>
      </rPr>
      <t>In the 2009-11 biennium, federal expenditures included $1.7 billion of American Recovery and</t>
    </r>
  </si>
  <si>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In the 2011-13 biennium, the Medicaid program moved from DSHS to Health Care Authority. Additionally,</t>
    </r>
  </si>
  <si>
    <t>federal expenditures decreased by $1.7 billion due to the phase out of ARRA grant funding.</t>
  </si>
  <si>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In the</t>
    </r>
    <r>
      <rPr>
        <vertAlign val="superscript"/>
        <sz val="10"/>
        <rFont val="Arial"/>
        <family val="2"/>
      </rPr>
      <t xml:space="preserve"> </t>
    </r>
    <r>
      <rPr>
        <sz val="10"/>
        <rFont val="Arial"/>
        <family val="2"/>
      </rPr>
      <t>2013-15 biennium, federal expenditures increased due to the state expansion of its Medicaid</t>
    </r>
  </si>
  <si>
    <t>program under the Affordable Care Act.</t>
  </si>
  <si>
    <r>
      <rPr>
        <vertAlign val="superscript"/>
        <sz val="10"/>
        <rFont val="Arial"/>
        <family val="2"/>
      </rPr>
      <t>4</t>
    </r>
    <r>
      <rPr>
        <sz val="10"/>
        <rFont val="Arial"/>
        <family val="2"/>
      </rPr>
      <t xml:space="preserve">In the 2015-17 biennium, the state made important investments in mental health services, and the number </t>
    </r>
  </si>
  <si>
    <t>of clients covered under the Affordable Care Act continued to increase.</t>
  </si>
  <si>
    <t>Table: GT08</t>
  </si>
  <si>
    <t>HEALTH CARE AUTHORITY</t>
  </si>
  <si>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>In the 2009-11 biennium, the Health Services Account was consolidated into the General Fund.</t>
    </r>
  </si>
  <si>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In the</t>
    </r>
    <r>
      <rPr>
        <vertAlign val="superscript"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2011-13 biennium, the administration of the Medical Assistance Program transferred from the </t>
    </r>
  </si>
  <si>
    <t xml:space="preserve">Department of Social and Health Services to Health Care Authority. </t>
  </si>
  <si>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Beginning in the</t>
    </r>
    <r>
      <rPr>
        <vertAlign val="superscript"/>
        <sz val="10"/>
        <rFont val="Arial"/>
        <family val="2"/>
      </rPr>
      <t xml:space="preserve"> </t>
    </r>
    <r>
      <rPr>
        <sz val="10"/>
        <rFont val="Arial"/>
        <family val="2"/>
      </rPr>
      <t>2013-15 biennium, federal expenditures increased and have continued to grow due to</t>
    </r>
  </si>
  <si>
    <t>the state expansion of its Medicaid program under the Affordable Care Act.</t>
  </si>
  <si>
    <t>Table: GT09</t>
  </si>
  <si>
    <t>DEPARTMENT OF TRANSPORTATION</t>
  </si>
  <si>
    <t xml:space="preserve">   Total</t>
  </si>
  <si>
    <t>Table: GT10</t>
  </si>
  <si>
    <r>
      <t>STATE RESEARCH UNIVERSITIES</t>
    </r>
    <r>
      <rPr>
        <b/>
        <vertAlign val="superscript"/>
        <sz val="10"/>
        <color indexed="8"/>
        <rFont val="Arial"/>
        <family val="2"/>
      </rPr>
      <t>1</t>
    </r>
  </si>
  <si>
    <r>
      <t>1</t>
    </r>
    <r>
      <rPr>
        <sz val="10"/>
        <color indexed="8"/>
        <rFont val="Arial"/>
        <family val="2"/>
      </rPr>
      <t>Composed of the University of Washington and Washington State University.</t>
    </r>
  </si>
  <si>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In the 2005-07 biennium the increase in other state revenues is attributable to a dedicated increase in cigarette</t>
    </r>
  </si>
  <si>
    <t>taxes and the stand-alone estate tax which is deposited into the Education Legacy Trust Account for the Student</t>
  </si>
  <si>
    <t>Achievement Account for the purpose of expanding access to higher education.</t>
  </si>
  <si>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>In the 2009-11 biennium, $264.3 million of the increase in federal expenditures were due to American Recovery</t>
    </r>
  </si>
  <si>
    <t>and Reinvestment Act (ARRA) grants.</t>
  </si>
  <si>
    <r>
      <rPr>
        <vertAlign val="superscript"/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>In the 2011-13 biennium, federal expenditures for all biennia were restated to reflect total federal expenditures</t>
    </r>
  </si>
  <si>
    <t xml:space="preserve">as opposed to only federal expenditures in budgeted funds as previously reported. Additionally, federal </t>
  </si>
  <si>
    <t>expenditures decreased by $165.7 million due to the phase out of ARRA grant funding.</t>
  </si>
  <si>
    <t>Table: GT11</t>
  </si>
  <si>
    <r>
      <t>STATE REGIONAL UNIVERSITIES AND COLLEGE</t>
    </r>
    <r>
      <rPr>
        <b/>
        <vertAlign val="superscript"/>
        <sz val="10"/>
        <rFont val="Arial"/>
        <family val="2"/>
      </rPr>
      <t>1</t>
    </r>
  </si>
  <si>
    <t>--</t>
  </si>
  <si>
    <r>
      <t>2005-07</t>
    </r>
    <r>
      <rPr>
        <vertAlign val="superscript"/>
        <sz val="10"/>
        <color theme="1"/>
        <rFont val="Arial"/>
        <family val="2"/>
      </rPr>
      <t>2</t>
    </r>
  </si>
  <si>
    <r>
      <t>1</t>
    </r>
    <r>
      <rPr>
        <sz val="10"/>
        <color indexed="8"/>
        <rFont val="Arial"/>
        <family val="2"/>
      </rPr>
      <t>Composed of the Eastern Washington University, Central Washington University, Western Washington</t>
    </r>
  </si>
  <si>
    <t>University and The Evergreen State College.</t>
  </si>
  <si>
    <r>
      <t>2</t>
    </r>
    <r>
      <rPr>
        <sz val="10"/>
        <color theme="1"/>
        <rFont val="Arial"/>
        <family val="2"/>
      </rPr>
      <t>In the 2005-07 biennium the increase in other state revenues is attributable to a dedicated increase in cigarette</t>
    </r>
  </si>
  <si>
    <t xml:space="preserve">taxes and the stand-alone estate tax which is deposited into the Education Legacy Trust Account for the Student </t>
  </si>
  <si>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>In the 2009-11 biennium, $26.2 million of the increase in federal expenditures were due to American Recovery</t>
    </r>
  </si>
  <si>
    <t>as opposed to only federal expenditures in budgeted funds as previously reported. Additionally, federal</t>
  </si>
  <si>
    <t>expenditures decreased by $24.1 million due to the phase out of ARRA grant funding.</t>
  </si>
  <si>
    <t>Table: GT12</t>
  </si>
  <si>
    <t>STATE SUPERINTENDENT OF PUBLIC INSTRUCTION</t>
  </si>
  <si>
    <t>ALL BUDGETED FUNDS</t>
  </si>
  <si>
    <r>
      <t>2001-03</t>
    </r>
    <r>
      <rPr>
        <vertAlign val="superscript"/>
        <sz val="10"/>
        <color indexed="8"/>
        <rFont val="Arial"/>
        <family val="2"/>
      </rPr>
      <t>1</t>
    </r>
  </si>
  <si>
    <r>
      <t>1</t>
    </r>
    <r>
      <rPr>
        <sz val="10"/>
        <rFont val="Arial"/>
        <family val="2"/>
      </rPr>
      <t>Starting in the 2001-03 biennium, in accordance with the provisions of the Student Achievement Act, as</t>
    </r>
  </si>
  <si>
    <t>required by Initiative 728, transfers from the State Lottery Account and a portion of the state property tax are</t>
  </si>
  <si>
    <t>deposited in the Student Achievement Account for expenditure by the Superintendent of Public Instruction.</t>
  </si>
  <si>
    <r>
      <t>2</t>
    </r>
    <r>
      <rPr>
        <sz val="10"/>
        <rFont val="Arial"/>
        <family val="2"/>
      </rPr>
      <t xml:space="preserve">In the 2005-07 biennium the increase in other state revenues is attributable to a dedicated increase in </t>
    </r>
  </si>
  <si>
    <t>cigarette taxes and the stand-alone estate tax which is deposited into the Education Legacy Trust Account</t>
  </si>
  <si>
    <t>for the Student Achievement Account for the purpose of expanding access to higher education.</t>
  </si>
  <si>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In the 2009-11 biennium, federal expenditures included $699.8 million of American Recovery and </t>
    </r>
  </si>
  <si>
    <r>
      <rPr>
        <vertAlign val="superscript"/>
        <sz val="10"/>
        <rFont val="Arial"/>
        <family val="2"/>
      </rPr>
      <t>4</t>
    </r>
    <r>
      <rPr>
        <sz val="10"/>
        <rFont val="Arial"/>
        <family val="2"/>
      </rPr>
      <t xml:space="preserve">In the 2011-13 biennium, federal expenditures decreased by $562.9 million due to the phase out of ARRA </t>
    </r>
  </si>
  <si>
    <t>grant funding.</t>
  </si>
  <si>
    <r>
      <rPr>
        <vertAlign val="superscript"/>
        <sz val="10"/>
        <rFont val="Arial"/>
        <family val="2"/>
      </rPr>
      <t>5</t>
    </r>
    <r>
      <rPr>
        <sz val="10"/>
        <rFont val="Arial"/>
        <family val="2"/>
      </rPr>
      <t>Starting in the</t>
    </r>
    <r>
      <rPr>
        <vertAlign val="superscript"/>
        <sz val="10"/>
        <rFont val="Arial"/>
        <family val="2"/>
      </rPr>
      <t xml:space="preserve"> </t>
    </r>
    <r>
      <rPr>
        <sz val="10"/>
        <rFont val="Arial"/>
        <family val="2"/>
      </rPr>
      <t>2013-15 biennium, expenditures for education increased in order to meet the state's obligation</t>
    </r>
  </si>
  <si>
    <t>to fund K-12 basic education, and continued to increase to the point where, in the 2017-19 biennium the</t>
  </si>
  <si>
    <t>state met its obligation to adequately fund basic education (K-12) under the 2012 McCleary v. state of</t>
  </si>
  <si>
    <t>Washington decision</t>
  </si>
  <si>
    <t>Table: GT13</t>
  </si>
  <si>
    <t>COMMUNITY AND TECHNICAL COLLEGE SYSTEM</t>
  </si>
  <si>
    <r>
      <t>2005-07</t>
    </r>
    <r>
      <rPr>
        <vertAlign val="superscript"/>
        <sz val="10"/>
        <color theme="1"/>
        <rFont val="Arial"/>
        <family val="2"/>
      </rPr>
      <t>1</t>
    </r>
  </si>
  <si>
    <r>
      <t>1</t>
    </r>
    <r>
      <rPr>
        <sz val="10"/>
        <color theme="1"/>
        <rFont val="Arial"/>
        <family val="2"/>
      </rPr>
      <t>In the 2005-07 biennium the increase in other state revenues is attributable to a dedicated increase in</t>
    </r>
  </si>
  <si>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In the 2011-13 biennium, federal expenditures for all biennia were restated to reflect total federal</t>
    </r>
  </si>
  <si>
    <t>Expenditures as opposed to only federal expenditures in budgeted funds as previously reported.</t>
  </si>
  <si>
    <t>Table: GT14</t>
  </si>
  <si>
    <t>LOTTERY REVENUES</t>
  </si>
  <si>
    <t>Washington's Lottery | 360-810-2888 | http://www.walottery.com</t>
  </si>
  <si>
    <t>Sales by Type of Game</t>
  </si>
  <si>
    <t>State Fiscal</t>
  </si>
  <si>
    <t>Daily</t>
  </si>
  <si>
    <t>Lucky</t>
  </si>
  <si>
    <t>Mega-</t>
  </si>
  <si>
    <t xml:space="preserve">Year          </t>
  </si>
  <si>
    <t>Revenue</t>
  </si>
  <si>
    <t>Scratch</t>
  </si>
  <si>
    <t>Game</t>
  </si>
  <si>
    <t>Lotto</t>
  </si>
  <si>
    <t>Quinto</t>
  </si>
  <si>
    <t>Keno</t>
  </si>
  <si>
    <t>for Life</t>
  </si>
  <si>
    <t>Millions</t>
  </si>
  <si>
    <t>Powerball</t>
  </si>
  <si>
    <t>Zip</t>
  </si>
  <si>
    <t>Hit 5</t>
  </si>
  <si>
    <t>Raffle</t>
  </si>
  <si>
    <t>Match 4</t>
  </si>
  <si>
    <t>Interest</t>
  </si>
  <si>
    <t>Table: GT15</t>
  </si>
  <si>
    <t>LOTTERY EXPENDITURES</t>
  </si>
  <si>
    <t>Cost of</t>
  </si>
  <si>
    <t>Retailer</t>
  </si>
  <si>
    <t>Fiscal</t>
  </si>
  <si>
    <t>Expend-</t>
  </si>
  <si>
    <t>Goods</t>
  </si>
  <si>
    <t>Commis-</t>
  </si>
  <si>
    <t>Admin-</t>
  </si>
  <si>
    <t>Fund</t>
  </si>
  <si>
    <t>Problem</t>
  </si>
  <si>
    <t>Economic</t>
  </si>
  <si>
    <t>Gambling</t>
  </si>
  <si>
    <t>Year</t>
  </si>
  <si>
    <t xml:space="preserve">    itures</t>
  </si>
  <si>
    <t>Prizes</t>
  </si>
  <si>
    <t xml:space="preserve">    Sold</t>
  </si>
  <si>
    <t xml:space="preserve">     sions</t>
  </si>
  <si>
    <t>istration</t>
  </si>
  <si>
    <t>Deposits</t>
  </si>
  <si>
    <t>Mariners</t>
  </si>
  <si>
    <t>Seahawks</t>
  </si>
  <si>
    <t>Develop.</t>
  </si>
  <si>
    <t>Legacy</t>
  </si>
  <si>
    <t>Commission</t>
  </si>
  <si>
    <r>
      <t>1</t>
    </r>
    <r>
      <rPr>
        <sz val="10"/>
        <color indexed="8"/>
        <rFont val="Arial"/>
        <family val="2"/>
      </rPr>
      <t>Distribution shifted to education funds per change in state law.</t>
    </r>
  </si>
  <si>
    <r>
      <t>2</t>
    </r>
    <r>
      <rPr>
        <sz val="10"/>
        <color indexed="8"/>
        <rFont val="Arial"/>
        <family val="2"/>
      </rPr>
      <t>Savings per Governor's Executive Order.</t>
    </r>
  </si>
  <si>
    <r>
      <t>3</t>
    </r>
    <r>
      <rPr>
        <sz val="10"/>
        <color indexed="8"/>
        <rFont val="Arial"/>
        <family val="2"/>
      </rPr>
      <t>Senate Bill 6052, section 806 mandates Lottery transfer $1 million in Biennium 17 to the Gambling Commission</t>
    </r>
  </si>
  <si>
    <t>Note: Detail will not add to Total Expenditures. Delivery of goods to retailer and remittance of monies to Lottery often take place in different</t>
  </si>
  <si>
    <t>fiscal years.</t>
  </si>
  <si>
    <t>Table: GT16</t>
  </si>
  <si>
    <t>FULL-TIME EQUIVALENT STATE EMPLOYEES</t>
  </si>
  <si>
    <r>
      <t>FTE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Employees</t>
    </r>
  </si>
  <si>
    <t>FTE</t>
  </si>
  <si>
    <t>April 1</t>
  </si>
  <si>
    <t>Per 1,000</t>
  </si>
  <si>
    <t>Fiscal Year</t>
  </si>
  <si>
    <r>
      <t>Employees</t>
    </r>
    <r>
      <rPr>
        <b/>
        <vertAlign val="superscript"/>
        <sz val="10"/>
        <rFont val="Arial"/>
        <family val="2"/>
      </rPr>
      <t>1</t>
    </r>
  </si>
  <si>
    <r>
      <t>Population</t>
    </r>
    <r>
      <rPr>
        <b/>
        <vertAlign val="superscript"/>
        <sz val="10"/>
        <rFont val="Arial"/>
        <family val="2"/>
      </rPr>
      <t>2</t>
    </r>
  </si>
  <si>
    <r>
      <t>Population</t>
    </r>
    <r>
      <rPr>
        <b/>
        <vertAlign val="superscript"/>
        <sz val="10"/>
        <rFont val="Arial"/>
        <family val="2"/>
      </rPr>
      <t>1</t>
    </r>
  </si>
  <si>
    <r>
      <t>1</t>
    </r>
    <r>
      <rPr>
        <sz val="10"/>
        <rFont val="Arial"/>
        <family val="2"/>
      </rPr>
      <t>Annual Average Full-Time Equivalent. Data adjusted from original series for</t>
    </r>
  </si>
  <si>
    <t>the addition of technical colleges and higher education capital FTEs.</t>
  </si>
  <si>
    <r>
      <t>2</t>
    </r>
    <r>
      <rPr>
        <sz val="10"/>
        <color theme="1"/>
        <rFont val="Arial"/>
        <family val="2"/>
      </rPr>
      <t>OFM April 1 Population Estimates Program.</t>
    </r>
  </si>
  <si>
    <t>Table: GT17</t>
  </si>
  <si>
    <t>BUDGETED EXPENDITURES AS A PERCENT</t>
  </si>
  <si>
    <t>OF TOTAL PERSONAL INCOME</t>
  </si>
  <si>
    <t>Economic and Revenue Forecast Council | 360-534-1560 | http://www.erfc.wa.gov</t>
  </si>
  <si>
    <t>Office of Financial Management | 360-902-0599 | http://www.ofm.wa.gov</t>
  </si>
  <si>
    <t>Expenditures as a</t>
  </si>
  <si>
    <t>Personal</t>
  </si>
  <si>
    <t>Percent of Total</t>
  </si>
  <si>
    <r>
      <t>Income</t>
    </r>
    <r>
      <rPr>
        <b/>
        <vertAlign val="superscript"/>
        <sz val="10"/>
        <rFont val="Arial"/>
        <family val="2"/>
      </rPr>
      <t>1</t>
    </r>
  </si>
  <si>
    <r>
      <t>Expenditures</t>
    </r>
    <r>
      <rPr>
        <b/>
        <vertAlign val="superscript"/>
        <sz val="10"/>
        <rFont val="Arial"/>
        <family val="2"/>
      </rPr>
      <t>2</t>
    </r>
  </si>
  <si>
    <t>Personal Income</t>
  </si>
  <si>
    <r>
      <t>2</t>
    </r>
    <r>
      <rPr>
        <sz val="10"/>
        <rFont val="Arial"/>
        <family val="2"/>
      </rPr>
      <t>Operating and capital.</t>
    </r>
  </si>
  <si>
    <t>Table: GT18</t>
  </si>
  <si>
    <t>TREASURY FUND BONDED INDEBTEDNESS</t>
  </si>
  <si>
    <t>ALL SERIES, BIENNIAL SUMMARY</t>
  </si>
  <si>
    <t>Office of the State Treasurer | 360-902-9000 | http://www.tre.wa.gov</t>
  </si>
  <si>
    <t>Biennium End Status</t>
  </si>
  <si>
    <t>Debt Service Expense</t>
  </si>
  <si>
    <t>Authorized/</t>
  </si>
  <si>
    <t>Percent Total</t>
  </si>
  <si>
    <t>Outstanding</t>
  </si>
  <si>
    <t>Unissued</t>
  </si>
  <si>
    <t>Amount</t>
  </si>
  <si>
    <r>
      <t>Expense</t>
    </r>
    <r>
      <rPr>
        <b/>
        <vertAlign val="superscript"/>
        <sz val="10"/>
        <rFont val="Arial"/>
        <family val="2"/>
      </rPr>
      <t>1</t>
    </r>
  </si>
  <si>
    <t>1979-81</t>
  </si>
  <si>
    <t>1981-83</t>
  </si>
  <si>
    <t>1983-85</t>
  </si>
  <si>
    <t>1985-87</t>
  </si>
  <si>
    <t>1987-89</t>
  </si>
  <si>
    <t>1989-91</t>
  </si>
  <si>
    <t>1991-93</t>
  </si>
  <si>
    <t>1993-95</t>
  </si>
  <si>
    <t>1995-97</t>
  </si>
  <si>
    <t>1997-99</t>
  </si>
  <si>
    <r>
      <t>1</t>
    </r>
    <r>
      <rPr>
        <sz val="10"/>
        <color indexed="8"/>
        <rFont val="Arial"/>
        <family val="2"/>
      </rPr>
      <t xml:space="preserve">Total Debt Service Expense as a percent of Operating and Capital Expenditures by Major Fund, </t>
    </r>
  </si>
  <si>
    <t>All Budgeted and Higher Education Funds, Table GT01.</t>
  </si>
  <si>
    <t>Table: GT19</t>
  </si>
  <si>
    <t>STATE GOVERNMENT FINANCE</t>
  </si>
  <si>
    <t>Washington State Data Book</t>
  </si>
  <si>
    <t>Table</t>
  </si>
  <si>
    <t>Title</t>
  </si>
  <si>
    <t>Page</t>
  </si>
  <si>
    <t>GT01</t>
  </si>
  <si>
    <t>Operating and Capital Expenditures by Major Fund</t>
  </si>
  <si>
    <t>GT02</t>
  </si>
  <si>
    <t>All Revenue and Other Sources (Uses) by Major Fund</t>
  </si>
  <si>
    <t>GT03</t>
  </si>
  <si>
    <t>All Revenue and Other Sources (Uses) by Major Source, General Fund</t>
  </si>
  <si>
    <t>GT04</t>
  </si>
  <si>
    <t>All Revenue and Other Sources (Uses) by Major Source</t>
  </si>
  <si>
    <t>GT05</t>
  </si>
  <si>
    <t>Operating and Capital Expenditures by Function, General Fund</t>
  </si>
  <si>
    <t>GT06</t>
  </si>
  <si>
    <t>Operating and Capital Expenditures by Function</t>
  </si>
  <si>
    <t>GT07</t>
  </si>
  <si>
    <t>Operating and Capital Expenditures by Functional Area</t>
  </si>
  <si>
    <t>GT08</t>
  </si>
  <si>
    <t>Department of Social and Health Services</t>
  </si>
  <si>
    <t>GT09</t>
  </si>
  <si>
    <t>Health Care Authority</t>
  </si>
  <si>
    <t>GT10</t>
  </si>
  <si>
    <t>Department of Transportation</t>
  </si>
  <si>
    <t>GT11</t>
  </si>
  <si>
    <t>State Research Universities</t>
  </si>
  <si>
    <t>GT12</t>
  </si>
  <si>
    <t>State Regional Universities and College</t>
  </si>
  <si>
    <t>GT13</t>
  </si>
  <si>
    <t>State Superintendent of Public Instruction</t>
  </si>
  <si>
    <t>GT14</t>
  </si>
  <si>
    <t>Community and Technical College System</t>
  </si>
  <si>
    <t>GT15</t>
  </si>
  <si>
    <t>Lottery Revenues</t>
  </si>
  <si>
    <t>GT16</t>
  </si>
  <si>
    <t>Lottery Expenditures</t>
  </si>
  <si>
    <t>GT17</t>
  </si>
  <si>
    <t>Full-Time Equivalent State Employees</t>
  </si>
  <si>
    <t>GT18</t>
  </si>
  <si>
    <t>Budgeted Expenditures as a Percent of Total Personal Income</t>
  </si>
  <si>
    <t>GT19</t>
  </si>
  <si>
    <t>Treasury Fund Bonded Indebtedness</t>
  </si>
  <si>
    <t>GT20</t>
  </si>
  <si>
    <t>Washington State Government, State Agencies Based on Gubernatorial Appointment Authority</t>
  </si>
  <si>
    <r>
      <t>1</t>
    </r>
    <r>
      <rPr>
        <sz val="10"/>
        <rFont val="Arial"/>
        <family val="2"/>
      </rPr>
      <t xml:space="preserve">From September 2019 state personal income release by the U.S. Department of </t>
    </r>
  </si>
  <si>
    <t>Commerce, Bureau of Economic Analysis.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</si>
</sst>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  <numFmt numFmtId="167" formatCode="&quot;$&quot;#,##0.0"/>
  </numFmts>
  <fonts count="28" x14ac:knownFonts="1">
    <font>
      <sz val="8"/>
      <color theme="1"/>
      <name val="Calibri"/>
      <family val="2"/>
    </font>
    <font>
      <sz val="8"/>
      <color theme="1"/>
      <name val="Calibri"/>
      <family val="2"/>
    </font>
    <font>
      <sz val="8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u/>
      <sz val="10"/>
      <color indexed="8"/>
      <name val="Arial"/>
      <family val="2"/>
    </font>
    <font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vertAlign val="superscript"/>
      <sz val="10"/>
      <color theme="1"/>
      <name val="Arial"/>
      <family val="2"/>
    </font>
    <font>
      <vertAlign val="superscript"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u/>
      <sz val="10"/>
      <color indexed="8"/>
      <name val="Arial"/>
      <family val="2"/>
    </font>
    <font>
      <sz val="9"/>
      <color theme="1"/>
      <name val="Calibri"/>
      <family val="2"/>
      <scheme val="minor"/>
    </font>
    <font>
      <b/>
      <vertAlign val="superscript"/>
      <sz val="10"/>
      <name val="Arial"/>
      <family val="2"/>
    </font>
    <font>
      <b/>
      <sz val="10"/>
      <color theme="1"/>
      <name val="Arial"/>
      <family val="2"/>
    </font>
    <font>
      <b/>
      <u/>
      <sz val="10"/>
      <name val="Arial"/>
      <family val="2"/>
    </font>
    <font>
      <vertAlign val="superscript"/>
      <sz val="9"/>
      <name val="Arial"/>
      <family val="2"/>
    </font>
    <font>
      <vertAlign val="superscript"/>
      <sz val="9"/>
      <color theme="1"/>
      <name val="Arial"/>
      <family val="2"/>
    </font>
    <font>
      <b/>
      <sz val="10"/>
      <color rgb="FFFF0000"/>
      <name val="Arial"/>
      <family val="2"/>
    </font>
    <font>
      <u/>
      <sz val="10"/>
      <color theme="1"/>
      <name val="Arial"/>
      <family val="2"/>
    </font>
    <font>
      <u/>
      <sz val="8"/>
      <color theme="10"/>
      <name val="Arial"/>
      <family val="2"/>
    </font>
    <font>
      <u/>
      <sz val="10"/>
      <color theme="10"/>
      <name val="Arial"/>
      <family val="2"/>
    </font>
    <font>
      <sz val="10"/>
      <color rgb="FF3322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0" fillId="0" borderId="0"/>
    <xf numFmtId="0" fontId="5" fillId="0" borderId="0"/>
    <xf numFmtId="0" fontId="5" fillId="0" borderId="0"/>
    <xf numFmtId="0" fontId="17" fillId="0" borderId="0"/>
    <xf numFmtId="9" fontId="2" fillId="0" borderId="0" applyFont="0" applyFill="0" applyBorder="0" applyAlignment="0" applyProtection="0"/>
    <xf numFmtId="0" fontId="10" fillId="0" borderId="0"/>
    <xf numFmtId="43" fontId="5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</cellStyleXfs>
  <cellXfs count="184">
    <xf numFmtId="0" fontId="0" fillId="0" borderId="0" xfId="0"/>
    <xf numFmtId="0" fontId="4" fillId="2" borderId="0" xfId="2" applyFont="1" applyFill="1"/>
    <xf numFmtId="0" fontId="5" fillId="2" borderId="0" xfId="2" applyFont="1" applyFill="1" applyAlignment="1">
      <alignment horizontal="left"/>
    </xf>
    <xf numFmtId="0" fontId="5" fillId="2" borderId="0" xfId="2" applyFont="1" applyFill="1" applyAlignment="1"/>
    <xf numFmtId="0" fontId="5" fillId="2" borderId="0" xfId="2" applyFont="1" applyFill="1" applyAlignment="1">
      <alignment vertical="center"/>
    </xf>
    <xf numFmtId="0" fontId="5" fillId="2" borderId="0" xfId="2" applyFont="1" applyFill="1" applyAlignment="1">
      <alignment horizontal="right" vertical="center"/>
    </xf>
    <xf numFmtId="0" fontId="5" fillId="2" borderId="0" xfId="2" applyFont="1" applyFill="1" applyAlignment="1">
      <alignment horizontal="center" vertical="center"/>
    </xf>
    <xf numFmtId="0" fontId="3" fillId="2" borderId="0" xfId="2" applyFont="1" applyFill="1" applyAlignment="1">
      <alignment horizontal="right" vertical="center"/>
    </xf>
    <xf numFmtId="0" fontId="4" fillId="2" borderId="0" xfId="2" applyFont="1" applyFill="1" applyAlignment="1">
      <alignment vertical="center"/>
    </xf>
    <xf numFmtId="0" fontId="3" fillId="2" borderId="0" xfId="2" applyFont="1" applyFill="1" applyAlignment="1">
      <alignment vertical="center"/>
    </xf>
    <xf numFmtId="0" fontId="3" fillId="2" borderId="1" xfId="2" applyFont="1" applyFill="1" applyBorder="1" applyAlignment="1">
      <alignment vertical="center"/>
    </xf>
    <xf numFmtId="0" fontId="3" fillId="2" borderId="1" xfId="2" applyFont="1" applyFill="1" applyBorder="1" applyAlignment="1">
      <alignment horizontal="right" vertical="center"/>
    </xf>
    <xf numFmtId="0" fontId="7" fillId="2" borderId="0" xfId="2" applyFont="1" applyFill="1" applyAlignment="1">
      <alignment vertical="top"/>
    </xf>
    <xf numFmtId="0" fontId="7" fillId="2" borderId="0" xfId="2" applyFont="1" applyFill="1" applyAlignment="1">
      <alignment horizontal="right" vertical="top"/>
    </xf>
    <xf numFmtId="0" fontId="3" fillId="2" borderId="0" xfId="2" applyFont="1" applyFill="1" applyAlignment="1">
      <alignment horizontal="right" vertical="top"/>
    </xf>
    <xf numFmtId="164" fontId="8" fillId="2" borderId="0" xfId="2" applyNumberFormat="1" applyFont="1" applyFill="1" applyAlignment="1"/>
    <xf numFmtId="0" fontId="8" fillId="2" borderId="0" xfId="2" applyFont="1" applyFill="1" applyAlignment="1"/>
    <xf numFmtId="164" fontId="8" fillId="2" borderId="0" xfId="2" applyNumberFormat="1" applyFont="1" applyFill="1" applyAlignment="1">
      <alignment wrapText="1"/>
    </xf>
    <xf numFmtId="164" fontId="8" fillId="2" borderId="0" xfId="3" applyNumberFormat="1" applyFont="1" applyFill="1" applyAlignment="1"/>
    <xf numFmtId="164" fontId="8" fillId="2" borderId="0" xfId="3" applyNumberFormat="1" applyFont="1" applyFill="1" applyAlignment="1">
      <alignment wrapText="1"/>
    </xf>
    <xf numFmtId="164" fontId="8" fillId="0" borderId="0" xfId="4" applyNumberFormat="1" applyFont="1" applyFill="1" applyAlignment="1"/>
    <xf numFmtId="164" fontId="8" fillId="0" borderId="0" xfId="4" applyNumberFormat="1" applyFont="1" applyFill="1" applyAlignment="1">
      <alignment wrapText="1"/>
    </xf>
    <xf numFmtId="164" fontId="5" fillId="0" borderId="0" xfId="4" applyNumberFormat="1" applyFont="1" applyFill="1" applyAlignment="1"/>
    <xf numFmtId="164" fontId="5" fillId="0" borderId="0" xfId="4" applyNumberFormat="1" applyFont="1" applyFill="1" applyAlignment="1">
      <alignment wrapText="1"/>
    </xf>
    <xf numFmtId="0" fontId="5" fillId="2" borderId="0" xfId="2" applyFont="1" applyFill="1"/>
    <xf numFmtId="0" fontId="4" fillId="2" borderId="0" xfId="2" applyFont="1" applyFill="1" applyAlignment="1">
      <alignment horizontal="left" wrapText="1"/>
    </xf>
    <xf numFmtId="0" fontId="9" fillId="2" borderId="0" xfId="2" applyFont="1" applyFill="1" applyAlignment="1"/>
    <xf numFmtId="43" fontId="4" fillId="2" borderId="0" xfId="2" applyNumberFormat="1" applyFont="1" applyFill="1"/>
    <xf numFmtId="164" fontId="4" fillId="2" borderId="0" xfId="2" applyNumberFormat="1" applyFont="1" applyFill="1"/>
    <xf numFmtId="164" fontId="5" fillId="2" borderId="0" xfId="2" applyNumberFormat="1" applyFont="1" applyFill="1"/>
    <xf numFmtId="164" fontId="4" fillId="2" borderId="0" xfId="2" applyNumberFormat="1" applyFont="1" applyFill="1" applyAlignment="1"/>
    <xf numFmtId="164" fontId="5" fillId="2" borderId="0" xfId="3" applyNumberFormat="1" applyFont="1" applyFill="1" applyAlignment="1"/>
    <xf numFmtId="164" fontId="5" fillId="0" borderId="0" xfId="4" applyNumberFormat="1" applyFill="1" applyAlignment="1"/>
    <xf numFmtId="0" fontId="8" fillId="2" borderId="0" xfId="2" applyFont="1" applyFill="1" applyAlignment="1">
      <alignment vertical="top"/>
    </xf>
    <xf numFmtId="164" fontId="8" fillId="2" borderId="0" xfId="2" applyNumberFormat="1" applyFont="1" applyFill="1" applyAlignment="1">
      <alignment horizontal="right" wrapText="1"/>
    </xf>
    <xf numFmtId="0" fontId="7" fillId="2" borderId="0" xfId="2" applyFont="1" applyFill="1" applyAlignment="1">
      <alignment vertical="center"/>
    </xf>
    <xf numFmtId="0" fontId="7" fillId="2" borderId="0" xfId="2" applyFont="1" applyFill="1" applyAlignment="1">
      <alignment horizontal="right" vertical="center"/>
    </xf>
    <xf numFmtId="0" fontId="4" fillId="2" borderId="0" xfId="2" applyFont="1" applyFill="1" applyAlignment="1"/>
    <xf numFmtId="0" fontId="8" fillId="2" borderId="0" xfId="3" applyFont="1" applyFill="1" applyAlignment="1"/>
    <xf numFmtId="0" fontId="8" fillId="0" borderId="0" xfId="3" applyFont="1" applyFill="1" applyAlignment="1"/>
    <xf numFmtId="0" fontId="5" fillId="0" borderId="0" xfId="3" applyFont="1" applyFill="1" applyAlignment="1"/>
    <xf numFmtId="164" fontId="8" fillId="2" borderId="0" xfId="2" applyNumberFormat="1" applyFont="1" applyFill="1" applyAlignment="1">
      <alignment horizontal="right" vertical="top"/>
    </xf>
    <xf numFmtId="0" fontId="12" fillId="2" borderId="0" xfId="2" applyFont="1" applyFill="1" applyAlignment="1"/>
    <xf numFmtId="0" fontId="14" fillId="2" borderId="0" xfId="2" applyFont="1" applyFill="1" applyAlignment="1">
      <alignment horizontal="right" vertical="center"/>
    </xf>
    <xf numFmtId="0" fontId="7" fillId="2" borderId="0" xfId="2" applyFont="1" applyFill="1" applyAlignment="1"/>
    <xf numFmtId="0" fontId="3" fillId="2" borderId="0" xfId="2" applyFont="1" applyFill="1" applyAlignment="1"/>
    <xf numFmtId="164" fontId="8" fillId="2" borderId="0" xfId="2" applyNumberFormat="1" applyFont="1" applyFill="1" applyAlignment="1">
      <alignment horizontal="right"/>
    </xf>
    <xf numFmtId="164" fontId="8" fillId="0" borderId="0" xfId="4" applyNumberFormat="1" applyFont="1" applyFill="1" applyAlignment="1">
      <alignment horizontal="right" wrapText="1"/>
    </xf>
    <xf numFmtId="164" fontId="5" fillId="0" borderId="0" xfId="4" applyNumberFormat="1" applyFont="1" applyFill="1" applyAlignment="1">
      <alignment horizontal="right" wrapText="1"/>
    </xf>
    <xf numFmtId="4" fontId="8" fillId="2" borderId="0" xfId="2" applyNumberFormat="1" applyFont="1" applyFill="1" applyAlignment="1"/>
    <xf numFmtId="0" fontId="8" fillId="2" borderId="0" xfId="2" applyFont="1" applyFill="1" applyAlignment="1">
      <alignment horizontal="left"/>
    </xf>
    <xf numFmtId="0" fontId="5" fillId="0" borderId="0" xfId="2" applyFont="1" applyFill="1" applyAlignment="1"/>
    <xf numFmtId="0" fontId="5" fillId="2" borderId="0" xfId="2" applyFont="1" applyFill="1" applyAlignment="1">
      <alignment horizontal="right"/>
    </xf>
    <xf numFmtId="0" fontId="3" fillId="2" borderId="1" xfId="2" applyFont="1" applyFill="1" applyBorder="1" applyAlignment="1"/>
    <xf numFmtId="0" fontId="3" fillId="2" borderId="1" xfId="2" applyFont="1" applyFill="1" applyBorder="1" applyAlignment="1">
      <alignment horizontal="right"/>
    </xf>
    <xf numFmtId="0" fontId="14" fillId="2" borderId="1" xfId="2" applyFont="1" applyFill="1" applyBorder="1" applyAlignment="1">
      <alignment horizontal="right"/>
    </xf>
    <xf numFmtId="0" fontId="3" fillId="2" borderId="0" xfId="2" applyFont="1" applyFill="1" applyAlignment="1">
      <alignment vertical="top"/>
    </xf>
    <xf numFmtId="164" fontId="5" fillId="2" borderId="0" xfId="2" applyNumberFormat="1" applyFont="1" applyFill="1" applyAlignment="1"/>
    <xf numFmtId="0" fontId="4" fillId="0" borderId="0" xfId="2" applyFont="1" applyFill="1" applyAlignment="1"/>
    <xf numFmtId="0" fontId="5" fillId="2" borderId="0" xfId="2" applyFont="1" applyFill="1" applyAlignment="1">
      <alignment vertical="top"/>
    </xf>
    <xf numFmtId="164" fontId="8" fillId="0" borderId="0" xfId="2" applyNumberFormat="1" applyFont="1" applyFill="1" applyAlignment="1">
      <alignment horizontal="right" wrapText="1"/>
    </xf>
    <xf numFmtId="164" fontId="8" fillId="0" borderId="0" xfId="2" applyNumberFormat="1" applyFont="1" applyFill="1" applyAlignment="1">
      <alignment horizontal="right"/>
    </xf>
    <xf numFmtId="164" fontId="8" fillId="0" borderId="0" xfId="5" applyNumberFormat="1" applyFont="1" applyFill="1" applyAlignment="1">
      <alignment horizontal="right" wrapText="1"/>
    </xf>
    <xf numFmtId="0" fontId="5" fillId="0" borderId="0" xfId="2" applyFont="1" applyFill="1" applyAlignment="1">
      <alignment horizontal="left"/>
    </xf>
    <xf numFmtId="0" fontId="15" fillId="2" borderId="0" xfId="2" applyFont="1" applyFill="1"/>
    <xf numFmtId="0" fontId="7" fillId="2" borderId="0" xfId="2" applyFont="1" applyFill="1" applyAlignment="1">
      <alignment horizontal="right"/>
    </xf>
    <xf numFmtId="164" fontId="5" fillId="2" borderId="0" xfId="2" applyNumberFormat="1" applyFont="1" applyFill="1" applyAlignment="1">
      <alignment wrapText="1"/>
    </xf>
    <xf numFmtId="4" fontId="8" fillId="2" borderId="0" xfId="2" applyNumberFormat="1" applyFont="1" applyFill="1" applyAlignment="1">
      <alignment horizontal="right"/>
    </xf>
    <xf numFmtId="4" fontId="5" fillId="2" borderId="0" xfId="2" applyNumberFormat="1" applyFont="1" applyFill="1" applyAlignment="1">
      <alignment horizontal="right"/>
    </xf>
    <xf numFmtId="0" fontId="6" fillId="2" borderId="0" xfId="2" applyFont="1" applyFill="1" applyAlignment="1">
      <alignment horizontal="center"/>
    </xf>
    <xf numFmtId="0" fontId="3" fillId="2" borderId="0" xfId="2" applyFont="1" applyFill="1" applyAlignment="1">
      <alignment horizontal="right"/>
    </xf>
    <xf numFmtId="0" fontId="16" fillId="2" borderId="0" xfId="2" applyFont="1" applyFill="1" applyAlignment="1">
      <alignment vertical="center" wrapText="1"/>
    </xf>
    <xf numFmtId="0" fontId="16" fillId="2" borderId="0" xfId="2" applyFont="1" applyFill="1" applyAlignment="1">
      <alignment vertical="center"/>
    </xf>
    <xf numFmtId="164" fontId="5" fillId="0" borderId="0" xfId="4" applyNumberFormat="1" applyFont="1" applyFill="1" applyBorder="1" applyAlignment="1">
      <alignment wrapText="1"/>
    </xf>
    <xf numFmtId="164" fontId="16" fillId="2" borderId="0" xfId="2" applyNumberFormat="1" applyFont="1" applyFill="1" applyAlignment="1">
      <alignment vertical="center"/>
    </xf>
    <xf numFmtId="164" fontId="5" fillId="2" borderId="0" xfId="2" applyNumberFormat="1" applyFont="1" applyFill="1" applyAlignment="1">
      <alignment vertical="center"/>
    </xf>
    <xf numFmtId="0" fontId="3" fillId="2" borderId="1" xfId="2" applyFont="1" applyFill="1" applyBorder="1" applyAlignment="1">
      <alignment vertical="top"/>
    </xf>
    <xf numFmtId="0" fontId="14" fillId="0" borderId="0" xfId="2" applyFont="1" applyFill="1" applyAlignment="1">
      <alignment horizontal="center"/>
    </xf>
    <xf numFmtId="0" fontId="5" fillId="2" borderId="0" xfId="2" applyFont="1" applyFill="1" applyAlignment="1">
      <alignment horizontal="center"/>
    </xf>
    <xf numFmtId="0" fontId="17" fillId="0" borderId="0" xfId="6"/>
    <xf numFmtId="164" fontId="5" fillId="0" borderId="0" xfId="2" applyNumberFormat="1" applyFont="1" applyFill="1" applyAlignment="1">
      <alignment wrapText="1"/>
    </xf>
    <xf numFmtId="0" fontId="8" fillId="0" borderId="0" xfId="2" applyFont="1" applyFill="1" applyAlignment="1"/>
    <xf numFmtId="0" fontId="3" fillId="2" borderId="0" xfId="2" applyFont="1" applyFill="1" applyBorder="1" applyAlignment="1">
      <alignment vertical="top"/>
    </xf>
    <xf numFmtId="0" fontId="3" fillId="2" borderId="0" xfId="2" applyFont="1" applyFill="1" applyBorder="1" applyAlignment="1">
      <alignment horizontal="right"/>
    </xf>
    <xf numFmtId="9" fontId="17" fillId="0" borderId="0" xfId="7" applyFont="1"/>
    <xf numFmtId="0" fontId="15" fillId="0" borderId="0" xfId="2" applyFont="1" applyFill="1" applyAlignment="1">
      <alignment horizontal="left"/>
    </xf>
    <xf numFmtId="164" fontId="8" fillId="0" borderId="0" xfId="2" applyNumberFormat="1" applyFont="1" applyFill="1" applyAlignment="1"/>
    <xf numFmtId="0" fontId="15" fillId="2" borderId="0" xfId="2" applyFont="1" applyFill="1" applyAlignment="1"/>
    <xf numFmtId="164" fontId="15" fillId="0" borderId="0" xfId="4" applyNumberFormat="1" applyFont="1" applyFill="1" applyAlignment="1"/>
    <xf numFmtId="164" fontId="4" fillId="2" borderId="0" xfId="2" applyNumberFormat="1" applyFont="1" applyFill="1" applyAlignment="1">
      <alignment wrapText="1"/>
    </xf>
    <xf numFmtId="164" fontId="4" fillId="2" borderId="0" xfId="2" applyNumberFormat="1" applyFont="1" applyFill="1" applyAlignment="1">
      <alignment horizontal="right" wrapText="1"/>
    </xf>
    <xf numFmtId="164" fontId="4" fillId="0" borderId="0" xfId="2" applyNumberFormat="1" applyFont="1" applyFill="1" applyAlignment="1">
      <alignment wrapText="1"/>
    </xf>
    <xf numFmtId="164" fontId="8" fillId="0" borderId="0" xfId="2" applyNumberFormat="1" applyFont="1" applyFill="1" applyAlignment="1">
      <alignment wrapText="1"/>
    </xf>
    <xf numFmtId="0" fontId="9" fillId="2" borderId="0" xfId="2" applyFont="1" applyFill="1"/>
    <xf numFmtId="9" fontId="5" fillId="2" borderId="0" xfId="7" applyFont="1" applyFill="1"/>
    <xf numFmtId="0" fontId="15" fillId="2" borderId="0" xfId="2" applyFont="1" applyFill="1" applyAlignment="1">
      <alignment horizontal="left" wrapText="1"/>
    </xf>
    <xf numFmtId="0" fontId="15" fillId="2" borderId="0" xfId="2" applyFont="1" applyFill="1" applyAlignment="1">
      <alignment horizontal="left"/>
    </xf>
    <xf numFmtId="164" fontId="5" fillId="0" borderId="0" xfId="2" applyNumberFormat="1" applyFont="1" applyFill="1" applyAlignment="1"/>
    <xf numFmtId="0" fontId="5" fillId="2" borderId="0" xfId="2" applyFont="1" applyFill="1" applyAlignment="1">
      <alignment horizontal="right" vertical="top"/>
    </xf>
    <xf numFmtId="0" fontId="14" fillId="2" borderId="1" xfId="2" applyFont="1" applyFill="1" applyBorder="1" applyAlignment="1">
      <alignment horizontal="center" vertical="top"/>
    </xf>
    <xf numFmtId="0" fontId="14" fillId="2" borderId="0" xfId="2" applyFont="1" applyFill="1" applyBorder="1" applyAlignment="1">
      <alignment horizontal="center" vertical="top"/>
    </xf>
    <xf numFmtId="0" fontId="14" fillId="2" borderId="0" xfId="2" applyFont="1" applyFill="1" applyAlignment="1"/>
    <xf numFmtId="0" fontId="14" fillId="2" borderId="0" xfId="2" applyFont="1" applyFill="1" applyAlignment="1">
      <alignment horizontal="right"/>
    </xf>
    <xf numFmtId="0" fontId="14" fillId="2" borderId="2" xfId="2" applyFont="1" applyFill="1" applyBorder="1" applyAlignment="1">
      <alignment horizontal="right"/>
    </xf>
    <xf numFmtId="0" fontId="19" fillId="2" borderId="0" xfId="2" applyFont="1" applyFill="1" applyAlignment="1">
      <alignment horizontal="right"/>
    </xf>
    <xf numFmtId="0" fontId="20" fillId="2" borderId="0" xfId="2" applyFont="1" applyFill="1" applyAlignment="1">
      <alignment horizontal="right"/>
    </xf>
    <xf numFmtId="0" fontId="14" fillId="2" borderId="1" xfId="2" applyFont="1" applyFill="1" applyBorder="1" applyAlignment="1"/>
    <xf numFmtId="0" fontId="19" fillId="2" borderId="1" xfId="2" applyFont="1" applyFill="1" applyBorder="1" applyAlignment="1">
      <alignment horizontal="right"/>
    </xf>
    <xf numFmtId="0" fontId="20" fillId="2" borderId="0" xfId="2" applyFont="1" applyFill="1" applyAlignment="1"/>
    <xf numFmtId="0" fontId="5" fillId="2" borderId="0" xfId="2" applyFont="1" applyFill="1" applyAlignment="1">
      <alignment wrapText="1"/>
    </xf>
    <xf numFmtId="165" fontId="4" fillId="2" borderId="0" xfId="2" applyNumberFormat="1" applyFont="1" applyFill="1" applyAlignment="1">
      <alignment wrapText="1"/>
    </xf>
    <xf numFmtId="165" fontId="5" fillId="2" borderId="0" xfId="2" applyNumberFormat="1" applyFont="1" applyFill="1" applyAlignment="1">
      <alignment wrapText="1"/>
    </xf>
    <xf numFmtId="165" fontId="5" fillId="2" borderId="0" xfId="2" applyNumberFormat="1" applyFont="1" applyFill="1" applyAlignment="1"/>
    <xf numFmtId="1" fontId="5" fillId="2" borderId="0" xfId="2" applyNumberFormat="1" applyFont="1" applyFill="1" applyAlignment="1">
      <alignment horizontal="left"/>
    </xf>
    <xf numFmtId="0" fontId="3" fillId="2" borderId="0" xfId="2" applyFont="1" applyFill="1" applyAlignment="1">
      <alignment horizontal="left"/>
    </xf>
    <xf numFmtId="0" fontId="3" fillId="2" borderId="1" xfId="2" applyFont="1" applyFill="1" applyBorder="1" applyAlignment="1">
      <alignment horizontal="left"/>
    </xf>
    <xf numFmtId="0" fontId="7" fillId="2" borderId="0" xfId="2" applyFont="1" applyFill="1" applyAlignment="1">
      <alignment horizontal="left"/>
    </xf>
    <xf numFmtId="164" fontId="5" fillId="2" borderId="0" xfId="2" applyNumberFormat="1" applyFont="1" applyFill="1" applyAlignment="1">
      <alignment horizontal="right" wrapText="1"/>
    </xf>
    <xf numFmtId="164" fontId="5" fillId="2" borderId="0" xfId="2" applyNumberFormat="1" applyFont="1" applyFill="1" applyAlignment="1">
      <alignment horizontal="left" wrapText="1"/>
    </xf>
    <xf numFmtId="164" fontId="8" fillId="2" borderId="0" xfId="3" applyNumberFormat="1" applyFont="1" applyFill="1" applyAlignment="1">
      <alignment horizontal="right" wrapText="1"/>
    </xf>
    <xf numFmtId="164" fontId="5" fillId="2" borderId="0" xfId="3" applyNumberFormat="1" applyFont="1" applyFill="1" applyAlignment="1">
      <alignment horizontal="right" wrapText="1"/>
    </xf>
    <xf numFmtId="0" fontId="21" fillId="2" borderId="0" xfId="2" applyNumberFormat="1" applyFont="1" applyFill="1" applyAlignment="1">
      <alignment horizontal="left" wrapText="1"/>
    </xf>
    <xf numFmtId="164" fontId="8" fillId="2" borderId="0" xfId="8" applyNumberFormat="1" applyFont="1" applyFill="1" applyAlignment="1">
      <alignment horizontal="right" wrapText="1"/>
    </xf>
    <xf numFmtId="164" fontId="5" fillId="2" borderId="0" xfId="8" applyNumberFormat="1" applyFont="1" applyFill="1" applyAlignment="1">
      <alignment horizontal="right" wrapText="1"/>
    </xf>
    <xf numFmtId="0" fontId="22" fillId="2" borderId="0" xfId="2" applyFont="1" applyFill="1" applyAlignment="1">
      <alignment horizontal="left"/>
    </xf>
    <xf numFmtId="164" fontId="5" fillId="0" borderId="0" xfId="2" applyNumberFormat="1" applyFont="1" applyFill="1" applyAlignment="1">
      <alignment horizontal="right" wrapText="1"/>
    </xf>
    <xf numFmtId="0" fontId="4" fillId="2" borderId="0" xfId="2" applyFont="1" applyFill="1" applyAlignment="1">
      <alignment horizontal="left"/>
    </xf>
    <xf numFmtId="49" fontId="14" fillId="2" borderId="0" xfId="2" applyNumberFormat="1" applyFont="1" applyFill="1" applyAlignment="1">
      <alignment horizontal="right"/>
    </xf>
    <xf numFmtId="0" fontId="14" fillId="2" borderId="1" xfId="2" applyFont="1" applyFill="1" applyBorder="1" applyAlignment="1">
      <alignment horizontal="center"/>
    </xf>
    <xf numFmtId="164" fontId="5" fillId="2" borderId="0" xfId="2" applyNumberFormat="1" applyFont="1" applyFill="1" applyAlignment="1">
      <alignment horizontal="right" vertical="top"/>
    </xf>
    <xf numFmtId="3" fontId="5" fillId="2" borderId="0" xfId="8" applyNumberFormat="1" applyFont="1" applyFill="1" applyBorder="1" applyAlignment="1" applyProtection="1">
      <alignment horizontal="right"/>
    </xf>
    <xf numFmtId="2" fontId="5" fillId="2" borderId="0" xfId="2" applyNumberFormat="1" applyFont="1" applyFill="1" applyAlignment="1">
      <alignment horizontal="right"/>
    </xf>
    <xf numFmtId="3" fontId="8" fillId="2" borderId="0" xfId="8" applyNumberFormat="1" applyFont="1" applyFill="1" applyBorder="1" applyAlignment="1" applyProtection="1">
      <alignment horizontal="right"/>
    </xf>
    <xf numFmtId="2" fontId="4" fillId="2" borderId="0" xfId="2" applyNumberFormat="1" applyFont="1" applyFill="1" applyAlignment="1">
      <alignment horizontal="right"/>
    </xf>
    <xf numFmtId="3" fontId="5" fillId="0" borderId="0" xfId="4" applyNumberFormat="1" applyFont="1" applyFill="1" applyAlignment="1">
      <alignment horizontal="right" vertical="top"/>
    </xf>
    <xf numFmtId="3" fontId="5" fillId="0" borderId="0" xfId="4" applyNumberFormat="1" applyFont="1" applyFill="1" applyAlignment="1">
      <alignment horizontal="right" wrapText="1"/>
    </xf>
    <xf numFmtId="0" fontId="4" fillId="2" borderId="0" xfId="2" applyFont="1" applyFill="1" applyAlignment="1">
      <alignment horizontal="center"/>
    </xf>
    <xf numFmtId="0" fontId="14" fillId="2" borderId="0" xfId="2" applyFont="1" applyFill="1" applyAlignment="1">
      <alignment horizontal="right" indent="1"/>
    </xf>
    <xf numFmtId="166" fontId="5" fillId="2" borderId="0" xfId="9" applyNumberFormat="1" applyFont="1" applyFill="1" applyBorder="1"/>
    <xf numFmtId="43" fontId="5" fillId="0" borderId="0" xfId="2" applyNumberFormat="1" applyFont="1" applyFill="1" applyAlignment="1">
      <alignment horizontal="right" wrapText="1"/>
    </xf>
    <xf numFmtId="166" fontId="5" fillId="0" borderId="0" xfId="9" applyNumberFormat="1" applyFont="1" applyBorder="1"/>
    <xf numFmtId="166" fontId="5" fillId="0" borderId="0" xfId="9" quotePrefix="1" applyNumberFormat="1" applyFont="1" applyBorder="1" applyAlignment="1">
      <alignment horizontal="left"/>
    </xf>
    <xf numFmtId="164" fontId="8" fillId="0" borderId="0" xfId="3" applyNumberFormat="1" applyFont="1" applyFill="1" applyAlignment="1"/>
    <xf numFmtId="0" fontId="23" fillId="2" borderId="0" xfId="2" applyFont="1" applyFill="1" applyAlignment="1"/>
    <xf numFmtId="166" fontId="23" fillId="0" borderId="0" xfId="9" quotePrefix="1" applyNumberFormat="1" applyFont="1" applyBorder="1" applyAlignment="1">
      <alignment horizontal="left"/>
    </xf>
    <xf numFmtId="6" fontId="8" fillId="2" borderId="0" xfId="2" applyNumberFormat="1" applyFont="1" applyFill="1" applyAlignment="1">
      <alignment horizontal="right"/>
    </xf>
    <xf numFmtId="0" fontId="5" fillId="2" borderId="1" xfId="2" applyFont="1" applyFill="1" applyBorder="1" applyAlignment="1">
      <alignment horizontal="right"/>
    </xf>
    <xf numFmtId="164" fontId="5" fillId="2" borderId="0" xfId="2" applyNumberFormat="1" applyFont="1" applyFill="1" applyAlignment="1">
      <alignment horizontal="right"/>
    </xf>
    <xf numFmtId="167" fontId="5" fillId="2" borderId="0" xfId="3" applyNumberFormat="1" applyFont="1" applyFill="1" applyAlignment="1">
      <alignment horizontal="right" wrapText="1"/>
    </xf>
    <xf numFmtId="164" fontId="5" fillId="0" borderId="0" xfId="6" applyNumberFormat="1" applyFont="1" applyAlignment="1">
      <alignment horizontal="right" wrapText="1"/>
    </xf>
    <xf numFmtId="164" fontId="5" fillId="0" borderId="0" xfId="1" applyNumberFormat="1" applyFont="1" applyFill="1" applyAlignment="1">
      <alignment horizontal="right" wrapText="1"/>
    </xf>
    <xf numFmtId="167" fontId="5" fillId="0" borderId="0" xfId="1" applyNumberFormat="1" applyFont="1" applyFill="1" applyAlignment="1">
      <alignment horizontal="right" wrapText="1"/>
    </xf>
    <xf numFmtId="167" fontId="5" fillId="2" borderId="0" xfId="2" applyNumberFormat="1" applyFont="1" applyFill="1" applyAlignment="1">
      <alignment horizontal="right" wrapText="1"/>
    </xf>
    <xf numFmtId="0" fontId="19" fillId="2" borderId="0" xfId="2" applyFont="1" applyFill="1"/>
    <xf numFmtId="0" fontId="4" fillId="2" borderId="0" xfId="2" applyFont="1" applyFill="1" applyAlignment="1">
      <alignment wrapText="1"/>
    </xf>
    <xf numFmtId="0" fontId="4" fillId="2" borderId="0" xfId="2" applyFont="1" applyFill="1" applyAlignment="1">
      <alignment horizontal="right"/>
    </xf>
    <xf numFmtId="0" fontId="24" fillId="2" borderId="0" xfId="2" applyFont="1" applyFill="1"/>
    <xf numFmtId="0" fontId="24" fillId="2" borderId="0" xfId="2" applyFont="1" applyFill="1" applyAlignment="1">
      <alignment wrapText="1"/>
    </xf>
    <xf numFmtId="0" fontId="24" fillId="2" borderId="0" xfId="2" applyFont="1" applyFill="1" applyAlignment="1">
      <alignment horizontal="right"/>
    </xf>
    <xf numFmtId="0" fontId="26" fillId="2" borderId="0" xfId="10" applyFont="1" applyFill="1" applyAlignment="1" applyProtection="1">
      <alignment vertical="top"/>
    </xf>
    <xf numFmtId="0" fontId="27" fillId="2" borderId="0" xfId="2" applyFont="1" applyFill="1" applyAlignment="1">
      <alignment vertical="top" wrapText="1"/>
    </xf>
    <xf numFmtId="0" fontId="4" fillId="2" borderId="0" xfId="2" applyFont="1" applyFill="1" applyAlignment="1">
      <alignment horizontal="right" vertical="top"/>
    </xf>
    <xf numFmtId="0" fontId="4" fillId="2" borderId="0" xfId="2" applyFont="1" applyFill="1" applyAlignment="1">
      <alignment vertical="top" wrapText="1"/>
    </xf>
    <xf numFmtId="0" fontId="4" fillId="0" borderId="0" xfId="6" applyFont="1" applyAlignment="1">
      <alignment vertical="top" wrapText="1"/>
    </xf>
    <xf numFmtId="0" fontId="19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3" fillId="2" borderId="0" xfId="2" applyFont="1" applyFill="1" applyAlignment="1">
      <alignment horizontal="center"/>
    </xf>
    <xf numFmtId="0" fontId="5" fillId="2" borderId="0" xfId="2" applyFont="1" applyFill="1" applyAlignment="1">
      <alignment horizontal="center"/>
    </xf>
    <xf numFmtId="0" fontId="6" fillId="2" borderId="0" xfId="2" applyFont="1" applyFill="1" applyAlignment="1">
      <alignment horizontal="center"/>
    </xf>
    <xf numFmtId="0" fontId="3" fillId="2" borderId="1" xfId="2" applyFont="1" applyFill="1" applyBorder="1" applyAlignment="1">
      <alignment horizontal="center" vertical="center"/>
    </xf>
    <xf numFmtId="0" fontId="4" fillId="2" borderId="0" xfId="2" applyFont="1" applyFill="1" applyAlignment="1">
      <alignment horizontal="left" wrapText="1"/>
    </xf>
    <xf numFmtId="0" fontId="5" fillId="2" borderId="0" xfId="2" applyFont="1" applyFill="1" applyAlignment="1">
      <alignment horizontal="left" wrapText="1"/>
    </xf>
    <xf numFmtId="0" fontId="8" fillId="2" borderId="0" xfId="2" applyFont="1" applyFill="1" applyAlignment="1">
      <alignment horizontal="left"/>
    </xf>
    <xf numFmtId="0" fontId="12" fillId="2" borderId="0" xfId="2" applyFont="1" applyFill="1" applyAlignment="1">
      <alignment horizontal="left"/>
    </xf>
    <xf numFmtId="0" fontId="8" fillId="2" borderId="0" xfId="2" applyFont="1" applyFill="1" applyAlignment="1">
      <alignment horizontal="left" vertical="top"/>
    </xf>
    <xf numFmtId="0" fontId="9" fillId="2" borderId="0" xfId="2" applyFont="1" applyFill="1" applyAlignment="1">
      <alignment horizontal="left"/>
    </xf>
    <xf numFmtId="0" fontId="4" fillId="2" borderId="0" xfId="2" applyFont="1" applyFill="1" applyAlignment="1">
      <alignment horizontal="left"/>
    </xf>
    <xf numFmtId="0" fontId="5" fillId="0" borderId="0" xfId="2" applyFont="1" applyFill="1" applyAlignment="1">
      <alignment horizontal="left"/>
    </xf>
    <xf numFmtId="0" fontId="15" fillId="2" borderId="0" xfId="2" applyFont="1" applyFill="1" applyAlignment="1">
      <alignment horizontal="left"/>
    </xf>
    <xf numFmtId="0" fontId="14" fillId="2" borderId="0" xfId="2" applyFont="1" applyFill="1" applyAlignment="1">
      <alignment horizontal="center"/>
    </xf>
    <xf numFmtId="0" fontId="14" fillId="0" borderId="0" xfId="2" applyFont="1" applyFill="1" applyAlignment="1">
      <alignment horizontal="center"/>
    </xf>
    <xf numFmtId="0" fontId="14" fillId="2" borderId="1" xfId="2" applyFont="1" applyFill="1" applyBorder="1" applyAlignment="1">
      <alignment horizontal="center" vertical="top"/>
    </xf>
    <xf numFmtId="0" fontId="9" fillId="2" borderId="0" xfId="2" applyFont="1" applyFill="1" applyAlignment="1"/>
    <xf numFmtId="0" fontId="14" fillId="2" borderId="1" xfId="2" applyFont="1" applyFill="1" applyBorder="1" applyAlignment="1">
      <alignment horizontal="center"/>
    </xf>
  </cellXfs>
  <cellStyles count="11">
    <cellStyle name="Comma" xfId="1" builtinId="3"/>
    <cellStyle name="Comma 2" xfId="9"/>
    <cellStyle name="Hyperlink" xfId="10" builtinId="8"/>
    <cellStyle name="Normal" xfId="0" builtinId="0"/>
    <cellStyle name="Normal 2" xfId="2"/>
    <cellStyle name="Normal 2 2" xfId="3"/>
    <cellStyle name="Normal 2 2 2" xfId="8"/>
    <cellStyle name="Normal 3" xfId="6"/>
    <cellStyle name="Normal 4" xfId="4"/>
    <cellStyle name="Normal 4 2" xfId="5"/>
    <cellStyle name="Percent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ofm.wa.gov/sites/default/files/public/dataresearch/databook/pdf/gt20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C24"/>
  <sheetViews>
    <sheetView showGridLines="0" tabSelected="1" zoomScaleNormal="100" workbookViewId="0">
      <selection sqref="A1:B1"/>
    </sheetView>
  </sheetViews>
  <sheetFormatPr defaultColWidth="9.28515625" defaultRowHeight="13.2" x14ac:dyDescent="0.25"/>
  <cols>
    <col min="1" max="1" width="9.28515625" style="1" customWidth="1"/>
    <col min="2" max="2" width="90.7109375" style="154" customWidth="1"/>
    <col min="3" max="3" width="9.28515625" style="155"/>
    <col min="4" max="16384" width="9.28515625" style="1"/>
  </cols>
  <sheetData>
    <row r="1" spans="1:3" s="153" customFormat="1" x14ac:dyDescent="0.25">
      <c r="A1" s="164" t="s">
        <v>342</v>
      </c>
      <c r="B1" s="164"/>
      <c r="C1" s="104"/>
    </row>
    <row r="2" spans="1:3" x14ac:dyDescent="0.25">
      <c r="A2" s="1" t="s">
        <v>343</v>
      </c>
    </row>
    <row r="4" spans="1:3" x14ac:dyDescent="0.25">
      <c r="A4" s="156" t="s">
        <v>344</v>
      </c>
      <c r="B4" s="157" t="s">
        <v>345</v>
      </c>
      <c r="C4" s="158" t="s">
        <v>346</v>
      </c>
    </row>
    <row r="5" spans="1:3" x14ac:dyDescent="0.25">
      <c r="A5" s="159" t="s">
        <v>347</v>
      </c>
      <c r="B5" s="160" t="s">
        <v>348</v>
      </c>
      <c r="C5" s="161">
        <v>32</v>
      </c>
    </row>
    <row r="6" spans="1:3" x14ac:dyDescent="0.25">
      <c r="A6" s="159" t="s">
        <v>349</v>
      </c>
      <c r="B6" s="162" t="s">
        <v>350</v>
      </c>
      <c r="C6" s="161">
        <v>33</v>
      </c>
    </row>
    <row r="7" spans="1:3" x14ac:dyDescent="0.25">
      <c r="A7" s="159" t="s">
        <v>351</v>
      </c>
      <c r="B7" s="162" t="s">
        <v>352</v>
      </c>
      <c r="C7" s="161">
        <v>34</v>
      </c>
    </row>
    <row r="8" spans="1:3" x14ac:dyDescent="0.25">
      <c r="A8" s="159" t="s">
        <v>353</v>
      </c>
      <c r="B8" s="162" t="s">
        <v>354</v>
      </c>
      <c r="C8" s="161">
        <v>35</v>
      </c>
    </row>
    <row r="9" spans="1:3" x14ac:dyDescent="0.25">
      <c r="A9" s="159" t="s">
        <v>355</v>
      </c>
      <c r="B9" s="162" t="s">
        <v>356</v>
      </c>
      <c r="C9" s="161">
        <v>36</v>
      </c>
    </row>
    <row r="10" spans="1:3" x14ac:dyDescent="0.25">
      <c r="A10" s="159" t="s">
        <v>357</v>
      </c>
      <c r="B10" s="162" t="s">
        <v>358</v>
      </c>
      <c r="C10" s="161">
        <v>37</v>
      </c>
    </row>
    <row r="11" spans="1:3" x14ac:dyDescent="0.25">
      <c r="A11" s="159" t="s">
        <v>359</v>
      </c>
      <c r="B11" s="162" t="s">
        <v>360</v>
      </c>
      <c r="C11" s="161">
        <v>38</v>
      </c>
    </row>
    <row r="12" spans="1:3" x14ac:dyDescent="0.25">
      <c r="A12" s="159" t="s">
        <v>361</v>
      </c>
      <c r="B12" s="162" t="s">
        <v>362</v>
      </c>
      <c r="C12" s="161">
        <v>39</v>
      </c>
    </row>
    <row r="13" spans="1:3" x14ac:dyDescent="0.25">
      <c r="A13" s="159" t="s">
        <v>363</v>
      </c>
      <c r="B13" s="163" t="s">
        <v>364</v>
      </c>
      <c r="C13" s="161">
        <v>40</v>
      </c>
    </row>
    <row r="14" spans="1:3" x14ac:dyDescent="0.25">
      <c r="A14" s="159" t="s">
        <v>365</v>
      </c>
      <c r="B14" s="162" t="s">
        <v>366</v>
      </c>
      <c r="C14" s="161">
        <v>41</v>
      </c>
    </row>
    <row r="15" spans="1:3" x14ac:dyDescent="0.25">
      <c r="A15" s="159" t="s">
        <v>367</v>
      </c>
      <c r="B15" s="162" t="s">
        <v>368</v>
      </c>
      <c r="C15" s="161">
        <v>42</v>
      </c>
    </row>
    <row r="16" spans="1:3" x14ac:dyDescent="0.25">
      <c r="A16" s="159" t="s">
        <v>369</v>
      </c>
      <c r="B16" s="162" t="s">
        <v>370</v>
      </c>
      <c r="C16" s="161">
        <v>43</v>
      </c>
    </row>
    <row r="17" spans="1:3" x14ac:dyDescent="0.25">
      <c r="A17" s="159" t="s">
        <v>371</v>
      </c>
      <c r="B17" s="162" t="s">
        <v>372</v>
      </c>
      <c r="C17" s="161">
        <v>44</v>
      </c>
    </row>
    <row r="18" spans="1:3" x14ac:dyDescent="0.25">
      <c r="A18" s="159" t="s">
        <v>373</v>
      </c>
      <c r="B18" s="162" t="s">
        <v>374</v>
      </c>
      <c r="C18" s="161">
        <v>45</v>
      </c>
    </row>
    <row r="19" spans="1:3" x14ac:dyDescent="0.25">
      <c r="A19" s="159" t="s">
        <v>375</v>
      </c>
      <c r="B19" s="162" t="s">
        <v>376</v>
      </c>
      <c r="C19" s="161">
        <v>46</v>
      </c>
    </row>
    <row r="20" spans="1:3" x14ac:dyDescent="0.25">
      <c r="A20" s="159" t="s">
        <v>377</v>
      </c>
      <c r="B20" s="162" t="s">
        <v>378</v>
      </c>
      <c r="C20" s="161">
        <v>47</v>
      </c>
    </row>
    <row r="21" spans="1:3" x14ac:dyDescent="0.25">
      <c r="A21" s="159" t="s">
        <v>379</v>
      </c>
      <c r="B21" s="162" t="s">
        <v>380</v>
      </c>
      <c r="C21" s="161">
        <v>48</v>
      </c>
    </row>
    <row r="22" spans="1:3" x14ac:dyDescent="0.25">
      <c r="A22" s="159" t="s">
        <v>381</v>
      </c>
      <c r="B22" s="162" t="s">
        <v>382</v>
      </c>
      <c r="C22" s="161">
        <v>49</v>
      </c>
    </row>
    <row r="23" spans="1:3" x14ac:dyDescent="0.25">
      <c r="A23" s="159" t="s">
        <v>383</v>
      </c>
      <c r="B23" s="162" t="s">
        <v>384</v>
      </c>
      <c r="C23" s="161">
        <v>50</v>
      </c>
    </row>
    <row r="24" spans="1:3" ht="26.4" x14ac:dyDescent="0.25">
      <c r="A24" s="159" t="s">
        <v>385</v>
      </c>
      <c r="B24" s="162" t="s">
        <v>386</v>
      </c>
      <c r="C24" s="161">
        <v>51</v>
      </c>
    </row>
  </sheetData>
  <mergeCells count="1">
    <mergeCell ref="A1:B1"/>
  </mergeCells>
  <hyperlinks>
    <hyperlink ref="A5" location="'GT01'!A1" display="GT01"/>
    <hyperlink ref="A6" location="'GT02'!A1" display="GT02"/>
    <hyperlink ref="A7" location="'GT03'!A1" display="GT03"/>
    <hyperlink ref="A8" location="'GT04'!A1" display="GT04"/>
    <hyperlink ref="A9" location="'GT05'!A1" display="GT05"/>
    <hyperlink ref="A10" location="'GT06'!A1" display="GT06"/>
    <hyperlink ref="A11" location="'GT07'!A1" display="GT07"/>
    <hyperlink ref="A12" location="'GT08'!A1" display="GT08"/>
    <hyperlink ref="A13" location="'GT09'!A1" display="GT09"/>
    <hyperlink ref="A14" location="'GT10'!A1" display="GT10"/>
    <hyperlink ref="A15" location="'GT11'!A1" display="GT11"/>
    <hyperlink ref="A16" location="'GT12'!A1" display="GT12"/>
    <hyperlink ref="A17" location="'GT13'!A1" display="GT13"/>
    <hyperlink ref="A18" location="'GT14'!A1" display="GT14"/>
    <hyperlink ref="A19" location="'GT15'!A1" display="GT15"/>
    <hyperlink ref="A20" location="'GT16'!A1" display="GT16"/>
    <hyperlink ref="A21" location="'GT17'!A1" display="GT17"/>
    <hyperlink ref="A22" location="'GT18'!A1" display="GT18"/>
    <hyperlink ref="A23" location="'GT19'!A1" display="GT19"/>
    <hyperlink ref="A24" r:id="rId1"/>
  </hyperlinks>
  <pageMargins left="1" right="1" top="1" bottom="1" header="0.5" footer="0.5"/>
  <pageSetup scale="95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29"/>
  <sheetViews>
    <sheetView showGridLines="0" zoomScaleNormal="100" workbookViewId="0">
      <selection sqref="A1:F1"/>
    </sheetView>
  </sheetViews>
  <sheetFormatPr defaultColWidth="9.28515625" defaultRowHeight="13.2" x14ac:dyDescent="0.25"/>
  <cols>
    <col min="1" max="1" width="12.85546875" style="1" customWidth="1"/>
    <col min="2" max="6" width="20.7109375" style="1" customWidth="1"/>
    <col min="7" max="7" width="2.85546875" style="1" customWidth="1"/>
    <col min="8" max="16384" width="9.28515625" style="1"/>
  </cols>
  <sheetData>
    <row r="1" spans="1:6" ht="12.75" customHeight="1" x14ac:dyDescent="0.25">
      <c r="A1" s="180" t="s">
        <v>185</v>
      </c>
      <c r="B1" s="180"/>
      <c r="C1" s="180"/>
      <c r="D1" s="180"/>
      <c r="E1" s="180"/>
      <c r="F1" s="180"/>
    </row>
    <row r="2" spans="1:6" ht="12.75" customHeight="1" x14ac:dyDescent="0.25">
      <c r="A2" s="179" t="s">
        <v>169</v>
      </c>
      <c r="B2" s="179"/>
      <c r="C2" s="179"/>
      <c r="D2" s="179"/>
      <c r="E2" s="179"/>
      <c r="F2" s="179"/>
    </row>
    <row r="3" spans="1:6" ht="12.75" customHeight="1" x14ac:dyDescent="0.25">
      <c r="A3" s="167" t="s">
        <v>2</v>
      </c>
      <c r="B3" s="167"/>
      <c r="C3" s="167"/>
      <c r="D3" s="167"/>
      <c r="E3" s="167"/>
      <c r="F3" s="167"/>
    </row>
    <row r="4" spans="1:6" ht="12.75" customHeight="1" x14ac:dyDescent="0.25">
      <c r="A4" s="2"/>
      <c r="B4" s="3"/>
      <c r="C4" s="3"/>
      <c r="D4" s="3"/>
      <c r="E4" s="3"/>
      <c r="F4" s="3"/>
    </row>
    <row r="5" spans="1:6" ht="12.75" customHeight="1" x14ac:dyDescent="0.25">
      <c r="A5" s="168" t="s">
        <v>3</v>
      </c>
      <c r="B5" s="168"/>
      <c r="C5" s="168"/>
      <c r="D5" s="168"/>
      <c r="E5" s="168"/>
      <c r="F5" s="168"/>
    </row>
    <row r="6" spans="1:6" ht="12.75" customHeight="1" x14ac:dyDescent="0.25">
      <c r="A6" s="3"/>
      <c r="B6" s="3"/>
      <c r="C6" s="3"/>
      <c r="D6" s="3"/>
      <c r="E6" s="3"/>
      <c r="F6" s="3"/>
    </row>
    <row r="7" spans="1:6" ht="12.75" customHeight="1" x14ac:dyDescent="0.25">
      <c r="A7" s="56"/>
      <c r="B7" s="79"/>
      <c r="C7" s="70" t="s">
        <v>149</v>
      </c>
      <c r="D7" s="79"/>
      <c r="E7" s="79"/>
      <c r="F7" s="70" t="s">
        <v>170</v>
      </c>
    </row>
    <row r="8" spans="1:6" ht="12.75" customHeight="1" x14ac:dyDescent="0.25">
      <c r="A8" s="76" t="s">
        <v>171</v>
      </c>
      <c r="B8" s="54" t="s">
        <v>172</v>
      </c>
      <c r="C8" s="54" t="s">
        <v>173</v>
      </c>
      <c r="D8" s="54" t="s">
        <v>174</v>
      </c>
      <c r="E8" s="54" t="s">
        <v>12</v>
      </c>
      <c r="F8" s="54" t="s">
        <v>175</v>
      </c>
    </row>
    <row r="9" spans="1:6" ht="12.75" customHeight="1" x14ac:dyDescent="0.25">
      <c r="A9" s="82"/>
      <c r="B9" s="83"/>
      <c r="C9" s="83"/>
      <c r="D9" s="83"/>
      <c r="E9" s="83"/>
      <c r="F9" s="83"/>
    </row>
    <row r="10" spans="1:6" ht="12.75" customHeight="1" x14ac:dyDescent="0.25">
      <c r="A10" s="81" t="s">
        <v>16</v>
      </c>
      <c r="B10" s="80">
        <v>594.70000000000005</v>
      </c>
      <c r="C10" s="80">
        <v>13.2</v>
      </c>
      <c r="D10" s="80">
        <v>434.3</v>
      </c>
      <c r="E10" s="80">
        <v>4.5</v>
      </c>
      <c r="F10" s="80">
        <v>142.69999999999999</v>
      </c>
    </row>
    <row r="11" spans="1:6" ht="12.75" customHeight="1" x14ac:dyDescent="0.25">
      <c r="A11" s="81" t="s">
        <v>17</v>
      </c>
      <c r="B11" s="80">
        <v>646.70000000000005</v>
      </c>
      <c r="C11" s="80">
        <v>6.7</v>
      </c>
      <c r="D11" s="80">
        <v>513.1</v>
      </c>
      <c r="E11" s="80">
        <v>4</v>
      </c>
      <c r="F11" s="80">
        <v>122.9</v>
      </c>
    </row>
    <row r="12" spans="1:6" ht="12.75" customHeight="1" x14ac:dyDescent="0.25">
      <c r="A12" s="81" t="s">
        <v>18</v>
      </c>
      <c r="B12" s="80">
        <v>547.80000000000007</v>
      </c>
      <c r="C12" s="80">
        <v>0</v>
      </c>
      <c r="D12" s="80">
        <v>426.5</v>
      </c>
      <c r="E12" s="80">
        <v>3.6</v>
      </c>
      <c r="F12" s="80">
        <v>117.7</v>
      </c>
    </row>
    <row r="13" spans="1:6" ht="12.75" customHeight="1" x14ac:dyDescent="0.25">
      <c r="A13" s="81" t="s">
        <v>19</v>
      </c>
      <c r="B13" s="80">
        <v>623.20000000000005</v>
      </c>
      <c r="C13" s="80">
        <v>0</v>
      </c>
      <c r="D13" s="80">
        <v>487.6</v>
      </c>
      <c r="E13" s="80">
        <v>3.4</v>
      </c>
      <c r="F13" s="80">
        <v>132.19999999999999</v>
      </c>
    </row>
    <row r="14" spans="1:6" ht="12.75" customHeight="1" x14ac:dyDescent="0.25">
      <c r="A14" s="81" t="s">
        <v>20</v>
      </c>
      <c r="B14" s="80">
        <v>754.19999999999993</v>
      </c>
      <c r="C14" s="80">
        <v>1.3</v>
      </c>
      <c r="D14" s="80">
        <v>592</v>
      </c>
      <c r="E14" s="80">
        <v>4.3</v>
      </c>
      <c r="F14" s="80">
        <v>156.6</v>
      </c>
    </row>
    <row r="15" spans="1:6" ht="14.25" customHeight="1" x14ac:dyDescent="0.25">
      <c r="A15" s="81" t="s">
        <v>21</v>
      </c>
      <c r="B15" s="80">
        <v>558.80000000000007</v>
      </c>
      <c r="C15" s="80">
        <v>312.10000000000002</v>
      </c>
      <c r="D15" s="80">
        <v>38</v>
      </c>
      <c r="E15" s="80">
        <v>32.6</v>
      </c>
      <c r="F15" s="80">
        <v>176.1</v>
      </c>
    </row>
    <row r="16" spans="1:6" ht="14.25" customHeight="1" x14ac:dyDescent="0.25">
      <c r="A16" s="81" t="s">
        <v>22</v>
      </c>
      <c r="B16" s="23">
        <v>10157.199999999999</v>
      </c>
      <c r="C16" s="23">
        <v>4100.2</v>
      </c>
      <c r="D16" s="23">
        <v>524.5</v>
      </c>
      <c r="E16" s="23">
        <v>5283.6</v>
      </c>
      <c r="F16" s="23">
        <v>248.9</v>
      </c>
    </row>
    <row r="17" spans="1:7" ht="14.25" customHeight="1" x14ac:dyDescent="0.25">
      <c r="A17" s="81" t="s">
        <v>23</v>
      </c>
      <c r="B17" s="23">
        <f>SUM(C17:F17)</f>
        <v>14563</v>
      </c>
      <c r="C17" s="23">
        <v>4197.7</v>
      </c>
      <c r="D17" s="23">
        <v>693.4</v>
      </c>
      <c r="E17" s="23">
        <v>9516.2000000000007</v>
      </c>
      <c r="F17" s="23">
        <v>155.69999999999999</v>
      </c>
    </row>
    <row r="18" spans="1:7" ht="12.75" customHeight="1" x14ac:dyDescent="0.25">
      <c r="A18" s="51" t="s">
        <v>24</v>
      </c>
      <c r="B18" s="23">
        <f>SUM(C18:F18)</f>
        <v>16396.2</v>
      </c>
      <c r="C18" s="23">
        <v>3975.1</v>
      </c>
      <c r="D18" s="23">
        <v>825.4</v>
      </c>
      <c r="E18" s="23">
        <v>11143.5</v>
      </c>
      <c r="F18" s="23">
        <v>452.2</v>
      </c>
    </row>
    <row r="19" spans="1:7" s="24" customFormat="1" ht="12.75" customHeight="1" x14ac:dyDescent="0.25">
      <c r="A19" s="51" t="s">
        <v>25</v>
      </c>
      <c r="B19" s="23">
        <f>SUM(C19:F19)</f>
        <v>18998</v>
      </c>
      <c r="C19" s="73">
        <v>4660.2</v>
      </c>
      <c r="D19" s="73">
        <v>924.8</v>
      </c>
      <c r="E19" s="73">
        <v>12653.8</v>
      </c>
      <c r="F19" s="73">
        <v>759.2</v>
      </c>
    </row>
    <row r="20" spans="1:7" ht="12.75" customHeight="1" x14ac:dyDescent="0.25">
      <c r="A20" s="3"/>
      <c r="B20" s="84"/>
      <c r="C20" s="84"/>
      <c r="D20" s="84"/>
      <c r="E20" s="84"/>
      <c r="F20" s="84"/>
    </row>
    <row r="21" spans="1:7" ht="14.25" customHeight="1" x14ac:dyDescent="0.25">
      <c r="A21" s="177" t="s">
        <v>186</v>
      </c>
      <c r="B21" s="177"/>
      <c r="C21" s="177"/>
      <c r="D21" s="177"/>
      <c r="E21" s="177"/>
      <c r="F21" s="177"/>
      <c r="G21" s="51"/>
    </row>
    <row r="22" spans="1:7" ht="14.25" customHeight="1" x14ac:dyDescent="0.25">
      <c r="A22" s="177" t="s">
        <v>187</v>
      </c>
      <c r="B22" s="177"/>
      <c r="C22" s="177"/>
      <c r="D22" s="177"/>
      <c r="E22" s="177"/>
      <c r="F22" s="177"/>
      <c r="G22" s="51"/>
    </row>
    <row r="23" spans="1:7" ht="14.25" customHeight="1" x14ac:dyDescent="0.25">
      <c r="A23" s="177" t="s">
        <v>188</v>
      </c>
      <c r="B23" s="177"/>
      <c r="C23" s="177"/>
      <c r="D23" s="177"/>
      <c r="E23" s="177"/>
      <c r="F23" s="177"/>
      <c r="G23" s="51"/>
    </row>
    <row r="24" spans="1:7" s="24" customFormat="1" ht="14.25" customHeight="1" x14ac:dyDescent="0.25">
      <c r="A24" s="177" t="s">
        <v>189</v>
      </c>
      <c r="B24" s="177"/>
      <c r="C24" s="177"/>
      <c r="D24" s="177"/>
      <c r="E24" s="177"/>
      <c r="F24" s="177"/>
      <c r="G24" s="51"/>
    </row>
    <row r="25" spans="1:7" ht="14.25" customHeight="1" x14ac:dyDescent="0.25">
      <c r="A25" s="176" t="s">
        <v>190</v>
      </c>
      <c r="B25" s="176"/>
      <c r="C25" s="176"/>
      <c r="D25" s="176"/>
      <c r="E25" s="176"/>
      <c r="F25" s="176"/>
    </row>
    <row r="26" spans="1:7" ht="12.75" customHeight="1" x14ac:dyDescent="0.25">
      <c r="A26" s="85"/>
      <c r="B26" s="85"/>
      <c r="C26" s="85"/>
      <c r="D26" s="85"/>
      <c r="E26" s="85"/>
      <c r="F26" s="85"/>
      <c r="G26" s="85"/>
    </row>
    <row r="27" spans="1:7" ht="14.25" customHeight="1" x14ac:dyDescent="0.25">
      <c r="A27" s="51" t="s">
        <v>191</v>
      </c>
      <c r="B27" s="51"/>
      <c r="C27" s="3"/>
      <c r="D27" s="3"/>
      <c r="E27" s="3"/>
      <c r="F27" s="3"/>
    </row>
    <row r="28" spans="1:7" ht="13.2" customHeight="1" x14ac:dyDescent="0.25"/>
    <row r="29" spans="1:7" ht="13.2" customHeight="1" x14ac:dyDescent="0.25">
      <c r="A29" s="177"/>
      <c r="B29" s="177"/>
      <c r="C29" s="3"/>
      <c r="D29" s="3"/>
      <c r="E29" s="3"/>
      <c r="F29" s="3"/>
    </row>
  </sheetData>
  <mergeCells count="10">
    <mergeCell ref="A23:F23"/>
    <mergeCell ref="A24:F24"/>
    <mergeCell ref="A25:F25"/>
    <mergeCell ref="A29:B29"/>
    <mergeCell ref="A1:F1"/>
    <mergeCell ref="A2:F2"/>
    <mergeCell ref="A3:F3"/>
    <mergeCell ref="A5:F5"/>
    <mergeCell ref="A21:F21"/>
    <mergeCell ref="A22:F22"/>
  </mergeCells>
  <printOptions horizontalCentered="1"/>
  <pageMargins left="0.5" right="0.5" top="0.5" bottom="0.5" header="0.3" footer="0.3"/>
  <pageSetup scale="9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E21"/>
  <sheetViews>
    <sheetView showGridLines="0" zoomScaleNormal="100" workbookViewId="0">
      <selection sqref="A1:E1"/>
    </sheetView>
  </sheetViews>
  <sheetFormatPr defaultColWidth="9.28515625" defaultRowHeight="13.2" x14ac:dyDescent="0.25"/>
  <cols>
    <col min="1" max="1" width="12.85546875" style="1" customWidth="1"/>
    <col min="2" max="5" width="21.28515625" style="1" customWidth="1"/>
    <col min="6" max="6" width="2.85546875" style="1" customWidth="1"/>
    <col min="7" max="16384" width="9.28515625" style="1"/>
  </cols>
  <sheetData>
    <row r="1" spans="1:5" ht="12.75" customHeight="1" x14ac:dyDescent="0.25">
      <c r="A1" s="179" t="s">
        <v>192</v>
      </c>
      <c r="B1" s="179"/>
      <c r="C1" s="179"/>
      <c r="D1" s="179"/>
      <c r="E1" s="179"/>
    </row>
    <row r="2" spans="1:5" ht="12.75" customHeight="1" x14ac:dyDescent="0.25">
      <c r="A2" s="179" t="s">
        <v>169</v>
      </c>
      <c r="B2" s="179"/>
      <c r="C2" s="179"/>
      <c r="D2" s="179"/>
      <c r="E2" s="179"/>
    </row>
    <row r="3" spans="1:5" ht="12.75" customHeight="1" x14ac:dyDescent="0.25">
      <c r="A3" s="167" t="s">
        <v>2</v>
      </c>
      <c r="B3" s="167"/>
      <c r="C3" s="167"/>
      <c r="D3" s="167"/>
      <c r="E3" s="167"/>
    </row>
    <row r="4" spans="1:5" ht="12.75" customHeight="1" x14ac:dyDescent="0.25">
      <c r="A4" s="2"/>
      <c r="B4" s="3"/>
      <c r="C4" s="3"/>
      <c r="D4" s="3"/>
      <c r="E4" s="3"/>
    </row>
    <row r="5" spans="1:5" ht="12.75" customHeight="1" x14ac:dyDescent="0.25">
      <c r="A5" s="168" t="s">
        <v>3</v>
      </c>
      <c r="B5" s="168"/>
      <c r="C5" s="168"/>
      <c r="D5" s="168"/>
      <c r="E5" s="168"/>
    </row>
    <row r="6" spans="1:5" ht="12.75" customHeight="1" x14ac:dyDescent="0.25">
      <c r="A6" s="3"/>
      <c r="B6" s="3"/>
      <c r="C6" s="3"/>
      <c r="D6" s="3"/>
      <c r="E6" s="3"/>
    </row>
    <row r="7" spans="1:5" s="8" customFormat="1" ht="12.75" customHeight="1" x14ac:dyDescent="0.2">
      <c r="A7" s="9"/>
      <c r="B7" s="5"/>
      <c r="C7" s="5"/>
      <c r="D7" s="5"/>
      <c r="E7" s="7" t="s">
        <v>170</v>
      </c>
    </row>
    <row r="8" spans="1:5" s="8" customFormat="1" ht="12.75" customHeight="1" x14ac:dyDescent="0.2">
      <c r="A8" s="10" t="s">
        <v>171</v>
      </c>
      <c r="B8" s="11" t="s">
        <v>193</v>
      </c>
      <c r="C8" s="11" t="s">
        <v>11</v>
      </c>
      <c r="D8" s="11" t="s">
        <v>12</v>
      </c>
      <c r="E8" s="11" t="s">
        <v>175</v>
      </c>
    </row>
    <row r="9" spans="1:5" ht="12.75" customHeight="1" x14ac:dyDescent="0.25">
      <c r="A9" s="12"/>
      <c r="B9" s="13"/>
      <c r="C9" s="13"/>
      <c r="D9" s="13"/>
      <c r="E9" s="13"/>
    </row>
    <row r="10" spans="1:5" s="37" customFormat="1" ht="12.75" customHeight="1" x14ac:dyDescent="0.25">
      <c r="A10" s="3" t="s">
        <v>16</v>
      </c>
      <c r="B10" s="57">
        <v>984.3</v>
      </c>
      <c r="C10" s="57">
        <v>829.5</v>
      </c>
      <c r="D10" s="57">
        <v>31.2</v>
      </c>
      <c r="E10" s="57">
        <v>123.6</v>
      </c>
    </row>
    <row r="11" spans="1:5" s="37" customFormat="1" ht="12.75" customHeight="1" x14ac:dyDescent="0.25">
      <c r="A11" s="3" t="s">
        <v>17</v>
      </c>
      <c r="B11" s="57">
        <v>1007.4</v>
      </c>
      <c r="C11" s="57">
        <v>889.7</v>
      </c>
      <c r="D11" s="57">
        <v>30.4</v>
      </c>
      <c r="E11" s="57">
        <v>87.3</v>
      </c>
    </row>
    <row r="12" spans="1:5" s="37" customFormat="1" ht="12.75" customHeight="1" x14ac:dyDescent="0.25">
      <c r="A12" s="3" t="s">
        <v>18</v>
      </c>
      <c r="B12" s="57">
        <v>1129.2</v>
      </c>
      <c r="C12" s="57">
        <v>986.6</v>
      </c>
      <c r="D12" s="57">
        <v>37.299999999999997</v>
      </c>
      <c r="E12" s="57">
        <v>105.3</v>
      </c>
    </row>
    <row r="13" spans="1:5" s="37" customFormat="1" ht="12.75" customHeight="1" x14ac:dyDescent="0.25">
      <c r="A13" s="3" t="s">
        <v>19</v>
      </c>
      <c r="B13" s="66">
        <v>1255</v>
      </c>
      <c r="C13" s="66">
        <v>1111.5999999999999</v>
      </c>
      <c r="D13" s="66">
        <v>42.2</v>
      </c>
      <c r="E13" s="66">
        <v>101.2</v>
      </c>
    </row>
    <row r="14" spans="1:5" s="37" customFormat="1" ht="12.75" customHeight="1" x14ac:dyDescent="0.25">
      <c r="A14" s="3" t="s">
        <v>20</v>
      </c>
      <c r="B14" s="66">
        <v>1473.1</v>
      </c>
      <c r="C14" s="66">
        <v>1297.4000000000001</v>
      </c>
      <c r="D14" s="66">
        <v>61.5</v>
      </c>
      <c r="E14" s="66">
        <v>114.2</v>
      </c>
    </row>
    <row r="15" spans="1:5" s="37" customFormat="1" ht="12.75" customHeight="1" x14ac:dyDescent="0.25">
      <c r="A15" s="3" t="s">
        <v>136</v>
      </c>
      <c r="B15" s="66">
        <v>1443.2</v>
      </c>
      <c r="C15" s="66">
        <v>1295</v>
      </c>
      <c r="D15" s="66">
        <v>31.5</v>
      </c>
      <c r="E15" s="66">
        <v>116.7</v>
      </c>
    </row>
    <row r="16" spans="1:5" s="37" customFormat="1" ht="12.75" customHeight="1" x14ac:dyDescent="0.25">
      <c r="A16" s="3" t="s">
        <v>137</v>
      </c>
      <c r="B16" s="23">
        <v>1475.1</v>
      </c>
      <c r="C16" s="23">
        <v>1323.6</v>
      </c>
      <c r="D16" s="23">
        <v>32.700000000000003</v>
      </c>
      <c r="E16" s="23">
        <v>118.8</v>
      </c>
    </row>
    <row r="17" spans="1:5" s="37" customFormat="1" ht="12.75" customHeight="1" x14ac:dyDescent="0.25">
      <c r="A17" s="3" t="s">
        <v>162</v>
      </c>
      <c r="B17" s="23">
        <f>SUM(C17:E17)</f>
        <v>1551.3000000000002</v>
      </c>
      <c r="C17" s="23">
        <v>1393.9</v>
      </c>
      <c r="D17" s="23">
        <v>39.5</v>
      </c>
      <c r="E17" s="23">
        <v>117.9</v>
      </c>
    </row>
    <row r="18" spans="1:5" s="37" customFormat="1" ht="12.75" customHeight="1" x14ac:dyDescent="0.25">
      <c r="A18" s="3" t="s">
        <v>24</v>
      </c>
      <c r="B18" s="23">
        <f>SUM(C18:E18)</f>
        <v>1700.4</v>
      </c>
      <c r="C18" s="23">
        <v>1531.4</v>
      </c>
      <c r="D18" s="23">
        <v>46.9</v>
      </c>
      <c r="E18" s="23">
        <v>122.1</v>
      </c>
    </row>
    <row r="19" spans="1:5" s="37" customFormat="1" ht="12.75" customHeight="1" x14ac:dyDescent="0.25">
      <c r="A19" s="3" t="s">
        <v>25</v>
      </c>
      <c r="B19" s="23">
        <f>SUM(C19:E19)</f>
        <v>1913.8</v>
      </c>
      <c r="C19" s="23">
        <v>1726.3</v>
      </c>
      <c r="D19" s="23">
        <v>61.6</v>
      </c>
      <c r="E19" s="23">
        <v>125.9</v>
      </c>
    </row>
    <row r="20" spans="1:5" ht="12.75" customHeight="1" x14ac:dyDescent="0.25"/>
    <row r="21" spans="1:5" ht="14.25" customHeight="1" x14ac:dyDescent="0.25">
      <c r="A21" s="165" t="s">
        <v>194</v>
      </c>
      <c r="B21" s="165"/>
      <c r="C21" s="3"/>
      <c r="D21" s="3"/>
      <c r="E21" s="3"/>
    </row>
  </sheetData>
  <mergeCells count="5">
    <mergeCell ref="A1:E1"/>
    <mergeCell ref="A2:E2"/>
    <mergeCell ref="A3:E3"/>
    <mergeCell ref="A5:E5"/>
    <mergeCell ref="A21:B21"/>
  </mergeCells>
  <printOptions horizontalCentered="1"/>
  <pageMargins left="0.5" right="0.5" top="0.5" bottom="0.5" header="0.3" footer="0.3"/>
  <pageSetup scale="9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32"/>
  <sheetViews>
    <sheetView showGridLines="0" zoomScaleNormal="100" workbookViewId="0">
      <selection sqref="A1:F1"/>
    </sheetView>
  </sheetViews>
  <sheetFormatPr defaultColWidth="9.28515625" defaultRowHeight="13.2" x14ac:dyDescent="0.25"/>
  <cols>
    <col min="1" max="1" width="14.42578125" style="1" customWidth="1"/>
    <col min="2" max="5" width="21.42578125" style="1" customWidth="1"/>
    <col min="6" max="6" width="21.7109375" style="1" customWidth="1"/>
    <col min="7" max="7" width="2.85546875" style="1" customWidth="1"/>
    <col min="8" max="16384" width="9.28515625" style="1"/>
  </cols>
  <sheetData>
    <row r="1" spans="1:6" ht="14.25" customHeight="1" x14ac:dyDescent="0.25">
      <c r="A1" s="166" t="s">
        <v>195</v>
      </c>
      <c r="B1" s="166"/>
      <c r="C1" s="166"/>
      <c r="D1" s="166"/>
      <c r="E1" s="166"/>
      <c r="F1" s="166"/>
    </row>
    <row r="2" spans="1:6" ht="12.75" customHeight="1" x14ac:dyDescent="0.25">
      <c r="A2" s="166" t="s">
        <v>169</v>
      </c>
      <c r="B2" s="166"/>
      <c r="C2" s="166"/>
      <c r="D2" s="166"/>
      <c r="E2" s="166"/>
      <c r="F2" s="166"/>
    </row>
    <row r="3" spans="1:6" ht="12.75" customHeight="1" x14ac:dyDescent="0.25">
      <c r="A3" s="166" t="s">
        <v>1</v>
      </c>
      <c r="B3" s="166"/>
      <c r="C3" s="166"/>
      <c r="D3" s="166"/>
      <c r="E3" s="166"/>
      <c r="F3" s="166"/>
    </row>
    <row r="4" spans="1:6" ht="12.75" customHeight="1" x14ac:dyDescent="0.25">
      <c r="A4" s="167" t="s">
        <v>2</v>
      </c>
      <c r="B4" s="167"/>
      <c r="C4" s="167"/>
      <c r="D4" s="167"/>
      <c r="E4" s="167"/>
      <c r="F4" s="167"/>
    </row>
    <row r="5" spans="1:6" ht="12.75" customHeight="1" x14ac:dyDescent="0.25">
      <c r="A5" s="2"/>
      <c r="B5" s="3"/>
      <c r="C5" s="3"/>
      <c r="D5" s="3"/>
      <c r="E5" s="3"/>
      <c r="F5" s="3"/>
    </row>
    <row r="6" spans="1:6" ht="12.75" customHeight="1" x14ac:dyDescent="0.25">
      <c r="A6" s="168" t="s">
        <v>3</v>
      </c>
      <c r="B6" s="168"/>
      <c r="C6" s="168"/>
      <c r="D6" s="168"/>
      <c r="E6" s="168"/>
      <c r="F6" s="168"/>
    </row>
    <row r="7" spans="1:6" ht="12.75" customHeight="1" x14ac:dyDescent="0.25">
      <c r="A7" s="3"/>
      <c r="B7" s="3"/>
      <c r="C7" s="3"/>
      <c r="D7" s="3"/>
      <c r="E7" s="3"/>
      <c r="F7" s="3"/>
    </row>
    <row r="8" spans="1:6" ht="12.75" customHeight="1" x14ac:dyDescent="0.25">
      <c r="A8" s="45"/>
      <c r="C8" s="70" t="s">
        <v>149</v>
      </c>
      <c r="F8" s="70" t="s">
        <v>170</v>
      </c>
    </row>
    <row r="9" spans="1:6" ht="12.75" customHeight="1" x14ac:dyDescent="0.25">
      <c r="A9" s="53" t="s">
        <v>171</v>
      </c>
      <c r="B9" s="54" t="s">
        <v>172</v>
      </c>
      <c r="C9" s="54" t="s">
        <v>173</v>
      </c>
      <c r="D9" s="54" t="s">
        <v>174</v>
      </c>
      <c r="E9" s="54" t="s">
        <v>12</v>
      </c>
      <c r="F9" s="54" t="s">
        <v>175</v>
      </c>
    </row>
    <row r="10" spans="1:6" ht="12.75" customHeight="1" x14ac:dyDescent="0.25">
      <c r="A10" s="44"/>
      <c r="B10" s="65"/>
      <c r="C10" s="65"/>
      <c r="D10" s="65"/>
      <c r="E10" s="65"/>
      <c r="F10" s="65"/>
    </row>
    <row r="11" spans="1:6" ht="12.75" customHeight="1" x14ac:dyDescent="0.25">
      <c r="A11" s="16" t="s">
        <v>16</v>
      </c>
      <c r="B11" s="15">
        <v>4102.3999999999996</v>
      </c>
      <c r="C11" s="15">
        <v>1032.9000000000001</v>
      </c>
      <c r="D11" s="15">
        <v>27.7</v>
      </c>
      <c r="E11" s="86">
        <v>1032.4000000000001</v>
      </c>
      <c r="F11" s="86">
        <v>2009.4</v>
      </c>
    </row>
    <row r="12" spans="1:6" ht="12.75" customHeight="1" x14ac:dyDescent="0.25">
      <c r="A12" s="16" t="s">
        <v>17</v>
      </c>
      <c r="B12" s="15">
        <v>4649.2</v>
      </c>
      <c r="C12" s="15">
        <v>1074.7</v>
      </c>
      <c r="D12" s="15">
        <v>12.9</v>
      </c>
      <c r="E12" s="86">
        <v>1298.5999999999999</v>
      </c>
      <c r="F12" s="86">
        <v>2263</v>
      </c>
    </row>
    <row r="13" spans="1:6" ht="12.75" customHeight="1" x14ac:dyDescent="0.25">
      <c r="A13" s="16" t="s">
        <v>18</v>
      </c>
      <c r="B13" s="15">
        <v>5293.4</v>
      </c>
      <c r="C13" s="15">
        <v>1014.2</v>
      </c>
      <c r="D13" s="15">
        <v>12</v>
      </c>
      <c r="E13" s="86">
        <v>1547.2</v>
      </c>
      <c r="F13" s="86">
        <v>2720</v>
      </c>
    </row>
    <row r="14" spans="1:6" ht="14.25" customHeight="1" x14ac:dyDescent="0.25">
      <c r="A14" s="16" t="s">
        <v>90</v>
      </c>
      <c r="B14" s="15">
        <v>5877.4</v>
      </c>
      <c r="C14" s="15">
        <v>1109</v>
      </c>
      <c r="D14" s="15">
        <v>35.200000000000003</v>
      </c>
      <c r="E14" s="86">
        <v>1621.8</v>
      </c>
      <c r="F14" s="86">
        <v>3111.4</v>
      </c>
    </row>
    <row r="15" spans="1:6" ht="12.75" customHeight="1" x14ac:dyDescent="0.25">
      <c r="A15" s="16" t="s">
        <v>20</v>
      </c>
      <c r="B15" s="15">
        <v>6590.2</v>
      </c>
      <c r="C15" s="15">
        <v>1187.9000000000001</v>
      </c>
      <c r="D15" s="15">
        <v>92.3</v>
      </c>
      <c r="E15" s="86">
        <v>1653.8</v>
      </c>
      <c r="F15" s="86">
        <v>3656.2</v>
      </c>
    </row>
    <row r="16" spans="1:6" ht="14.25" customHeight="1" x14ac:dyDescent="0.25">
      <c r="A16" s="16" t="s">
        <v>91</v>
      </c>
      <c r="B16" s="15">
        <v>7316.6</v>
      </c>
      <c r="C16" s="15">
        <v>869.4</v>
      </c>
      <c r="D16" s="15">
        <v>102.5</v>
      </c>
      <c r="E16" s="86">
        <v>1996.1</v>
      </c>
      <c r="F16" s="86">
        <v>4348.5999999999995</v>
      </c>
    </row>
    <row r="17" spans="1:7" ht="14.25" customHeight="1" x14ac:dyDescent="0.25">
      <c r="A17" s="16" t="s">
        <v>92</v>
      </c>
      <c r="B17" s="20">
        <v>7936.8</v>
      </c>
      <c r="C17" s="20">
        <v>671.1</v>
      </c>
      <c r="D17" s="20">
        <v>66.599999999999994</v>
      </c>
      <c r="E17" s="20">
        <v>2051.8000000000002</v>
      </c>
      <c r="F17" s="20">
        <v>5147.3</v>
      </c>
    </row>
    <row r="18" spans="1:7" ht="12.75" customHeight="1" x14ac:dyDescent="0.25">
      <c r="A18" s="16" t="s">
        <v>162</v>
      </c>
      <c r="B18" s="20">
        <f>SUM(C18:F18)</f>
        <v>8780</v>
      </c>
      <c r="C18" s="20">
        <f>794.5</f>
        <v>794.5</v>
      </c>
      <c r="D18" s="20">
        <v>66.5</v>
      </c>
      <c r="E18" s="20">
        <v>1970.7</v>
      </c>
      <c r="F18" s="20">
        <v>5948.3</v>
      </c>
    </row>
    <row r="19" spans="1:7" ht="12.75" customHeight="1" x14ac:dyDescent="0.25">
      <c r="A19" s="16" t="s">
        <v>24</v>
      </c>
      <c r="B19" s="20">
        <f>SUM(C19:F19)</f>
        <v>10009.438748370001</v>
      </c>
      <c r="C19" s="20">
        <v>985.33717461000003</v>
      </c>
      <c r="D19" s="20">
        <v>81.531219390000004</v>
      </c>
      <c r="E19" s="20">
        <v>2016.0979544599998</v>
      </c>
      <c r="F19" s="20">
        <v>6926.4723999100006</v>
      </c>
    </row>
    <row r="20" spans="1:7" s="24" customFormat="1" ht="12.75" customHeight="1" x14ac:dyDescent="0.25">
      <c r="A20" s="3" t="s">
        <v>25</v>
      </c>
      <c r="B20" s="22">
        <f>SUM(C20:F20)</f>
        <v>10994</v>
      </c>
      <c r="C20" s="22">
        <v>1049.9000000000001</v>
      </c>
      <c r="D20" s="22">
        <v>171.2</v>
      </c>
      <c r="E20" s="22">
        <v>2084.5</v>
      </c>
      <c r="F20" s="22">
        <v>7688.4</v>
      </c>
    </row>
    <row r="21" spans="1:7" ht="12.75" customHeight="1" x14ac:dyDescent="0.25">
      <c r="A21" s="87"/>
      <c r="B21" s="88"/>
      <c r="C21" s="88"/>
      <c r="D21" s="88"/>
      <c r="E21" s="88"/>
      <c r="F21" s="88"/>
      <c r="G21" s="64"/>
    </row>
    <row r="22" spans="1:7" ht="14.25" customHeight="1" x14ac:dyDescent="0.25">
      <c r="A22" s="175" t="s">
        <v>196</v>
      </c>
      <c r="B22" s="175"/>
      <c r="C22" s="175"/>
      <c r="D22" s="175"/>
      <c r="E22" s="175"/>
      <c r="F22" s="175"/>
      <c r="G22" s="26"/>
    </row>
    <row r="23" spans="1:7" ht="14.25" customHeight="1" x14ac:dyDescent="0.25">
      <c r="A23" s="176" t="s">
        <v>197</v>
      </c>
      <c r="B23" s="176"/>
      <c r="C23" s="176"/>
      <c r="D23" s="176"/>
      <c r="E23" s="176"/>
      <c r="F23" s="176"/>
      <c r="G23" s="16"/>
    </row>
    <row r="24" spans="1:7" ht="14.25" customHeight="1" x14ac:dyDescent="0.25">
      <c r="A24" s="172" t="s">
        <v>198</v>
      </c>
      <c r="B24" s="172"/>
      <c r="C24" s="172"/>
      <c r="D24" s="172"/>
      <c r="E24" s="172"/>
      <c r="F24" s="172"/>
      <c r="G24" s="16"/>
    </row>
    <row r="25" spans="1:7" ht="14.25" customHeight="1" x14ac:dyDescent="0.25">
      <c r="A25" s="172" t="s">
        <v>199</v>
      </c>
      <c r="B25" s="172"/>
      <c r="C25" s="172"/>
      <c r="D25" s="172"/>
      <c r="E25" s="172"/>
      <c r="F25" s="172"/>
      <c r="G25" s="16"/>
    </row>
    <row r="26" spans="1:7" ht="14.25" customHeight="1" x14ac:dyDescent="0.25">
      <c r="A26" s="172" t="s">
        <v>200</v>
      </c>
      <c r="B26" s="172"/>
      <c r="C26" s="172"/>
      <c r="D26" s="172"/>
      <c r="E26" s="172"/>
      <c r="F26" s="172"/>
      <c r="G26" s="16"/>
    </row>
    <row r="27" spans="1:7" ht="14.25" customHeight="1" x14ac:dyDescent="0.25">
      <c r="A27" s="172" t="s">
        <v>201</v>
      </c>
      <c r="B27" s="172"/>
      <c r="C27" s="172"/>
      <c r="D27" s="172"/>
      <c r="E27" s="172"/>
      <c r="F27" s="172"/>
      <c r="G27" s="16"/>
    </row>
    <row r="28" spans="1:7" ht="14.25" customHeight="1" x14ac:dyDescent="0.25">
      <c r="A28" s="172" t="s">
        <v>202</v>
      </c>
      <c r="B28" s="172"/>
      <c r="C28" s="172"/>
      <c r="D28" s="172"/>
      <c r="E28" s="172"/>
      <c r="F28" s="172"/>
      <c r="G28" s="16"/>
    </row>
    <row r="29" spans="1:7" ht="14.25" customHeight="1" x14ac:dyDescent="0.25">
      <c r="A29" s="172" t="s">
        <v>203</v>
      </c>
      <c r="B29" s="172"/>
      <c r="C29" s="172"/>
      <c r="D29" s="172"/>
      <c r="E29" s="172"/>
      <c r="F29" s="172"/>
      <c r="G29" s="16"/>
    </row>
    <row r="30" spans="1:7" ht="14.25" customHeight="1" x14ac:dyDescent="0.25">
      <c r="A30" s="172" t="s">
        <v>204</v>
      </c>
      <c r="B30" s="172"/>
      <c r="C30" s="172"/>
      <c r="D30" s="172"/>
      <c r="E30" s="172"/>
      <c r="F30" s="172"/>
      <c r="G30" s="16"/>
    </row>
    <row r="31" spans="1:7" ht="12.75" customHeight="1" x14ac:dyDescent="0.25"/>
    <row r="32" spans="1:7" ht="14.25" customHeight="1" x14ac:dyDescent="0.25">
      <c r="A32" s="3" t="s">
        <v>205</v>
      </c>
      <c r="B32" s="3"/>
      <c r="C32" s="3"/>
      <c r="D32" s="3"/>
      <c r="E32" s="3"/>
      <c r="F32" s="3"/>
    </row>
  </sheetData>
  <mergeCells count="14">
    <mergeCell ref="A22:F22"/>
    <mergeCell ref="A1:F1"/>
    <mergeCell ref="A2:F2"/>
    <mergeCell ref="A3:F3"/>
    <mergeCell ref="A4:F4"/>
    <mergeCell ref="A6:F6"/>
    <mergeCell ref="A29:F29"/>
    <mergeCell ref="A30:F30"/>
    <mergeCell ref="A23:F23"/>
    <mergeCell ref="A24:F24"/>
    <mergeCell ref="A25:F25"/>
    <mergeCell ref="A26:F26"/>
    <mergeCell ref="A27:F27"/>
    <mergeCell ref="A28:F28"/>
  </mergeCells>
  <printOptions horizontalCentered="1"/>
  <pageMargins left="0.5" right="0.5" top="0.5" bottom="0.5" header="0.3" footer="0.3"/>
  <pageSetup scale="9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G33"/>
  <sheetViews>
    <sheetView showGridLines="0" zoomScaleNormal="100" workbookViewId="0">
      <selection sqref="A1:F1"/>
    </sheetView>
  </sheetViews>
  <sheetFormatPr defaultColWidth="9.28515625" defaultRowHeight="13.2" x14ac:dyDescent="0.25"/>
  <cols>
    <col min="1" max="1" width="14.28515625" style="1" customWidth="1"/>
    <col min="2" max="6" width="21.85546875" style="1" customWidth="1"/>
    <col min="7" max="7" width="2.85546875" style="1" customWidth="1"/>
    <col min="8" max="16384" width="9.28515625" style="1"/>
  </cols>
  <sheetData>
    <row r="1" spans="1:6" ht="14.25" customHeight="1" x14ac:dyDescent="0.25">
      <c r="A1" s="179" t="s">
        <v>206</v>
      </c>
      <c r="B1" s="179"/>
      <c r="C1" s="179"/>
      <c r="D1" s="179"/>
      <c r="E1" s="179"/>
      <c r="F1" s="179"/>
    </row>
    <row r="2" spans="1:6" ht="12.75" customHeight="1" x14ac:dyDescent="0.25">
      <c r="A2" s="166" t="s">
        <v>169</v>
      </c>
      <c r="B2" s="166"/>
      <c r="C2" s="166"/>
      <c r="D2" s="166"/>
      <c r="E2" s="166"/>
      <c r="F2" s="166"/>
    </row>
    <row r="3" spans="1:6" ht="12.75" customHeight="1" x14ac:dyDescent="0.25">
      <c r="A3" s="166" t="s">
        <v>1</v>
      </c>
      <c r="B3" s="166"/>
      <c r="C3" s="166"/>
      <c r="D3" s="166"/>
      <c r="E3" s="166"/>
      <c r="F3" s="166"/>
    </row>
    <row r="4" spans="1:6" ht="12.75" customHeight="1" x14ac:dyDescent="0.25">
      <c r="A4" s="167" t="s">
        <v>2</v>
      </c>
      <c r="B4" s="167"/>
      <c r="C4" s="167"/>
      <c r="D4" s="167"/>
      <c r="E4" s="167"/>
      <c r="F4" s="167"/>
    </row>
    <row r="5" spans="1:6" ht="12.75" customHeight="1" x14ac:dyDescent="0.25">
      <c r="A5" s="2"/>
      <c r="B5" s="3"/>
      <c r="C5" s="3"/>
      <c r="D5" s="3"/>
      <c r="E5" s="3"/>
      <c r="F5" s="3"/>
    </row>
    <row r="6" spans="1:6" ht="12.75" customHeight="1" x14ac:dyDescent="0.25">
      <c r="A6" s="168" t="s">
        <v>3</v>
      </c>
      <c r="B6" s="168"/>
      <c r="C6" s="168"/>
      <c r="D6" s="168"/>
      <c r="E6" s="168"/>
      <c r="F6" s="168"/>
    </row>
    <row r="7" spans="1:6" ht="12.75" customHeight="1" x14ac:dyDescent="0.25">
      <c r="A7" s="3"/>
      <c r="B7" s="3"/>
      <c r="C7" s="3"/>
      <c r="D7" s="3"/>
      <c r="E7" s="3"/>
      <c r="F7" s="3"/>
    </row>
    <row r="8" spans="1:6" ht="12.75" customHeight="1" x14ac:dyDescent="0.25">
      <c r="A8" s="45"/>
      <c r="C8" s="70" t="s">
        <v>149</v>
      </c>
      <c r="F8" s="70" t="s">
        <v>170</v>
      </c>
    </row>
    <row r="9" spans="1:6" ht="12.75" customHeight="1" x14ac:dyDescent="0.25">
      <c r="A9" s="53" t="s">
        <v>171</v>
      </c>
      <c r="B9" s="54" t="s">
        <v>154</v>
      </c>
      <c r="C9" s="54" t="s">
        <v>173</v>
      </c>
      <c r="D9" s="54" t="s">
        <v>174</v>
      </c>
      <c r="E9" s="54" t="s">
        <v>12</v>
      </c>
      <c r="F9" s="54" t="s">
        <v>175</v>
      </c>
    </row>
    <row r="10" spans="1:6" ht="12.75" customHeight="1" x14ac:dyDescent="0.25">
      <c r="A10" s="44"/>
      <c r="B10" s="44"/>
      <c r="C10" s="44"/>
      <c r="D10" s="65"/>
      <c r="E10" s="44"/>
      <c r="F10" s="45"/>
    </row>
    <row r="11" spans="1:6" ht="12.75" customHeight="1" x14ac:dyDescent="0.25">
      <c r="A11" s="16" t="s">
        <v>16</v>
      </c>
      <c r="B11" s="15">
        <v>621.5</v>
      </c>
      <c r="C11" s="15">
        <v>329.4</v>
      </c>
      <c r="D11" s="46" t="s">
        <v>207</v>
      </c>
      <c r="E11" s="86">
        <v>36</v>
      </c>
      <c r="F11" s="86">
        <v>256.09999999999997</v>
      </c>
    </row>
    <row r="12" spans="1:6" ht="12.75" customHeight="1" x14ac:dyDescent="0.25">
      <c r="A12" s="16" t="s">
        <v>17</v>
      </c>
      <c r="B12" s="15">
        <v>684.8</v>
      </c>
      <c r="C12" s="15">
        <v>342.8</v>
      </c>
      <c r="D12" s="46" t="s">
        <v>207</v>
      </c>
      <c r="E12" s="86">
        <v>48.3</v>
      </c>
      <c r="F12" s="86">
        <v>293.70000000000005</v>
      </c>
    </row>
    <row r="13" spans="1:6" ht="12.75" customHeight="1" x14ac:dyDescent="0.25">
      <c r="A13" s="16" t="s">
        <v>18</v>
      </c>
      <c r="B13" s="15">
        <v>740.7</v>
      </c>
      <c r="C13" s="15">
        <v>325.7</v>
      </c>
      <c r="D13" s="46" t="s">
        <v>207</v>
      </c>
      <c r="E13" s="86">
        <v>56.7</v>
      </c>
      <c r="F13" s="86">
        <v>358.3</v>
      </c>
    </row>
    <row r="14" spans="1:6" ht="14.25" customHeight="1" x14ac:dyDescent="0.25">
      <c r="A14" s="37" t="s">
        <v>208</v>
      </c>
      <c r="B14" s="89">
        <v>870.4</v>
      </c>
      <c r="C14" s="89">
        <v>358.7</v>
      </c>
      <c r="D14" s="90">
        <v>19</v>
      </c>
      <c r="E14" s="91">
        <v>62.4</v>
      </c>
      <c r="F14" s="91">
        <v>430.3</v>
      </c>
    </row>
    <row r="15" spans="1:6" ht="12.75" customHeight="1" x14ac:dyDescent="0.25">
      <c r="A15" s="37" t="s">
        <v>20</v>
      </c>
      <c r="B15" s="89">
        <v>979.9</v>
      </c>
      <c r="C15" s="89">
        <v>376.6</v>
      </c>
      <c r="D15" s="90">
        <v>56.6</v>
      </c>
      <c r="E15" s="91">
        <v>58.8</v>
      </c>
      <c r="F15" s="91">
        <v>487.9</v>
      </c>
    </row>
    <row r="16" spans="1:6" ht="14.25" customHeight="1" x14ac:dyDescent="0.25">
      <c r="A16" s="16" t="s">
        <v>91</v>
      </c>
      <c r="B16" s="17">
        <v>1000.2</v>
      </c>
      <c r="C16" s="17">
        <v>260.2</v>
      </c>
      <c r="D16" s="34">
        <v>53.4</v>
      </c>
      <c r="E16" s="92">
        <v>72.900000000000006</v>
      </c>
      <c r="F16" s="92">
        <v>613.69999999999993</v>
      </c>
    </row>
    <row r="17" spans="1:7" ht="14.25" customHeight="1" x14ac:dyDescent="0.25">
      <c r="A17" s="16" t="s">
        <v>92</v>
      </c>
      <c r="B17" s="21">
        <v>1033.5999999999999</v>
      </c>
      <c r="C17" s="21">
        <v>194.5</v>
      </c>
      <c r="D17" s="47">
        <v>53.9</v>
      </c>
      <c r="E17" s="21">
        <v>70.599999999999994</v>
      </c>
      <c r="F17" s="21">
        <v>714.6</v>
      </c>
    </row>
    <row r="18" spans="1:7" ht="12.75" customHeight="1" x14ac:dyDescent="0.25">
      <c r="A18" s="16" t="s">
        <v>162</v>
      </c>
      <c r="B18" s="21">
        <f>SUM(C18:F18)</f>
        <v>1064.4000000000001</v>
      </c>
      <c r="C18" s="21">
        <v>239.9</v>
      </c>
      <c r="D18" s="47">
        <v>52.4</v>
      </c>
      <c r="E18" s="21">
        <v>71.400000000000006</v>
      </c>
      <c r="F18" s="21">
        <v>700.7</v>
      </c>
    </row>
    <row r="19" spans="1:7" s="24" customFormat="1" ht="12.75" customHeight="1" x14ac:dyDescent="0.25">
      <c r="A19" s="3" t="s">
        <v>24</v>
      </c>
      <c r="B19" s="23">
        <f>SUM(C19:F19)</f>
        <v>1209.5</v>
      </c>
      <c r="C19" s="23">
        <v>340.1</v>
      </c>
      <c r="D19" s="48">
        <v>55.2</v>
      </c>
      <c r="E19" s="23">
        <v>77.099999999999994</v>
      </c>
      <c r="F19" s="23">
        <v>737.1</v>
      </c>
    </row>
    <row r="20" spans="1:7" s="24" customFormat="1" ht="12.75" customHeight="1" x14ac:dyDescent="0.25">
      <c r="A20" s="3" t="s">
        <v>25</v>
      </c>
      <c r="B20" s="23">
        <f>SUM(C20:F20)</f>
        <v>1311.8</v>
      </c>
      <c r="C20" s="23">
        <v>402</v>
      </c>
      <c r="D20" s="48">
        <v>60.2</v>
      </c>
      <c r="E20" s="23">
        <v>79.099999999999994</v>
      </c>
      <c r="F20" s="23">
        <v>770.5</v>
      </c>
    </row>
    <row r="21" spans="1:7" ht="12.75" customHeight="1" x14ac:dyDescent="0.25">
      <c r="A21" s="16"/>
    </row>
    <row r="22" spans="1:7" ht="14.25" customHeight="1" x14ac:dyDescent="0.25">
      <c r="A22" s="175" t="s">
        <v>209</v>
      </c>
      <c r="B22" s="175"/>
      <c r="C22" s="175"/>
      <c r="D22" s="175"/>
      <c r="E22" s="175"/>
      <c r="F22" s="175"/>
      <c r="G22" s="26"/>
    </row>
    <row r="23" spans="1:7" ht="14.25" customHeight="1" x14ac:dyDescent="0.25">
      <c r="A23" s="176" t="s">
        <v>210</v>
      </c>
      <c r="B23" s="176"/>
      <c r="C23" s="176"/>
      <c r="D23" s="176"/>
      <c r="E23" s="176"/>
      <c r="F23" s="176"/>
      <c r="G23" s="37"/>
    </row>
    <row r="24" spans="1:7" ht="14.25" customHeight="1" x14ac:dyDescent="0.25">
      <c r="A24" s="175" t="s">
        <v>211</v>
      </c>
      <c r="B24" s="175"/>
      <c r="C24" s="175"/>
      <c r="D24" s="175"/>
      <c r="E24" s="175"/>
      <c r="F24" s="175"/>
      <c r="G24" s="26"/>
    </row>
    <row r="25" spans="1:7" ht="14.25" customHeight="1" x14ac:dyDescent="0.25">
      <c r="A25" s="172" t="s">
        <v>212</v>
      </c>
      <c r="B25" s="172"/>
      <c r="C25" s="172"/>
      <c r="D25" s="172"/>
      <c r="E25" s="172"/>
      <c r="F25" s="172"/>
      <c r="G25" s="16"/>
    </row>
    <row r="26" spans="1:7" ht="14.25" customHeight="1" x14ac:dyDescent="0.25">
      <c r="A26" s="172" t="s">
        <v>199</v>
      </c>
      <c r="B26" s="172"/>
      <c r="C26" s="172"/>
      <c r="D26" s="172"/>
      <c r="E26" s="172"/>
      <c r="F26" s="172"/>
      <c r="G26" s="16"/>
    </row>
    <row r="27" spans="1:7" ht="14.25" customHeight="1" x14ac:dyDescent="0.25">
      <c r="A27" s="172" t="s">
        <v>213</v>
      </c>
      <c r="B27" s="172"/>
      <c r="C27" s="172"/>
      <c r="D27" s="172"/>
      <c r="E27" s="172"/>
      <c r="F27" s="172"/>
      <c r="G27" s="16"/>
    </row>
    <row r="28" spans="1:7" ht="14.25" customHeight="1" x14ac:dyDescent="0.25">
      <c r="A28" s="172" t="s">
        <v>201</v>
      </c>
      <c r="B28" s="172"/>
      <c r="C28" s="172"/>
      <c r="D28" s="172"/>
      <c r="E28" s="172"/>
      <c r="F28" s="172"/>
      <c r="G28" s="16"/>
    </row>
    <row r="29" spans="1:7" ht="14.25" customHeight="1" x14ac:dyDescent="0.25">
      <c r="A29" s="172" t="s">
        <v>202</v>
      </c>
      <c r="B29" s="172"/>
      <c r="C29" s="172"/>
      <c r="D29" s="172"/>
      <c r="E29" s="172"/>
      <c r="F29" s="172"/>
      <c r="G29" s="16"/>
    </row>
    <row r="30" spans="1:7" ht="14.25" customHeight="1" x14ac:dyDescent="0.25">
      <c r="A30" s="172" t="s">
        <v>214</v>
      </c>
      <c r="B30" s="172"/>
      <c r="C30" s="172"/>
      <c r="D30" s="172"/>
      <c r="E30" s="172"/>
      <c r="F30" s="172"/>
      <c r="G30" s="16"/>
    </row>
    <row r="31" spans="1:7" ht="14.25" customHeight="1" x14ac:dyDescent="0.25">
      <c r="A31" s="172" t="s">
        <v>215</v>
      </c>
      <c r="B31" s="172"/>
      <c r="C31" s="172"/>
      <c r="D31" s="172"/>
      <c r="E31" s="172"/>
      <c r="F31" s="172"/>
      <c r="G31" s="16"/>
    </row>
    <row r="32" spans="1:7" ht="12.75" customHeight="1" x14ac:dyDescent="0.25">
      <c r="A32" s="93"/>
    </row>
    <row r="33" spans="1:6" ht="14.25" customHeight="1" x14ac:dyDescent="0.25">
      <c r="A33" s="3" t="s">
        <v>216</v>
      </c>
      <c r="B33" s="3"/>
      <c r="C33" s="3"/>
      <c r="D33" s="3"/>
      <c r="E33" s="3"/>
      <c r="F33" s="3"/>
    </row>
  </sheetData>
  <mergeCells count="15">
    <mergeCell ref="A22:F22"/>
    <mergeCell ref="A1:F1"/>
    <mergeCell ref="A2:F2"/>
    <mergeCell ref="A3:F3"/>
    <mergeCell ref="A4:F4"/>
    <mergeCell ref="A6:F6"/>
    <mergeCell ref="A29:F29"/>
    <mergeCell ref="A30:F30"/>
    <mergeCell ref="A31:F31"/>
    <mergeCell ref="A23:F23"/>
    <mergeCell ref="A24:F24"/>
    <mergeCell ref="A25:F25"/>
    <mergeCell ref="A26:F26"/>
    <mergeCell ref="A27:F27"/>
    <mergeCell ref="A28:F28"/>
  </mergeCells>
  <printOptions horizontalCentered="1"/>
  <pageMargins left="0.5" right="0.5" top="0.5" bottom="0.5" header="0.3" footer="0.3"/>
  <pageSetup scale="9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G37"/>
  <sheetViews>
    <sheetView showGridLines="0" zoomScaleNormal="100" workbookViewId="0">
      <selection sqref="A1:F1"/>
    </sheetView>
  </sheetViews>
  <sheetFormatPr defaultColWidth="9.28515625" defaultRowHeight="13.2" x14ac:dyDescent="0.25"/>
  <cols>
    <col min="1" max="1" width="14.85546875" style="1" customWidth="1"/>
    <col min="2" max="5" width="20.85546875" style="1" customWidth="1"/>
    <col min="6" max="6" width="21.42578125" style="1" customWidth="1"/>
    <col min="7" max="7" width="2.85546875" style="1" customWidth="1"/>
    <col min="8" max="16384" width="9.28515625" style="1"/>
  </cols>
  <sheetData>
    <row r="1" spans="1:7" ht="12.75" customHeight="1" x14ac:dyDescent="0.25">
      <c r="A1" s="166" t="s">
        <v>217</v>
      </c>
      <c r="B1" s="166"/>
      <c r="C1" s="166"/>
      <c r="D1" s="166"/>
      <c r="E1" s="166"/>
      <c r="F1" s="166"/>
    </row>
    <row r="2" spans="1:7" ht="12.75" customHeight="1" x14ac:dyDescent="0.25">
      <c r="A2" s="166" t="s">
        <v>169</v>
      </c>
      <c r="B2" s="166"/>
      <c r="C2" s="166"/>
      <c r="D2" s="166"/>
      <c r="E2" s="166"/>
      <c r="F2" s="166"/>
    </row>
    <row r="3" spans="1:7" ht="12.75" customHeight="1" x14ac:dyDescent="0.25">
      <c r="A3" s="166" t="s">
        <v>218</v>
      </c>
      <c r="B3" s="166"/>
      <c r="C3" s="166"/>
      <c r="D3" s="166"/>
      <c r="E3" s="166"/>
      <c r="F3" s="166"/>
    </row>
    <row r="4" spans="1:7" ht="12.75" customHeight="1" x14ac:dyDescent="0.25">
      <c r="A4" s="167" t="s">
        <v>2</v>
      </c>
      <c r="B4" s="167"/>
      <c r="C4" s="167"/>
      <c r="D4" s="167"/>
      <c r="E4" s="167"/>
      <c r="F4" s="167"/>
    </row>
    <row r="5" spans="1:7" ht="12.75" customHeight="1" x14ac:dyDescent="0.25">
      <c r="A5" s="2"/>
      <c r="B5" s="3"/>
      <c r="C5" s="3"/>
      <c r="D5" s="3"/>
      <c r="E5" s="3"/>
      <c r="F5" s="3"/>
    </row>
    <row r="6" spans="1:7" ht="12.75" customHeight="1" x14ac:dyDescent="0.25">
      <c r="A6" s="168" t="s">
        <v>3</v>
      </c>
      <c r="B6" s="168"/>
      <c r="C6" s="168"/>
      <c r="D6" s="168"/>
      <c r="E6" s="168"/>
      <c r="F6" s="168"/>
    </row>
    <row r="7" spans="1:7" ht="12.75" customHeight="1" x14ac:dyDescent="0.25">
      <c r="A7" s="3"/>
      <c r="B7" s="3"/>
      <c r="C7" s="3"/>
      <c r="D7" s="3"/>
      <c r="E7" s="3"/>
      <c r="F7" s="3"/>
    </row>
    <row r="8" spans="1:7" ht="12.75" customHeight="1" x14ac:dyDescent="0.25">
      <c r="A8" s="56"/>
      <c r="C8" s="70" t="s">
        <v>149</v>
      </c>
      <c r="F8" s="70" t="s">
        <v>170</v>
      </c>
    </row>
    <row r="9" spans="1:7" ht="12.75" customHeight="1" x14ac:dyDescent="0.25">
      <c r="A9" s="76" t="s">
        <v>171</v>
      </c>
      <c r="B9" s="54" t="s">
        <v>154</v>
      </c>
      <c r="C9" s="54" t="s">
        <v>173</v>
      </c>
      <c r="D9" s="54" t="s">
        <v>174</v>
      </c>
      <c r="E9" s="54" t="s">
        <v>12</v>
      </c>
      <c r="F9" s="54" t="s">
        <v>175</v>
      </c>
    </row>
    <row r="10" spans="1:7" ht="12.75" customHeight="1" x14ac:dyDescent="0.25">
      <c r="A10" s="12"/>
      <c r="B10" s="65"/>
      <c r="C10" s="65"/>
      <c r="D10" s="65"/>
      <c r="E10" s="65"/>
      <c r="F10" s="70"/>
    </row>
    <row r="11" spans="1:7" ht="12.75" customHeight="1" x14ac:dyDescent="0.25">
      <c r="A11" s="16" t="s">
        <v>16</v>
      </c>
      <c r="B11" s="15">
        <v>10302.9</v>
      </c>
      <c r="C11" s="15">
        <v>9447.1</v>
      </c>
      <c r="D11" s="46" t="s">
        <v>207</v>
      </c>
      <c r="E11" s="15">
        <v>772.1</v>
      </c>
      <c r="F11" s="15">
        <v>83.7</v>
      </c>
      <c r="G11" s="37"/>
    </row>
    <row r="12" spans="1:7" ht="14.25" customHeight="1" x14ac:dyDescent="0.25">
      <c r="A12" s="16" t="s">
        <v>219</v>
      </c>
      <c r="B12" s="15">
        <v>11315.1</v>
      </c>
      <c r="C12" s="15">
        <v>9872.2999999999993</v>
      </c>
      <c r="D12" s="15">
        <v>370</v>
      </c>
      <c r="E12" s="15">
        <v>977.3</v>
      </c>
      <c r="F12" s="15">
        <v>95.5</v>
      </c>
      <c r="G12" s="37"/>
    </row>
    <row r="13" spans="1:7" ht="12.75" customHeight="1" x14ac:dyDescent="0.25">
      <c r="A13" s="16" t="s">
        <v>18</v>
      </c>
      <c r="B13" s="15">
        <v>11921.8</v>
      </c>
      <c r="C13" s="15">
        <v>10170</v>
      </c>
      <c r="D13" s="15">
        <v>409.6</v>
      </c>
      <c r="E13" s="15">
        <v>1242.9000000000001</v>
      </c>
      <c r="F13" s="15">
        <v>99.3</v>
      </c>
      <c r="G13" s="37"/>
    </row>
    <row r="14" spans="1:7" ht="14.25" customHeight="1" x14ac:dyDescent="0.25">
      <c r="A14" s="16" t="s">
        <v>90</v>
      </c>
      <c r="B14" s="17">
        <v>13173.9</v>
      </c>
      <c r="C14" s="17">
        <v>11029.3</v>
      </c>
      <c r="D14" s="17">
        <v>691.1</v>
      </c>
      <c r="E14" s="17">
        <v>1353.9</v>
      </c>
      <c r="F14" s="17">
        <v>99.6</v>
      </c>
      <c r="G14" s="37"/>
    </row>
    <row r="15" spans="1:7" ht="12.75" customHeight="1" x14ac:dyDescent="0.25">
      <c r="A15" s="16" t="s">
        <v>20</v>
      </c>
      <c r="B15" s="17">
        <v>15158.1</v>
      </c>
      <c r="C15" s="17">
        <v>12237</v>
      </c>
      <c r="D15" s="17">
        <v>1047.5</v>
      </c>
      <c r="E15" s="17">
        <v>1764.3</v>
      </c>
      <c r="F15" s="17">
        <v>109.3</v>
      </c>
      <c r="G15" s="37"/>
    </row>
    <row r="16" spans="1:7" ht="14.25" customHeight="1" x14ac:dyDescent="0.25">
      <c r="A16" s="16" t="s">
        <v>91</v>
      </c>
      <c r="B16" s="17">
        <v>15444.3</v>
      </c>
      <c r="C16" s="17">
        <v>12801.5</v>
      </c>
      <c r="D16" s="17">
        <v>143.80000000000001</v>
      </c>
      <c r="E16" s="17">
        <v>2384.5</v>
      </c>
      <c r="F16" s="17">
        <v>114.5</v>
      </c>
      <c r="G16" s="37"/>
    </row>
    <row r="17" spans="1:7" ht="14.25" customHeight="1" x14ac:dyDescent="0.25">
      <c r="A17" s="16" t="s">
        <v>92</v>
      </c>
      <c r="B17" s="21">
        <v>15405.9</v>
      </c>
      <c r="C17" s="21">
        <v>13523.4</v>
      </c>
      <c r="D17" s="21">
        <v>26.1</v>
      </c>
      <c r="E17" s="21">
        <v>1740.9</v>
      </c>
      <c r="F17" s="21">
        <v>115.5</v>
      </c>
      <c r="G17" s="37"/>
    </row>
    <row r="18" spans="1:7" ht="14.25" customHeight="1" x14ac:dyDescent="0.25">
      <c r="A18" s="16" t="s">
        <v>93</v>
      </c>
      <c r="B18" s="21">
        <f>SUM(C18:F18)</f>
        <v>17075.899999999998</v>
      </c>
      <c r="C18" s="21">
        <v>14865.3</v>
      </c>
      <c r="D18" s="21">
        <v>399.5</v>
      </c>
      <c r="E18" s="21">
        <v>1684</v>
      </c>
      <c r="F18" s="21">
        <v>127.1</v>
      </c>
      <c r="G18" s="37"/>
    </row>
    <row r="19" spans="1:7" ht="12.75" customHeight="1" x14ac:dyDescent="0.25">
      <c r="A19" s="16" t="s">
        <v>24</v>
      </c>
      <c r="B19" s="21">
        <f>SUM(C19:F19)</f>
        <v>19919.52879072</v>
      </c>
      <c r="C19" s="21">
        <v>17958.03700805</v>
      </c>
      <c r="D19" s="21">
        <v>164.31744753000001</v>
      </c>
      <c r="E19" s="21">
        <v>1665.2204599700001</v>
      </c>
      <c r="F19" s="21">
        <v>131.95387517</v>
      </c>
      <c r="G19" s="37"/>
    </row>
    <row r="20" spans="1:7" s="24" customFormat="1" ht="12.75" customHeight="1" x14ac:dyDescent="0.25">
      <c r="A20" s="3" t="s">
        <v>25</v>
      </c>
      <c r="B20" s="23">
        <f>SUM(C20:F20)</f>
        <v>24599.999999999996</v>
      </c>
      <c r="C20" s="23">
        <v>21944.6</v>
      </c>
      <c r="D20" s="23">
        <v>819.8</v>
      </c>
      <c r="E20" s="23">
        <v>1699</v>
      </c>
      <c r="F20" s="23">
        <v>136.6</v>
      </c>
      <c r="G20" s="3"/>
    </row>
    <row r="21" spans="1:7" s="24" customFormat="1" ht="12.75" customHeight="1" x14ac:dyDescent="0.25">
      <c r="A21" s="59"/>
      <c r="B21" s="94"/>
      <c r="C21" s="94"/>
      <c r="D21" s="94"/>
      <c r="E21" s="94"/>
      <c r="F21" s="94"/>
    </row>
    <row r="22" spans="1:7" s="24" customFormat="1" ht="14.25" customHeight="1" x14ac:dyDescent="0.25">
      <c r="A22" s="173" t="s">
        <v>220</v>
      </c>
      <c r="B22" s="173"/>
      <c r="C22" s="173"/>
      <c r="D22" s="173"/>
      <c r="E22" s="173"/>
      <c r="F22" s="173"/>
      <c r="G22" s="42"/>
    </row>
    <row r="23" spans="1:7" s="24" customFormat="1" ht="14.25" customHeight="1" x14ac:dyDescent="0.25">
      <c r="A23" s="165" t="s">
        <v>221</v>
      </c>
      <c r="B23" s="165"/>
      <c r="C23" s="165"/>
      <c r="D23" s="165"/>
      <c r="E23" s="165"/>
      <c r="F23" s="165"/>
      <c r="G23" s="3"/>
    </row>
    <row r="24" spans="1:7" s="24" customFormat="1" ht="14.25" customHeight="1" x14ac:dyDescent="0.25">
      <c r="A24" s="165" t="s">
        <v>222</v>
      </c>
      <c r="B24" s="165"/>
      <c r="C24" s="165"/>
      <c r="D24" s="165"/>
      <c r="E24" s="165"/>
      <c r="F24" s="165"/>
      <c r="G24" s="3"/>
    </row>
    <row r="25" spans="1:7" s="24" customFormat="1" ht="14.25" customHeight="1" x14ac:dyDescent="0.25">
      <c r="A25" s="173" t="s">
        <v>223</v>
      </c>
      <c r="B25" s="173"/>
      <c r="C25" s="173"/>
      <c r="D25" s="173"/>
      <c r="E25" s="173"/>
      <c r="F25" s="173"/>
      <c r="G25" s="42"/>
    </row>
    <row r="26" spans="1:7" s="24" customFormat="1" ht="14.25" customHeight="1" x14ac:dyDescent="0.25">
      <c r="A26" s="165" t="s">
        <v>224</v>
      </c>
      <c r="B26" s="165"/>
      <c r="C26" s="165"/>
      <c r="D26" s="165"/>
      <c r="E26" s="165"/>
      <c r="F26" s="165"/>
      <c r="G26" s="3"/>
    </row>
    <row r="27" spans="1:7" s="24" customFormat="1" ht="14.25" customHeight="1" x14ac:dyDescent="0.25">
      <c r="A27" s="165" t="s">
        <v>225</v>
      </c>
      <c r="B27" s="165"/>
      <c r="C27" s="165"/>
      <c r="D27" s="165"/>
      <c r="E27" s="165"/>
      <c r="F27" s="165"/>
      <c r="G27" s="3"/>
    </row>
    <row r="28" spans="1:7" s="24" customFormat="1" ht="14.25" customHeight="1" x14ac:dyDescent="0.25">
      <c r="A28" s="165" t="s">
        <v>226</v>
      </c>
      <c r="B28" s="165"/>
      <c r="C28" s="165"/>
      <c r="D28" s="165"/>
      <c r="E28" s="165"/>
      <c r="F28" s="165"/>
      <c r="G28" s="3"/>
    </row>
    <row r="29" spans="1:7" s="24" customFormat="1" ht="14.25" customHeight="1" x14ac:dyDescent="0.25">
      <c r="A29" s="165" t="s">
        <v>99</v>
      </c>
      <c r="B29" s="165"/>
      <c r="C29" s="165"/>
      <c r="D29" s="165"/>
      <c r="E29" s="165"/>
      <c r="F29" s="165"/>
      <c r="G29" s="3"/>
    </row>
    <row r="30" spans="1:7" s="24" customFormat="1" ht="14.25" customHeight="1" x14ac:dyDescent="0.25">
      <c r="A30" s="165" t="s">
        <v>227</v>
      </c>
      <c r="B30" s="165"/>
      <c r="C30" s="165"/>
      <c r="D30" s="165"/>
      <c r="E30" s="165"/>
      <c r="F30" s="165"/>
      <c r="G30" s="3"/>
    </row>
    <row r="31" spans="1:7" s="24" customFormat="1" ht="14.25" customHeight="1" x14ac:dyDescent="0.25">
      <c r="A31" s="165" t="s">
        <v>228</v>
      </c>
      <c r="B31" s="165"/>
      <c r="C31" s="165"/>
      <c r="D31" s="165"/>
      <c r="E31" s="165"/>
      <c r="F31" s="165"/>
      <c r="G31" s="3"/>
    </row>
    <row r="32" spans="1:7" s="24" customFormat="1" ht="14.25" customHeight="1" x14ac:dyDescent="0.25">
      <c r="A32" s="177" t="s">
        <v>229</v>
      </c>
      <c r="B32" s="177"/>
      <c r="C32" s="177"/>
      <c r="D32" s="177"/>
      <c r="E32" s="177"/>
      <c r="F32" s="177"/>
      <c r="G32" s="51"/>
    </row>
    <row r="33" spans="1:7" s="24" customFormat="1" ht="14.25" customHeight="1" x14ac:dyDescent="0.25">
      <c r="A33" s="165" t="s">
        <v>230</v>
      </c>
      <c r="B33" s="165"/>
      <c r="C33" s="165"/>
      <c r="D33" s="165"/>
      <c r="E33" s="165"/>
      <c r="F33" s="165"/>
      <c r="G33" s="3"/>
    </row>
    <row r="34" spans="1:7" s="24" customFormat="1" ht="14.25" customHeight="1" x14ac:dyDescent="0.25">
      <c r="A34" s="177" t="s">
        <v>231</v>
      </c>
      <c r="B34" s="177"/>
      <c r="C34" s="177"/>
      <c r="D34" s="177"/>
      <c r="E34" s="177"/>
      <c r="F34" s="177"/>
      <c r="G34" s="51"/>
    </row>
    <row r="35" spans="1:7" s="24" customFormat="1" ht="14.25" customHeight="1" x14ac:dyDescent="0.25">
      <c r="A35" s="171" t="s">
        <v>232</v>
      </c>
      <c r="B35" s="171"/>
      <c r="C35" s="171"/>
      <c r="D35" s="171"/>
      <c r="E35" s="171"/>
      <c r="F35" s="171"/>
      <c r="G35" s="2"/>
    </row>
    <row r="36" spans="1:7" ht="12.75" customHeight="1" x14ac:dyDescent="0.25">
      <c r="A36" s="95"/>
      <c r="B36" s="96"/>
      <c r="C36" s="96"/>
      <c r="D36" s="96"/>
      <c r="E36" s="96"/>
      <c r="F36" s="96"/>
      <c r="G36" s="96"/>
    </row>
    <row r="37" spans="1:7" ht="14.25" customHeight="1" x14ac:dyDescent="0.25">
      <c r="A37" s="3" t="s">
        <v>233</v>
      </c>
      <c r="B37" s="3"/>
      <c r="C37" s="3"/>
      <c r="D37" s="3"/>
      <c r="E37" s="3"/>
      <c r="F37" s="3"/>
      <c r="G37" s="37"/>
    </row>
  </sheetData>
  <mergeCells count="19">
    <mergeCell ref="A28:F28"/>
    <mergeCell ref="A1:F1"/>
    <mergeCell ref="A2:F2"/>
    <mergeCell ref="A3:F3"/>
    <mergeCell ref="A4:F4"/>
    <mergeCell ref="A6:F6"/>
    <mergeCell ref="A22:F22"/>
    <mergeCell ref="A23:F23"/>
    <mergeCell ref="A24:F24"/>
    <mergeCell ref="A25:F25"/>
    <mergeCell ref="A26:F26"/>
    <mergeCell ref="A27:F27"/>
    <mergeCell ref="A35:F35"/>
    <mergeCell ref="A29:F29"/>
    <mergeCell ref="A30:F30"/>
    <mergeCell ref="A31:F31"/>
    <mergeCell ref="A32:F32"/>
    <mergeCell ref="A33:F33"/>
    <mergeCell ref="A34:F34"/>
  </mergeCells>
  <printOptions horizontalCentered="1"/>
  <pageMargins left="0.5" right="0.5" top="0.5" bottom="0.5" header="0.3" footer="0.3"/>
  <pageSetup scale="95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28"/>
  <sheetViews>
    <sheetView showGridLines="0" zoomScaleNormal="100" workbookViewId="0">
      <selection sqref="A1:F1"/>
    </sheetView>
  </sheetViews>
  <sheetFormatPr defaultColWidth="9.28515625" defaultRowHeight="13.2" x14ac:dyDescent="0.25"/>
  <cols>
    <col min="1" max="1" width="13.140625" style="1" customWidth="1"/>
    <col min="2" max="5" width="20.85546875" style="1" customWidth="1"/>
    <col min="6" max="6" width="21" style="1" customWidth="1"/>
    <col min="7" max="7" width="2.85546875" style="1" customWidth="1"/>
    <col min="8" max="16384" width="9.28515625" style="1"/>
  </cols>
  <sheetData>
    <row r="1" spans="1:6" ht="12.75" customHeight="1" x14ac:dyDescent="0.25">
      <c r="A1" s="166" t="s">
        <v>234</v>
      </c>
      <c r="B1" s="166"/>
      <c r="C1" s="166"/>
      <c r="D1" s="166"/>
      <c r="E1" s="166"/>
      <c r="F1" s="166"/>
    </row>
    <row r="2" spans="1:6" ht="12.75" customHeight="1" x14ac:dyDescent="0.25">
      <c r="A2" s="166" t="s">
        <v>169</v>
      </c>
      <c r="B2" s="166"/>
      <c r="C2" s="166"/>
      <c r="D2" s="166"/>
      <c r="E2" s="166"/>
      <c r="F2" s="166"/>
    </row>
    <row r="3" spans="1:6" ht="12.75" customHeight="1" x14ac:dyDescent="0.25">
      <c r="A3" s="166" t="s">
        <v>1</v>
      </c>
      <c r="B3" s="166"/>
      <c r="C3" s="166"/>
      <c r="D3" s="166"/>
      <c r="E3" s="166"/>
      <c r="F3" s="166"/>
    </row>
    <row r="4" spans="1:6" ht="12.75" customHeight="1" x14ac:dyDescent="0.25">
      <c r="A4" s="167" t="s">
        <v>2</v>
      </c>
      <c r="B4" s="167"/>
      <c r="C4" s="167"/>
      <c r="D4" s="167"/>
      <c r="E4" s="167"/>
      <c r="F4" s="167"/>
    </row>
    <row r="5" spans="1:6" ht="12.75" customHeight="1" x14ac:dyDescent="0.25">
      <c r="A5" s="2"/>
      <c r="B5" s="3"/>
      <c r="C5" s="3"/>
      <c r="D5" s="3"/>
      <c r="E5" s="3"/>
      <c r="F5" s="3"/>
    </row>
    <row r="6" spans="1:6" ht="12.75" customHeight="1" x14ac:dyDescent="0.25">
      <c r="A6" s="168" t="s">
        <v>3</v>
      </c>
      <c r="B6" s="168"/>
      <c r="C6" s="168"/>
      <c r="D6" s="168"/>
      <c r="E6" s="168"/>
      <c r="F6" s="168"/>
    </row>
    <row r="7" spans="1:6" ht="12.75" customHeight="1" x14ac:dyDescent="0.25">
      <c r="A7" s="3"/>
      <c r="B7" s="3"/>
      <c r="C7" s="3"/>
      <c r="D7" s="3"/>
      <c r="E7" s="3"/>
      <c r="F7" s="3"/>
    </row>
    <row r="8" spans="1:6" s="8" customFormat="1" ht="12.75" customHeight="1" x14ac:dyDescent="0.2">
      <c r="A8" s="9"/>
      <c r="B8" s="5"/>
      <c r="C8" s="7" t="s">
        <v>149</v>
      </c>
      <c r="D8" s="5"/>
      <c r="E8" s="5"/>
      <c r="F8" s="7" t="s">
        <v>170</v>
      </c>
    </row>
    <row r="9" spans="1:6" s="8" customFormat="1" ht="12.75" customHeight="1" x14ac:dyDescent="0.25">
      <c r="A9" s="10" t="s">
        <v>171</v>
      </c>
      <c r="B9" s="11" t="s">
        <v>193</v>
      </c>
      <c r="C9" s="11" t="s">
        <v>173</v>
      </c>
      <c r="D9" s="11" t="s">
        <v>174</v>
      </c>
      <c r="E9" s="54" t="s">
        <v>12</v>
      </c>
      <c r="F9" s="11" t="s">
        <v>175</v>
      </c>
    </row>
    <row r="10" spans="1:6" ht="12.75" customHeight="1" x14ac:dyDescent="0.25">
      <c r="A10" s="12"/>
      <c r="B10" s="13"/>
      <c r="C10" s="13"/>
      <c r="D10" s="13"/>
      <c r="E10" s="13"/>
      <c r="F10" s="13"/>
    </row>
    <row r="11" spans="1:6" ht="12.75" customHeight="1" x14ac:dyDescent="0.25">
      <c r="A11" s="16" t="s">
        <v>16</v>
      </c>
      <c r="B11" s="15">
        <v>1622.8</v>
      </c>
      <c r="C11" s="15">
        <v>945.2</v>
      </c>
      <c r="D11" s="15">
        <v>0.9</v>
      </c>
      <c r="E11" s="86">
        <v>63.4</v>
      </c>
      <c r="F11" s="86">
        <v>613.30000000000007</v>
      </c>
    </row>
    <row r="12" spans="1:6" ht="12.75" customHeight="1" x14ac:dyDescent="0.25">
      <c r="A12" s="16" t="s">
        <v>17</v>
      </c>
      <c r="B12" s="15">
        <v>1833.3</v>
      </c>
      <c r="C12" s="15">
        <v>1049.0999999999999</v>
      </c>
      <c r="D12" s="15">
        <v>4.9000000000000004</v>
      </c>
      <c r="E12" s="86">
        <v>85.2</v>
      </c>
      <c r="F12" s="86">
        <v>694.1</v>
      </c>
    </row>
    <row r="13" spans="1:6" ht="12.75" customHeight="1" x14ac:dyDescent="0.25">
      <c r="A13" s="16" t="s">
        <v>18</v>
      </c>
      <c r="B13" s="15">
        <v>1939.9</v>
      </c>
      <c r="C13" s="15">
        <v>1033.5</v>
      </c>
      <c r="D13" s="15">
        <v>6.7</v>
      </c>
      <c r="E13" s="86">
        <v>104.9</v>
      </c>
      <c r="F13" s="86">
        <v>794.80000000000007</v>
      </c>
    </row>
    <row r="14" spans="1:6" ht="14.25" customHeight="1" x14ac:dyDescent="0.25">
      <c r="A14" s="16" t="s">
        <v>235</v>
      </c>
      <c r="B14" s="17">
        <v>2151.5</v>
      </c>
      <c r="C14" s="17">
        <v>1142.9000000000001</v>
      </c>
      <c r="D14" s="17">
        <v>49.6</v>
      </c>
      <c r="E14" s="86">
        <v>106.2</v>
      </c>
      <c r="F14" s="92">
        <v>852.8</v>
      </c>
    </row>
    <row r="15" spans="1:6" ht="12.75" customHeight="1" x14ac:dyDescent="0.25">
      <c r="A15" s="16" t="s">
        <v>20</v>
      </c>
      <c r="B15" s="17">
        <v>2419.9</v>
      </c>
      <c r="C15" s="17">
        <v>1247.9000000000001</v>
      </c>
      <c r="D15" s="17">
        <v>156.4</v>
      </c>
      <c r="E15" s="86">
        <v>110.2</v>
      </c>
      <c r="F15" s="92">
        <v>905.4</v>
      </c>
    </row>
    <row r="16" spans="1:6" ht="12.75" customHeight="1" x14ac:dyDescent="0.25">
      <c r="A16" s="16" t="s">
        <v>136</v>
      </c>
      <c r="B16" s="17">
        <v>2590</v>
      </c>
      <c r="C16" s="17">
        <v>1234.8</v>
      </c>
      <c r="D16" s="17">
        <v>113.5</v>
      </c>
      <c r="E16" s="86">
        <v>129.5</v>
      </c>
      <c r="F16" s="92">
        <v>1112.2</v>
      </c>
    </row>
    <row r="17" spans="1:7" ht="14.25" customHeight="1" x14ac:dyDescent="0.25">
      <c r="A17" s="16" t="s">
        <v>22</v>
      </c>
      <c r="B17" s="21">
        <v>2572.6</v>
      </c>
      <c r="C17" s="21">
        <v>1047.3</v>
      </c>
      <c r="D17" s="21">
        <v>107.1</v>
      </c>
      <c r="E17" s="86">
        <v>149.5</v>
      </c>
      <c r="F17" s="21">
        <v>1268.7</v>
      </c>
    </row>
    <row r="18" spans="1:7" ht="12.75" customHeight="1" x14ac:dyDescent="0.25">
      <c r="A18" s="16" t="s">
        <v>162</v>
      </c>
      <c r="B18" s="21">
        <f>SUM(C18:F18)</f>
        <v>2741</v>
      </c>
      <c r="C18" s="21">
        <v>1129.8</v>
      </c>
      <c r="D18" s="21">
        <v>110.9</v>
      </c>
      <c r="E18" s="86">
        <v>144.1</v>
      </c>
      <c r="F18" s="21">
        <v>1356.2</v>
      </c>
    </row>
    <row r="19" spans="1:7" ht="12.75" customHeight="1" x14ac:dyDescent="0.25">
      <c r="A19" s="16" t="s">
        <v>24</v>
      </c>
      <c r="B19" s="21">
        <f>SUM(C19:F19)</f>
        <v>3026.8</v>
      </c>
      <c r="C19" s="21">
        <v>1291.4000000000001</v>
      </c>
      <c r="D19" s="21">
        <v>119.7</v>
      </c>
      <c r="E19" s="86">
        <v>155.19999999999999</v>
      </c>
      <c r="F19" s="21">
        <v>1460.5</v>
      </c>
    </row>
    <row r="20" spans="1:7" s="24" customFormat="1" ht="12.75" customHeight="1" x14ac:dyDescent="0.25">
      <c r="A20" s="3" t="s">
        <v>25</v>
      </c>
      <c r="B20" s="23">
        <f>SUM(C20:F20)</f>
        <v>3192.7</v>
      </c>
      <c r="C20" s="23">
        <v>1266.4000000000001</v>
      </c>
      <c r="D20" s="23">
        <v>223</v>
      </c>
      <c r="E20" s="97">
        <v>160.30000000000001</v>
      </c>
      <c r="F20" s="23">
        <v>1543</v>
      </c>
    </row>
    <row r="21" spans="1:7" ht="12.75" customHeight="1" x14ac:dyDescent="0.25">
      <c r="A21" s="16"/>
    </row>
    <row r="22" spans="1:7" ht="14.25" customHeight="1" x14ac:dyDescent="0.25">
      <c r="A22" s="175" t="s">
        <v>236</v>
      </c>
      <c r="B22" s="175"/>
      <c r="C22" s="175"/>
      <c r="D22" s="175"/>
      <c r="E22" s="175"/>
      <c r="F22" s="175"/>
      <c r="G22" s="26"/>
    </row>
    <row r="23" spans="1:7" ht="14.25" customHeight="1" x14ac:dyDescent="0.25">
      <c r="A23" s="172" t="s">
        <v>224</v>
      </c>
      <c r="B23" s="172"/>
      <c r="C23" s="172"/>
      <c r="D23" s="172"/>
      <c r="E23" s="172"/>
      <c r="F23" s="172"/>
      <c r="G23" s="16"/>
    </row>
    <row r="24" spans="1:7" ht="14.25" customHeight="1" x14ac:dyDescent="0.25">
      <c r="A24" s="172" t="s">
        <v>225</v>
      </c>
      <c r="B24" s="172"/>
      <c r="C24" s="172"/>
      <c r="D24" s="172"/>
      <c r="E24" s="172"/>
      <c r="F24" s="172"/>
      <c r="G24" s="16"/>
    </row>
    <row r="25" spans="1:7" ht="14.25" customHeight="1" x14ac:dyDescent="0.25">
      <c r="A25" s="172" t="s">
        <v>237</v>
      </c>
      <c r="B25" s="172"/>
      <c r="C25" s="172"/>
      <c r="D25" s="172"/>
      <c r="E25" s="172"/>
      <c r="F25" s="172"/>
      <c r="G25" s="16"/>
    </row>
    <row r="26" spans="1:7" ht="14.25" customHeight="1" x14ac:dyDescent="0.25">
      <c r="A26" s="172" t="s">
        <v>238</v>
      </c>
      <c r="B26" s="172"/>
      <c r="C26" s="172"/>
      <c r="D26" s="172"/>
      <c r="E26" s="172"/>
      <c r="F26" s="172"/>
      <c r="G26" s="16"/>
    </row>
    <row r="27" spans="1:7" ht="12.75" customHeight="1" x14ac:dyDescent="0.25"/>
    <row r="28" spans="1:7" ht="14.25" customHeight="1" x14ac:dyDescent="0.25">
      <c r="A28" s="3" t="s">
        <v>239</v>
      </c>
      <c r="B28" s="3"/>
      <c r="C28" s="3"/>
      <c r="D28" s="3"/>
      <c r="E28" s="3"/>
      <c r="F28" s="3"/>
    </row>
  </sheetData>
  <mergeCells count="10">
    <mergeCell ref="A23:F23"/>
    <mergeCell ref="A24:F24"/>
    <mergeCell ref="A25:F25"/>
    <mergeCell ref="A26:F26"/>
    <mergeCell ref="A1:F1"/>
    <mergeCell ref="A2:F2"/>
    <mergeCell ref="A3:F3"/>
    <mergeCell ref="A4:F4"/>
    <mergeCell ref="A6:F6"/>
    <mergeCell ref="A22:F22"/>
  </mergeCells>
  <printOptions horizontalCentered="1"/>
  <pageMargins left="0.5" right="0.5" top="0.5" bottom="0.5" header="0.3" footer="0.3"/>
  <pageSetup scale="95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Q32"/>
  <sheetViews>
    <sheetView zoomScaleNormal="100" workbookViewId="0">
      <selection sqref="A1:P1"/>
    </sheetView>
  </sheetViews>
  <sheetFormatPr defaultColWidth="9.28515625" defaultRowHeight="13.2" x14ac:dyDescent="0.25"/>
  <cols>
    <col min="1" max="1" width="14.140625" style="1" customWidth="1"/>
    <col min="2" max="2" width="11.28515625" style="1" customWidth="1"/>
    <col min="3" max="3" width="2.28515625" style="1" customWidth="1"/>
    <col min="4" max="6" width="10.140625" style="1" customWidth="1"/>
    <col min="7" max="7" width="9.85546875" style="1" customWidth="1"/>
    <col min="8" max="10" width="10" style="1" customWidth="1"/>
    <col min="11" max="11" width="12.42578125" style="1" customWidth="1"/>
    <col min="12" max="16" width="10" style="1" customWidth="1"/>
    <col min="17" max="17" width="2.85546875" style="1" customWidth="1"/>
    <col min="18" max="16384" width="9.28515625" style="1"/>
  </cols>
  <sheetData>
    <row r="1" spans="1:17" ht="12.75" customHeight="1" x14ac:dyDescent="0.25">
      <c r="A1" s="179" t="s">
        <v>240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3"/>
    </row>
    <row r="2" spans="1:17" ht="12.75" customHeight="1" x14ac:dyDescent="0.25">
      <c r="A2" s="167" t="s">
        <v>241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3"/>
    </row>
    <row r="3" spans="1:17" ht="12.75" customHeight="1" x14ac:dyDescent="0.25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12.75" customHeight="1" x14ac:dyDescent="0.25">
      <c r="A4" s="168" t="s">
        <v>3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3"/>
    </row>
    <row r="5" spans="1:17" ht="12.75" customHeight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ht="12.75" customHeight="1" x14ac:dyDescent="0.25">
      <c r="A6" s="59"/>
      <c r="B6" s="98"/>
      <c r="C6" s="98"/>
      <c r="D6" s="181" t="s">
        <v>242</v>
      </c>
      <c r="E6" s="181"/>
      <c r="F6" s="181"/>
      <c r="G6" s="181"/>
      <c r="H6" s="181"/>
      <c r="I6" s="181"/>
      <c r="J6" s="181"/>
      <c r="K6" s="181"/>
      <c r="L6" s="181"/>
      <c r="M6" s="181"/>
      <c r="N6" s="99"/>
      <c r="O6" s="99"/>
      <c r="P6" s="100"/>
      <c r="Q6" s="98"/>
    </row>
    <row r="7" spans="1:17" ht="12.75" customHeight="1" x14ac:dyDescent="0.25">
      <c r="A7" s="101" t="s">
        <v>243</v>
      </c>
      <c r="B7" s="102" t="s">
        <v>154</v>
      </c>
      <c r="C7" s="102"/>
      <c r="D7" s="102"/>
      <c r="E7" s="102" t="s">
        <v>244</v>
      </c>
      <c r="F7" s="103"/>
      <c r="G7" s="103"/>
      <c r="H7" s="102" t="s">
        <v>244</v>
      </c>
      <c r="I7" s="102" t="s">
        <v>245</v>
      </c>
      <c r="J7" s="102" t="s">
        <v>246</v>
      </c>
      <c r="K7" s="104"/>
      <c r="L7" s="102"/>
      <c r="M7" s="102"/>
      <c r="N7" s="104"/>
      <c r="O7" s="102"/>
      <c r="Q7" s="105"/>
    </row>
    <row r="8" spans="1:17" ht="12.75" customHeight="1" x14ac:dyDescent="0.25">
      <c r="A8" s="106" t="s">
        <v>247</v>
      </c>
      <c r="B8" s="55" t="s">
        <v>248</v>
      </c>
      <c r="C8" s="55"/>
      <c r="D8" s="55" t="s">
        <v>249</v>
      </c>
      <c r="E8" s="55" t="s">
        <v>250</v>
      </c>
      <c r="F8" s="55" t="s">
        <v>251</v>
      </c>
      <c r="G8" s="55" t="s">
        <v>252</v>
      </c>
      <c r="H8" s="55" t="s">
        <v>253</v>
      </c>
      <c r="I8" s="55" t="s">
        <v>254</v>
      </c>
      <c r="J8" s="55" t="s">
        <v>255</v>
      </c>
      <c r="K8" s="107" t="s">
        <v>256</v>
      </c>
      <c r="L8" s="55" t="s">
        <v>257</v>
      </c>
      <c r="M8" s="55" t="s">
        <v>258</v>
      </c>
      <c r="N8" s="107" t="s">
        <v>259</v>
      </c>
      <c r="O8" s="55" t="s">
        <v>260</v>
      </c>
      <c r="P8" s="55" t="s">
        <v>261</v>
      </c>
      <c r="Q8" s="105"/>
    </row>
    <row r="9" spans="1:17" s="37" customFormat="1" ht="12.75" customHeight="1" x14ac:dyDescent="0.25">
      <c r="A9" s="108"/>
      <c r="B9" s="108"/>
      <c r="C9" s="108"/>
      <c r="D9" s="101"/>
      <c r="E9" s="101"/>
      <c r="F9" s="101"/>
      <c r="G9" s="101"/>
      <c r="H9" s="101"/>
      <c r="I9" s="101"/>
      <c r="J9" s="101"/>
      <c r="K9" s="101"/>
      <c r="L9" s="101"/>
      <c r="P9" s="108"/>
      <c r="Q9" s="108"/>
    </row>
    <row r="10" spans="1:17" s="37" customFormat="1" ht="12.75" customHeight="1" x14ac:dyDescent="0.25">
      <c r="A10" s="50">
        <v>1999</v>
      </c>
      <c r="B10" s="66">
        <v>474</v>
      </c>
      <c r="C10" s="57"/>
      <c r="D10" s="66">
        <v>236.6</v>
      </c>
      <c r="E10" s="66">
        <v>18</v>
      </c>
      <c r="F10" s="66">
        <v>140</v>
      </c>
      <c r="G10" s="66">
        <v>44.1</v>
      </c>
      <c r="H10" s="66">
        <v>10.5</v>
      </c>
      <c r="I10" s="66">
        <v>24.2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66">
        <v>0.6</v>
      </c>
      <c r="Q10" s="3"/>
    </row>
    <row r="11" spans="1:17" s="37" customFormat="1" ht="12.75" customHeight="1" x14ac:dyDescent="0.25">
      <c r="A11" s="50">
        <v>2000</v>
      </c>
      <c r="B11" s="109">
        <v>453.5</v>
      </c>
      <c r="C11" s="57"/>
      <c r="D11" s="66">
        <v>259.10000000000002</v>
      </c>
      <c r="E11" s="66">
        <v>18.5</v>
      </c>
      <c r="F11" s="66">
        <v>107.7</v>
      </c>
      <c r="G11" s="66">
        <v>37.9</v>
      </c>
      <c r="H11" s="66">
        <v>9.6</v>
      </c>
      <c r="I11" s="66">
        <v>19.899999999999999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66">
        <v>0.7</v>
      </c>
      <c r="Q11" s="3"/>
    </row>
    <row r="12" spans="1:17" s="37" customFormat="1" ht="12.75" customHeight="1" x14ac:dyDescent="0.25">
      <c r="A12" s="50">
        <v>2001</v>
      </c>
      <c r="B12" s="109">
        <v>484.8</v>
      </c>
      <c r="C12" s="57"/>
      <c r="D12" s="66">
        <v>243</v>
      </c>
      <c r="E12" s="66">
        <v>18.2</v>
      </c>
      <c r="F12" s="66">
        <v>155.19999999999999</v>
      </c>
      <c r="G12" s="66">
        <v>40.9</v>
      </c>
      <c r="H12" s="66">
        <v>8.9</v>
      </c>
      <c r="I12" s="66">
        <v>17.8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66">
        <v>0.9</v>
      </c>
      <c r="Q12" s="3"/>
    </row>
    <row r="13" spans="1:17" s="37" customFormat="1" ht="12.75" customHeight="1" x14ac:dyDescent="0.25">
      <c r="A13" s="50">
        <v>2002</v>
      </c>
      <c r="B13" s="109">
        <v>439.3</v>
      </c>
      <c r="C13" s="57"/>
      <c r="D13" s="66">
        <v>242.4</v>
      </c>
      <c r="E13" s="66">
        <v>18.100000000000001</v>
      </c>
      <c r="F13" s="66">
        <v>120.8</v>
      </c>
      <c r="G13" s="66">
        <v>30</v>
      </c>
      <c r="H13" s="66">
        <v>8</v>
      </c>
      <c r="I13" s="66">
        <v>19.2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66">
        <v>0.7</v>
      </c>
      <c r="Q13" s="3"/>
    </row>
    <row r="14" spans="1:17" s="37" customFormat="1" ht="12.75" customHeight="1" x14ac:dyDescent="0.25">
      <c r="A14" s="50">
        <v>2003</v>
      </c>
      <c r="B14" s="109">
        <v>460.4</v>
      </c>
      <c r="C14" s="57"/>
      <c r="D14" s="66">
        <v>241.9</v>
      </c>
      <c r="E14" s="66">
        <v>18.2</v>
      </c>
      <c r="F14" s="66">
        <v>105</v>
      </c>
      <c r="G14" s="66">
        <v>26.3</v>
      </c>
      <c r="H14" s="66">
        <v>7.3</v>
      </c>
      <c r="I14" s="66">
        <v>15.8</v>
      </c>
      <c r="J14" s="66">
        <v>45.9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66">
        <v>0.6</v>
      </c>
      <c r="Q14" s="3"/>
    </row>
    <row r="15" spans="1:17" s="37" customFormat="1" ht="12.75" customHeight="1" x14ac:dyDescent="0.25">
      <c r="A15" s="50">
        <v>2004</v>
      </c>
      <c r="B15" s="109">
        <v>481.4</v>
      </c>
      <c r="C15" s="57"/>
      <c r="D15" s="66">
        <v>278</v>
      </c>
      <c r="E15" s="66">
        <v>17.3</v>
      </c>
      <c r="F15" s="66">
        <v>90.3</v>
      </c>
      <c r="G15" s="66">
        <v>21.6</v>
      </c>
      <c r="H15" s="66">
        <v>6.7</v>
      </c>
      <c r="I15" s="66">
        <v>12.3</v>
      </c>
      <c r="J15" s="66">
        <v>55.2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66">
        <v>0.5</v>
      </c>
      <c r="Q15" s="3"/>
    </row>
    <row r="16" spans="1:17" s="37" customFormat="1" ht="12.75" customHeight="1" x14ac:dyDescent="0.25">
      <c r="A16" s="50">
        <v>2005</v>
      </c>
      <c r="B16" s="109">
        <v>458.1</v>
      </c>
      <c r="C16" s="57"/>
      <c r="D16" s="66">
        <v>294.7</v>
      </c>
      <c r="E16" s="66">
        <v>17.2</v>
      </c>
      <c r="F16" s="66">
        <v>58.6</v>
      </c>
      <c r="G16" s="66">
        <v>21.6</v>
      </c>
      <c r="H16" s="66">
        <v>6.5</v>
      </c>
      <c r="I16" s="66">
        <v>9.3000000000000007</v>
      </c>
      <c r="J16" s="66">
        <v>50.2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66">
        <v>1.1000000000000001</v>
      </c>
      <c r="Q16" s="3"/>
    </row>
    <row r="17" spans="1:17" s="37" customFormat="1" ht="12.75" customHeight="1" x14ac:dyDescent="0.25">
      <c r="A17" s="50">
        <v>2006</v>
      </c>
      <c r="B17" s="109">
        <v>477.9</v>
      </c>
      <c r="C17" s="57"/>
      <c r="D17" s="66">
        <v>305.5</v>
      </c>
      <c r="E17" s="66">
        <v>18.2</v>
      </c>
      <c r="F17" s="66">
        <v>61.9</v>
      </c>
      <c r="G17" s="66">
        <v>23.1</v>
      </c>
      <c r="H17" s="66">
        <v>6.7</v>
      </c>
      <c r="I17" s="66">
        <v>0</v>
      </c>
      <c r="J17" s="66">
        <v>60</v>
      </c>
      <c r="K17" s="17">
        <v>0</v>
      </c>
      <c r="L17" s="66">
        <v>2.5</v>
      </c>
      <c r="M17" s="66">
        <v>0</v>
      </c>
      <c r="N17" s="17">
        <v>0</v>
      </c>
      <c r="O17" s="17">
        <v>0</v>
      </c>
      <c r="P17" s="66">
        <v>2.2999999999999998</v>
      </c>
      <c r="Q17" s="3"/>
    </row>
    <row r="18" spans="1:17" s="37" customFormat="1" ht="12.75" customHeight="1" x14ac:dyDescent="0.25">
      <c r="A18" s="50">
        <v>2007</v>
      </c>
      <c r="B18" s="109">
        <v>492.6</v>
      </c>
      <c r="C18" s="57"/>
      <c r="D18" s="66">
        <v>325.2</v>
      </c>
      <c r="E18" s="66">
        <v>19</v>
      </c>
      <c r="F18" s="66">
        <v>57.1</v>
      </c>
      <c r="G18" s="66">
        <v>16.7</v>
      </c>
      <c r="H18" s="66">
        <v>6.7</v>
      </c>
      <c r="I18" s="66">
        <v>0</v>
      </c>
      <c r="J18" s="66">
        <v>57.2</v>
      </c>
      <c r="K18" s="17">
        <v>0</v>
      </c>
      <c r="L18" s="66">
        <v>0</v>
      </c>
      <c r="M18" s="66">
        <v>10.7</v>
      </c>
      <c r="N18" s="17">
        <v>0</v>
      </c>
      <c r="O18" s="17">
        <v>0</v>
      </c>
      <c r="P18" s="66">
        <v>2.8</v>
      </c>
      <c r="Q18" s="3"/>
    </row>
    <row r="19" spans="1:17" s="37" customFormat="1" ht="12.75" customHeight="1" x14ac:dyDescent="0.25">
      <c r="A19" s="50">
        <v>2008</v>
      </c>
      <c r="B19" s="110">
        <f>525-525+521.1</f>
        <v>521.1</v>
      </c>
      <c r="C19" s="57"/>
      <c r="D19" s="66">
        <v>330.5</v>
      </c>
      <c r="E19" s="66">
        <v>19.8</v>
      </c>
      <c r="F19" s="89">
        <v>57</v>
      </c>
      <c r="G19" s="66">
        <v>0</v>
      </c>
      <c r="H19" s="66">
        <v>6.5</v>
      </c>
      <c r="I19" s="66">
        <v>0</v>
      </c>
      <c r="J19" s="66">
        <v>65.400000000000006</v>
      </c>
      <c r="K19" s="17">
        <v>0</v>
      </c>
      <c r="L19" s="66">
        <v>0</v>
      </c>
      <c r="M19" s="66">
        <v>29.8</v>
      </c>
      <c r="N19" s="89">
        <v>12.1</v>
      </c>
      <c r="O19" s="17">
        <v>0</v>
      </c>
      <c r="P19" s="66">
        <v>2.4</v>
      </c>
      <c r="Q19" s="3"/>
    </row>
    <row r="20" spans="1:17" s="37" customFormat="1" ht="12.75" customHeight="1" x14ac:dyDescent="0.25">
      <c r="A20" s="50">
        <v>2009</v>
      </c>
      <c r="B20" s="111">
        <v>487.7</v>
      </c>
      <c r="C20" s="57"/>
      <c r="D20" s="66">
        <v>307</v>
      </c>
      <c r="E20" s="66">
        <v>18.3</v>
      </c>
      <c r="F20" s="66">
        <v>58.3</v>
      </c>
      <c r="G20" s="66">
        <v>0</v>
      </c>
      <c r="H20" s="66">
        <v>5.5</v>
      </c>
      <c r="I20" s="66">
        <v>0</v>
      </c>
      <c r="J20" s="66">
        <v>59.6</v>
      </c>
      <c r="K20" s="17">
        <v>0</v>
      </c>
      <c r="L20" s="66">
        <v>0</v>
      </c>
      <c r="M20" s="66">
        <v>24.4</v>
      </c>
      <c r="N20" s="66">
        <v>0</v>
      </c>
      <c r="O20" s="66">
        <v>14.6</v>
      </c>
      <c r="P20" s="66">
        <v>0.8</v>
      </c>
      <c r="Q20" s="3"/>
    </row>
    <row r="21" spans="1:17" s="37" customFormat="1" ht="12.75" customHeight="1" x14ac:dyDescent="0.25">
      <c r="A21" s="50">
        <v>2010</v>
      </c>
      <c r="B21" s="111">
        <v>491.2</v>
      </c>
      <c r="C21" s="57"/>
      <c r="D21" s="66">
        <v>289.3</v>
      </c>
      <c r="E21" s="66">
        <v>17</v>
      </c>
      <c r="F21" s="66">
        <v>54.8</v>
      </c>
      <c r="G21" s="66">
        <v>0</v>
      </c>
      <c r="H21" s="66">
        <v>5.3</v>
      </c>
      <c r="I21" s="66">
        <v>0</v>
      </c>
      <c r="J21" s="66">
        <v>68.7</v>
      </c>
      <c r="K21" s="66">
        <v>20</v>
      </c>
      <c r="L21" s="66">
        <v>0</v>
      </c>
      <c r="M21" s="66">
        <v>22.3</v>
      </c>
      <c r="N21" s="66">
        <v>0</v>
      </c>
      <c r="O21" s="66">
        <v>13.6</v>
      </c>
      <c r="P21" s="66">
        <v>0.1</v>
      </c>
      <c r="Q21" s="3"/>
    </row>
    <row r="22" spans="1:17" s="37" customFormat="1" ht="12.75" customHeight="1" x14ac:dyDescent="0.25">
      <c r="A22" s="50">
        <v>2011</v>
      </c>
      <c r="B22" s="111">
        <v>513.70000000000005</v>
      </c>
      <c r="C22" s="57"/>
      <c r="D22" s="66">
        <v>309</v>
      </c>
      <c r="E22" s="66">
        <v>16.7</v>
      </c>
      <c r="F22" s="66">
        <v>54.6</v>
      </c>
      <c r="G22" s="66">
        <v>0</v>
      </c>
      <c r="H22" s="66">
        <v>5.5</v>
      </c>
      <c r="I22" s="66">
        <v>0</v>
      </c>
      <c r="J22" s="66">
        <v>55</v>
      </c>
      <c r="K22" s="66">
        <v>35.6</v>
      </c>
      <c r="L22" s="66">
        <v>0</v>
      </c>
      <c r="M22" s="66">
        <v>20.6</v>
      </c>
      <c r="N22" s="66">
        <v>2.1</v>
      </c>
      <c r="O22" s="66">
        <v>11.2</v>
      </c>
      <c r="P22" s="66">
        <v>0.1</v>
      </c>
      <c r="Q22" s="3"/>
    </row>
    <row r="23" spans="1:17" s="37" customFormat="1" ht="12.75" customHeight="1" x14ac:dyDescent="0.25">
      <c r="A23" s="2">
        <v>2012</v>
      </c>
      <c r="B23" s="3">
        <v>538.20000000000005</v>
      </c>
      <c r="C23" s="3"/>
      <c r="D23" s="3">
        <v>318.10000000000002</v>
      </c>
      <c r="E23" s="3">
        <v>16.600000000000001</v>
      </c>
      <c r="F23" s="3">
        <v>54.5</v>
      </c>
      <c r="G23" s="57">
        <v>0</v>
      </c>
      <c r="H23" s="3">
        <v>5.6</v>
      </c>
      <c r="I23" s="57">
        <v>0</v>
      </c>
      <c r="J23" s="3">
        <v>59.2</v>
      </c>
      <c r="K23" s="3">
        <v>42.9</v>
      </c>
      <c r="L23" s="57">
        <v>0</v>
      </c>
      <c r="M23" s="57">
        <v>23</v>
      </c>
      <c r="N23" s="3">
        <v>2.9</v>
      </c>
      <c r="O23" s="3">
        <v>12.4</v>
      </c>
      <c r="P23" s="3">
        <v>0.1</v>
      </c>
      <c r="Q23" s="3"/>
    </row>
    <row r="24" spans="1:17" s="37" customFormat="1" ht="12.75" customHeight="1" x14ac:dyDescent="0.25">
      <c r="A24" s="2">
        <v>2013</v>
      </c>
      <c r="B24" s="111">
        <v>572.5</v>
      </c>
      <c r="C24" s="3"/>
      <c r="D24" s="66">
        <v>356</v>
      </c>
      <c r="E24" s="66">
        <v>16.7</v>
      </c>
      <c r="F24" s="66">
        <v>43.8</v>
      </c>
      <c r="G24" s="66">
        <v>0</v>
      </c>
      <c r="H24" s="66">
        <v>5.6</v>
      </c>
      <c r="I24" s="66">
        <v>0</v>
      </c>
      <c r="J24" s="66">
        <v>35.5</v>
      </c>
      <c r="K24" s="66">
        <v>75.900000000000006</v>
      </c>
      <c r="L24" s="66">
        <v>0</v>
      </c>
      <c r="M24" s="66">
        <v>22.8</v>
      </c>
      <c r="N24" s="66">
        <v>1.3</v>
      </c>
      <c r="O24" s="66">
        <v>11.9</v>
      </c>
      <c r="P24" s="66">
        <v>0.1</v>
      </c>
      <c r="Q24" s="3"/>
    </row>
    <row r="25" spans="1:17" s="37" customFormat="1" ht="12.75" customHeight="1" x14ac:dyDescent="0.25">
      <c r="A25" s="2">
        <v>2014</v>
      </c>
      <c r="B25" s="112">
        <v>597.4</v>
      </c>
      <c r="C25" s="3"/>
      <c r="D25" s="112">
        <v>379.3</v>
      </c>
      <c r="E25" s="112">
        <v>16.600000000000001</v>
      </c>
      <c r="F25" s="112">
        <v>47.4</v>
      </c>
      <c r="G25" s="112">
        <v>0</v>
      </c>
      <c r="H25" s="112">
        <v>5.8</v>
      </c>
      <c r="I25" s="112">
        <v>0</v>
      </c>
      <c r="J25" s="112">
        <v>53</v>
      </c>
      <c r="K25" s="112">
        <v>56.4</v>
      </c>
      <c r="L25" s="112">
        <v>0</v>
      </c>
      <c r="M25" s="112">
        <v>23.9</v>
      </c>
      <c r="N25" s="112">
        <v>0</v>
      </c>
      <c r="O25" s="112">
        <v>12</v>
      </c>
      <c r="P25" s="112">
        <v>0.1</v>
      </c>
      <c r="Q25" s="3"/>
    </row>
    <row r="26" spans="1:17" s="37" customFormat="1" ht="12.75" customHeight="1" x14ac:dyDescent="0.25">
      <c r="A26" s="2">
        <v>2015</v>
      </c>
      <c r="B26" s="112">
        <v>603.20000000000005</v>
      </c>
      <c r="C26" s="3"/>
      <c r="D26" s="112">
        <v>404.1</v>
      </c>
      <c r="E26" s="112">
        <v>16.899999999999999</v>
      </c>
      <c r="F26" s="112">
        <v>44.8</v>
      </c>
      <c r="G26" s="112">
        <v>0</v>
      </c>
      <c r="H26" s="112">
        <v>5.8</v>
      </c>
      <c r="I26" s="112">
        <v>0</v>
      </c>
      <c r="J26" s="112">
        <v>44.8</v>
      </c>
      <c r="K26" s="112">
        <v>47.6</v>
      </c>
      <c r="L26" s="112">
        <v>0</v>
      </c>
      <c r="M26" s="112">
        <v>23.4</v>
      </c>
      <c r="N26" s="112">
        <v>0</v>
      </c>
      <c r="O26" s="112">
        <v>12.9</v>
      </c>
      <c r="P26" s="112">
        <v>0</v>
      </c>
      <c r="Q26" s="3"/>
    </row>
    <row r="27" spans="1:17" s="37" customFormat="1" ht="12.75" customHeight="1" x14ac:dyDescent="0.25">
      <c r="A27" s="2">
        <v>2016</v>
      </c>
      <c r="B27" s="112">
        <v>697.8</v>
      </c>
      <c r="C27" s="3"/>
      <c r="D27" s="112">
        <v>453.9</v>
      </c>
      <c r="E27" s="112">
        <v>16.7</v>
      </c>
      <c r="F27" s="112">
        <v>46.6</v>
      </c>
      <c r="G27" s="112">
        <v>0</v>
      </c>
      <c r="H27" s="112">
        <v>5.9</v>
      </c>
      <c r="I27" s="112">
        <v>0</v>
      </c>
      <c r="J27" s="112">
        <v>41.3</v>
      </c>
      <c r="K27" s="112">
        <v>95.8</v>
      </c>
      <c r="L27" s="112">
        <v>0</v>
      </c>
      <c r="M27" s="112">
        <v>21.7</v>
      </c>
      <c r="N27" s="112">
        <v>0</v>
      </c>
      <c r="O27" s="112">
        <v>13</v>
      </c>
      <c r="P27" s="112">
        <v>0</v>
      </c>
      <c r="Q27" s="3"/>
    </row>
    <row r="28" spans="1:17" s="37" customFormat="1" ht="12.75" customHeight="1" x14ac:dyDescent="0.25">
      <c r="A28" s="113">
        <v>2017</v>
      </c>
      <c r="B28" s="3">
        <v>676.1</v>
      </c>
      <c r="C28" s="112"/>
      <c r="D28" s="112">
        <v>472.3</v>
      </c>
      <c r="E28" s="112">
        <v>17.8</v>
      </c>
      <c r="F28" s="112">
        <v>43.4</v>
      </c>
      <c r="G28" s="112">
        <v>0</v>
      </c>
      <c r="H28" s="112">
        <v>5.8</v>
      </c>
      <c r="I28" s="112">
        <v>0</v>
      </c>
      <c r="J28" s="112">
        <v>39.299999999999997</v>
      </c>
      <c r="K28" s="112">
        <v>60</v>
      </c>
      <c r="L28" s="112">
        <v>0</v>
      </c>
      <c r="M28" s="112">
        <v>21.3</v>
      </c>
      <c r="N28" s="112">
        <v>0</v>
      </c>
      <c r="O28" s="112">
        <v>13.4</v>
      </c>
      <c r="P28" s="112">
        <v>0</v>
      </c>
      <c r="Q28" s="3"/>
    </row>
    <row r="29" spans="1:17" s="37" customFormat="1" ht="12.75" customHeight="1" x14ac:dyDescent="0.25">
      <c r="A29" s="113">
        <v>2018</v>
      </c>
      <c r="B29" s="3">
        <v>736.8</v>
      </c>
      <c r="C29" s="112"/>
      <c r="D29" s="112">
        <v>507.9</v>
      </c>
      <c r="E29" s="112">
        <v>18.899999999999999</v>
      </c>
      <c r="F29" s="112">
        <v>38.6</v>
      </c>
      <c r="G29" s="112">
        <v>0</v>
      </c>
      <c r="H29" s="112">
        <v>5.7</v>
      </c>
      <c r="I29" s="112">
        <v>0</v>
      </c>
      <c r="J29" s="112">
        <v>54.7</v>
      </c>
      <c r="K29" s="112">
        <v>72.900000000000006</v>
      </c>
      <c r="L29" s="112">
        <v>0</v>
      </c>
      <c r="M29" s="112">
        <v>21.6</v>
      </c>
      <c r="N29" s="112">
        <v>0</v>
      </c>
      <c r="O29" s="112">
        <v>13.7</v>
      </c>
      <c r="P29" s="112">
        <v>0.1</v>
      </c>
      <c r="Q29" s="3"/>
    </row>
    <row r="30" spans="1:17" s="37" customFormat="1" ht="12.75" customHeight="1" x14ac:dyDescent="0.25">
      <c r="A30" s="113">
        <v>2019</v>
      </c>
      <c r="B30" s="3">
        <v>806.1</v>
      </c>
      <c r="C30" s="112"/>
      <c r="D30" s="112">
        <v>523.9</v>
      </c>
      <c r="E30" s="112">
        <v>19.5</v>
      </c>
      <c r="F30" s="112">
        <v>56.2</v>
      </c>
      <c r="G30" s="112">
        <v>0</v>
      </c>
      <c r="H30" s="112">
        <v>5.9</v>
      </c>
      <c r="I30" s="112">
        <v>0</v>
      </c>
      <c r="J30" s="112">
        <v>91.9</v>
      </c>
      <c r="K30" s="112">
        <v>69.400000000000006</v>
      </c>
      <c r="L30" s="112">
        <v>0</v>
      </c>
      <c r="M30" s="112">
        <v>21.9</v>
      </c>
      <c r="N30" s="112">
        <v>0</v>
      </c>
      <c r="O30" s="112">
        <v>14.7</v>
      </c>
      <c r="P30" s="112">
        <v>0.125</v>
      </c>
      <c r="Q30" s="3"/>
    </row>
    <row r="31" spans="1:17" s="37" customFormat="1" ht="12.75" customHeight="1" x14ac:dyDescent="0.25">
      <c r="A31" s="16"/>
      <c r="B31" s="111"/>
      <c r="C31" s="57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3"/>
    </row>
    <row r="32" spans="1:17" s="37" customFormat="1" ht="14.85" customHeight="1" x14ac:dyDescent="0.25">
      <c r="A32" s="165" t="s">
        <v>262</v>
      </c>
      <c r="B32" s="165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</sheetData>
  <mergeCells count="5">
    <mergeCell ref="A1:P1"/>
    <mergeCell ref="A2:P2"/>
    <mergeCell ref="A4:P4"/>
    <mergeCell ref="D6:M6"/>
    <mergeCell ref="A32:B32"/>
  </mergeCells>
  <printOptions horizontalCentered="1"/>
  <pageMargins left="0.5" right="0.5" top="0.5" bottom="0.5" header="0.3" footer="0.3"/>
  <pageSetup scale="95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P38"/>
  <sheetViews>
    <sheetView zoomScaleNormal="100" workbookViewId="0">
      <selection sqref="A1:N1"/>
    </sheetView>
  </sheetViews>
  <sheetFormatPr defaultColWidth="9.28515625" defaultRowHeight="13.2" x14ac:dyDescent="0.25"/>
  <cols>
    <col min="1" max="1" width="7.85546875" style="1" customWidth="1"/>
    <col min="2" max="7" width="11.85546875" style="1" customWidth="1"/>
    <col min="8" max="8" width="2.140625" style="126" customWidth="1"/>
    <col min="9" max="14" width="13.28515625" style="1" customWidth="1"/>
    <col min="15" max="15" width="15.140625" style="1" customWidth="1"/>
    <col min="16" max="16" width="2.140625" style="1" customWidth="1"/>
    <col min="17" max="16384" width="9.28515625" style="1"/>
  </cols>
  <sheetData>
    <row r="1" spans="1:15" ht="12.75" customHeight="1" x14ac:dyDescent="0.25">
      <c r="A1" s="179" t="s">
        <v>263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</row>
    <row r="2" spans="1:15" ht="12.75" customHeight="1" x14ac:dyDescent="0.25">
      <c r="A2" s="167" t="s">
        <v>241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</row>
    <row r="3" spans="1:15" ht="12.75" customHeight="1" x14ac:dyDescent="0.25">
      <c r="A3" s="2"/>
      <c r="B3" s="3"/>
      <c r="C3" s="3"/>
      <c r="D3" s="3"/>
      <c r="E3" s="3"/>
      <c r="F3" s="3"/>
      <c r="G3" s="3"/>
      <c r="H3" s="2"/>
      <c r="I3" s="3"/>
      <c r="J3" s="3"/>
      <c r="K3" s="3"/>
    </row>
    <row r="4" spans="1:15" ht="12.75" customHeight="1" x14ac:dyDescent="0.25">
      <c r="A4" s="168" t="s">
        <v>3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</row>
    <row r="5" spans="1:15" ht="12.75" customHeight="1" x14ac:dyDescent="0.25">
      <c r="A5" s="52"/>
      <c r="B5" s="3"/>
      <c r="C5" s="3"/>
      <c r="D5" s="3"/>
      <c r="E5" s="3"/>
      <c r="F5" s="3"/>
      <c r="G5" s="3"/>
      <c r="H5" s="2"/>
      <c r="I5" s="3"/>
      <c r="J5" s="3"/>
      <c r="K5" s="3"/>
    </row>
    <row r="6" spans="1:15" ht="12.75" customHeight="1" x14ac:dyDescent="0.25">
      <c r="A6" s="114" t="s">
        <v>11</v>
      </c>
      <c r="B6" s="70" t="s">
        <v>154</v>
      </c>
      <c r="D6" s="70" t="s">
        <v>264</v>
      </c>
      <c r="E6" s="70" t="s">
        <v>265</v>
      </c>
      <c r="G6" s="70" t="s">
        <v>149</v>
      </c>
      <c r="H6" s="114"/>
    </row>
    <row r="7" spans="1:15" ht="12.75" customHeight="1" x14ac:dyDescent="0.25">
      <c r="A7" s="114" t="s">
        <v>266</v>
      </c>
      <c r="B7" s="70" t="s">
        <v>267</v>
      </c>
      <c r="C7" s="65"/>
      <c r="D7" s="70" t="s">
        <v>268</v>
      </c>
      <c r="E7" s="70" t="s">
        <v>269</v>
      </c>
      <c r="F7" s="70" t="s">
        <v>270</v>
      </c>
      <c r="G7" s="70" t="s">
        <v>271</v>
      </c>
      <c r="H7" s="114"/>
      <c r="I7" s="65"/>
      <c r="J7" s="65"/>
      <c r="K7" s="65"/>
      <c r="L7" s="70" t="s">
        <v>272</v>
      </c>
      <c r="M7" s="70" t="s">
        <v>273</v>
      </c>
      <c r="N7" s="104" t="s">
        <v>109</v>
      </c>
      <c r="O7" s="102" t="s">
        <v>274</v>
      </c>
    </row>
    <row r="8" spans="1:15" ht="12.75" customHeight="1" x14ac:dyDescent="0.25">
      <c r="A8" s="115" t="s">
        <v>275</v>
      </c>
      <c r="B8" s="54" t="s">
        <v>276</v>
      </c>
      <c r="C8" s="54" t="s">
        <v>277</v>
      </c>
      <c r="D8" s="54" t="s">
        <v>278</v>
      </c>
      <c r="E8" s="54" t="s">
        <v>279</v>
      </c>
      <c r="F8" s="54" t="s">
        <v>280</v>
      </c>
      <c r="G8" s="54" t="s">
        <v>281</v>
      </c>
      <c r="H8" s="115"/>
      <c r="I8" s="54" t="s">
        <v>109</v>
      </c>
      <c r="J8" s="54" t="s">
        <v>282</v>
      </c>
      <c r="K8" s="54" t="s">
        <v>283</v>
      </c>
      <c r="L8" s="54" t="s">
        <v>274</v>
      </c>
      <c r="M8" s="54" t="s">
        <v>284</v>
      </c>
      <c r="N8" s="107" t="s">
        <v>285</v>
      </c>
      <c r="O8" s="55" t="s">
        <v>286</v>
      </c>
    </row>
    <row r="9" spans="1:15" ht="12.75" customHeight="1" x14ac:dyDescent="0.25">
      <c r="A9" s="44"/>
      <c r="B9" s="65"/>
      <c r="C9" s="65"/>
      <c r="D9" s="65"/>
      <c r="E9" s="65"/>
      <c r="F9" s="3"/>
      <c r="G9" s="65"/>
      <c r="H9" s="116"/>
      <c r="I9" s="65"/>
      <c r="J9" s="65"/>
      <c r="K9" s="65"/>
      <c r="O9" s="24"/>
    </row>
    <row r="10" spans="1:15" ht="12.75" customHeight="1" x14ac:dyDescent="0.25">
      <c r="A10" s="50">
        <v>2000</v>
      </c>
      <c r="B10" s="117">
        <v>451.6</v>
      </c>
      <c r="C10" s="117">
        <v>289.60000000000002</v>
      </c>
      <c r="D10" s="117">
        <v>25</v>
      </c>
      <c r="E10" s="117">
        <v>27.7</v>
      </c>
      <c r="F10" s="117">
        <v>10.4</v>
      </c>
      <c r="G10" s="117">
        <v>91.1</v>
      </c>
      <c r="H10" s="118"/>
      <c r="I10" s="34">
        <v>0</v>
      </c>
      <c r="J10" s="117">
        <v>3.4</v>
      </c>
      <c r="K10" s="117">
        <v>4.4000000000000004</v>
      </c>
      <c r="L10" s="34">
        <v>0</v>
      </c>
      <c r="M10" s="34">
        <v>0</v>
      </c>
      <c r="N10" s="119">
        <v>0</v>
      </c>
      <c r="O10" s="120">
        <v>0</v>
      </c>
    </row>
    <row r="11" spans="1:15" ht="12.75" customHeight="1" x14ac:dyDescent="0.25">
      <c r="A11" s="50">
        <v>2001</v>
      </c>
      <c r="B11" s="117">
        <v>483.9</v>
      </c>
      <c r="C11" s="117">
        <v>288.5</v>
      </c>
      <c r="D11" s="117">
        <v>23.9</v>
      </c>
      <c r="E11" s="117">
        <v>30.2</v>
      </c>
      <c r="F11" s="117">
        <v>10.9</v>
      </c>
      <c r="G11" s="117">
        <v>120.3</v>
      </c>
      <c r="H11" s="118"/>
      <c r="I11" s="34">
        <v>0</v>
      </c>
      <c r="J11" s="117">
        <v>3.6</v>
      </c>
      <c r="K11" s="117">
        <v>6.5</v>
      </c>
      <c r="L11" s="34">
        <v>0</v>
      </c>
      <c r="M11" s="34">
        <v>0</v>
      </c>
      <c r="N11" s="119">
        <v>0</v>
      </c>
      <c r="O11" s="120">
        <v>0</v>
      </c>
    </row>
    <row r="12" spans="1:15" ht="12.75" customHeight="1" x14ac:dyDescent="0.25">
      <c r="A12" s="50">
        <v>2002</v>
      </c>
      <c r="B12" s="117">
        <v>438.4</v>
      </c>
      <c r="C12" s="117">
        <v>282.2</v>
      </c>
      <c r="D12" s="117">
        <v>23.3</v>
      </c>
      <c r="E12" s="117">
        <v>27.1</v>
      </c>
      <c r="F12" s="117">
        <v>10.9</v>
      </c>
      <c r="G12" s="117">
        <v>0</v>
      </c>
      <c r="H12" s="121">
        <v>1</v>
      </c>
      <c r="I12" s="117">
        <v>83.4</v>
      </c>
      <c r="J12" s="117">
        <v>3.7</v>
      </c>
      <c r="K12" s="117">
        <v>6.8</v>
      </c>
      <c r="L12" s="34">
        <v>0</v>
      </c>
      <c r="M12" s="34">
        <v>0</v>
      </c>
      <c r="N12" s="119">
        <v>0</v>
      </c>
      <c r="O12" s="120">
        <v>0</v>
      </c>
    </row>
    <row r="13" spans="1:15" ht="12.75" customHeight="1" x14ac:dyDescent="0.25">
      <c r="A13" s="50">
        <v>2003</v>
      </c>
      <c r="B13" s="117">
        <v>462</v>
      </c>
      <c r="C13" s="117">
        <v>298</v>
      </c>
      <c r="D13" s="117">
        <v>25.2</v>
      </c>
      <c r="E13" s="117">
        <v>28.9</v>
      </c>
      <c r="F13" s="117">
        <v>11.4</v>
      </c>
      <c r="G13" s="117">
        <v>0.8</v>
      </c>
      <c r="H13" s="121">
        <v>2</v>
      </c>
      <c r="I13" s="117">
        <v>86.8</v>
      </c>
      <c r="J13" s="117">
        <v>3.9</v>
      </c>
      <c r="K13" s="117">
        <v>7</v>
      </c>
      <c r="L13" s="34">
        <v>0</v>
      </c>
      <c r="M13" s="34">
        <v>0</v>
      </c>
      <c r="N13" s="119">
        <v>0</v>
      </c>
      <c r="O13" s="120">
        <v>0</v>
      </c>
    </row>
    <row r="14" spans="1:15" ht="12.75" customHeight="1" x14ac:dyDescent="0.25">
      <c r="A14" s="50">
        <v>2004</v>
      </c>
      <c r="B14" s="117">
        <v>479.4</v>
      </c>
      <c r="C14" s="117">
        <v>295.5</v>
      </c>
      <c r="D14" s="117">
        <v>24.6</v>
      </c>
      <c r="E14" s="117">
        <v>30.3</v>
      </c>
      <c r="F14" s="117">
        <v>11.4</v>
      </c>
      <c r="G14" s="117">
        <v>4.3</v>
      </c>
      <c r="H14" s="118"/>
      <c r="I14" s="117">
        <v>102</v>
      </c>
      <c r="J14" s="117">
        <v>4</v>
      </c>
      <c r="K14" s="117">
        <v>7.3</v>
      </c>
      <c r="L14" s="34">
        <v>0</v>
      </c>
      <c r="M14" s="34">
        <v>0</v>
      </c>
      <c r="N14" s="119">
        <v>0</v>
      </c>
      <c r="O14" s="120">
        <v>0</v>
      </c>
    </row>
    <row r="15" spans="1:15" ht="12.75" customHeight="1" x14ac:dyDescent="0.25">
      <c r="A15" s="50">
        <v>2005</v>
      </c>
      <c r="B15" s="117">
        <v>459.1</v>
      </c>
      <c r="C15" s="117">
        <v>280.8</v>
      </c>
      <c r="D15" s="117">
        <v>22.5</v>
      </c>
      <c r="E15" s="117">
        <v>28.7</v>
      </c>
      <c r="F15" s="117">
        <v>11.4</v>
      </c>
      <c r="G15" s="117">
        <v>1.9</v>
      </c>
      <c r="H15" s="118"/>
      <c r="I15" s="117">
        <v>102</v>
      </c>
      <c r="J15" s="117">
        <v>4.2</v>
      </c>
      <c r="K15" s="117">
        <v>7.6</v>
      </c>
      <c r="L15" s="34">
        <v>0</v>
      </c>
      <c r="M15" s="34">
        <v>0</v>
      </c>
      <c r="N15" s="119">
        <v>0</v>
      </c>
      <c r="O15" s="120">
        <v>0</v>
      </c>
    </row>
    <row r="16" spans="1:15" ht="12.75" customHeight="1" x14ac:dyDescent="0.25">
      <c r="A16" s="50">
        <v>2006</v>
      </c>
      <c r="B16" s="117">
        <v>481.9</v>
      </c>
      <c r="C16" s="117">
        <v>291.8</v>
      </c>
      <c r="D16" s="117">
        <v>23.4</v>
      </c>
      <c r="E16" s="117">
        <v>30.3</v>
      </c>
      <c r="F16" s="117">
        <v>11.3</v>
      </c>
      <c r="G16" s="117">
        <v>7.6</v>
      </c>
      <c r="H16" s="118"/>
      <c r="I16" s="117">
        <v>102</v>
      </c>
      <c r="J16" s="117">
        <v>4.4000000000000004</v>
      </c>
      <c r="K16" s="117">
        <v>7.9</v>
      </c>
      <c r="L16" s="117">
        <v>0.2</v>
      </c>
      <c r="M16" s="117">
        <v>3</v>
      </c>
      <c r="N16" s="119">
        <v>0</v>
      </c>
      <c r="O16" s="120">
        <v>0</v>
      </c>
    </row>
    <row r="17" spans="1:16" ht="12.75" customHeight="1" x14ac:dyDescent="0.25">
      <c r="A17" s="50">
        <v>2007</v>
      </c>
      <c r="B17" s="117">
        <v>496.2</v>
      </c>
      <c r="C17" s="117">
        <v>304.8</v>
      </c>
      <c r="D17" s="117">
        <v>30.5</v>
      </c>
      <c r="E17" s="117">
        <v>31.2</v>
      </c>
      <c r="F17" s="117">
        <v>11.9</v>
      </c>
      <c r="G17" s="117">
        <v>0</v>
      </c>
      <c r="H17" s="118"/>
      <c r="I17" s="117">
        <v>101.9</v>
      </c>
      <c r="J17" s="117">
        <v>4.5</v>
      </c>
      <c r="K17" s="117">
        <v>8.1999999999999993</v>
      </c>
      <c r="L17" s="117">
        <v>0.2</v>
      </c>
      <c r="M17" s="117">
        <v>3</v>
      </c>
      <c r="N17" s="119">
        <v>0</v>
      </c>
      <c r="O17" s="120">
        <v>0</v>
      </c>
    </row>
    <row r="18" spans="1:16" ht="12.75" customHeight="1" x14ac:dyDescent="0.25">
      <c r="A18" s="50">
        <v>2008</v>
      </c>
      <c r="B18" s="90">
        <v>521.1</v>
      </c>
      <c r="C18" s="117">
        <v>314.89999999999998</v>
      </c>
      <c r="D18" s="117">
        <v>31</v>
      </c>
      <c r="E18" s="117">
        <v>32.4</v>
      </c>
      <c r="F18" s="117">
        <v>12.5</v>
      </c>
      <c r="G18" s="117">
        <v>11.1</v>
      </c>
      <c r="H18" s="118"/>
      <c r="I18" s="117">
        <v>102</v>
      </c>
      <c r="J18" s="117">
        <v>4.7</v>
      </c>
      <c r="K18" s="117">
        <v>8.5</v>
      </c>
      <c r="L18" s="117">
        <v>0.3</v>
      </c>
      <c r="M18" s="117">
        <v>3.7</v>
      </c>
      <c r="N18" s="119">
        <v>0</v>
      </c>
      <c r="O18" s="120">
        <v>0</v>
      </c>
    </row>
    <row r="19" spans="1:16" ht="12.75" customHeight="1" x14ac:dyDescent="0.25">
      <c r="A19" s="50">
        <v>2009</v>
      </c>
      <c r="B19" s="117">
        <v>496</v>
      </c>
      <c r="C19" s="117">
        <v>301.3</v>
      </c>
      <c r="D19" s="117">
        <v>31.2</v>
      </c>
      <c r="E19" s="117">
        <v>30.8</v>
      </c>
      <c r="F19" s="117">
        <v>12.3</v>
      </c>
      <c r="G19" s="117">
        <v>2</v>
      </c>
      <c r="H19" s="118"/>
      <c r="I19" s="117">
        <v>102</v>
      </c>
      <c r="J19" s="117">
        <v>4.9000000000000004</v>
      </c>
      <c r="K19" s="117">
        <v>8.9</v>
      </c>
      <c r="L19" s="117">
        <v>0.2</v>
      </c>
      <c r="M19" s="117">
        <v>2.4</v>
      </c>
      <c r="N19" s="34">
        <v>0</v>
      </c>
      <c r="O19" s="120">
        <v>0</v>
      </c>
    </row>
    <row r="20" spans="1:16" ht="12.75" customHeight="1" x14ac:dyDescent="0.25">
      <c r="A20" s="50">
        <v>2010</v>
      </c>
      <c r="B20" s="117">
        <v>508.4</v>
      </c>
      <c r="C20" s="117">
        <v>291.8</v>
      </c>
      <c r="D20" s="117">
        <v>30.6</v>
      </c>
      <c r="E20" s="117">
        <v>31</v>
      </c>
      <c r="F20" s="117">
        <v>12.5</v>
      </c>
      <c r="G20" s="117">
        <v>12.9</v>
      </c>
      <c r="H20" s="118"/>
      <c r="I20" s="117">
        <v>97.4</v>
      </c>
      <c r="J20" s="117">
        <v>5.0999999999999996</v>
      </c>
      <c r="K20" s="117">
        <v>9.1999999999999993</v>
      </c>
      <c r="L20" s="117">
        <v>0.2</v>
      </c>
      <c r="M20" s="117">
        <v>4.5999999999999996</v>
      </c>
      <c r="N20" s="119">
        <v>13.1</v>
      </c>
      <c r="O20" s="120">
        <v>0</v>
      </c>
    </row>
    <row r="21" spans="1:16" ht="12.75" customHeight="1" x14ac:dyDescent="0.25">
      <c r="A21" s="50">
        <v>2011</v>
      </c>
      <c r="B21" s="117">
        <v>522.5</v>
      </c>
      <c r="C21" s="117">
        <v>295.10000000000002</v>
      </c>
      <c r="D21" s="117">
        <v>33</v>
      </c>
      <c r="E21" s="117">
        <v>31.9</v>
      </c>
      <c r="F21" s="117">
        <v>12.5</v>
      </c>
      <c r="G21" s="117">
        <v>7</v>
      </c>
      <c r="H21" s="118"/>
      <c r="I21" s="117">
        <v>112.3</v>
      </c>
      <c r="J21" s="117">
        <v>5.3</v>
      </c>
      <c r="K21" s="117">
        <v>9.6</v>
      </c>
      <c r="L21" s="117">
        <v>0.2</v>
      </c>
      <c r="M21" s="117">
        <v>3.7</v>
      </c>
      <c r="N21" s="122">
        <v>11.9</v>
      </c>
      <c r="O21" s="120">
        <v>0</v>
      </c>
    </row>
    <row r="22" spans="1:16" ht="12.75" customHeight="1" x14ac:dyDescent="0.25">
      <c r="A22" s="50">
        <v>2012</v>
      </c>
      <c r="B22" s="117">
        <v>528.9</v>
      </c>
      <c r="C22" s="117">
        <v>311.5</v>
      </c>
      <c r="D22" s="117">
        <v>33.799999999999997</v>
      </c>
      <c r="E22" s="117">
        <v>33.4</v>
      </c>
      <c r="F22" s="117">
        <v>12.4</v>
      </c>
      <c r="G22" s="117">
        <v>0</v>
      </c>
      <c r="H22" s="118"/>
      <c r="I22" s="117">
        <v>121.8</v>
      </c>
      <c r="J22" s="117">
        <v>2.7</v>
      </c>
      <c r="K22" s="117">
        <v>10</v>
      </c>
      <c r="L22" s="117">
        <v>0.3</v>
      </c>
      <c r="M22" s="117">
        <v>3</v>
      </c>
      <c r="N22" s="122">
        <v>0</v>
      </c>
      <c r="O22" s="117">
        <v>0</v>
      </c>
    </row>
    <row r="23" spans="1:16" ht="12.75" customHeight="1" x14ac:dyDescent="0.25">
      <c r="A23" s="2">
        <v>2013</v>
      </c>
      <c r="B23" s="117">
        <v>576</v>
      </c>
      <c r="C23" s="117">
        <v>350.1</v>
      </c>
      <c r="D23" s="117">
        <v>38.4</v>
      </c>
      <c r="E23" s="117">
        <v>35.5</v>
      </c>
      <c r="F23" s="117">
        <v>12.8</v>
      </c>
      <c r="G23" s="117">
        <v>9.3000000000000007</v>
      </c>
      <c r="H23" s="118"/>
      <c r="I23" s="117">
        <v>115.6</v>
      </c>
      <c r="J23" s="117">
        <v>0</v>
      </c>
      <c r="K23" s="117">
        <v>10.4</v>
      </c>
      <c r="L23" s="117">
        <v>0.3</v>
      </c>
      <c r="M23" s="117">
        <v>3.6</v>
      </c>
      <c r="N23" s="123">
        <v>0</v>
      </c>
      <c r="O23" s="120">
        <v>0</v>
      </c>
    </row>
    <row r="24" spans="1:16" ht="12.75" customHeight="1" x14ac:dyDescent="0.25">
      <c r="A24" s="2">
        <v>2014</v>
      </c>
      <c r="B24" s="117">
        <f>462.84+147.67</f>
        <v>610.51</v>
      </c>
      <c r="C24" s="117">
        <v>371.5</v>
      </c>
      <c r="D24" s="117">
        <v>41.4</v>
      </c>
      <c r="E24" s="117">
        <v>37.4</v>
      </c>
      <c r="F24" s="117">
        <v>12.6</v>
      </c>
      <c r="G24" s="117">
        <v>0.6</v>
      </c>
      <c r="H24" s="118"/>
      <c r="I24" s="117">
        <v>121.9</v>
      </c>
      <c r="J24" s="117">
        <v>0</v>
      </c>
      <c r="K24" s="117">
        <v>10.8</v>
      </c>
      <c r="L24" s="117">
        <v>0.3</v>
      </c>
      <c r="M24" s="117">
        <v>4</v>
      </c>
      <c r="N24" s="123">
        <v>10</v>
      </c>
      <c r="O24" s="123">
        <v>0</v>
      </c>
    </row>
    <row r="25" spans="1:16" ht="12.75" customHeight="1" x14ac:dyDescent="0.25">
      <c r="A25" s="2">
        <v>2015</v>
      </c>
      <c r="B25" s="117">
        <f>SUM(C25:N25)</f>
        <v>599.1</v>
      </c>
      <c r="C25" s="117">
        <v>365.9</v>
      </c>
      <c r="D25" s="117">
        <v>41.9</v>
      </c>
      <c r="E25" s="117">
        <v>37.299999999999997</v>
      </c>
      <c r="F25" s="117">
        <v>12.8</v>
      </c>
      <c r="G25" s="117">
        <v>0</v>
      </c>
      <c r="H25" s="118"/>
      <c r="I25" s="117">
        <v>119</v>
      </c>
      <c r="J25" s="117">
        <v>0</v>
      </c>
      <c r="K25" s="117">
        <v>11.2</v>
      </c>
      <c r="L25" s="117">
        <v>0.3</v>
      </c>
      <c r="M25" s="117">
        <v>4.7</v>
      </c>
      <c r="N25" s="123">
        <v>6</v>
      </c>
      <c r="O25" s="123">
        <v>0</v>
      </c>
    </row>
    <row r="26" spans="1:16" ht="12.75" customHeight="1" x14ac:dyDescent="0.25">
      <c r="A26" s="2">
        <v>2016</v>
      </c>
      <c r="B26" s="117">
        <f>SUM(C26:N26)</f>
        <v>703.19999999999982</v>
      </c>
      <c r="C26" s="117">
        <v>432.9</v>
      </c>
      <c r="D26" s="117">
        <v>44.4</v>
      </c>
      <c r="E26" s="117">
        <v>36</v>
      </c>
      <c r="F26" s="117">
        <v>14.5</v>
      </c>
      <c r="G26" s="117">
        <v>31.9</v>
      </c>
      <c r="H26" s="118"/>
      <c r="I26" s="117">
        <v>128.69999999999999</v>
      </c>
      <c r="J26" s="117">
        <v>0</v>
      </c>
      <c r="K26" s="117">
        <v>11.7</v>
      </c>
      <c r="L26" s="117">
        <v>0.3</v>
      </c>
      <c r="M26" s="117">
        <v>2.8</v>
      </c>
      <c r="N26" s="123">
        <v>0</v>
      </c>
      <c r="O26" s="123">
        <v>0</v>
      </c>
    </row>
    <row r="27" spans="1:16" ht="12.75" customHeight="1" x14ac:dyDescent="0.25">
      <c r="A27" s="2">
        <v>2017</v>
      </c>
      <c r="B27" s="117">
        <v>675.6</v>
      </c>
      <c r="C27" s="117">
        <v>422.5</v>
      </c>
      <c r="D27" s="117">
        <v>42.9</v>
      </c>
      <c r="E27" s="117">
        <v>33.9</v>
      </c>
      <c r="F27" s="117">
        <v>14.4</v>
      </c>
      <c r="G27" s="117">
        <v>16.7</v>
      </c>
      <c r="H27" s="118"/>
      <c r="I27" s="117">
        <v>126.8</v>
      </c>
      <c r="J27" s="117">
        <v>0</v>
      </c>
      <c r="K27" s="117">
        <v>12.2</v>
      </c>
      <c r="L27" s="117">
        <v>0.32600000000000001</v>
      </c>
      <c r="M27" s="117">
        <v>4.9000000000000004</v>
      </c>
      <c r="N27" s="123">
        <v>0</v>
      </c>
      <c r="O27" s="123">
        <v>1</v>
      </c>
      <c r="P27" s="124">
        <v>3</v>
      </c>
    </row>
    <row r="28" spans="1:16" ht="12.75" customHeight="1" x14ac:dyDescent="0.25">
      <c r="A28" s="2">
        <v>2018</v>
      </c>
      <c r="B28" s="117">
        <v>735.1</v>
      </c>
      <c r="C28" s="117">
        <v>457.9</v>
      </c>
      <c r="D28" s="117">
        <v>43.3</v>
      </c>
      <c r="E28" s="117">
        <v>36.9</v>
      </c>
      <c r="F28" s="117">
        <v>14</v>
      </c>
      <c r="G28" s="117">
        <v>31.2</v>
      </c>
      <c r="H28" s="118"/>
      <c r="I28" s="117">
        <v>134.19999999999999</v>
      </c>
      <c r="J28" s="117">
        <v>0</v>
      </c>
      <c r="K28" s="117">
        <v>12.6</v>
      </c>
      <c r="L28" s="117">
        <v>0.35</v>
      </c>
      <c r="M28" s="117">
        <v>4.5999999999999996</v>
      </c>
      <c r="N28" s="123">
        <v>0</v>
      </c>
      <c r="O28" s="123">
        <v>0</v>
      </c>
    </row>
    <row r="29" spans="1:16" ht="12.75" customHeight="1" x14ac:dyDescent="0.25">
      <c r="A29" s="2">
        <v>2019</v>
      </c>
      <c r="B29" s="117">
        <v>809</v>
      </c>
      <c r="C29" s="117">
        <v>490.4</v>
      </c>
      <c r="D29" s="117">
        <v>48.2</v>
      </c>
      <c r="E29" s="117">
        <v>40.200000000000003</v>
      </c>
      <c r="F29" s="117">
        <v>14.5</v>
      </c>
      <c r="G29" s="117">
        <v>30.9</v>
      </c>
      <c r="H29" s="118"/>
      <c r="I29" s="117">
        <v>166.7</v>
      </c>
      <c r="J29" s="125">
        <v>0</v>
      </c>
      <c r="K29" s="117">
        <v>13.1</v>
      </c>
      <c r="L29" s="117">
        <v>0.4</v>
      </c>
      <c r="M29" s="117">
        <v>4.5999999999999996</v>
      </c>
      <c r="N29" s="123">
        <v>0</v>
      </c>
      <c r="O29" s="123">
        <v>0</v>
      </c>
    </row>
    <row r="30" spans="1:16" ht="12.75" customHeight="1" x14ac:dyDescent="0.25">
      <c r="A30" s="50"/>
      <c r="B30" s="52"/>
      <c r="C30" s="52"/>
      <c r="D30" s="52"/>
      <c r="E30" s="52"/>
      <c r="F30" s="52"/>
      <c r="G30" s="52"/>
      <c r="H30" s="2"/>
      <c r="I30" s="52"/>
      <c r="J30" s="52"/>
      <c r="K30" s="52"/>
    </row>
    <row r="31" spans="1:16" ht="14.25" customHeight="1" x14ac:dyDescent="0.25">
      <c r="A31" s="175" t="s">
        <v>287</v>
      </c>
      <c r="B31" s="175"/>
      <c r="C31" s="175"/>
      <c r="D31" s="175"/>
      <c r="E31" s="175"/>
      <c r="F31" s="175"/>
      <c r="G31" s="175"/>
      <c r="H31" s="175"/>
      <c r="I31" s="175"/>
      <c r="J31" s="175"/>
      <c r="K31" s="175"/>
      <c r="L31" s="175"/>
      <c r="M31" s="175"/>
      <c r="N31" s="175"/>
      <c r="O31" s="175"/>
    </row>
    <row r="32" spans="1:16" ht="14.25" customHeight="1" x14ac:dyDescent="0.25">
      <c r="A32" s="175" t="s">
        <v>288</v>
      </c>
      <c r="B32" s="175"/>
      <c r="C32" s="175"/>
      <c r="D32" s="175"/>
      <c r="E32" s="175"/>
      <c r="F32" s="175"/>
      <c r="G32" s="175"/>
      <c r="H32" s="175"/>
      <c r="I32" s="175"/>
      <c r="J32" s="175"/>
      <c r="K32" s="175"/>
      <c r="L32" s="175"/>
      <c r="M32" s="175"/>
      <c r="N32" s="175"/>
      <c r="O32" s="175"/>
    </row>
    <row r="33" spans="1:15" ht="14.25" customHeight="1" x14ac:dyDescent="0.25">
      <c r="A33" s="175" t="s">
        <v>289</v>
      </c>
      <c r="B33" s="175"/>
      <c r="C33" s="175"/>
      <c r="D33" s="175"/>
      <c r="E33" s="175"/>
      <c r="F33" s="175"/>
      <c r="G33" s="175"/>
      <c r="H33" s="175"/>
      <c r="I33" s="175"/>
      <c r="J33" s="175"/>
      <c r="K33" s="175"/>
      <c r="L33" s="175"/>
      <c r="M33" s="175"/>
      <c r="N33" s="175"/>
      <c r="O33" s="175"/>
    </row>
    <row r="34" spans="1:15" ht="12.75" customHeight="1" x14ac:dyDescent="0.25">
      <c r="A34" s="182"/>
      <c r="B34" s="182"/>
      <c r="C34" s="182"/>
      <c r="D34" s="182"/>
      <c r="E34" s="182"/>
      <c r="F34" s="182"/>
      <c r="G34" s="182"/>
      <c r="H34" s="182"/>
      <c r="I34" s="182"/>
      <c r="J34" s="182"/>
      <c r="K34" s="182"/>
      <c r="L34" s="182"/>
      <c r="M34" s="182"/>
      <c r="N34" s="182"/>
    </row>
    <row r="35" spans="1:15" ht="14.25" customHeight="1" x14ac:dyDescent="0.25">
      <c r="A35" s="165" t="s">
        <v>290</v>
      </c>
      <c r="B35" s="165"/>
      <c r="C35" s="165"/>
      <c r="D35" s="165"/>
      <c r="E35" s="165"/>
      <c r="F35" s="165"/>
      <c r="G35" s="165"/>
      <c r="H35" s="165"/>
      <c r="I35" s="165"/>
      <c r="J35" s="165"/>
      <c r="K35" s="165"/>
      <c r="L35" s="165"/>
      <c r="M35" s="165"/>
      <c r="N35" s="165"/>
      <c r="O35" s="3"/>
    </row>
    <row r="36" spans="1:15" ht="14.25" customHeight="1" x14ac:dyDescent="0.25">
      <c r="A36" s="165" t="s">
        <v>291</v>
      </c>
      <c r="B36" s="165"/>
      <c r="C36" s="165"/>
      <c r="D36" s="165"/>
      <c r="E36" s="165"/>
      <c r="F36" s="165"/>
      <c r="G36" s="165"/>
      <c r="H36" s="165"/>
      <c r="I36" s="165"/>
      <c r="J36" s="165"/>
      <c r="K36" s="165"/>
      <c r="L36" s="165"/>
      <c r="M36" s="165"/>
      <c r="N36" s="165"/>
      <c r="O36" s="2"/>
    </row>
    <row r="38" spans="1:15" ht="14.25" customHeight="1" x14ac:dyDescent="0.25">
      <c r="A38" s="165" t="s">
        <v>292</v>
      </c>
      <c r="B38" s="165"/>
      <c r="C38" s="3"/>
      <c r="D38" s="3"/>
      <c r="E38" s="3"/>
      <c r="F38" s="3"/>
      <c r="G38" s="3"/>
      <c r="H38" s="2"/>
      <c r="I38" s="3"/>
      <c r="J38" s="3"/>
      <c r="K38" s="3"/>
    </row>
  </sheetData>
  <mergeCells count="10">
    <mergeCell ref="A34:N34"/>
    <mergeCell ref="A35:N35"/>
    <mergeCell ref="A36:N36"/>
    <mergeCell ref="A38:B38"/>
    <mergeCell ref="A1:N1"/>
    <mergeCell ref="A2:N2"/>
    <mergeCell ref="A4:N4"/>
    <mergeCell ref="A31:O31"/>
    <mergeCell ref="A32:O32"/>
    <mergeCell ref="A33:O33"/>
  </mergeCells>
  <printOptions horizontalCentered="1"/>
  <pageMargins left="0.5" right="0.5" top="0.5" bottom="0.5" header="0.3" footer="0.3"/>
  <pageSetup scale="95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E34"/>
  <sheetViews>
    <sheetView showGridLines="0" zoomScaleNormal="100" workbookViewId="0">
      <selection sqref="A1:D1"/>
    </sheetView>
  </sheetViews>
  <sheetFormatPr defaultColWidth="9.28515625" defaultRowHeight="13.2" x14ac:dyDescent="0.25"/>
  <cols>
    <col min="1" max="1" width="13.42578125" style="136" customWidth="1"/>
    <col min="2" max="3" width="24" style="1" customWidth="1"/>
    <col min="4" max="4" width="25.140625" style="1" customWidth="1"/>
    <col min="5" max="5" width="2.85546875" style="1" customWidth="1"/>
    <col min="6" max="7" width="9.28515625" style="1"/>
    <col min="8" max="8" width="10.85546875" style="1" bestFit="1" customWidth="1"/>
    <col min="9" max="16384" width="9.28515625" style="1"/>
  </cols>
  <sheetData>
    <row r="1" spans="1:4" ht="12.75" customHeight="1" x14ac:dyDescent="0.25">
      <c r="A1" s="179" t="s">
        <v>293</v>
      </c>
      <c r="B1" s="179"/>
      <c r="C1" s="179"/>
      <c r="D1" s="179"/>
    </row>
    <row r="2" spans="1:4" ht="12.75" customHeight="1" x14ac:dyDescent="0.25">
      <c r="A2" s="166" t="s">
        <v>1</v>
      </c>
      <c r="B2" s="166"/>
      <c r="C2" s="166"/>
      <c r="D2" s="166"/>
    </row>
    <row r="3" spans="1:4" ht="12.75" customHeight="1" x14ac:dyDescent="0.25">
      <c r="A3" s="167" t="s">
        <v>2</v>
      </c>
      <c r="B3" s="167"/>
      <c r="C3" s="167"/>
      <c r="D3" s="167"/>
    </row>
    <row r="4" spans="1:4" ht="12.75" customHeight="1" x14ac:dyDescent="0.25">
      <c r="A4" s="78"/>
      <c r="B4" s="3"/>
      <c r="C4" s="3"/>
      <c r="D4" s="3"/>
    </row>
    <row r="5" spans="1:4" ht="12.75" customHeight="1" x14ac:dyDescent="0.25">
      <c r="A5" s="1"/>
      <c r="D5" s="102" t="s">
        <v>294</v>
      </c>
    </row>
    <row r="6" spans="1:4" ht="12.75" customHeight="1" x14ac:dyDescent="0.25">
      <c r="A6" s="102" t="s">
        <v>11</v>
      </c>
      <c r="B6" s="102" t="s">
        <v>295</v>
      </c>
      <c r="C6" s="127" t="s">
        <v>296</v>
      </c>
      <c r="D6" s="102" t="s">
        <v>297</v>
      </c>
    </row>
    <row r="7" spans="1:4" ht="14.25" customHeight="1" x14ac:dyDescent="0.25">
      <c r="A7" s="128" t="s">
        <v>298</v>
      </c>
      <c r="B7" s="55" t="s">
        <v>299</v>
      </c>
      <c r="C7" s="55" t="s">
        <v>300</v>
      </c>
      <c r="D7" s="55" t="s">
        <v>301</v>
      </c>
    </row>
    <row r="8" spans="1:4" ht="12.75" customHeight="1" x14ac:dyDescent="0.25">
      <c r="A8" s="78"/>
      <c r="B8" s="52"/>
      <c r="C8" s="52"/>
      <c r="D8" s="52"/>
    </row>
    <row r="9" spans="1:4" ht="12.75" customHeight="1" x14ac:dyDescent="0.25">
      <c r="A9" s="50">
        <v>2000</v>
      </c>
      <c r="B9" s="129">
        <v>99929.2</v>
      </c>
      <c r="C9" s="130">
        <v>5894100</v>
      </c>
      <c r="D9" s="131">
        <v>16.953982962408613</v>
      </c>
    </row>
    <row r="10" spans="1:4" ht="12.75" customHeight="1" x14ac:dyDescent="0.25">
      <c r="A10" s="50">
        <v>2001</v>
      </c>
      <c r="B10" s="41">
        <v>102042.5</v>
      </c>
      <c r="C10" s="132">
        <v>5970300</v>
      </c>
      <c r="D10" s="131">
        <v>17.091601301770588</v>
      </c>
    </row>
    <row r="11" spans="1:4" ht="12.75" customHeight="1" x14ac:dyDescent="0.25">
      <c r="A11" s="50">
        <v>2002</v>
      </c>
      <c r="B11" s="41">
        <v>103818.3</v>
      </c>
      <c r="C11" s="132">
        <v>6059300</v>
      </c>
      <c r="D11" s="133">
        <v>17.133666572266574</v>
      </c>
    </row>
    <row r="12" spans="1:4" ht="12.75" customHeight="1" x14ac:dyDescent="0.25">
      <c r="A12" s="50">
        <v>2003</v>
      </c>
      <c r="B12" s="41">
        <v>104262.7</v>
      </c>
      <c r="C12" s="132">
        <v>6126900</v>
      </c>
      <c r="D12" s="133">
        <v>17.017244488838944</v>
      </c>
    </row>
    <row r="13" spans="1:4" ht="12.75" customHeight="1" x14ac:dyDescent="0.25">
      <c r="A13" s="50">
        <v>2004</v>
      </c>
      <c r="B13" s="41">
        <v>105077.5</v>
      </c>
      <c r="C13" s="134">
        <v>6208500</v>
      </c>
      <c r="D13" s="133">
        <v>16.920000000000002</v>
      </c>
    </row>
    <row r="14" spans="1:4" ht="12.75" customHeight="1" x14ac:dyDescent="0.25">
      <c r="A14" s="50">
        <v>2005</v>
      </c>
      <c r="B14" s="41">
        <v>106768.5</v>
      </c>
      <c r="C14" s="134">
        <v>6298800</v>
      </c>
      <c r="D14" s="133">
        <v>16.95</v>
      </c>
    </row>
    <row r="15" spans="1:4" ht="12.75" customHeight="1" x14ac:dyDescent="0.25">
      <c r="A15" s="50">
        <v>2006</v>
      </c>
      <c r="B15" s="34">
        <v>106641</v>
      </c>
      <c r="C15" s="135">
        <v>6420300</v>
      </c>
      <c r="D15" s="133">
        <v>16.61</v>
      </c>
    </row>
    <row r="16" spans="1:4" ht="12.75" customHeight="1" x14ac:dyDescent="0.25">
      <c r="A16" s="50">
        <v>2007</v>
      </c>
      <c r="B16" s="34">
        <v>108692.5</v>
      </c>
      <c r="C16" s="135">
        <v>6525100</v>
      </c>
      <c r="D16" s="133">
        <v>16.66</v>
      </c>
    </row>
    <row r="17" spans="1:5" ht="12.75" customHeight="1" x14ac:dyDescent="0.25">
      <c r="A17" s="126">
        <v>2008</v>
      </c>
      <c r="B17" s="90">
        <v>111419.5</v>
      </c>
      <c r="C17" s="135">
        <v>6608300</v>
      </c>
      <c r="D17" s="133">
        <v>16.86</v>
      </c>
    </row>
    <row r="18" spans="1:5" ht="12.75" customHeight="1" x14ac:dyDescent="0.25">
      <c r="A18" s="126">
        <v>2009</v>
      </c>
      <c r="B18" s="90">
        <v>112545</v>
      </c>
      <c r="C18" s="135">
        <v>6672200</v>
      </c>
      <c r="D18" s="133">
        <v>16.87</v>
      </c>
    </row>
    <row r="19" spans="1:5" ht="12.75" customHeight="1" x14ac:dyDescent="0.25">
      <c r="A19" s="50">
        <v>2010</v>
      </c>
      <c r="B19" s="34">
        <v>109972.8</v>
      </c>
      <c r="C19" s="135">
        <v>6724500</v>
      </c>
      <c r="D19" s="133">
        <v>16.350000000000001</v>
      </c>
    </row>
    <row r="20" spans="1:5" ht="12.75" customHeight="1" x14ac:dyDescent="0.25">
      <c r="A20" s="50">
        <v>2011</v>
      </c>
      <c r="B20" s="34">
        <v>107493.5</v>
      </c>
      <c r="C20" s="135">
        <v>6767900</v>
      </c>
      <c r="D20" s="133">
        <v>15.88</v>
      </c>
    </row>
    <row r="21" spans="1:5" ht="12.75" customHeight="1" x14ac:dyDescent="0.25">
      <c r="A21" s="50">
        <v>2012</v>
      </c>
      <c r="B21" s="47">
        <v>105920</v>
      </c>
      <c r="C21" s="135">
        <v>6817800</v>
      </c>
      <c r="D21" s="133">
        <v>15.54</v>
      </c>
    </row>
    <row r="22" spans="1:5" ht="12.75" customHeight="1" x14ac:dyDescent="0.25">
      <c r="A22" s="50">
        <v>2013</v>
      </c>
      <c r="B22" s="47">
        <v>107567.5</v>
      </c>
      <c r="C22" s="135">
        <v>6882400</v>
      </c>
      <c r="D22" s="133">
        <v>15.63</v>
      </c>
    </row>
    <row r="23" spans="1:5" ht="12.75" customHeight="1" x14ac:dyDescent="0.25">
      <c r="A23" s="50">
        <v>2014</v>
      </c>
      <c r="B23" s="47">
        <v>108893.2</v>
      </c>
      <c r="C23" s="135">
        <v>6968200</v>
      </c>
      <c r="D23" s="131">
        <v>15.63</v>
      </c>
    </row>
    <row r="24" spans="1:5" ht="12.75" customHeight="1" x14ac:dyDescent="0.25">
      <c r="A24" s="50">
        <v>2015</v>
      </c>
      <c r="B24" s="47">
        <v>110537.1</v>
      </c>
      <c r="C24" s="135">
        <v>7061400</v>
      </c>
      <c r="D24" s="131">
        <v>15.65</v>
      </c>
    </row>
    <row r="25" spans="1:5" ht="12.75" customHeight="1" x14ac:dyDescent="0.25">
      <c r="A25" s="50">
        <v>2016</v>
      </c>
      <c r="B25" s="47">
        <v>111204</v>
      </c>
      <c r="C25" s="135">
        <v>7183700</v>
      </c>
      <c r="D25" s="131">
        <v>15.48</v>
      </c>
    </row>
    <row r="26" spans="1:5" ht="12.75" customHeight="1" x14ac:dyDescent="0.25">
      <c r="A26" s="50">
        <v>2017</v>
      </c>
      <c r="B26" s="47">
        <v>113731</v>
      </c>
      <c r="C26" s="135">
        <v>7310300</v>
      </c>
      <c r="D26" s="131">
        <v>15.56</v>
      </c>
    </row>
    <row r="27" spans="1:5" s="24" customFormat="1" ht="12.75" customHeight="1" x14ac:dyDescent="0.25">
      <c r="A27" s="2">
        <v>2018</v>
      </c>
      <c r="B27" s="48">
        <v>114988</v>
      </c>
      <c r="C27" s="135">
        <v>7427600</v>
      </c>
      <c r="D27" s="131">
        <v>15.48</v>
      </c>
    </row>
    <row r="28" spans="1:5" s="24" customFormat="1" ht="12.75" customHeight="1" x14ac:dyDescent="0.25">
      <c r="A28" s="2">
        <v>2019</v>
      </c>
      <c r="B28" s="48">
        <v>116887</v>
      </c>
      <c r="C28" s="135">
        <v>7546400</v>
      </c>
      <c r="D28" s="131">
        <v>15.49</v>
      </c>
    </row>
    <row r="29" spans="1:5" ht="12.75" customHeight="1" x14ac:dyDescent="0.25"/>
    <row r="30" spans="1:5" ht="14.25" customHeight="1" x14ac:dyDescent="0.25">
      <c r="A30" s="173" t="s">
        <v>302</v>
      </c>
      <c r="B30" s="173"/>
      <c r="C30" s="173"/>
      <c r="D30" s="173"/>
      <c r="E30" s="42"/>
    </row>
    <row r="31" spans="1:5" ht="14.25" customHeight="1" x14ac:dyDescent="0.25">
      <c r="A31" s="176" t="s">
        <v>303</v>
      </c>
      <c r="B31" s="176"/>
      <c r="C31" s="176"/>
      <c r="D31" s="176"/>
      <c r="E31" s="37"/>
    </row>
    <row r="32" spans="1:5" ht="14.25" customHeight="1" x14ac:dyDescent="0.25">
      <c r="A32" s="173" t="s">
        <v>304</v>
      </c>
      <c r="B32" s="173"/>
      <c r="C32" s="173"/>
      <c r="D32" s="173"/>
      <c r="E32" s="42"/>
    </row>
    <row r="33" spans="1:4" ht="12.75" customHeight="1" x14ac:dyDescent="0.25"/>
    <row r="34" spans="1:4" ht="12.75" customHeight="1" x14ac:dyDescent="0.25">
      <c r="A34" s="3" t="s">
        <v>305</v>
      </c>
      <c r="B34" s="3"/>
      <c r="C34" s="3"/>
      <c r="D34" s="3"/>
    </row>
  </sheetData>
  <mergeCells count="6">
    <mergeCell ref="A32:D32"/>
    <mergeCell ref="A1:D1"/>
    <mergeCell ref="A2:D2"/>
    <mergeCell ref="A3:D3"/>
    <mergeCell ref="A30:D30"/>
    <mergeCell ref="A31:D31"/>
  </mergeCells>
  <printOptions horizontalCentered="1"/>
  <pageMargins left="0.5" right="0.5" top="0.5" bottom="0.5" header="0.3" footer="0.3"/>
  <pageSetup scale="95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27"/>
  <sheetViews>
    <sheetView showGridLines="0" zoomScaleNormal="100" workbookViewId="0">
      <selection sqref="A1:D1"/>
    </sheetView>
  </sheetViews>
  <sheetFormatPr defaultColWidth="9.28515625" defaultRowHeight="13.2" x14ac:dyDescent="0.25"/>
  <cols>
    <col min="1" max="1" width="14.7109375" style="1" customWidth="1"/>
    <col min="2" max="3" width="26.42578125" style="1" customWidth="1"/>
    <col min="4" max="4" width="26.28515625" style="1" customWidth="1"/>
    <col min="5" max="5" width="2.85546875" style="1" customWidth="1"/>
    <col min="6" max="16384" width="9.28515625" style="1"/>
  </cols>
  <sheetData>
    <row r="1" spans="1:4" ht="12.75" customHeight="1" x14ac:dyDescent="0.25">
      <c r="A1" s="179" t="s">
        <v>306</v>
      </c>
      <c r="B1" s="179"/>
      <c r="C1" s="179"/>
      <c r="D1" s="179"/>
    </row>
    <row r="2" spans="1:4" ht="12.75" customHeight="1" x14ac:dyDescent="0.25">
      <c r="A2" s="179" t="s">
        <v>307</v>
      </c>
      <c r="B2" s="179"/>
      <c r="C2" s="179"/>
      <c r="D2" s="179"/>
    </row>
    <row r="3" spans="1:4" ht="12.75" customHeight="1" x14ac:dyDescent="0.25">
      <c r="A3" s="167" t="s">
        <v>308</v>
      </c>
      <c r="B3" s="167"/>
      <c r="C3" s="167"/>
      <c r="D3" s="167"/>
    </row>
    <row r="4" spans="1:4" ht="12.75" customHeight="1" x14ac:dyDescent="0.25">
      <c r="A4" s="78"/>
      <c r="B4" s="78"/>
      <c r="C4" s="78" t="s">
        <v>309</v>
      </c>
      <c r="D4" s="78"/>
    </row>
    <row r="5" spans="1:4" ht="12.75" customHeight="1" x14ac:dyDescent="0.25">
      <c r="A5" s="3"/>
      <c r="B5" s="3"/>
      <c r="C5" s="3"/>
      <c r="D5" s="3"/>
    </row>
    <row r="6" spans="1:4" ht="12.75" customHeight="1" x14ac:dyDescent="0.25">
      <c r="A6" s="168" t="s">
        <v>3</v>
      </c>
      <c r="B6" s="168"/>
      <c r="C6" s="168"/>
      <c r="D6" s="168"/>
    </row>
    <row r="7" spans="1:4" ht="12.75" customHeight="1" x14ac:dyDescent="0.25">
      <c r="A7" s="52"/>
      <c r="B7" s="3"/>
      <c r="C7" s="3"/>
      <c r="D7" s="3"/>
    </row>
    <row r="8" spans="1:4" ht="12.75" customHeight="1" x14ac:dyDescent="0.25">
      <c r="B8" s="137" t="s">
        <v>154</v>
      </c>
      <c r="D8" s="102" t="s">
        <v>310</v>
      </c>
    </row>
    <row r="9" spans="1:4" ht="12.75" customHeight="1" x14ac:dyDescent="0.25">
      <c r="A9" s="108"/>
      <c r="B9" s="137" t="s">
        <v>311</v>
      </c>
      <c r="C9" s="137" t="s">
        <v>154</v>
      </c>
      <c r="D9" s="102" t="s">
        <v>312</v>
      </c>
    </row>
    <row r="10" spans="1:4" ht="14.25" customHeight="1" x14ac:dyDescent="0.25">
      <c r="A10" s="106" t="s">
        <v>9</v>
      </c>
      <c r="B10" s="55" t="s">
        <v>313</v>
      </c>
      <c r="C10" s="55" t="s">
        <v>314</v>
      </c>
      <c r="D10" s="55" t="s">
        <v>315</v>
      </c>
    </row>
    <row r="11" spans="1:4" ht="12.75" customHeight="1" x14ac:dyDescent="0.25">
      <c r="A11" s="108"/>
      <c r="B11" s="105"/>
      <c r="C11" s="105"/>
      <c r="D11" s="105"/>
    </row>
    <row r="12" spans="1:4" s="24" customFormat="1" ht="12.75" customHeight="1" x14ac:dyDescent="0.25">
      <c r="A12" s="3" t="s">
        <v>16</v>
      </c>
      <c r="B12" s="138">
        <v>387525.9</v>
      </c>
      <c r="C12" s="86">
        <v>44547.8</v>
      </c>
      <c r="D12" s="139">
        <f t="shared" ref="D12:D21" si="0">C12/B12*100</f>
        <v>11.495438111362363</v>
      </c>
    </row>
    <row r="13" spans="1:4" s="24" customFormat="1" ht="12.75" customHeight="1" x14ac:dyDescent="0.25">
      <c r="A13" s="3" t="s">
        <v>17</v>
      </c>
      <c r="B13" s="140">
        <v>405855.52499999997</v>
      </c>
      <c r="C13" s="86">
        <v>49472.4</v>
      </c>
      <c r="D13" s="139">
        <f t="shared" si="0"/>
        <v>12.189657883799908</v>
      </c>
    </row>
    <row r="14" spans="1:4" s="24" customFormat="1" ht="12.75" customHeight="1" x14ac:dyDescent="0.25">
      <c r="A14" s="3" t="s">
        <v>18</v>
      </c>
      <c r="B14" s="140">
        <v>449041.625</v>
      </c>
      <c r="C14" s="86">
        <v>53463.3</v>
      </c>
      <c r="D14" s="139">
        <f t="shared" si="0"/>
        <v>11.906089997781386</v>
      </c>
    </row>
    <row r="15" spans="1:4" s="24" customFormat="1" ht="12.75" customHeight="1" x14ac:dyDescent="0.25">
      <c r="A15" s="3" t="s">
        <v>19</v>
      </c>
      <c r="B15" s="140">
        <v>513835.00000000006</v>
      </c>
      <c r="C15" s="86">
        <v>60517.2</v>
      </c>
      <c r="D15" s="139">
        <f t="shared" si="0"/>
        <v>11.777555051718934</v>
      </c>
    </row>
    <row r="16" spans="1:4" s="24" customFormat="1" ht="12.75" customHeight="1" x14ac:dyDescent="0.25">
      <c r="A16" s="3" t="s">
        <v>20</v>
      </c>
      <c r="B16" s="140">
        <v>574198.375</v>
      </c>
      <c r="C16" s="86">
        <v>68492.899999999994</v>
      </c>
      <c r="D16" s="139">
        <f t="shared" si="0"/>
        <v>11.928438494797202</v>
      </c>
    </row>
    <row r="17" spans="1:5" s="24" customFormat="1" ht="12.75" customHeight="1" x14ac:dyDescent="0.25">
      <c r="A17" s="3" t="s">
        <v>136</v>
      </c>
      <c r="B17" s="141">
        <v>578556.72500000009</v>
      </c>
      <c r="C17" s="142">
        <v>70736.5</v>
      </c>
      <c r="D17" s="139">
        <f t="shared" si="0"/>
        <v>12.2263724442923</v>
      </c>
    </row>
    <row r="18" spans="1:5" s="24" customFormat="1" ht="12.75" customHeight="1" x14ac:dyDescent="0.25">
      <c r="A18" s="3" t="s">
        <v>137</v>
      </c>
      <c r="B18" s="141">
        <v>649436.85</v>
      </c>
      <c r="C18" s="20">
        <v>70732.7</v>
      </c>
      <c r="D18" s="139">
        <f t="shared" si="0"/>
        <v>10.891389978871695</v>
      </c>
    </row>
    <row r="19" spans="1:5" s="24" customFormat="1" ht="12.75" customHeight="1" x14ac:dyDescent="0.25">
      <c r="A19" s="3" t="s">
        <v>162</v>
      </c>
      <c r="B19" s="141">
        <v>723960.95000000007</v>
      </c>
      <c r="C19" s="20">
        <v>80475.3</v>
      </c>
      <c r="D19" s="139">
        <f t="shared" si="0"/>
        <v>11.115972484427509</v>
      </c>
    </row>
    <row r="20" spans="1:5" s="24" customFormat="1" ht="12.75" customHeight="1" x14ac:dyDescent="0.25">
      <c r="A20" s="3" t="s">
        <v>24</v>
      </c>
      <c r="B20" s="141">
        <v>816801.375</v>
      </c>
      <c r="C20" s="22">
        <v>90285.7</v>
      </c>
      <c r="D20" s="139">
        <f t="shared" si="0"/>
        <v>11.053568561879564</v>
      </c>
    </row>
    <row r="21" spans="1:5" s="24" customFormat="1" ht="12.75" customHeight="1" x14ac:dyDescent="0.25">
      <c r="A21" s="3" t="s">
        <v>25</v>
      </c>
      <c r="B21" s="141">
        <v>933219.29999999993</v>
      </c>
      <c r="C21" s="23">
        <v>100732.9</v>
      </c>
      <c r="D21" s="139">
        <f t="shared" si="0"/>
        <v>10.794129525610968</v>
      </c>
    </row>
    <row r="22" spans="1:5" ht="12.75" customHeight="1" x14ac:dyDescent="0.25">
      <c r="A22" s="143"/>
      <c r="B22" s="144"/>
      <c r="C22" s="145"/>
      <c r="D22" s="52"/>
    </row>
    <row r="23" spans="1:5" ht="14.25" customHeight="1" x14ac:dyDescent="0.25">
      <c r="A23" s="173" t="s">
        <v>387</v>
      </c>
      <c r="B23" s="173"/>
      <c r="C23" s="173"/>
      <c r="D23" s="173"/>
      <c r="E23" s="42"/>
    </row>
    <row r="24" spans="1:5" ht="14.25" customHeight="1" x14ac:dyDescent="0.25">
      <c r="A24" s="165" t="s">
        <v>388</v>
      </c>
      <c r="B24" s="165"/>
      <c r="C24" s="165"/>
      <c r="D24" s="165"/>
    </row>
    <row r="25" spans="1:5" ht="14.25" customHeight="1" x14ac:dyDescent="0.25">
      <c r="A25" s="173" t="s">
        <v>316</v>
      </c>
      <c r="B25" s="173"/>
      <c r="C25" s="173"/>
      <c r="D25" s="173"/>
    </row>
    <row r="26" spans="1:5" ht="12.75" customHeight="1" x14ac:dyDescent="0.25">
      <c r="A26" s="42"/>
      <c r="B26" s="3"/>
      <c r="C26" s="3"/>
      <c r="D26" s="3"/>
    </row>
    <row r="27" spans="1:5" ht="14.25" customHeight="1" x14ac:dyDescent="0.25">
      <c r="A27" s="165" t="s">
        <v>317</v>
      </c>
      <c r="B27" s="165"/>
      <c r="C27" s="3"/>
      <c r="D27" s="3"/>
    </row>
  </sheetData>
  <mergeCells count="8">
    <mergeCell ref="A25:D25"/>
    <mergeCell ref="A27:B27"/>
    <mergeCell ref="A1:D1"/>
    <mergeCell ref="A2:D2"/>
    <mergeCell ref="A3:D3"/>
    <mergeCell ref="A6:D6"/>
    <mergeCell ref="A23:D23"/>
    <mergeCell ref="A24:D24"/>
  </mergeCells>
  <printOptions horizontalCentered="1"/>
  <pageMargins left="0.5" right="0.5" top="0.5" bottom="0.5" header="0.3" footer="0.3"/>
  <pageSetup scale="9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36"/>
  <sheetViews>
    <sheetView showGridLines="0" zoomScaleNormal="100" workbookViewId="0">
      <selection sqref="A1:H1"/>
    </sheetView>
  </sheetViews>
  <sheetFormatPr defaultColWidth="9.28515625" defaultRowHeight="13.2" x14ac:dyDescent="0.25"/>
  <cols>
    <col min="1" max="1" width="12.85546875" style="1" customWidth="1"/>
    <col min="2" max="2" width="16.28515625" style="1" customWidth="1"/>
    <col min="3" max="3" width="2.140625" style="1" customWidth="1"/>
    <col min="4" max="4" width="14.42578125" style="1" customWidth="1"/>
    <col min="5" max="8" width="16.7109375" style="1" customWidth="1"/>
    <col min="9" max="9" width="2.85546875" style="1" customWidth="1"/>
    <col min="10" max="16384" width="9.28515625" style="1"/>
  </cols>
  <sheetData>
    <row r="1" spans="1:8" ht="12.75" customHeight="1" x14ac:dyDescent="0.25">
      <c r="A1" s="166" t="s">
        <v>0</v>
      </c>
      <c r="B1" s="166"/>
      <c r="C1" s="166"/>
      <c r="D1" s="166"/>
      <c r="E1" s="166"/>
      <c r="F1" s="166"/>
      <c r="G1" s="166"/>
      <c r="H1" s="166"/>
    </row>
    <row r="2" spans="1:8" ht="12.75" customHeight="1" x14ac:dyDescent="0.25">
      <c r="A2" s="166" t="s">
        <v>1</v>
      </c>
      <c r="B2" s="166"/>
      <c r="C2" s="166"/>
      <c r="D2" s="166"/>
      <c r="E2" s="166"/>
      <c r="F2" s="166"/>
      <c r="G2" s="166"/>
      <c r="H2" s="166"/>
    </row>
    <row r="3" spans="1:8" ht="12.75" customHeight="1" x14ac:dyDescent="0.25">
      <c r="A3" s="167" t="s">
        <v>2</v>
      </c>
      <c r="B3" s="167"/>
      <c r="C3" s="167"/>
      <c r="D3" s="167"/>
      <c r="E3" s="167"/>
      <c r="F3" s="167"/>
      <c r="G3" s="167"/>
      <c r="H3" s="167"/>
    </row>
    <row r="4" spans="1:8" ht="12.75" customHeight="1" x14ac:dyDescent="0.25">
      <c r="A4" s="2"/>
      <c r="B4" s="3"/>
      <c r="C4" s="3"/>
      <c r="D4" s="3"/>
      <c r="E4" s="3"/>
      <c r="F4" s="3"/>
      <c r="G4" s="3"/>
      <c r="H4" s="3"/>
    </row>
    <row r="5" spans="1:8" ht="12.75" customHeight="1" x14ac:dyDescent="0.25">
      <c r="A5" s="168" t="s">
        <v>3</v>
      </c>
      <c r="B5" s="168"/>
      <c r="C5" s="168"/>
      <c r="D5" s="168"/>
      <c r="E5" s="168"/>
      <c r="F5" s="168"/>
      <c r="G5" s="168"/>
      <c r="H5" s="168"/>
    </row>
    <row r="6" spans="1:8" ht="12.75" customHeight="1" x14ac:dyDescent="0.25">
      <c r="A6" s="3"/>
      <c r="B6" s="3"/>
      <c r="C6" s="3"/>
      <c r="D6" s="3"/>
      <c r="E6" s="3"/>
      <c r="F6" s="3"/>
      <c r="G6" s="3"/>
      <c r="H6" s="3"/>
    </row>
    <row r="7" spans="1:8" s="8" customFormat="1" ht="12.75" customHeight="1" x14ac:dyDescent="0.2">
      <c r="A7" s="4"/>
      <c r="B7" s="4"/>
      <c r="C7" s="4"/>
      <c r="D7" s="5"/>
      <c r="E7" s="6"/>
      <c r="F7" s="6"/>
      <c r="G7" s="7" t="s">
        <v>4</v>
      </c>
      <c r="H7" s="7" t="s">
        <v>5</v>
      </c>
    </row>
    <row r="8" spans="1:8" s="8" customFormat="1" ht="12.75" customHeight="1" x14ac:dyDescent="0.2">
      <c r="A8" s="9"/>
      <c r="B8" s="9"/>
      <c r="C8" s="9"/>
      <c r="D8" s="169" t="s">
        <v>6</v>
      </c>
      <c r="E8" s="169"/>
      <c r="F8" s="169"/>
      <c r="G8" s="7" t="s">
        <v>7</v>
      </c>
      <c r="H8" s="7" t="s">
        <v>8</v>
      </c>
    </row>
    <row r="9" spans="1:8" s="8" customFormat="1" ht="12.75" customHeight="1" x14ac:dyDescent="0.2">
      <c r="A9" s="10" t="s">
        <v>9</v>
      </c>
      <c r="B9" s="11" t="s">
        <v>10</v>
      </c>
      <c r="C9" s="11"/>
      <c r="D9" s="11" t="s">
        <v>11</v>
      </c>
      <c r="E9" s="11" t="s">
        <v>12</v>
      </c>
      <c r="F9" s="11" t="s">
        <v>13</v>
      </c>
      <c r="G9" s="11" t="s">
        <v>14</v>
      </c>
      <c r="H9" s="11" t="s">
        <v>15</v>
      </c>
    </row>
    <row r="10" spans="1:8" ht="12.75" customHeight="1" x14ac:dyDescent="0.25">
      <c r="A10" s="12"/>
      <c r="B10" s="13"/>
      <c r="C10" s="13"/>
      <c r="D10" s="14"/>
      <c r="E10" s="14"/>
      <c r="F10" s="14"/>
      <c r="G10" s="13"/>
      <c r="H10" s="13"/>
    </row>
    <row r="11" spans="1:8" ht="12.75" customHeight="1" x14ac:dyDescent="0.25">
      <c r="A11" s="3" t="s">
        <v>16</v>
      </c>
      <c r="B11" s="15">
        <v>44547.8</v>
      </c>
      <c r="C11" s="15"/>
      <c r="D11" s="15">
        <v>21046.400000000001</v>
      </c>
      <c r="E11" s="15">
        <v>8327.1</v>
      </c>
      <c r="F11" s="15">
        <v>493.5</v>
      </c>
      <c r="G11" s="15">
        <v>1718.4</v>
      </c>
      <c r="H11" s="15">
        <v>12962.4</v>
      </c>
    </row>
    <row r="12" spans="1:8" ht="12.75" customHeight="1" x14ac:dyDescent="0.25">
      <c r="A12" s="3" t="s">
        <v>17</v>
      </c>
      <c r="B12" s="15">
        <v>49472.4</v>
      </c>
      <c r="C12" s="15"/>
      <c r="D12" s="15">
        <v>22512.6</v>
      </c>
      <c r="E12" s="15">
        <v>9748.5</v>
      </c>
      <c r="F12" s="15">
        <v>501.1</v>
      </c>
      <c r="G12" s="15">
        <v>2031.5</v>
      </c>
      <c r="H12" s="15">
        <v>14678.7</v>
      </c>
    </row>
    <row r="13" spans="1:8" ht="12.75" customHeight="1" x14ac:dyDescent="0.25">
      <c r="A13" s="16" t="s">
        <v>18</v>
      </c>
      <c r="B13" s="15">
        <v>53463.3</v>
      </c>
      <c r="C13" s="15"/>
      <c r="D13" s="15">
        <v>23671.7</v>
      </c>
      <c r="E13" s="15">
        <v>10791.2</v>
      </c>
      <c r="F13" s="15">
        <v>600.70000000000005</v>
      </c>
      <c r="G13" s="15">
        <v>1705.8</v>
      </c>
      <c r="H13" s="15">
        <v>16693.900000000001</v>
      </c>
    </row>
    <row r="14" spans="1:8" ht="12.75" customHeight="1" x14ac:dyDescent="0.25">
      <c r="A14" s="16" t="s">
        <v>19</v>
      </c>
      <c r="B14" s="15">
        <v>60517.2</v>
      </c>
      <c r="C14" s="15"/>
      <c r="D14" s="17">
        <v>27766.1</v>
      </c>
      <c r="E14" s="17">
        <v>11044.9</v>
      </c>
      <c r="F14" s="17">
        <v>335.7</v>
      </c>
      <c r="G14" s="17">
        <v>1749.5</v>
      </c>
      <c r="H14" s="17">
        <v>19621</v>
      </c>
    </row>
    <row r="15" spans="1:8" ht="12.75" customHeight="1" x14ac:dyDescent="0.25">
      <c r="A15" s="16" t="s">
        <v>20</v>
      </c>
      <c r="B15" s="15">
        <v>68492.899999999994</v>
      </c>
      <c r="C15" s="15"/>
      <c r="D15" s="17">
        <v>29233.1</v>
      </c>
      <c r="E15" s="17">
        <v>13319.1</v>
      </c>
      <c r="F15" s="17">
        <v>427.1</v>
      </c>
      <c r="G15" s="17">
        <v>1883.7</v>
      </c>
      <c r="H15" s="17">
        <v>23629.9</v>
      </c>
    </row>
    <row r="16" spans="1:8" ht="14.25" customHeight="1" x14ac:dyDescent="0.25">
      <c r="A16" s="16" t="s">
        <v>21</v>
      </c>
      <c r="B16" s="18">
        <v>70736.5</v>
      </c>
      <c r="C16" s="18"/>
      <c r="D16" s="19">
        <v>29858.7</v>
      </c>
      <c r="E16" s="19">
        <v>16313.3</v>
      </c>
      <c r="F16" s="19">
        <v>474.6</v>
      </c>
      <c r="G16" s="19">
        <v>2016.5</v>
      </c>
      <c r="H16" s="19">
        <v>22073.4</v>
      </c>
    </row>
    <row r="17" spans="1:9" ht="14.25" customHeight="1" x14ac:dyDescent="0.25">
      <c r="A17" s="16" t="s">
        <v>22</v>
      </c>
      <c r="B17" s="20">
        <v>70732.7</v>
      </c>
      <c r="C17" s="20"/>
      <c r="D17" s="21">
        <v>30758.5</v>
      </c>
      <c r="E17" s="21">
        <v>14109.6</v>
      </c>
      <c r="F17" s="21">
        <v>501.5</v>
      </c>
      <c r="G17" s="21">
        <v>2150.9</v>
      </c>
      <c r="H17" s="21">
        <v>23212.2</v>
      </c>
    </row>
    <row r="18" spans="1:9" ht="14.25" customHeight="1" x14ac:dyDescent="0.25">
      <c r="A18" s="16" t="s">
        <v>23</v>
      </c>
      <c r="B18" s="20">
        <f>D18+E18+F18+G18+H18</f>
        <v>80475.3</v>
      </c>
      <c r="C18" s="20"/>
      <c r="D18" s="21">
        <v>32750.3</v>
      </c>
      <c r="E18" s="21">
        <v>19035.099999999999</v>
      </c>
      <c r="F18" s="21">
        <v>452.3</v>
      </c>
      <c r="G18" s="21">
        <v>2003.9</v>
      </c>
      <c r="H18" s="21">
        <v>26233.7</v>
      </c>
    </row>
    <row r="19" spans="1:9" ht="12.75" customHeight="1" x14ac:dyDescent="0.25">
      <c r="A19" s="3" t="s">
        <v>24</v>
      </c>
      <c r="B19" s="22">
        <f>D19+E19+F19+G19+H19</f>
        <v>90285.699999999983</v>
      </c>
      <c r="C19" s="22"/>
      <c r="D19" s="23">
        <v>37509.9</v>
      </c>
      <c r="E19" s="23">
        <v>21938.3</v>
      </c>
      <c r="F19" s="23">
        <v>519.20000000000005</v>
      </c>
      <c r="G19" s="23">
        <v>1933.2</v>
      </c>
      <c r="H19" s="23">
        <v>28385.1</v>
      </c>
    </row>
    <row r="20" spans="1:9" s="24" customFormat="1" ht="12.75" customHeight="1" x14ac:dyDescent="0.25">
      <c r="A20" s="3" t="s">
        <v>25</v>
      </c>
      <c r="B20" s="22">
        <f>D20+E20+F20+G20+H20</f>
        <v>100732.9</v>
      </c>
      <c r="C20" s="22"/>
      <c r="D20" s="23">
        <v>43385.2</v>
      </c>
      <c r="E20" s="23">
        <v>23676.2</v>
      </c>
      <c r="F20" s="23">
        <v>654.79999999999995</v>
      </c>
      <c r="G20" s="23">
        <v>1931.8</v>
      </c>
      <c r="H20" s="23">
        <v>31084.9</v>
      </c>
    </row>
    <row r="21" spans="1:9" ht="12.75" customHeight="1" x14ac:dyDescent="0.25">
      <c r="A21" s="3"/>
      <c r="B21" s="3"/>
      <c r="C21" s="3"/>
      <c r="D21" s="3"/>
      <c r="G21" s="3"/>
      <c r="H21" s="3"/>
    </row>
    <row r="22" spans="1:9" ht="14.25" customHeight="1" x14ac:dyDescent="0.25">
      <c r="A22" s="170" t="s">
        <v>26</v>
      </c>
      <c r="B22" s="170"/>
      <c r="C22" s="170"/>
      <c r="D22" s="170"/>
      <c r="E22" s="170"/>
      <c r="F22" s="170"/>
      <c r="G22" s="170"/>
      <c r="H22" s="170"/>
      <c r="I22" s="170"/>
    </row>
    <row r="23" spans="1:9" ht="14.25" customHeight="1" x14ac:dyDescent="0.25">
      <c r="A23" s="171" t="s">
        <v>27</v>
      </c>
      <c r="B23" s="171"/>
      <c r="C23" s="171"/>
      <c r="D23" s="171"/>
      <c r="E23" s="171"/>
      <c r="F23" s="171"/>
      <c r="G23" s="171"/>
      <c r="H23" s="171"/>
      <c r="I23" s="171"/>
    </row>
    <row r="24" spans="1:9" ht="14.25" customHeight="1" x14ac:dyDescent="0.25">
      <c r="A24" s="170" t="s">
        <v>28</v>
      </c>
      <c r="B24" s="170"/>
      <c r="C24" s="170"/>
      <c r="D24" s="170"/>
      <c r="E24" s="170"/>
      <c r="F24" s="170"/>
      <c r="G24" s="170"/>
      <c r="H24" s="170"/>
      <c r="I24" s="170"/>
    </row>
    <row r="25" spans="1:9" ht="14.25" customHeight="1" x14ac:dyDescent="0.25">
      <c r="A25" s="170" t="s">
        <v>29</v>
      </c>
      <c r="B25" s="170"/>
      <c r="C25" s="170"/>
      <c r="D25" s="170"/>
      <c r="E25" s="170"/>
      <c r="F25" s="170"/>
      <c r="G25" s="170"/>
      <c r="H25" s="170"/>
      <c r="I25" s="25"/>
    </row>
    <row r="26" spans="1:9" ht="14.25" customHeight="1" x14ac:dyDescent="0.25">
      <c r="A26" s="171" t="s">
        <v>30</v>
      </c>
      <c r="B26" s="171"/>
      <c r="C26" s="171"/>
      <c r="D26" s="171"/>
      <c r="E26" s="171"/>
      <c r="F26" s="171"/>
      <c r="G26" s="171"/>
      <c r="H26" s="171"/>
      <c r="I26" s="171"/>
    </row>
    <row r="27" spans="1:9" ht="14.25" customHeight="1" x14ac:dyDescent="0.25">
      <c r="A27" s="170" t="s">
        <v>31</v>
      </c>
      <c r="B27" s="170"/>
      <c r="C27" s="170"/>
      <c r="D27" s="170"/>
      <c r="E27" s="170"/>
      <c r="F27" s="170"/>
      <c r="G27" s="170"/>
      <c r="H27" s="170"/>
      <c r="I27" s="170"/>
    </row>
    <row r="28" spans="1:9" ht="12.75" customHeight="1" x14ac:dyDescent="0.25">
      <c r="A28" s="26"/>
      <c r="B28" s="26"/>
      <c r="C28" s="26"/>
      <c r="D28" s="26"/>
      <c r="E28" s="26"/>
      <c r="F28" s="26"/>
      <c r="G28" s="26"/>
      <c r="H28" s="26"/>
    </row>
    <row r="29" spans="1:9" ht="14.25" customHeight="1" x14ac:dyDescent="0.25">
      <c r="A29" s="165" t="s">
        <v>32</v>
      </c>
      <c r="B29" s="165"/>
      <c r="C29" s="3"/>
      <c r="D29" s="3"/>
      <c r="E29" s="3"/>
      <c r="F29" s="3"/>
      <c r="G29" s="3"/>
      <c r="H29" s="3"/>
    </row>
    <row r="32" spans="1:9" x14ac:dyDescent="0.25">
      <c r="D32" s="27"/>
      <c r="E32" s="28"/>
    </row>
    <row r="33" spans="2:6" x14ac:dyDescent="0.25">
      <c r="F33" s="27"/>
    </row>
    <row r="34" spans="2:6" x14ac:dyDescent="0.25">
      <c r="E34" s="28"/>
    </row>
    <row r="35" spans="2:6" x14ac:dyDescent="0.25">
      <c r="E35" s="29"/>
    </row>
    <row r="36" spans="2:6" x14ac:dyDescent="0.25">
      <c r="B36" s="27"/>
    </row>
  </sheetData>
  <mergeCells count="12">
    <mergeCell ref="A29:B29"/>
    <mergeCell ref="A1:H1"/>
    <mergeCell ref="A2:H2"/>
    <mergeCell ref="A3:H3"/>
    <mergeCell ref="A5:H5"/>
    <mergeCell ref="D8:F8"/>
    <mergeCell ref="A22:I22"/>
    <mergeCell ref="A23:I23"/>
    <mergeCell ref="A24:I24"/>
    <mergeCell ref="A25:H25"/>
    <mergeCell ref="A26:I26"/>
    <mergeCell ref="A27:I27"/>
  </mergeCells>
  <printOptions horizontalCentered="1"/>
  <pageMargins left="0.5" right="0.5" top="0.5" bottom="0.5" header="0.3" footer="0.3"/>
  <pageSetup scale="95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6"/>
  <sheetViews>
    <sheetView showGridLines="0" zoomScaleNormal="100" workbookViewId="0">
      <selection sqref="A1:G1"/>
    </sheetView>
  </sheetViews>
  <sheetFormatPr defaultColWidth="9.28515625" defaultRowHeight="13.2" x14ac:dyDescent="0.25"/>
  <cols>
    <col min="1" max="1" width="13.85546875" style="1" customWidth="1"/>
    <col min="2" max="2" width="3.7109375" style="1" customWidth="1"/>
    <col min="3" max="4" width="18.7109375" style="1" customWidth="1"/>
    <col min="5" max="5" width="9.7109375" style="1" customWidth="1"/>
    <col min="6" max="7" width="18.7109375" style="1" customWidth="1"/>
    <col min="8" max="8" width="2.85546875" style="1" customWidth="1"/>
    <col min="9" max="16384" width="9.28515625" style="1"/>
  </cols>
  <sheetData>
    <row r="1" spans="1:7" ht="12.75" customHeight="1" x14ac:dyDescent="0.25">
      <c r="A1" s="179" t="s">
        <v>318</v>
      </c>
      <c r="B1" s="179"/>
      <c r="C1" s="179"/>
      <c r="D1" s="179"/>
      <c r="E1" s="179"/>
      <c r="F1" s="179"/>
      <c r="G1" s="179"/>
    </row>
    <row r="2" spans="1:7" ht="12.75" customHeight="1" x14ac:dyDescent="0.25">
      <c r="A2" s="179" t="s">
        <v>319</v>
      </c>
      <c r="B2" s="179"/>
      <c r="C2" s="179"/>
      <c r="D2" s="179"/>
      <c r="E2" s="179"/>
      <c r="F2" s="179"/>
      <c r="G2" s="179"/>
    </row>
    <row r="3" spans="1:7" ht="12.75" customHeight="1" x14ac:dyDescent="0.25">
      <c r="A3" s="167" t="s">
        <v>320</v>
      </c>
      <c r="B3" s="167"/>
      <c r="C3" s="167"/>
      <c r="D3" s="167"/>
      <c r="E3" s="167"/>
      <c r="F3" s="167"/>
      <c r="G3" s="167"/>
    </row>
    <row r="4" spans="1:7" ht="12.75" customHeight="1" x14ac:dyDescent="0.25">
      <c r="A4" s="167" t="s">
        <v>309</v>
      </c>
      <c r="B4" s="167"/>
      <c r="C4" s="167"/>
      <c r="D4" s="167"/>
      <c r="E4" s="167"/>
      <c r="F4" s="167"/>
      <c r="G4" s="167"/>
    </row>
    <row r="5" spans="1:7" ht="12.75" customHeight="1" x14ac:dyDescent="0.25">
      <c r="A5" s="2"/>
      <c r="B5" s="3"/>
      <c r="C5" s="3"/>
      <c r="D5" s="3"/>
      <c r="E5" s="3"/>
      <c r="F5" s="3"/>
      <c r="G5" s="3"/>
    </row>
    <row r="6" spans="1:7" ht="12.75" customHeight="1" x14ac:dyDescent="0.25">
      <c r="A6" s="168" t="s">
        <v>3</v>
      </c>
      <c r="B6" s="168"/>
      <c r="C6" s="168"/>
      <c r="D6" s="168"/>
      <c r="E6" s="168"/>
      <c r="F6" s="168"/>
      <c r="G6" s="168"/>
    </row>
    <row r="7" spans="1:7" ht="12.75" customHeight="1" x14ac:dyDescent="0.25">
      <c r="A7" s="3"/>
      <c r="B7" s="3"/>
      <c r="C7" s="3"/>
      <c r="D7" s="3"/>
      <c r="E7" s="3"/>
      <c r="F7" s="3"/>
      <c r="G7" s="3"/>
    </row>
    <row r="8" spans="1:7" ht="12.75" customHeight="1" x14ac:dyDescent="0.25">
      <c r="A8" s="3"/>
      <c r="B8" s="52"/>
      <c r="C8" s="183" t="s">
        <v>321</v>
      </c>
      <c r="D8" s="183"/>
      <c r="E8" s="52"/>
      <c r="F8" s="183" t="s">
        <v>322</v>
      </c>
      <c r="G8" s="183"/>
    </row>
    <row r="9" spans="1:7" ht="12.75" customHeight="1" x14ac:dyDescent="0.25">
      <c r="A9" s="3"/>
      <c r="B9" s="52"/>
      <c r="C9" s="52"/>
      <c r="D9" s="102" t="s">
        <v>323</v>
      </c>
      <c r="E9" s="52"/>
      <c r="F9" s="52"/>
      <c r="G9" s="102" t="s">
        <v>324</v>
      </c>
    </row>
    <row r="10" spans="1:7" ht="12.75" customHeight="1" x14ac:dyDescent="0.25">
      <c r="A10" s="106" t="s">
        <v>9</v>
      </c>
      <c r="B10" s="146"/>
      <c r="C10" s="55" t="s">
        <v>325</v>
      </c>
      <c r="D10" s="55" t="s">
        <v>326</v>
      </c>
      <c r="E10" s="146"/>
      <c r="F10" s="55" t="s">
        <v>327</v>
      </c>
      <c r="G10" s="55" t="s">
        <v>328</v>
      </c>
    </row>
    <row r="11" spans="1:7" ht="12.75" customHeight="1" x14ac:dyDescent="0.25">
      <c r="A11" s="108"/>
      <c r="B11" s="52"/>
      <c r="C11" s="102"/>
      <c r="D11" s="102"/>
      <c r="E11" s="52"/>
      <c r="F11" s="102"/>
      <c r="G11" s="102"/>
    </row>
    <row r="12" spans="1:7" ht="12.75" customHeight="1" x14ac:dyDescent="0.25">
      <c r="A12" s="3" t="s">
        <v>329</v>
      </c>
      <c r="B12" s="52"/>
      <c r="C12" s="147">
        <v>1409.9</v>
      </c>
      <c r="D12" s="147">
        <v>2239.1</v>
      </c>
      <c r="E12" s="147"/>
      <c r="F12" s="147">
        <v>248.5</v>
      </c>
      <c r="G12" s="46">
        <v>2.2999999999999998</v>
      </c>
    </row>
    <row r="13" spans="1:7" ht="12.75" customHeight="1" x14ac:dyDescent="0.25">
      <c r="A13" s="3" t="s">
        <v>330</v>
      </c>
      <c r="B13" s="52"/>
      <c r="C13" s="147">
        <v>2008.3</v>
      </c>
      <c r="D13" s="147">
        <v>1655.7</v>
      </c>
      <c r="E13" s="147"/>
      <c r="F13" s="147">
        <v>396.8</v>
      </c>
      <c r="G13" s="46">
        <v>3.2</v>
      </c>
    </row>
    <row r="14" spans="1:7" ht="12.75" customHeight="1" x14ac:dyDescent="0.25">
      <c r="A14" s="3" t="s">
        <v>331</v>
      </c>
      <c r="B14" s="52"/>
      <c r="C14" s="147">
        <v>2494.5</v>
      </c>
      <c r="D14" s="147">
        <v>1553.4</v>
      </c>
      <c r="E14" s="147"/>
      <c r="F14" s="147">
        <v>533.4</v>
      </c>
      <c r="G14" s="46">
        <v>3.5</v>
      </c>
    </row>
    <row r="15" spans="1:7" ht="12.75" customHeight="1" x14ac:dyDescent="0.25">
      <c r="A15" s="3" t="s">
        <v>332</v>
      </c>
      <c r="B15" s="52"/>
      <c r="C15" s="147">
        <v>3073</v>
      </c>
      <c r="D15" s="147">
        <v>1368.9</v>
      </c>
      <c r="E15" s="147"/>
      <c r="F15" s="147">
        <v>598.1</v>
      </c>
      <c r="G15" s="46">
        <v>3.3</v>
      </c>
    </row>
    <row r="16" spans="1:7" ht="12.75" customHeight="1" x14ac:dyDescent="0.25">
      <c r="A16" s="3" t="s">
        <v>333</v>
      </c>
      <c r="B16" s="52"/>
      <c r="C16" s="147">
        <v>3512.6</v>
      </c>
      <c r="D16" s="147">
        <v>1519</v>
      </c>
      <c r="E16" s="147"/>
      <c r="F16" s="147">
        <v>721</v>
      </c>
      <c r="G16" s="46">
        <v>3.6</v>
      </c>
    </row>
    <row r="17" spans="1:7" ht="12.75" customHeight="1" x14ac:dyDescent="0.25">
      <c r="A17" s="3" t="s">
        <v>334</v>
      </c>
      <c r="B17" s="52"/>
      <c r="C17" s="147">
        <v>3983.3</v>
      </c>
      <c r="D17" s="147">
        <v>946.1</v>
      </c>
      <c r="E17" s="147"/>
      <c r="F17" s="147">
        <v>810.3</v>
      </c>
      <c r="G17" s="46">
        <v>3.3</v>
      </c>
    </row>
    <row r="18" spans="1:7" ht="12.75" customHeight="1" x14ac:dyDescent="0.25">
      <c r="A18" s="3" t="s">
        <v>335</v>
      </c>
      <c r="B18" s="52"/>
      <c r="C18" s="147">
        <v>4897.3999999999996</v>
      </c>
      <c r="D18" s="147">
        <v>2802.6</v>
      </c>
      <c r="E18" s="147"/>
      <c r="F18" s="147">
        <v>933.2</v>
      </c>
      <c r="G18" s="46">
        <v>3.2</v>
      </c>
    </row>
    <row r="19" spans="1:7" ht="12.75" customHeight="1" x14ac:dyDescent="0.25">
      <c r="A19" s="3" t="s">
        <v>336</v>
      </c>
      <c r="B19" s="52"/>
      <c r="C19" s="147">
        <v>5650.7</v>
      </c>
      <c r="D19" s="147">
        <v>1562.1</v>
      </c>
      <c r="E19" s="147"/>
      <c r="F19" s="147">
        <v>1073.3</v>
      </c>
      <c r="G19" s="46">
        <v>3.3</v>
      </c>
    </row>
    <row r="20" spans="1:7" ht="12.75" customHeight="1" x14ac:dyDescent="0.25">
      <c r="A20" s="3" t="s">
        <v>337</v>
      </c>
      <c r="B20" s="52"/>
      <c r="C20" s="147">
        <v>6191.9</v>
      </c>
      <c r="D20" s="147">
        <v>2293.1</v>
      </c>
      <c r="E20" s="147"/>
      <c r="F20" s="147">
        <v>1208.4000000000001</v>
      </c>
      <c r="G20" s="46">
        <v>3.4</v>
      </c>
    </row>
    <row r="21" spans="1:7" ht="12.75" customHeight="1" x14ac:dyDescent="0.25">
      <c r="A21" s="3" t="s">
        <v>338</v>
      </c>
      <c r="B21" s="52"/>
      <c r="C21" s="147">
        <v>6883.8</v>
      </c>
      <c r="D21" s="147">
        <v>4441.7</v>
      </c>
      <c r="E21" s="147"/>
      <c r="F21" s="147">
        <v>1354.3</v>
      </c>
      <c r="G21" s="46">
        <v>3.4</v>
      </c>
    </row>
    <row r="22" spans="1:7" ht="12.75" customHeight="1" x14ac:dyDescent="0.25">
      <c r="A22" s="3" t="s">
        <v>16</v>
      </c>
      <c r="B22" s="52"/>
      <c r="C22" s="147">
        <v>7679.1</v>
      </c>
      <c r="D22" s="147">
        <v>3669.7</v>
      </c>
      <c r="E22" s="147"/>
      <c r="F22" s="147">
        <v>1525.4</v>
      </c>
      <c r="G22" s="46">
        <v>3.4</v>
      </c>
    </row>
    <row r="23" spans="1:7" ht="12.75" customHeight="1" x14ac:dyDescent="0.25">
      <c r="A23" s="3" t="s">
        <v>17</v>
      </c>
      <c r="B23" s="52"/>
      <c r="C23" s="147">
        <v>8547.7999999999993</v>
      </c>
      <c r="D23" s="147">
        <v>3548.3</v>
      </c>
      <c r="E23" s="147"/>
      <c r="F23" s="147">
        <v>1662.2</v>
      </c>
      <c r="G23" s="46">
        <v>3.4</v>
      </c>
    </row>
    <row r="24" spans="1:7" ht="12.75" customHeight="1" x14ac:dyDescent="0.25">
      <c r="A24" s="3" t="s">
        <v>18</v>
      </c>
      <c r="B24" s="52"/>
      <c r="C24" s="117">
        <v>9980.1</v>
      </c>
      <c r="D24" s="117">
        <v>6252.8</v>
      </c>
      <c r="E24" s="117"/>
      <c r="F24" s="117">
        <v>1724.2</v>
      </c>
      <c r="G24" s="117">
        <v>3.2</v>
      </c>
    </row>
    <row r="25" spans="1:7" ht="12.75" customHeight="1" x14ac:dyDescent="0.25">
      <c r="A25" s="3" t="s">
        <v>19</v>
      </c>
      <c r="B25" s="52"/>
      <c r="C25" s="117">
        <v>11673.3</v>
      </c>
      <c r="D25" s="117">
        <v>10803.9</v>
      </c>
      <c r="E25" s="117"/>
      <c r="F25" s="117">
        <v>1953.2</v>
      </c>
      <c r="G25" s="117">
        <v>3.2</v>
      </c>
    </row>
    <row r="26" spans="1:7" ht="12.75" customHeight="1" x14ac:dyDescent="0.25">
      <c r="A26" s="3" t="s">
        <v>20</v>
      </c>
      <c r="B26" s="52"/>
      <c r="C26" s="117">
        <v>14118</v>
      </c>
      <c r="D26" s="117">
        <v>12682.1</v>
      </c>
      <c r="E26" s="117"/>
      <c r="F26" s="117">
        <v>2331</v>
      </c>
      <c r="G26" s="117">
        <v>3.4</v>
      </c>
    </row>
    <row r="27" spans="1:7" ht="12.75" customHeight="1" x14ac:dyDescent="0.25">
      <c r="A27" s="3" t="s">
        <v>136</v>
      </c>
      <c r="B27" s="52"/>
      <c r="C27" s="120">
        <v>16768.450665280001</v>
      </c>
      <c r="D27" s="120">
        <v>9376.7157777299999</v>
      </c>
      <c r="E27" s="148"/>
      <c r="F27" s="120">
        <v>2726.1693258488003</v>
      </c>
      <c r="G27" s="117">
        <v>3.9</v>
      </c>
    </row>
    <row r="28" spans="1:7" ht="12.75" customHeight="1" x14ac:dyDescent="0.25">
      <c r="A28" s="3" t="s">
        <v>137</v>
      </c>
      <c r="B28" s="52"/>
      <c r="C28" s="149">
        <v>18711.578919580003</v>
      </c>
      <c r="D28" s="149">
        <v>6326.46177773</v>
      </c>
      <c r="E28" s="123"/>
      <c r="F28" s="149">
        <v>3044.9390874808996</v>
      </c>
      <c r="G28" s="125">
        <v>4.3</v>
      </c>
    </row>
    <row r="29" spans="1:7" ht="12.75" customHeight="1" x14ac:dyDescent="0.25">
      <c r="A29" s="3" t="s">
        <v>162</v>
      </c>
      <c r="B29" s="52"/>
      <c r="C29" s="149">
        <v>19747.7</v>
      </c>
      <c r="D29" s="149">
        <v>5429.6</v>
      </c>
      <c r="E29" s="123"/>
      <c r="F29" s="149">
        <v>3479.5</v>
      </c>
      <c r="G29" s="125">
        <v>4.3</v>
      </c>
    </row>
    <row r="30" spans="1:7" ht="12.75" customHeight="1" x14ac:dyDescent="0.25">
      <c r="A30" s="3" t="s">
        <v>24</v>
      </c>
      <c r="B30" s="52"/>
      <c r="C30" s="150">
        <v>20150.2</v>
      </c>
      <c r="D30" s="150">
        <v>10442.5</v>
      </c>
      <c r="E30" s="151"/>
      <c r="F30" s="150">
        <v>3891.4</v>
      </c>
      <c r="G30" s="125">
        <v>4.3</v>
      </c>
    </row>
    <row r="31" spans="1:7" ht="12.75" customHeight="1" x14ac:dyDescent="0.25">
      <c r="A31" s="3" t="s">
        <v>25</v>
      </c>
      <c r="B31" s="52"/>
      <c r="C31" s="150">
        <v>20143</v>
      </c>
      <c r="D31" s="150">
        <v>15751.9</v>
      </c>
      <c r="E31" s="151"/>
      <c r="F31" s="150">
        <v>4086.7</v>
      </c>
      <c r="G31" s="125">
        <v>4.0999999999999996</v>
      </c>
    </row>
    <row r="32" spans="1:7" ht="12.75" customHeight="1" x14ac:dyDescent="0.25">
      <c r="A32" s="3"/>
      <c r="B32" s="52"/>
      <c r="C32" s="152"/>
      <c r="D32" s="152"/>
      <c r="E32" s="152"/>
      <c r="F32" s="152"/>
      <c r="G32" s="117"/>
    </row>
    <row r="33" spans="1:8" ht="14.25" customHeight="1" x14ac:dyDescent="0.25">
      <c r="A33" s="175" t="s">
        <v>339</v>
      </c>
      <c r="B33" s="175"/>
      <c r="C33" s="175"/>
      <c r="D33" s="175"/>
      <c r="E33" s="175"/>
      <c r="F33" s="175"/>
      <c r="G33" s="175"/>
      <c r="H33" s="175"/>
    </row>
    <row r="34" spans="1:8" ht="14.25" customHeight="1" x14ac:dyDescent="0.25">
      <c r="A34" s="165" t="s">
        <v>340</v>
      </c>
      <c r="B34" s="165"/>
      <c r="C34" s="165"/>
      <c r="D34" s="165"/>
      <c r="E34" s="165"/>
      <c r="F34" s="165"/>
      <c r="G34" s="165"/>
    </row>
    <row r="35" spans="1:8" x14ac:dyDescent="0.25">
      <c r="A35" s="3"/>
      <c r="B35" s="3"/>
      <c r="C35" s="3"/>
      <c r="D35" s="3"/>
      <c r="E35" s="3"/>
      <c r="F35" s="3"/>
      <c r="G35" s="3"/>
    </row>
    <row r="36" spans="1:8" ht="14.25" customHeight="1" x14ac:dyDescent="0.25">
      <c r="A36" s="165" t="s">
        <v>341</v>
      </c>
      <c r="B36" s="165"/>
      <c r="C36" s="165"/>
      <c r="D36" s="3"/>
      <c r="E36" s="3"/>
      <c r="F36" s="3"/>
      <c r="G36" s="3"/>
    </row>
  </sheetData>
  <mergeCells count="10">
    <mergeCell ref="A33:H33"/>
    <mergeCell ref="A34:G34"/>
    <mergeCell ref="A36:C36"/>
    <mergeCell ref="A1:G1"/>
    <mergeCell ref="A2:G2"/>
    <mergeCell ref="A3:G3"/>
    <mergeCell ref="A4:G4"/>
    <mergeCell ref="A6:G6"/>
    <mergeCell ref="C8:D8"/>
    <mergeCell ref="F8:G8"/>
  </mergeCells>
  <printOptions horizontalCentered="1"/>
  <pageMargins left="0.5" right="0.5" top="0.5" bottom="0.5" header="0.3" footer="0.3"/>
  <pageSetup scale="9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29"/>
  <sheetViews>
    <sheetView showGridLines="0" zoomScaleNormal="100" workbookViewId="0">
      <selection sqref="A1:H1"/>
    </sheetView>
  </sheetViews>
  <sheetFormatPr defaultColWidth="9.28515625" defaultRowHeight="13.2" x14ac:dyDescent="0.25"/>
  <cols>
    <col min="1" max="1" width="12.85546875" style="1" customWidth="1"/>
    <col min="2" max="2" width="16.28515625" style="1" customWidth="1"/>
    <col min="3" max="3" width="2.140625" style="1" customWidth="1"/>
    <col min="4" max="4" width="14.42578125" style="1" customWidth="1"/>
    <col min="5" max="8" width="16.7109375" style="1" customWidth="1"/>
    <col min="9" max="9" width="2.85546875" style="1" customWidth="1"/>
    <col min="10" max="16384" width="9.28515625" style="1"/>
  </cols>
  <sheetData>
    <row r="1" spans="1:8" ht="12.75" customHeight="1" x14ac:dyDescent="0.25">
      <c r="A1" s="166" t="s">
        <v>33</v>
      </c>
      <c r="B1" s="166"/>
      <c r="C1" s="166"/>
      <c r="D1" s="166"/>
      <c r="E1" s="166"/>
      <c r="F1" s="166"/>
      <c r="G1" s="166"/>
      <c r="H1" s="166"/>
    </row>
    <row r="2" spans="1:8" ht="12.75" customHeight="1" x14ac:dyDescent="0.25">
      <c r="A2" s="166" t="s">
        <v>1</v>
      </c>
      <c r="B2" s="166"/>
      <c r="C2" s="166"/>
      <c r="D2" s="166"/>
      <c r="E2" s="166"/>
      <c r="F2" s="166"/>
      <c r="G2" s="166"/>
      <c r="H2" s="166"/>
    </row>
    <row r="3" spans="1:8" ht="12.75" customHeight="1" x14ac:dyDescent="0.25">
      <c r="A3" s="167" t="s">
        <v>2</v>
      </c>
      <c r="B3" s="167"/>
      <c r="C3" s="167"/>
      <c r="D3" s="167"/>
      <c r="E3" s="167"/>
      <c r="F3" s="167"/>
      <c r="G3" s="167"/>
      <c r="H3" s="167"/>
    </row>
    <row r="4" spans="1:8" ht="12.75" customHeight="1" x14ac:dyDescent="0.25">
      <c r="A4" s="2"/>
      <c r="B4" s="3"/>
      <c r="C4" s="3"/>
      <c r="D4" s="3"/>
      <c r="E4" s="3"/>
      <c r="F4" s="3"/>
      <c r="G4" s="3"/>
      <c r="H4" s="3"/>
    </row>
    <row r="5" spans="1:8" ht="12.75" customHeight="1" x14ac:dyDescent="0.25">
      <c r="A5" s="168" t="s">
        <v>3</v>
      </c>
      <c r="B5" s="168"/>
      <c r="C5" s="168"/>
      <c r="D5" s="168"/>
      <c r="E5" s="168"/>
      <c r="F5" s="168"/>
      <c r="G5" s="168"/>
      <c r="H5" s="168"/>
    </row>
    <row r="6" spans="1:8" ht="12.75" customHeight="1" x14ac:dyDescent="0.25">
      <c r="A6" s="3"/>
      <c r="B6" s="3"/>
      <c r="C6" s="3"/>
      <c r="D6" s="3"/>
      <c r="E6" s="3"/>
      <c r="F6" s="3"/>
      <c r="G6" s="3"/>
      <c r="H6" s="3"/>
    </row>
    <row r="7" spans="1:8" s="8" customFormat="1" ht="12.75" customHeight="1" x14ac:dyDescent="0.2">
      <c r="A7" s="4"/>
      <c r="B7" s="4"/>
      <c r="C7" s="4"/>
      <c r="D7" s="5"/>
      <c r="E7" s="6"/>
      <c r="F7" s="6"/>
      <c r="G7" s="7" t="s">
        <v>4</v>
      </c>
      <c r="H7" s="7" t="s">
        <v>5</v>
      </c>
    </row>
    <row r="8" spans="1:8" s="8" customFormat="1" ht="12.75" customHeight="1" x14ac:dyDescent="0.2">
      <c r="A8" s="9"/>
      <c r="B8" s="9"/>
      <c r="C8" s="9"/>
      <c r="D8" s="169" t="s">
        <v>6</v>
      </c>
      <c r="E8" s="169"/>
      <c r="F8" s="169"/>
      <c r="G8" s="7" t="s">
        <v>7</v>
      </c>
      <c r="H8" s="7" t="s">
        <v>8</v>
      </c>
    </row>
    <row r="9" spans="1:8" s="8" customFormat="1" ht="12.75" customHeight="1" x14ac:dyDescent="0.2">
      <c r="A9" s="10" t="s">
        <v>9</v>
      </c>
      <c r="B9" s="11" t="s">
        <v>34</v>
      </c>
      <c r="C9" s="11"/>
      <c r="D9" s="11" t="s">
        <v>11</v>
      </c>
      <c r="E9" s="11" t="s">
        <v>12</v>
      </c>
      <c r="F9" s="11" t="s">
        <v>13</v>
      </c>
      <c r="G9" s="11" t="s">
        <v>35</v>
      </c>
      <c r="H9" s="11" t="s">
        <v>15</v>
      </c>
    </row>
    <row r="10" spans="1:8" ht="12.75" customHeight="1" x14ac:dyDescent="0.25">
      <c r="A10" s="12"/>
      <c r="B10" s="13"/>
      <c r="C10" s="13"/>
      <c r="D10" s="14"/>
      <c r="E10" s="14"/>
      <c r="F10" s="14"/>
      <c r="G10" s="13"/>
      <c r="H10" s="13"/>
    </row>
    <row r="11" spans="1:8" ht="12.75" customHeight="1" x14ac:dyDescent="0.25">
      <c r="A11" s="3" t="s">
        <v>16</v>
      </c>
      <c r="B11" s="15">
        <v>47312.2</v>
      </c>
      <c r="C11" s="15"/>
      <c r="D11" s="15">
        <v>21173.4</v>
      </c>
      <c r="E11" s="15">
        <v>8323.6</v>
      </c>
      <c r="F11" s="15">
        <v>492.2</v>
      </c>
      <c r="G11" s="15">
        <v>1768.9</v>
      </c>
      <c r="H11" s="15">
        <v>15554.1</v>
      </c>
    </row>
    <row r="12" spans="1:8" ht="12.75" customHeight="1" x14ac:dyDescent="0.25">
      <c r="A12" s="3" t="s">
        <v>17</v>
      </c>
      <c r="B12" s="15">
        <v>49739.1</v>
      </c>
      <c r="C12" s="15"/>
      <c r="D12" s="15">
        <v>22297.7</v>
      </c>
      <c r="E12" s="15">
        <v>9840.4</v>
      </c>
      <c r="F12" s="15">
        <v>548.1</v>
      </c>
      <c r="G12" s="15">
        <v>1969.6</v>
      </c>
      <c r="H12" s="15">
        <v>15083.3</v>
      </c>
    </row>
    <row r="13" spans="1:8" ht="12.75" customHeight="1" x14ac:dyDescent="0.25">
      <c r="A13" s="16" t="s">
        <v>18</v>
      </c>
      <c r="B13" s="15">
        <v>55928.1</v>
      </c>
      <c r="C13" s="15"/>
      <c r="D13" s="15">
        <v>24142.400000000001</v>
      </c>
      <c r="E13" s="15">
        <v>10886</v>
      </c>
      <c r="F13" s="15">
        <v>603.70000000000005</v>
      </c>
      <c r="G13" s="15">
        <v>1685.2</v>
      </c>
      <c r="H13" s="15">
        <v>18610.8</v>
      </c>
    </row>
    <row r="14" spans="1:8" ht="12.75" customHeight="1" x14ac:dyDescent="0.25">
      <c r="A14" s="16" t="s">
        <v>19</v>
      </c>
      <c r="B14" s="17">
        <v>64491.3</v>
      </c>
      <c r="C14" s="30"/>
      <c r="D14" s="17">
        <v>27678.400000000001</v>
      </c>
      <c r="E14" s="17">
        <v>11029.9</v>
      </c>
      <c r="F14" s="17">
        <v>340.2</v>
      </c>
      <c r="G14" s="17">
        <v>1699.9</v>
      </c>
      <c r="H14" s="17">
        <v>23742.9</v>
      </c>
    </row>
    <row r="15" spans="1:8" ht="12.75" customHeight="1" x14ac:dyDescent="0.25">
      <c r="A15" s="16" t="s">
        <v>20</v>
      </c>
      <c r="B15" s="17">
        <v>67303</v>
      </c>
      <c r="C15" s="30"/>
      <c r="D15" s="17">
        <v>28528.6</v>
      </c>
      <c r="E15" s="17">
        <v>13308.4</v>
      </c>
      <c r="F15" s="17">
        <v>429.4</v>
      </c>
      <c r="G15" s="17">
        <v>1902.5</v>
      </c>
      <c r="H15" s="17">
        <v>23134.1</v>
      </c>
    </row>
    <row r="16" spans="1:8" ht="14.25" customHeight="1" x14ac:dyDescent="0.25">
      <c r="A16" s="16" t="s">
        <v>36</v>
      </c>
      <c r="B16" s="19">
        <v>71501.3</v>
      </c>
      <c r="C16" s="31"/>
      <c r="D16" s="19">
        <v>29760.2</v>
      </c>
      <c r="E16" s="19">
        <v>16306</v>
      </c>
      <c r="F16" s="19">
        <v>474.7</v>
      </c>
      <c r="G16" s="19">
        <v>2022.1</v>
      </c>
      <c r="H16" s="19">
        <v>22938.3</v>
      </c>
    </row>
    <row r="17" spans="1:9" ht="14.25" customHeight="1" x14ac:dyDescent="0.25">
      <c r="A17" s="16" t="s">
        <v>22</v>
      </c>
      <c r="B17" s="21">
        <v>72955.899999999994</v>
      </c>
      <c r="C17" s="32"/>
      <c r="D17" s="21">
        <v>30795.3</v>
      </c>
      <c r="E17" s="21">
        <v>14105.6</v>
      </c>
      <c r="F17" s="21">
        <v>503.5</v>
      </c>
      <c r="G17" s="21">
        <v>2170.8000000000002</v>
      </c>
      <c r="H17" s="21">
        <v>25380.7</v>
      </c>
    </row>
    <row r="18" spans="1:9" ht="14.25" customHeight="1" x14ac:dyDescent="0.25">
      <c r="A18" s="16" t="s">
        <v>23</v>
      </c>
      <c r="B18" s="21">
        <f>SUM(D18:H18)</f>
        <v>81050.099999999991</v>
      </c>
      <c r="C18" s="32"/>
      <c r="D18" s="21">
        <v>33756.1</v>
      </c>
      <c r="E18" s="21">
        <v>19017.599999999999</v>
      </c>
      <c r="F18" s="21">
        <v>453.1</v>
      </c>
      <c r="G18" s="21">
        <v>2052.6999999999998</v>
      </c>
      <c r="H18" s="21">
        <v>25770.6</v>
      </c>
    </row>
    <row r="19" spans="1:9" ht="12.75" customHeight="1" x14ac:dyDescent="0.25">
      <c r="A19" s="3" t="s">
        <v>24</v>
      </c>
      <c r="B19" s="23">
        <f>SUM(D19:H19)</f>
        <v>91801</v>
      </c>
      <c r="C19" s="22"/>
      <c r="D19" s="23">
        <v>37893.699999999997</v>
      </c>
      <c r="E19" s="23">
        <v>21867.599999999999</v>
      </c>
      <c r="F19" s="23">
        <v>519.5</v>
      </c>
      <c r="G19" s="23">
        <v>1891.2</v>
      </c>
      <c r="H19" s="23">
        <v>29629</v>
      </c>
    </row>
    <row r="20" spans="1:9" s="24" customFormat="1" ht="12.75" customHeight="1" x14ac:dyDescent="0.25">
      <c r="A20" s="3" t="s">
        <v>25</v>
      </c>
      <c r="B20" s="23">
        <f>SUM(D20:H20)</f>
        <v>101026.5</v>
      </c>
      <c r="C20" s="22"/>
      <c r="D20" s="23">
        <v>43470.400000000001</v>
      </c>
      <c r="E20" s="23">
        <v>23673.3</v>
      </c>
      <c r="F20" s="23">
        <v>654.79999999999995</v>
      </c>
      <c r="G20" s="23">
        <v>2407.5</v>
      </c>
      <c r="H20" s="23">
        <v>30820.5</v>
      </c>
    </row>
    <row r="21" spans="1:9" ht="12.75" customHeight="1" x14ac:dyDescent="0.25">
      <c r="A21" s="33"/>
      <c r="B21" s="34"/>
      <c r="C21" s="28"/>
      <c r="D21" s="34"/>
      <c r="E21" s="34"/>
      <c r="F21" s="34"/>
      <c r="G21" s="34"/>
      <c r="H21" s="34"/>
    </row>
    <row r="22" spans="1:9" ht="14.25" customHeight="1" x14ac:dyDescent="0.25">
      <c r="A22" s="172" t="s">
        <v>37</v>
      </c>
      <c r="B22" s="172"/>
      <c r="C22" s="172"/>
      <c r="D22" s="172"/>
      <c r="E22" s="172"/>
      <c r="F22" s="172"/>
      <c r="G22" s="172"/>
      <c r="H22" s="172"/>
      <c r="I22" s="16"/>
    </row>
    <row r="23" spans="1:9" ht="14.25" customHeight="1" x14ac:dyDescent="0.25">
      <c r="A23" s="172" t="s">
        <v>27</v>
      </c>
      <c r="B23" s="172"/>
      <c r="C23" s="172"/>
      <c r="D23" s="172"/>
      <c r="E23" s="172"/>
      <c r="F23" s="172"/>
      <c r="G23" s="172"/>
      <c r="H23" s="172"/>
      <c r="I23" s="16"/>
    </row>
    <row r="24" spans="1:9" ht="14.25" customHeight="1" x14ac:dyDescent="0.25">
      <c r="A24" s="172" t="s">
        <v>38</v>
      </c>
      <c r="B24" s="172"/>
      <c r="C24" s="172"/>
      <c r="D24" s="172"/>
      <c r="E24" s="172"/>
      <c r="F24" s="172"/>
      <c r="G24" s="172"/>
      <c r="H24" s="172"/>
      <c r="I24" s="16"/>
    </row>
    <row r="25" spans="1:9" ht="14.25" customHeight="1" x14ac:dyDescent="0.25">
      <c r="A25" s="172" t="s">
        <v>29</v>
      </c>
      <c r="B25" s="172"/>
      <c r="C25" s="172"/>
      <c r="D25" s="172"/>
      <c r="E25" s="172"/>
      <c r="F25" s="172"/>
      <c r="G25" s="172"/>
      <c r="H25" s="172"/>
      <c r="I25" s="16"/>
    </row>
    <row r="26" spans="1:9" s="24" customFormat="1" ht="14.25" customHeight="1" x14ac:dyDescent="0.25">
      <c r="A26" s="165" t="s">
        <v>39</v>
      </c>
      <c r="B26" s="165"/>
      <c r="C26" s="165"/>
      <c r="D26" s="165"/>
      <c r="E26" s="165"/>
      <c r="F26" s="165"/>
      <c r="G26" s="165"/>
      <c r="H26" s="165"/>
      <c r="I26" s="3"/>
    </row>
    <row r="27" spans="1:9" ht="14.25" customHeight="1" x14ac:dyDescent="0.25">
      <c r="A27" s="172" t="s">
        <v>40</v>
      </c>
      <c r="B27" s="172"/>
      <c r="C27" s="172"/>
      <c r="D27" s="172"/>
      <c r="E27" s="172"/>
      <c r="F27" s="172"/>
      <c r="G27" s="172"/>
      <c r="H27" s="172"/>
      <c r="I27" s="16"/>
    </row>
    <row r="28" spans="1:9" ht="12.75" customHeight="1" x14ac:dyDescent="0.25">
      <c r="A28" s="3"/>
      <c r="B28" s="3"/>
      <c r="C28" s="3"/>
      <c r="D28" s="3"/>
      <c r="E28" s="3"/>
      <c r="F28" s="3"/>
      <c r="G28" s="3"/>
      <c r="H28" s="3"/>
    </row>
    <row r="29" spans="1:9" ht="14.25" customHeight="1" x14ac:dyDescent="0.25">
      <c r="A29" s="165" t="s">
        <v>41</v>
      </c>
      <c r="B29" s="165"/>
      <c r="C29" s="3"/>
      <c r="D29" s="3"/>
      <c r="E29" s="3"/>
      <c r="F29" s="3"/>
      <c r="G29" s="3"/>
      <c r="H29" s="3"/>
    </row>
  </sheetData>
  <mergeCells count="12">
    <mergeCell ref="A29:B29"/>
    <mergeCell ref="A1:H1"/>
    <mergeCell ref="A2:H2"/>
    <mergeCell ref="A3:H3"/>
    <mergeCell ref="A5:H5"/>
    <mergeCell ref="D8:F8"/>
    <mergeCell ref="A22:H22"/>
    <mergeCell ref="A23:H23"/>
    <mergeCell ref="A24:H24"/>
    <mergeCell ref="A25:H25"/>
    <mergeCell ref="A26:H26"/>
    <mergeCell ref="A27:H27"/>
  </mergeCells>
  <printOptions horizontalCentered="1"/>
  <pageMargins left="0.5" right="0.5" top="0.5" bottom="0.5" header="0.3" footer="0.3"/>
  <pageSetup scale="9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47"/>
  <sheetViews>
    <sheetView showGridLines="0" zoomScaleNormal="100" workbookViewId="0">
      <selection sqref="A1:H1"/>
    </sheetView>
  </sheetViews>
  <sheetFormatPr defaultColWidth="9.28515625" defaultRowHeight="13.2" x14ac:dyDescent="0.25"/>
  <cols>
    <col min="1" max="1" width="13.28515625" style="1" customWidth="1"/>
    <col min="2" max="6" width="16.7109375" style="1" customWidth="1"/>
    <col min="7" max="7" width="18.140625" style="1" customWidth="1"/>
    <col min="8" max="8" width="16.7109375" style="1" customWidth="1"/>
    <col min="9" max="9" width="2.85546875" style="1" customWidth="1"/>
    <col min="10" max="16384" width="9.28515625" style="1"/>
  </cols>
  <sheetData>
    <row r="1" spans="1:8" ht="12.75" customHeight="1" x14ac:dyDescent="0.25">
      <c r="A1" s="166" t="s">
        <v>42</v>
      </c>
      <c r="B1" s="166"/>
      <c r="C1" s="166"/>
      <c r="D1" s="166"/>
      <c r="E1" s="166"/>
      <c r="F1" s="166"/>
      <c r="G1" s="166"/>
      <c r="H1" s="166"/>
    </row>
    <row r="2" spans="1:8" ht="12.75" customHeight="1" x14ac:dyDescent="0.25">
      <c r="A2" s="166" t="s">
        <v>43</v>
      </c>
      <c r="B2" s="166"/>
      <c r="C2" s="166"/>
      <c r="D2" s="166"/>
      <c r="E2" s="166"/>
      <c r="F2" s="166"/>
      <c r="G2" s="166"/>
      <c r="H2" s="166"/>
    </row>
    <row r="3" spans="1:8" ht="12.75" customHeight="1" x14ac:dyDescent="0.25">
      <c r="A3" s="167" t="s">
        <v>2</v>
      </c>
      <c r="B3" s="167"/>
      <c r="C3" s="167"/>
      <c r="D3" s="167"/>
      <c r="E3" s="167"/>
      <c r="F3" s="167"/>
      <c r="G3" s="167"/>
      <c r="H3" s="167"/>
    </row>
    <row r="4" spans="1:8" ht="12.75" customHeight="1" x14ac:dyDescent="0.25">
      <c r="A4" s="2"/>
      <c r="B4" s="3"/>
      <c r="C4" s="3"/>
      <c r="D4" s="3"/>
      <c r="E4" s="3"/>
      <c r="F4" s="3"/>
      <c r="G4" s="3"/>
      <c r="H4" s="3"/>
    </row>
    <row r="5" spans="1:8" ht="12.75" customHeight="1" x14ac:dyDescent="0.25">
      <c r="A5" s="168" t="s">
        <v>3</v>
      </c>
      <c r="B5" s="168"/>
      <c r="C5" s="168"/>
      <c r="D5" s="168"/>
      <c r="E5" s="168"/>
      <c r="F5" s="168"/>
      <c r="G5" s="168"/>
      <c r="H5" s="168"/>
    </row>
    <row r="6" spans="1:8" ht="12.75" customHeight="1" x14ac:dyDescent="0.25">
      <c r="A6" s="3"/>
      <c r="B6" s="3"/>
      <c r="C6" s="3"/>
      <c r="D6" s="3"/>
      <c r="E6" s="3"/>
      <c r="F6" s="3"/>
      <c r="G6" s="3"/>
      <c r="H6" s="3"/>
    </row>
    <row r="7" spans="1:8" s="8" customFormat="1" ht="12.75" customHeight="1" x14ac:dyDescent="0.2">
      <c r="A7" s="4"/>
      <c r="B7" s="5"/>
      <c r="C7" s="5"/>
      <c r="D7" s="7" t="s">
        <v>44</v>
      </c>
      <c r="E7" s="5"/>
      <c r="F7" s="7" t="s">
        <v>45</v>
      </c>
      <c r="G7" s="7" t="s">
        <v>46</v>
      </c>
      <c r="H7" s="5"/>
    </row>
    <row r="8" spans="1:8" s="8" customFormat="1" ht="12.75" customHeight="1" x14ac:dyDescent="0.2">
      <c r="A8" s="9"/>
      <c r="B8" s="5"/>
      <c r="C8" s="5"/>
      <c r="D8" s="7" t="s">
        <v>47</v>
      </c>
      <c r="E8" s="5"/>
      <c r="F8" s="7" t="s">
        <v>48</v>
      </c>
      <c r="G8" s="7" t="s">
        <v>49</v>
      </c>
      <c r="H8" s="5"/>
    </row>
    <row r="9" spans="1:8" s="8" customFormat="1" ht="14.25" customHeight="1" x14ac:dyDescent="0.2">
      <c r="A9" s="10" t="s">
        <v>9</v>
      </c>
      <c r="B9" s="11" t="s">
        <v>34</v>
      </c>
      <c r="C9" s="11" t="s">
        <v>50</v>
      </c>
      <c r="D9" s="11" t="s">
        <v>51</v>
      </c>
      <c r="E9" s="11" t="s">
        <v>12</v>
      </c>
      <c r="F9" s="11" t="s">
        <v>52</v>
      </c>
      <c r="G9" s="11" t="s">
        <v>53</v>
      </c>
      <c r="H9" s="11" t="s">
        <v>8</v>
      </c>
    </row>
    <row r="10" spans="1:8" s="8" customFormat="1" ht="12.75" customHeight="1" x14ac:dyDescent="0.2">
      <c r="A10" s="35"/>
      <c r="B10" s="36"/>
      <c r="C10" s="36"/>
      <c r="D10" s="36"/>
      <c r="E10" s="36"/>
      <c r="F10" s="36"/>
      <c r="G10" s="36"/>
      <c r="H10" s="36"/>
    </row>
    <row r="11" spans="1:8" s="37" customFormat="1" ht="14.25" customHeight="1" x14ac:dyDescent="0.25">
      <c r="A11" s="16" t="s">
        <v>54</v>
      </c>
      <c r="B11" s="15">
        <v>29989.200000000001</v>
      </c>
      <c r="C11" s="15">
        <v>20706.3</v>
      </c>
      <c r="D11" s="15">
        <v>175.7</v>
      </c>
      <c r="E11" s="15">
        <v>8323.6</v>
      </c>
      <c r="F11" s="15">
        <v>255.6</v>
      </c>
      <c r="G11" s="15">
        <v>-181.5</v>
      </c>
      <c r="H11" s="15">
        <v>709.5</v>
      </c>
    </row>
    <row r="12" spans="1:8" s="37" customFormat="1" ht="14.25" customHeight="1" x14ac:dyDescent="0.25">
      <c r="A12" s="16" t="s">
        <v>55</v>
      </c>
      <c r="B12" s="15">
        <v>32686.2</v>
      </c>
      <c r="C12" s="15">
        <v>20951.900000000001</v>
      </c>
      <c r="D12" s="15">
        <v>146.6</v>
      </c>
      <c r="E12" s="15">
        <v>9840.4</v>
      </c>
      <c r="F12" s="15">
        <v>63.5</v>
      </c>
      <c r="G12" s="15">
        <v>1007.3</v>
      </c>
      <c r="H12" s="15">
        <v>676.5</v>
      </c>
    </row>
    <row r="13" spans="1:8" s="37" customFormat="1" ht="12.75" customHeight="1" x14ac:dyDescent="0.25">
      <c r="A13" s="16" t="s">
        <v>18</v>
      </c>
      <c r="B13" s="15">
        <v>35632.1</v>
      </c>
      <c r="C13" s="15">
        <v>23206.799999999999</v>
      </c>
      <c r="D13" s="15">
        <v>150.80000000000001</v>
      </c>
      <c r="E13" s="15">
        <v>10886</v>
      </c>
      <c r="F13" s="15">
        <v>100.7</v>
      </c>
      <c r="G13" s="18">
        <v>433.7</v>
      </c>
      <c r="H13" s="18">
        <v>854.1</v>
      </c>
    </row>
    <row r="14" spans="1:8" s="37" customFormat="1" ht="14.25" customHeight="1" x14ac:dyDescent="0.25">
      <c r="A14" s="16" t="s">
        <v>56</v>
      </c>
      <c r="B14" s="17">
        <v>39048.5</v>
      </c>
      <c r="C14" s="17">
        <v>27262.2</v>
      </c>
      <c r="D14" s="17">
        <v>172.9</v>
      </c>
      <c r="E14" s="17">
        <v>11029.9</v>
      </c>
      <c r="F14" s="17">
        <v>111.2</v>
      </c>
      <c r="G14" s="19">
        <v>-159.80000000000001</v>
      </c>
      <c r="H14" s="19">
        <v>632.1</v>
      </c>
    </row>
    <row r="15" spans="1:8" s="37" customFormat="1" ht="12.75" customHeight="1" x14ac:dyDescent="0.25">
      <c r="A15" s="16" t="s">
        <v>20</v>
      </c>
      <c r="B15" s="17">
        <v>42266.400000000001</v>
      </c>
      <c r="C15" s="17">
        <v>27097.9</v>
      </c>
      <c r="D15" s="17">
        <v>188.5</v>
      </c>
      <c r="E15" s="17">
        <v>13308.9</v>
      </c>
      <c r="F15" s="17">
        <v>96.4</v>
      </c>
      <c r="G15" s="19">
        <v>829.8</v>
      </c>
      <c r="H15" s="19">
        <v>744.9</v>
      </c>
    </row>
    <row r="16" spans="1:8" s="37" customFormat="1" ht="14.25" customHeight="1" x14ac:dyDescent="0.25">
      <c r="A16" s="38" t="s">
        <v>57</v>
      </c>
      <c r="B16" s="19">
        <v>46541.000000000015</v>
      </c>
      <c r="C16" s="19">
        <v>27592.9</v>
      </c>
      <c r="D16" s="19">
        <v>170.7</v>
      </c>
      <c r="E16" s="19">
        <v>16306</v>
      </c>
      <c r="F16" s="19">
        <v>189.8</v>
      </c>
      <c r="G16" s="19">
        <v>1408.8</v>
      </c>
      <c r="H16" s="19">
        <v>872.8</v>
      </c>
    </row>
    <row r="17" spans="1:9" s="37" customFormat="1" ht="14.25" customHeight="1" x14ac:dyDescent="0.25">
      <c r="A17" s="39" t="s">
        <v>58</v>
      </c>
      <c r="B17" s="21">
        <v>45404.4</v>
      </c>
      <c r="C17" s="21">
        <v>29840.6</v>
      </c>
      <c r="D17" s="21">
        <v>200.6</v>
      </c>
      <c r="E17" s="21">
        <v>14105.6</v>
      </c>
      <c r="F17" s="21">
        <v>9.3000000000000007</v>
      </c>
      <c r="G17" s="21">
        <v>390.4</v>
      </c>
      <c r="H17" s="21">
        <v>857.9</v>
      </c>
    </row>
    <row r="18" spans="1:9" s="37" customFormat="1" ht="14.25" customHeight="1" x14ac:dyDescent="0.25">
      <c r="A18" s="39" t="s">
        <v>59</v>
      </c>
      <c r="B18" s="21">
        <f>SUM(C18:H18)</f>
        <v>53226.799999999996</v>
      </c>
      <c r="C18" s="21">
        <v>33033.800000000003</v>
      </c>
      <c r="D18" s="21">
        <v>219</v>
      </c>
      <c r="E18" s="21">
        <v>19017.599999999999</v>
      </c>
      <c r="F18" s="23">
        <v>0.6</v>
      </c>
      <c r="G18" s="21">
        <v>52.7</v>
      </c>
      <c r="H18" s="21">
        <v>903.1</v>
      </c>
    </row>
    <row r="19" spans="1:9" s="37" customFormat="1" ht="14.25" customHeight="1" x14ac:dyDescent="0.25">
      <c r="A19" s="40" t="s">
        <v>60</v>
      </c>
      <c r="B19" s="23">
        <f>SUM(C19:H19)</f>
        <v>60280.728643259979</v>
      </c>
      <c r="C19" s="23">
        <v>37528.805322529981</v>
      </c>
      <c r="D19" s="23">
        <v>242.2900952</v>
      </c>
      <c r="E19" s="23">
        <v>21867.587292120003</v>
      </c>
      <c r="F19" s="23">
        <v>48.670272390000001</v>
      </c>
      <c r="G19" s="23">
        <v>-807.7724197199999</v>
      </c>
      <c r="H19" s="23">
        <v>1401.1480807400003</v>
      </c>
    </row>
    <row r="20" spans="1:9" s="3" customFormat="1" ht="12.75" customHeight="1" x14ac:dyDescent="0.25">
      <c r="A20" s="40" t="s">
        <v>25</v>
      </c>
      <c r="B20" s="23">
        <f>SUM(C20:H20)</f>
        <v>67798.5</v>
      </c>
      <c r="C20" s="23">
        <v>43043.6</v>
      </c>
      <c r="D20" s="23">
        <v>248.5</v>
      </c>
      <c r="E20" s="23">
        <v>23673.3</v>
      </c>
      <c r="F20" s="23">
        <v>62.1</v>
      </c>
      <c r="G20" s="23">
        <v>-488.1</v>
      </c>
      <c r="H20" s="23">
        <v>1259.0999999999999</v>
      </c>
    </row>
    <row r="21" spans="1:9" ht="12.75" customHeight="1" x14ac:dyDescent="0.25">
      <c r="A21" s="33"/>
      <c r="B21" s="41"/>
      <c r="C21" s="41"/>
      <c r="D21" s="41"/>
      <c r="E21" s="41"/>
      <c r="F21" s="41"/>
      <c r="G21" s="41"/>
      <c r="H21" s="41"/>
    </row>
    <row r="22" spans="1:9" ht="14.25" customHeight="1" x14ac:dyDescent="0.25">
      <c r="A22" s="174" t="s">
        <v>61</v>
      </c>
      <c r="B22" s="174"/>
      <c r="C22" s="174"/>
      <c r="D22" s="174"/>
      <c r="E22" s="174"/>
      <c r="F22" s="174"/>
      <c r="G22" s="174"/>
      <c r="H22" s="174"/>
      <c r="I22" s="33"/>
    </row>
    <row r="23" spans="1:9" ht="14.25" customHeight="1" x14ac:dyDescent="0.25">
      <c r="A23" s="174" t="s">
        <v>62</v>
      </c>
      <c r="B23" s="174"/>
      <c r="C23" s="174"/>
      <c r="D23" s="174"/>
      <c r="E23" s="174"/>
      <c r="F23" s="174"/>
      <c r="G23" s="174"/>
      <c r="H23" s="174"/>
      <c r="I23" s="33"/>
    </row>
    <row r="24" spans="1:9" ht="14.25" customHeight="1" x14ac:dyDescent="0.25">
      <c r="A24" s="174" t="s">
        <v>63</v>
      </c>
      <c r="B24" s="174"/>
      <c r="C24" s="174"/>
      <c r="D24" s="174"/>
      <c r="E24" s="174"/>
      <c r="F24" s="174"/>
      <c r="G24" s="174"/>
      <c r="H24" s="174"/>
      <c r="I24" s="33"/>
    </row>
    <row r="25" spans="1:9" ht="14.25" customHeight="1" x14ac:dyDescent="0.25">
      <c r="A25" s="175" t="s">
        <v>64</v>
      </c>
      <c r="B25" s="175"/>
      <c r="C25" s="175"/>
      <c r="D25" s="175"/>
      <c r="E25" s="175"/>
      <c r="F25" s="175"/>
      <c r="G25" s="175"/>
      <c r="H25" s="175"/>
      <c r="I25" s="26"/>
    </row>
    <row r="26" spans="1:9" ht="14.25" customHeight="1" x14ac:dyDescent="0.25">
      <c r="A26" s="165" t="s">
        <v>65</v>
      </c>
      <c r="B26" s="165"/>
      <c r="C26" s="165"/>
      <c r="D26" s="165"/>
      <c r="E26" s="165"/>
      <c r="F26" s="165"/>
      <c r="G26" s="165"/>
      <c r="H26" s="165"/>
      <c r="I26" s="3"/>
    </row>
    <row r="27" spans="1:9" ht="14.25" customHeight="1" x14ac:dyDescent="0.25">
      <c r="A27" s="176" t="s">
        <v>66</v>
      </c>
      <c r="B27" s="176"/>
      <c r="C27" s="176"/>
      <c r="D27" s="176"/>
      <c r="E27" s="176"/>
      <c r="F27" s="176"/>
      <c r="G27" s="176"/>
      <c r="H27" s="176"/>
      <c r="I27" s="37"/>
    </row>
    <row r="28" spans="1:9" ht="14.25" customHeight="1" x14ac:dyDescent="0.25">
      <c r="A28" s="176" t="s">
        <v>67</v>
      </c>
      <c r="B28" s="176"/>
      <c r="C28" s="176"/>
      <c r="D28" s="176"/>
      <c r="E28" s="176"/>
      <c r="F28" s="176"/>
      <c r="G28" s="176"/>
      <c r="H28" s="176"/>
      <c r="I28" s="37"/>
    </row>
    <row r="29" spans="1:9" ht="14.25" customHeight="1" x14ac:dyDescent="0.25">
      <c r="A29" s="175" t="s">
        <v>68</v>
      </c>
      <c r="B29" s="175"/>
      <c r="C29" s="175"/>
      <c r="D29" s="175"/>
      <c r="E29" s="175"/>
      <c r="F29" s="175"/>
      <c r="G29" s="175"/>
      <c r="H29" s="175"/>
      <c r="I29" s="26"/>
    </row>
    <row r="30" spans="1:9" ht="14.25" customHeight="1" x14ac:dyDescent="0.25">
      <c r="A30" s="176" t="s">
        <v>69</v>
      </c>
      <c r="B30" s="176"/>
      <c r="C30" s="176"/>
      <c r="D30" s="176"/>
      <c r="E30" s="176"/>
      <c r="F30" s="176"/>
      <c r="G30" s="176"/>
      <c r="H30" s="176"/>
      <c r="I30" s="37"/>
    </row>
    <row r="31" spans="1:9" ht="14.25" customHeight="1" x14ac:dyDescent="0.25">
      <c r="A31" s="176" t="s">
        <v>70</v>
      </c>
      <c r="B31" s="176"/>
      <c r="C31" s="176"/>
      <c r="D31" s="176"/>
      <c r="E31" s="176"/>
      <c r="F31" s="176"/>
      <c r="G31" s="176"/>
      <c r="H31" s="176"/>
      <c r="I31" s="37"/>
    </row>
    <row r="32" spans="1:9" ht="14.25" customHeight="1" x14ac:dyDescent="0.25">
      <c r="A32" s="176" t="s">
        <v>71</v>
      </c>
      <c r="B32" s="176"/>
      <c r="C32" s="176"/>
      <c r="D32" s="176"/>
      <c r="E32" s="176"/>
      <c r="F32" s="176"/>
      <c r="G32" s="176"/>
      <c r="H32" s="176"/>
      <c r="I32" s="37"/>
    </row>
    <row r="33" spans="1:9" ht="14.25" customHeight="1" x14ac:dyDescent="0.25">
      <c r="A33" s="176" t="s">
        <v>72</v>
      </c>
      <c r="B33" s="176"/>
      <c r="C33" s="176"/>
      <c r="D33" s="176"/>
      <c r="E33" s="176"/>
      <c r="F33" s="176"/>
      <c r="G33" s="176"/>
      <c r="H33" s="176"/>
      <c r="I33" s="37"/>
    </row>
    <row r="34" spans="1:9" ht="14.25" customHeight="1" x14ac:dyDescent="0.25">
      <c r="A34" s="176" t="s">
        <v>73</v>
      </c>
      <c r="B34" s="176"/>
      <c r="C34" s="176"/>
      <c r="D34" s="176"/>
      <c r="E34" s="176"/>
      <c r="F34" s="176"/>
      <c r="G34" s="176"/>
      <c r="H34" s="176"/>
      <c r="I34" s="37"/>
    </row>
    <row r="35" spans="1:9" ht="14.25" customHeight="1" x14ac:dyDescent="0.25">
      <c r="A35" s="173" t="s">
        <v>74</v>
      </c>
      <c r="B35" s="173"/>
      <c r="C35" s="173"/>
      <c r="D35" s="173"/>
      <c r="E35" s="173"/>
      <c r="F35" s="173"/>
      <c r="G35" s="173"/>
      <c r="H35" s="173"/>
      <c r="I35" s="42"/>
    </row>
    <row r="36" spans="1:9" ht="14.25" customHeight="1" x14ac:dyDescent="0.25">
      <c r="A36" s="172" t="s">
        <v>75</v>
      </c>
      <c r="B36" s="172"/>
      <c r="C36" s="172"/>
      <c r="D36" s="172"/>
      <c r="E36" s="172"/>
      <c r="F36" s="172"/>
      <c r="G36" s="172"/>
      <c r="H36" s="172"/>
      <c r="I36" s="16"/>
    </row>
    <row r="37" spans="1:9" ht="14.25" customHeight="1" x14ac:dyDescent="0.25">
      <c r="A37" s="172" t="s">
        <v>76</v>
      </c>
      <c r="B37" s="172"/>
      <c r="C37" s="172"/>
      <c r="D37" s="172"/>
      <c r="E37" s="172"/>
      <c r="F37" s="172"/>
      <c r="G37" s="172"/>
      <c r="H37" s="172"/>
      <c r="I37" s="16"/>
    </row>
    <row r="38" spans="1:9" ht="14.25" customHeight="1" x14ac:dyDescent="0.25">
      <c r="A38" s="172" t="s">
        <v>77</v>
      </c>
      <c r="B38" s="172"/>
      <c r="C38" s="172"/>
      <c r="D38" s="172"/>
      <c r="E38" s="172"/>
      <c r="F38" s="172"/>
      <c r="G38" s="172"/>
      <c r="H38" s="172"/>
      <c r="I38" s="16"/>
    </row>
    <row r="39" spans="1:9" ht="14.25" customHeight="1" x14ac:dyDescent="0.25">
      <c r="A39" s="172" t="s">
        <v>78</v>
      </c>
      <c r="B39" s="172"/>
      <c r="C39" s="172"/>
      <c r="D39" s="172"/>
      <c r="E39" s="172"/>
      <c r="F39" s="172"/>
      <c r="G39" s="172"/>
      <c r="H39" s="172"/>
      <c r="I39" s="16"/>
    </row>
    <row r="40" spans="1:9" ht="14.25" customHeight="1" x14ac:dyDescent="0.25">
      <c r="A40" s="172" t="s">
        <v>79</v>
      </c>
      <c r="B40" s="172"/>
      <c r="C40" s="172"/>
      <c r="D40" s="172"/>
      <c r="E40" s="172"/>
      <c r="F40" s="172"/>
      <c r="G40" s="172"/>
      <c r="H40" s="172"/>
      <c r="I40" s="16"/>
    </row>
    <row r="41" spans="1:9" ht="14.25" customHeight="1" x14ac:dyDescent="0.25">
      <c r="A41" s="172" t="s">
        <v>80</v>
      </c>
      <c r="B41" s="172"/>
      <c r="C41" s="172"/>
      <c r="D41" s="172"/>
      <c r="E41" s="172"/>
      <c r="F41" s="172"/>
      <c r="G41" s="172"/>
      <c r="H41" s="172"/>
      <c r="I41" s="16"/>
    </row>
    <row r="42" spans="1:9" ht="14.25" customHeight="1" x14ac:dyDescent="0.25">
      <c r="A42" s="172" t="s">
        <v>81</v>
      </c>
      <c r="B42" s="172"/>
      <c r="C42" s="172"/>
      <c r="D42" s="172"/>
      <c r="E42" s="172"/>
      <c r="F42" s="172"/>
      <c r="G42" s="172"/>
      <c r="H42" s="172"/>
      <c r="I42" s="16"/>
    </row>
    <row r="43" spans="1:9" ht="14.25" customHeight="1" x14ac:dyDescent="0.25">
      <c r="A43" s="172" t="s">
        <v>82</v>
      </c>
      <c r="B43" s="172"/>
      <c r="C43" s="172"/>
      <c r="D43" s="172"/>
      <c r="E43" s="172"/>
      <c r="F43" s="172"/>
      <c r="G43" s="172"/>
      <c r="H43" s="172"/>
      <c r="I43" s="16"/>
    </row>
    <row r="44" spans="1:9" ht="14.25" customHeight="1" x14ac:dyDescent="0.25">
      <c r="A44" s="173" t="s">
        <v>83</v>
      </c>
      <c r="B44" s="173"/>
      <c r="C44" s="173"/>
      <c r="D44" s="173"/>
      <c r="E44" s="173"/>
      <c r="F44" s="173"/>
      <c r="G44" s="173"/>
      <c r="H44" s="173"/>
      <c r="I44" s="42"/>
    </row>
    <row r="45" spans="1:9" ht="14.25" customHeight="1" x14ac:dyDescent="0.25">
      <c r="A45" s="165" t="s">
        <v>84</v>
      </c>
      <c r="B45" s="165"/>
      <c r="C45" s="165"/>
      <c r="D45" s="165"/>
      <c r="E45" s="165"/>
      <c r="F45" s="165"/>
      <c r="G45" s="165"/>
      <c r="H45" s="165"/>
      <c r="I45" s="3"/>
    </row>
    <row r="46" spans="1:9" ht="12.75" customHeight="1" x14ac:dyDescent="0.25"/>
    <row r="47" spans="1:9" ht="14.25" customHeight="1" x14ac:dyDescent="0.25">
      <c r="A47" s="1" t="s">
        <v>85</v>
      </c>
    </row>
  </sheetData>
  <mergeCells count="28">
    <mergeCell ref="A23:H23"/>
    <mergeCell ref="A1:H1"/>
    <mergeCell ref="A2:H2"/>
    <mergeCell ref="A3:H3"/>
    <mergeCell ref="A5:H5"/>
    <mergeCell ref="A22:H22"/>
    <mergeCell ref="A35:H35"/>
    <mergeCell ref="A24:H24"/>
    <mergeCell ref="A25:H25"/>
    <mergeCell ref="A26:H26"/>
    <mergeCell ref="A27:H27"/>
    <mergeCell ref="A28:H28"/>
    <mergeCell ref="A29:H29"/>
    <mergeCell ref="A30:H30"/>
    <mergeCell ref="A31:H31"/>
    <mergeCell ref="A32:H32"/>
    <mergeCell ref="A33:H33"/>
    <mergeCell ref="A34:H34"/>
    <mergeCell ref="A42:H42"/>
    <mergeCell ref="A43:H43"/>
    <mergeCell ref="A44:H44"/>
    <mergeCell ref="A45:H45"/>
    <mergeCell ref="A36:H36"/>
    <mergeCell ref="A37:H37"/>
    <mergeCell ref="A38:H38"/>
    <mergeCell ref="A39:H39"/>
    <mergeCell ref="A40:H40"/>
    <mergeCell ref="A41:H41"/>
  </mergeCells>
  <printOptions horizontalCentered="1"/>
  <pageMargins left="0.5" right="0.5" top="0.5" bottom="0.5" header="0.3" footer="0.3"/>
  <pageSetup scale="9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3"/>
  <sheetViews>
    <sheetView showGridLines="0" zoomScaleNormal="100" workbookViewId="0">
      <selection sqref="A1:H1"/>
    </sheetView>
  </sheetViews>
  <sheetFormatPr defaultColWidth="9.28515625" defaultRowHeight="13.2" x14ac:dyDescent="0.25"/>
  <cols>
    <col min="1" max="1" width="12.85546875" style="1" customWidth="1"/>
    <col min="2" max="6" width="15.7109375" style="1" customWidth="1"/>
    <col min="7" max="7" width="17" style="1" customWidth="1"/>
    <col min="8" max="8" width="16.140625" style="1" customWidth="1"/>
    <col min="9" max="9" width="2.85546875" style="1" customWidth="1"/>
    <col min="10" max="16384" width="9.28515625" style="1"/>
  </cols>
  <sheetData>
    <row r="1" spans="1:8" ht="12.75" customHeight="1" x14ac:dyDescent="0.25">
      <c r="A1" s="166" t="s">
        <v>42</v>
      </c>
      <c r="B1" s="166"/>
      <c r="C1" s="166"/>
      <c r="D1" s="166"/>
      <c r="E1" s="166"/>
      <c r="F1" s="166"/>
      <c r="G1" s="166"/>
      <c r="H1" s="166"/>
    </row>
    <row r="2" spans="1:8" ht="12.75" customHeight="1" x14ac:dyDescent="0.25">
      <c r="A2" s="166" t="s">
        <v>1</v>
      </c>
      <c r="B2" s="166"/>
      <c r="C2" s="166"/>
      <c r="D2" s="166"/>
      <c r="E2" s="166"/>
      <c r="F2" s="166"/>
      <c r="G2" s="166"/>
      <c r="H2" s="166"/>
    </row>
    <row r="3" spans="1:8" ht="12.75" customHeight="1" x14ac:dyDescent="0.25">
      <c r="A3" s="167" t="s">
        <v>2</v>
      </c>
      <c r="B3" s="167"/>
      <c r="C3" s="167"/>
      <c r="D3" s="167"/>
      <c r="E3" s="167"/>
      <c r="F3" s="167"/>
      <c r="G3" s="167"/>
      <c r="H3" s="167"/>
    </row>
    <row r="4" spans="1:8" ht="12.75" customHeight="1" x14ac:dyDescent="0.25">
      <c r="A4" s="2"/>
      <c r="B4" s="3"/>
      <c r="C4" s="3"/>
      <c r="D4" s="3"/>
      <c r="E4" s="3"/>
      <c r="F4" s="3"/>
      <c r="G4" s="3"/>
      <c r="H4" s="3"/>
    </row>
    <row r="5" spans="1:8" ht="12.75" customHeight="1" x14ac:dyDescent="0.25">
      <c r="A5" s="168" t="s">
        <v>3</v>
      </c>
      <c r="B5" s="168"/>
      <c r="C5" s="168"/>
      <c r="D5" s="168"/>
      <c r="E5" s="168"/>
      <c r="F5" s="168"/>
      <c r="G5" s="168"/>
      <c r="H5" s="168"/>
    </row>
    <row r="6" spans="1:8" ht="12.75" customHeight="1" x14ac:dyDescent="0.25">
      <c r="A6" s="3"/>
      <c r="B6" s="3"/>
      <c r="C6" s="3"/>
      <c r="D6" s="3"/>
      <c r="E6" s="3"/>
      <c r="F6" s="3"/>
      <c r="G6" s="3"/>
      <c r="H6" s="3"/>
    </row>
    <row r="7" spans="1:8" s="8" customFormat="1" ht="12.75" customHeight="1" x14ac:dyDescent="0.2">
      <c r="A7" s="4"/>
      <c r="B7" s="5"/>
      <c r="C7" s="5"/>
      <c r="D7" s="7" t="s">
        <v>44</v>
      </c>
      <c r="E7" s="5"/>
      <c r="F7" s="7" t="s">
        <v>45</v>
      </c>
      <c r="G7" s="7" t="s">
        <v>46</v>
      </c>
      <c r="H7" s="5"/>
    </row>
    <row r="8" spans="1:8" s="8" customFormat="1" ht="12.75" customHeight="1" x14ac:dyDescent="0.2">
      <c r="A8" s="9"/>
      <c r="B8" s="5"/>
      <c r="C8" s="5"/>
      <c r="D8" s="7" t="s">
        <v>47</v>
      </c>
      <c r="E8" s="5"/>
      <c r="F8" s="43" t="s">
        <v>48</v>
      </c>
      <c r="G8" s="7" t="s">
        <v>49</v>
      </c>
      <c r="H8" s="5"/>
    </row>
    <row r="9" spans="1:8" s="8" customFormat="1" ht="14.25" customHeight="1" x14ac:dyDescent="0.2">
      <c r="A9" s="10" t="s">
        <v>9</v>
      </c>
      <c r="B9" s="11" t="s">
        <v>34</v>
      </c>
      <c r="C9" s="11" t="s">
        <v>50</v>
      </c>
      <c r="D9" s="11" t="s">
        <v>86</v>
      </c>
      <c r="E9" s="11" t="s">
        <v>87</v>
      </c>
      <c r="F9" s="11" t="s">
        <v>52</v>
      </c>
      <c r="G9" s="11" t="s">
        <v>88</v>
      </c>
      <c r="H9" s="11" t="s">
        <v>89</v>
      </c>
    </row>
    <row r="10" spans="1:8" s="37" customFormat="1" ht="12.75" customHeight="1" x14ac:dyDescent="0.25">
      <c r="A10" s="44"/>
      <c r="B10" s="44"/>
      <c r="C10" s="44"/>
      <c r="D10" s="45"/>
      <c r="E10" s="44"/>
      <c r="F10" s="44"/>
      <c r="G10" s="44"/>
      <c r="H10" s="44"/>
    </row>
    <row r="11" spans="1:8" s="37" customFormat="1" ht="12.75" customHeight="1" x14ac:dyDescent="0.25">
      <c r="A11" s="16" t="s">
        <v>16</v>
      </c>
      <c r="B11" s="15">
        <v>47312.2</v>
      </c>
      <c r="C11" s="15">
        <v>23991.599999999999</v>
      </c>
      <c r="D11" s="15">
        <v>1232.4000000000001</v>
      </c>
      <c r="E11" s="15">
        <v>10659.2</v>
      </c>
      <c r="F11" s="46">
        <v>338.7</v>
      </c>
      <c r="G11" s="15">
        <v>-1097.5</v>
      </c>
      <c r="H11" s="15">
        <v>12187.8</v>
      </c>
    </row>
    <row r="12" spans="1:8" s="37" customFormat="1" ht="12.75" customHeight="1" x14ac:dyDescent="0.25">
      <c r="A12" s="16" t="s">
        <v>17</v>
      </c>
      <c r="B12" s="15">
        <v>49739.1</v>
      </c>
      <c r="C12" s="15">
        <v>24286</v>
      </c>
      <c r="D12" s="15">
        <v>1296.2</v>
      </c>
      <c r="E12" s="15">
        <v>12528.2</v>
      </c>
      <c r="F12" s="46">
        <v>232.2</v>
      </c>
      <c r="G12" s="15">
        <v>-734.9</v>
      </c>
      <c r="H12" s="15">
        <v>12131.4</v>
      </c>
    </row>
    <row r="13" spans="1:8" s="37" customFormat="1" ht="12.75" customHeight="1" x14ac:dyDescent="0.25">
      <c r="A13" s="16" t="s">
        <v>18</v>
      </c>
      <c r="B13" s="15">
        <v>55928.1</v>
      </c>
      <c r="C13" s="15">
        <v>27286</v>
      </c>
      <c r="D13" s="15">
        <v>1406.6</v>
      </c>
      <c r="E13" s="15">
        <v>13875.6</v>
      </c>
      <c r="F13" s="46">
        <v>403.5</v>
      </c>
      <c r="G13" s="15">
        <v>-750.7</v>
      </c>
      <c r="H13" s="15">
        <v>13707.1</v>
      </c>
    </row>
    <row r="14" spans="1:8" s="37" customFormat="1" ht="14.25" customHeight="1" x14ac:dyDescent="0.25">
      <c r="A14" s="16" t="s">
        <v>90</v>
      </c>
      <c r="B14" s="17">
        <v>64491.3</v>
      </c>
      <c r="C14" s="17">
        <v>32403.5</v>
      </c>
      <c r="D14" s="17">
        <v>1686</v>
      </c>
      <c r="E14" s="17">
        <v>14320.3</v>
      </c>
      <c r="F14" s="34">
        <v>422.3</v>
      </c>
      <c r="G14" s="17">
        <v>546.9</v>
      </c>
      <c r="H14" s="17">
        <v>15112.3</v>
      </c>
    </row>
    <row r="15" spans="1:8" s="37" customFormat="1" ht="12.75" customHeight="1" x14ac:dyDescent="0.25">
      <c r="A15" s="16" t="s">
        <v>20</v>
      </c>
      <c r="B15" s="17">
        <v>67303</v>
      </c>
      <c r="C15" s="17">
        <v>32477.4</v>
      </c>
      <c r="D15" s="17">
        <v>1856.7</v>
      </c>
      <c r="E15" s="17">
        <v>16762.3</v>
      </c>
      <c r="F15" s="34">
        <v>413.4</v>
      </c>
      <c r="G15" s="17">
        <v>-1551.6</v>
      </c>
      <c r="H15" s="17">
        <v>17344.8</v>
      </c>
    </row>
    <row r="16" spans="1:8" s="37" customFormat="1" ht="14.25" customHeight="1" x14ac:dyDescent="0.25">
      <c r="A16" s="16" t="s">
        <v>91</v>
      </c>
      <c r="B16" s="17">
        <v>71501.3</v>
      </c>
      <c r="C16" s="17">
        <v>31325.7</v>
      </c>
      <c r="D16" s="17">
        <v>2111.1</v>
      </c>
      <c r="E16" s="17">
        <v>20406.2</v>
      </c>
      <c r="F16" s="34">
        <v>481.7</v>
      </c>
      <c r="G16" s="17">
        <v>-1160.8</v>
      </c>
      <c r="H16" s="17">
        <v>18337.400000000001</v>
      </c>
    </row>
    <row r="17" spans="1:9" s="37" customFormat="1" ht="14.25" customHeight="1" x14ac:dyDescent="0.25">
      <c r="A17" s="16" t="s">
        <v>92</v>
      </c>
      <c r="B17" s="21">
        <v>72955.8</v>
      </c>
      <c r="C17" s="21">
        <v>33324.9</v>
      </c>
      <c r="D17" s="21">
        <v>2898.3</v>
      </c>
      <c r="E17" s="21">
        <v>18465.7</v>
      </c>
      <c r="F17" s="47">
        <v>274.3</v>
      </c>
      <c r="G17" s="21">
        <v>-1402.7</v>
      </c>
      <c r="H17" s="21">
        <v>19395.3</v>
      </c>
    </row>
    <row r="18" spans="1:9" s="37" customFormat="1" ht="14.25" customHeight="1" x14ac:dyDescent="0.25">
      <c r="A18" s="16" t="s">
        <v>93</v>
      </c>
      <c r="B18" s="21">
        <f>SUM(C18:H18)</f>
        <v>81050.100000000006</v>
      </c>
      <c r="C18" s="21">
        <v>36834.5</v>
      </c>
      <c r="D18" s="21">
        <v>3314.9</v>
      </c>
      <c r="E18" s="21">
        <v>23258.799999999999</v>
      </c>
      <c r="F18" s="47">
        <v>272.8</v>
      </c>
      <c r="G18" s="21">
        <v>-1590</v>
      </c>
      <c r="H18" s="21">
        <v>18959.099999999999</v>
      </c>
    </row>
    <row r="19" spans="1:9" s="37" customFormat="1" ht="12.75" customHeight="1" x14ac:dyDescent="0.25">
      <c r="A19" s="16" t="s">
        <v>24</v>
      </c>
      <c r="B19" s="21">
        <f>SUM(C19:H19)</f>
        <v>91800.900000000009</v>
      </c>
      <c r="C19" s="21">
        <v>42744.9</v>
      </c>
      <c r="D19" s="21">
        <v>3554.8</v>
      </c>
      <c r="E19" s="21">
        <v>26284.400000000001</v>
      </c>
      <c r="F19" s="47">
        <v>327.8</v>
      </c>
      <c r="G19" s="21">
        <v>-1802.3</v>
      </c>
      <c r="H19" s="21">
        <v>20691.3</v>
      </c>
    </row>
    <row r="20" spans="1:9" s="3" customFormat="1" ht="12.75" customHeight="1" x14ac:dyDescent="0.25">
      <c r="A20" s="3" t="s">
        <v>25</v>
      </c>
      <c r="B20" s="23">
        <f>SUM(C20:H20)</f>
        <v>101026.5</v>
      </c>
      <c r="C20" s="23">
        <v>50033</v>
      </c>
      <c r="D20" s="23">
        <v>4516.6000000000004</v>
      </c>
      <c r="E20" s="23">
        <v>27839.9</v>
      </c>
      <c r="F20" s="48">
        <v>382.7</v>
      </c>
      <c r="G20" s="23">
        <v>-4339.3999999999996</v>
      </c>
      <c r="H20" s="23">
        <v>22593.7</v>
      </c>
    </row>
    <row r="21" spans="1:9" s="37" customFormat="1" ht="12.75" customHeight="1" x14ac:dyDescent="0.25">
      <c r="A21" s="16"/>
      <c r="B21" s="49"/>
      <c r="C21" s="49"/>
      <c r="D21" s="49"/>
      <c r="E21" s="49"/>
      <c r="F21" s="16"/>
      <c r="G21" s="16"/>
      <c r="H21" s="49"/>
    </row>
    <row r="22" spans="1:9" ht="14.25" customHeight="1" x14ac:dyDescent="0.25">
      <c r="A22" s="172" t="s">
        <v>94</v>
      </c>
      <c r="B22" s="172"/>
      <c r="C22" s="172"/>
      <c r="D22" s="172"/>
      <c r="E22" s="172"/>
      <c r="F22" s="172"/>
      <c r="G22" s="172"/>
      <c r="H22" s="172"/>
      <c r="I22" s="16"/>
    </row>
    <row r="23" spans="1:9" ht="14.25" customHeight="1" x14ac:dyDescent="0.25">
      <c r="A23" s="172" t="s">
        <v>95</v>
      </c>
      <c r="B23" s="172"/>
      <c r="C23" s="172"/>
      <c r="D23" s="172"/>
      <c r="E23" s="172"/>
      <c r="F23" s="172"/>
      <c r="G23" s="172"/>
      <c r="H23" s="172"/>
      <c r="I23" s="37"/>
    </row>
    <row r="24" spans="1:9" ht="14.25" customHeight="1" x14ac:dyDescent="0.25">
      <c r="A24" s="176" t="s">
        <v>96</v>
      </c>
      <c r="B24" s="176"/>
      <c r="C24" s="176"/>
      <c r="D24" s="176"/>
      <c r="E24" s="176"/>
      <c r="F24" s="176"/>
      <c r="G24" s="176"/>
      <c r="H24" s="176"/>
      <c r="I24" s="16"/>
    </row>
    <row r="25" spans="1:9" ht="14.25" customHeight="1" x14ac:dyDescent="0.25">
      <c r="A25" s="172" t="s">
        <v>97</v>
      </c>
      <c r="B25" s="172"/>
      <c r="C25" s="172"/>
      <c r="D25" s="172"/>
      <c r="E25" s="172"/>
      <c r="F25" s="172"/>
      <c r="G25" s="172"/>
      <c r="H25" s="172"/>
      <c r="I25" s="16"/>
    </row>
    <row r="26" spans="1:9" ht="14.25" customHeight="1" x14ac:dyDescent="0.25">
      <c r="A26" s="172" t="s">
        <v>98</v>
      </c>
      <c r="B26" s="172"/>
      <c r="C26" s="172"/>
      <c r="D26" s="172"/>
      <c r="E26" s="172"/>
      <c r="F26" s="172"/>
      <c r="G26" s="172"/>
      <c r="H26" s="172"/>
      <c r="I26" s="16"/>
    </row>
    <row r="27" spans="1:9" ht="14.25" customHeight="1" x14ac:dyDescent="0.25">
      <c r="A27" s="172" t="s">
        <v>99</v>
      </c>
      <c r="B27" s="172"/>
      <c r="C27" s="172"/>
      <c r="D27" s="172"/>
      <c r="E27" s="172"/>
      <c r="F27" s="172"/>
      <c r="G27" s="172"/>
      <c r="H27" s="172"/>
      <c r="I27" s="16"/>
    </row>
    <row r="28" spans="1:9" ht="14.25" customHeight="1" x14ac:dyDescent="0.25">
      <c r="A28" s="172" t="s">
        <v>100</v>
      </c>
      <c r="B28" s="172"/>
      <c r="C28" s="172"/>
      <c r="D28" s="172"/>
      <c r="E28" s="172"/>
      <c r="F28" s="172"/>
      <c r="G28" s="172"/>
      <c r="H28" s="172"/>
      <c r="I28" s="16"/>
    </row>
    <row r="29" spans="1:9" ht="14.25" customHeight="1" x14ac:dyDescent="0.25">
      <c r="A29" s="172" t="s">
        <v>95</v>
      </c>
      <c r="B29" s="172"/>
      <c r="C29" s="172"/>
      <c r="D29" s="172"/>
      <c r="E29" s="172"/>
      <c r="F29" s="172"/>
      <c r="G29" s="172"/>
      <c r="H29" s="172"/>
      <c r="I29" s="50"/>
    </row>
    <row r="30" spans="1:9" ht="14.25" customHeight="1" x14ac:dyDescent="0.25">
      <c r="A30" s="177" t="s">
        <v>101</v>
      </c>
      <c r="B30" s="177"/>
      <c r="C30" s="177"/>
      <c r="D30" s="177"/>
      <c r="E30" s="177"/>
      <c r="F30" s="177"/>
      <c r="G30" s="177"/>
      <c r="H30" s="177"/>
      <c r="I30" s="50"/>
    </row>
    <row r="31" spans="1:9" ht="12.75" customHeight="1" x14ac:dyDescent="0.25">
      <c r="A31" s="177" t="s">
        <v>102</v>
      </c>
      <c r="B31" s="177"/>
      <c r="C31" s="177"/>
      <c r="D31" s="177"/>
      <c r="E31" s="177"/>
      <c r="F31" s="177"/>
      <c r="G31" s="177"/>
      <c r="H31" s="177"/>
      <c r="I31" s="50"/>
    </row>
    <row r="32" spans="1:9" ht="14.25" customHeight="1" x14ac:dyDescent="0.25">
      <c r="A32" s="51"/>
      <c r="B32" s="50"/>
      <c r="C32" s="50"/>
      <c r="D32" s="50"/>
      <c r="E32" s="50"/>
      <c r="F32" s="50"/>
      <c r="G32" s="50"/>
      <c r="H32" s="50"/>
    </row>
    <row r="33" spans="1:8" x14ac:dyDescent="0.25">
      <c r="A33" s="3" t="s">
        <v>103</v>
      </c>
      <c r="B33" s="3"/>
      <c r="C33" s="3"/>
      <c r="D33" s="3"/>
      <c r="E33" s="3"/>
      <c r="F33" s="3"/>
      <c r="G33" s="3"/>
      <c r="H33" s="3"/>
    </row>
  </sheetData>
  <mergeCells count="14">
    <mergeCell ref="A23:H23"/>
    <mergeCell ref="A1:H1"/>
    <mergeCell ref="A2:H2"/>
    <mergeCell ref="A3:H3"/>
    <mergeCell ref="A5:H5"/>
    <mergeCell ref="A22:H22"/>
    <mergeCell ref="A30:H30"/>
    <mergeCell ref="A31:H31"/>
    <mergeCell ref="A24:H24"/>
    <mergeCell ref="A25:H25"/>
    <mergeCell ref="A26:H26"/>
    <mergeCell ref="A27:H27"/>
    <mergeCell ref="A28:H28"/>
    <mergeCell ref="A29:H29"/>
  </mergeCells>
  <printOptions horizontalCentered="1"/>
  <pageMargins left="0.5" right="0.5" top="0.5" bottom="0.5" header="0.3" footer="0.3"/>
  <pageSetup scale="9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37"/>
  <sheetViews>
    <sheetView showGridLines="0" zoomScaleNormal="100" workbookViewId="0">
      <selection sqref="A1:K1"/>
    </sheetView>
  </sheetViews>
  <sheetFormatPr defaultColWidth="9.28515625" defaultRowHeight="13.2" x14ac:dyDescent="0.25"/>
  <cols>
    <col min="1" max="1" width="38.85546875" style="1" customWidth="1"/>
    <col min="2" max="11" width="12.7109375" style="1" customWidth="1"/>
    <col min="12" max="12" width="2.85546875" style="1" customWidth="1"/>
    <col min="13" max="16384" width="9.28515625" style="1"/>
  </cols>
  <sheetData>
    <row r="1" spans="1:11" ht="12.75" customHeight="1" x14ac:dyDescent="0.25">
      <c r="A1" s="179" t="s">
        <v>104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</row>
    <row r="2" spans="1:11" ht="12.75" customHeight="1" x14ac:dyDescent="0.25">
      <c r="A2" s="179" t="s">
        <v>43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</row>
    <row r="3" spans="1:11" ht="12.75" customHeight="1" x14ac:dyDescent="0.25">
      <c r="A3" s="167" t="s">
        <v>2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</row>
    <row r="4" spans="1:11" ht="12.7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2.75" customHeight="1" x14ac:dyDescent="0.25">
      <c r="A5" s="168" t="s">
        <v>3</v>
      </c>
      <c r="B5" s="168"/>
      <c r="C5" s="168"/>
      <c r="D5" s="168"/>
      <c r="E5" s="168"/>
      <c r="F5" s="168"/>
      <c r="G5" s="168"/>
      <c r="H5" s="168"/>
      <c r="I5" s="168"/>
      <c r="J5" s="168"/>
      <c r="K5" s="168"/>
    </row>
    <row r="6" spans="1:11" ht="12.75" customHeight="1" x14ac:dyDescent="0.25">
      <c r="A6" s="52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s="37" customFormat="1" ht="14.25" customHeight="1" x14ac:dyDescent="0.25">
      <c r="A7" s="53" t="s">
        <v>9</v>
      </c>
      <c r="B7" s="54" t="s">
        <v>16</v>
      </c>
      <c r="C7" s="54" t="s">
        <v>17</v>
      </c>
      <c r="D7" s="54" t="s">
        <v>18</v>
      </c>
      <c r="E7" s="54" t="s">
        <v>105</v>
      </c>
      <c r="F7" s="54" t="s">
        <v>20</v>
      </c>
      <c r="G7" s="54" t="s">
        <v>106</v>
      </c>
      <c r="H7" s="54" t="s">
        <v>107</v>
      </c>
      <c r="I7" s="54" t="s">
        <v>108</v>
      </c>
      <c r="J7" s="54" t="s">
        <v>24</v>
      </c>
      <c r="K7" s="55" t="s">
        <v>25</v>
      </c>
    </row>
    <row r="8" spans="1:11" ht="12.75" customHeight="1" x14ac:dyDescent="0.25">
      <c r="A8" s="56"/>
      <c r="B8" s="13"/>
      <c r="C8" s="13"/>
      <c r="D8" s="13"/>
      <c r="K8" s="24"/>
    </row>
    <row r="9" spans="1:11" ht="12.75" customHeight="1" x14ac:dyDescent="0.25">
      <c r="A9" s="33" t="s">
        <v>109</v>
      </c>
      <c r="B9" s="3"/>
      <c r="C9" s="3"/>
      <c r="D9" s="3"/>
      <c r="E9" s="37"/>
      <c r="F9" s="37"/>
      <c r="G9" s="37"/>
      <c r="H9" s="37"/>
      <c r="I9" s="37"/>
      <c r="J9" s="37"/>
      <c r="K9" s="3"/>
    </row>
    <row r="10" spans="1:11" ht="12.75" customHeight="1" x14ac:dyDescent="0.25">
      <c r="A10" s="33" t="s">
        <v>110</v>
      </c>
      <c r="B10" s="46">
        <v>10219.200000000001</v>
      </c>
      <c r="C10" s="46">
        <v>10849.7</v>
      </c>
      <c r="D10" s="46">
        <v>11412.9</v>
      </c>
      <c r="E10" s="34">
        <v>12383.1</v>
      </c>
      <c r="F10" s="34">
        <v>14001.3</v>
      </c>
      <c r="G10" s="34">
        <v>15186</v>
      </c>
      <c r="H10" s="47">
        <v>15270.5</v>
      </c>
      <c r="I10" s="47">
        <v>16557</v>
      </c>
      <c r="J10" s="48">
        <v>19628</v>
      </c>
      <c r="K10" s="48">
        <v>23647.200000000001</v>
      </c>
    </row>
    <row r="11" spans="1:11" ht="12.75" customHeight="1" x14ac:dyDescent="0.25">
      <c r="A11" s="33" t="s">
        <v>111</v>
      </c>
      <c r="B11" s="46">
        <v>2612.6</v>
      </c>
      <c r="C11" s="46">
        <v>2807.9</v>
      </c>
      <c r="D11" s="46">
        <v>2769.5</v>
      </c>
      <c r="E11" s="34">
        <v>3011.7</v>
      </c>
      <c r="F11" s="34">
        <v>3249.1</v>
      </c>
      <c r="G11" s="34">
        <v>2917.2</v>
      </c>
      <c r="H11" s="47">
        <v>2416.4</v>
      </c>
      <c r="I11" s="47">
        <v>2681.4</v>
      </c>
      <c r="J11" s="48">
        <v>3141.5</v>
      </c>
      <c r="K11" s="48">
        <v>3239.4</v>
      </c>
    </row>
    <row r="12" spans="1:11" ht="12.75" customHeight="1" x14ac:dyDescent="0.25">
      <c r="A12" s="33" t="s">
        <v>112</v>
      </c>
      <c r="B12" s="46">
        <v>62.3</v>
      </c>
      <c r="C12" s="46">
        <v>53.6</v>
      </c>
      <c r="D12" s="46">
        <v>39.799999999999997</v>
      </c>
      <c r="E12" s="34">
        <v>77.400000000000006</v>
      </c>
      <c r="F12" s="34">
        <v>376.5</v>
      </c>
      <c r="G12" s="34">
        <v>380.5</v>
      </c>
      <c r="H12" s="47">
        <v>352.7</v>
      </c>
      <c r="I12" s="47">
        <v>450.1</v>
      </c>
      <c r="J12" s="48">
        <v>550.79999999999995</v>
      </c>
      <c r="K12" s="48">
        <v>365.3</v>
      </c>
    </row>
    <row r="13" spans="1:11" ht="12.75" customHeight="1" x14ac:dyDescent="0.25">
      <c r="A13" s="33" t="s">
        <v>113</v>
      </c>
      <c r="B13" s="57"/>
      <c r="C13" s="57"/>
      <c r="D13" s="57"/>
      <c r="E13" s="17"/>
      <c r="F13" s="17"/>
      <c r="G13" s="17"/>
      <c r="H13" s="58"/>
      <c r="I13" s="58"/>
      <c r="J13" s="51"/>
      <c r="K13" s="51"/>
    </row>
    <row r="14" spans="1:11" ht="12.75" customHeight="1" x14ac:dyDescent="0.25">
      <c r="A14" s="33" t="s">
        <v>114</v>
      </c>
      <c r="B14" s="46">
        <v>12231.5</v>
      </c>
      <c r="C14" s="46">
        <v>14106.8</v>
      </c>
      <c r="D14" s="46">
        <v>15231.8</v>
      </c>
      <c r="E14" s="34">
        <v>16282.2</v>
      </c>
      <c r="F14" s="34">
        <v>18463.099999999999</v>
      </c>
      <c r="G14" s="34">
        <v>20366.900000000001</v>
      </c>
      <c r="H14" s="47">
        <v>10636.6</v>
      </c>
      <c r="I14" s="47">
        <v>11924.5</v>
      </c>
      <c r="J14" s="48">
        <v>13779.4</v>
      </c>
      <c r="K14" s="48">
        <v>13736.8</v>
      </c>
    </row>
    <row r="15" spans="1:11" ht="12.75" customHeight="1" x14ac:dyDescent="0.25">
      <c r="A15" s="59" t="s">
        <v>115</v>
      </c>
      <c r="B15" s="60">
        <v>17.600000000000001</v>
      </c>
      <c r="C15" s="60">
        <v>10.6</v>
      </c>
      <c r="D15" s="60">
        <v>3.6</v>
      </c>
      <c r="E15" s="60">
        <v>3.5</v>
      </c>
      <c r="F15" s="60">
        <v>5.6</v>
      </c>
      <c r="G15" s="60">
        <v>344.6</v>
      </c>
      <c r="H15" s="47">
        <v>9440.5</v>
      </c>
      <c r="I15" s="47">
        <v>13741.4</v>
      </c>
      <c r="J15" s="48">
        <v>15187.1</v>
      </c>
      <c r="K15" s="48">
        <v>17540.5</v>
      </c>
    </row>
    <row r="16" spans="1:11" ht="12.75" customHeight="1" x14ac:dyDescent="0.25">
      <c r="A16" s="59" t="s">
        <v>116</v>
      </c>
      <c r="B16" s="61">
        <f>1823.7-B15</f>
        <v>1806.1000000000001</v>
      </c>
      <c r="C16" s="61">
        <f>2038.7-C15</f>
        <v>2028.1000000000001</v>
      </c>
      <c r="D16" s="61">
        <f>2332.2-D15</f>
        <v>2328.6</v>
      </c>
      <c r="E16" s="60">
        <f>2476.4-E15</f>
        <v>2472.9</v>
      </c>
      <c r="F16" s="60">
        <f>2847.2-F15</f>
        <v>2841.6</v>
      </c>
      <c r="G16" s="60">
        <f>3317.3-G15</f>
        <v>2972.7000000000003</v>
      </c>
      <c r="H16" s="47">
        <v>2827.7000000000007</v>
      </c>
      <c r="I16" s="47">
        <v>2810.8999999999996</v>
      </c>
      <c r="J16" s="48">
        <v>3066.1999999999989</v>
      </c>
      <c r="K16" s="48">
        <v>4230.5</v>
      </c>
    </row>
    <row r="17" spans="1:12" ht="12.75" customHeight="1" x14ac:dyDescent="0.25">
      <c r="A17" s="59" t="s">
        <v>117</v>
      </c>
      <c r="B17" s="46">
        <v>60.9</v>
      </c>
      <c r="C17" s="46">
        <v>46.4</v>
      </c>
      <c r="D17" s="46">
        <v>55.8</v>
      </c>
      <c r="E17" s="34">
        <v>83.6</v>
      </c>
      <c r="F17" s="34">
        <v>83.1</v>
      </c>
      <c r="G17" s="34">
        <v>86.4</v>
      </c>
      <c r="H17" s="47">
        <v>88.8</v>
      </c>
      <c r="I17" s="47">
        <v>79.8</v>
      </c>
      <c r="J17" s="48">
        <v>92.1</v>
      </c>
      <c r="K17" s="48">
        <v>102.3</v>
      </c>
    </row>
    <row r="18" spans="1:12" ht="12.75" customHeight="1" x14ac:dyDescent="0.25">
      <c r="A18" s="59" t="s">
        <v>118</v>
      </c>
      <c r="B18" s="46">
        <v>479.7</v>
      </c>
      <c r="C18" s="46">
        <v>562.6</v>
      </c>
      <c r="D18" s="46">
        <v>575.1</v>
      </c>
      <c r="E18" s="34">
        <v>695.4</v>
      </c>
      <c r="F18" s="34">
        <v>730.5</v>
      </c>
      <c r="G18" s="34">
        <v>732.7</v>
      </c>
      <c r="H18" s="47">
        <v>703</v>
      </c>
      <c r="I18" s="47">
        <v>667.3</v>
      </c>
      <c r="J18" s="48">
        <v>692.7</v>
      </c>
      <c r="K18" s="48">
        <v>783.8</v>
      </c>
    </row>
    <row r="19" spans="1:12" ht="12.75" customHeight="1" x14ac:dyDescent="0.25">
      <c r="A19" s="59" t="s">
        <v>119</v>
      </c>
      <c r="B19" s="57"/>
      <c r="C19" s="57"/>
      <c r="D19" s="57"/>
      <c r="E19" s="17"/>
      <c r="F19" s="17"/>
      <c r="G19" s="17"/>
      <c r="H19" s="51"/>
      <c r="I19" s="51"/>
      <c r="J19" s="51"/>
      <c r="K19" s="51"/>
    </row>
    <row r="20" spans="1:12" ht="12.75" customHeight="1" x14ac:dyDescent="0.25">
      <c r="A20" s="59" t="s">
        <v>120</v>
      </c>
      <c r="B20" s="46">
        <v>116.7</v>
      </c>
      <c r="C20" s="46">
        <v>124.8</v>
      </c>
      <c r="D20" s="46">
        <v>124.8</v>
      </c>
      <c r="E20" s="34">
        <v>137.6</v>
      </c>
      <c r="F20" s="34">
        <v>154.9</v>
      </c>
      <c r="G20" s="34">
        <v>144.80000000000001</v>
      </c>
      <c r="H20" s="47">
        <v>133.19999999999999</v>
      </c>
      <c r="I20" s="47">
        <v>135.19999999999999</v>
      </c>
      <c r="J20" s="48">
        <v>149.30000000000001</v>
      </c>
      <c r="K20" s="48">
        <v>152.5</v>
      </c>
    </row>
    <row r="21" spans="1:12" ht="12.75" customHeight="1" x14ac:dyDescent="0.25">
      <c r="A21" s="59" t="s">
        <v>121</v>
      </c>
      <c r="B21" s="46">
        <v>66.8</v>
      </c>
      <c r="C21" s="46">
        <v>75.400000000000006</v>
      </c>
      <c r="D21" s="46">
        <v>80.599999999999994</v>
      </c>
      <c r="E21" s="34">
        <v>104.1</v>
      </c>
      <c r="F21" s="34">
        <v>164.7</v>
      </c>
      <c r="G21" s="34">
        <v>224.4</v>
      </c>
      <c r="H21" s="47">
        <v>223.3</v>
      </c>
      <c r="I21" s="47">
        <v>243.4</v>
      </c>
      <c r="J21" s="48">
        <v>270.8</v>
      </c>
      <c r="K21" s="48">
        <v>291.5</v>
      </c>
    </row>
    <row r="22" spans="1:12" ht="12.75" customHeight="1" x14ac:dyDescent="0.25">
      <c r="A22" s="59" t="s">
        <v>122</v>
      </c>
      <c r="B22" s="46">
        <v>782.6</v>
      </c>
      <c r="C22" s="46">
        <v>794.9</v>
      </c>
      <c r="D22" s="46">
        <v>812.1</v>
      </c>
      <c r="E22" s="34">
        <v>923.6</v>
      </c>
      <c r="F22" s="34">
        <v>939.6</v>
      </c>
      <c r="G22" s="34">
        <v>1095.2</v>
      </c>
      <c r="H22" s="47">
        <v>945.8</v>
      </c>
      <c r="I22" s="47">
        <v>923.5</v>
      </c>
      <c r="J22" s="48">
        <v>973.1</v>
      </c>
      <c r="K22" s="48">
        <v>1071.2</v>
      </c>
    </row>
    <row r="23" spans="1:12" ht="12.75" customHeight="1" x14ac:dyDescent="0.25">
      <c r="A23" s="59" t="s">
        <v>123</v>
      </c>
      <c r="B23" s="46">
        <v>1114.4000000000001</v>
      </c>
      <c r="C23" s="46">
        <v>1210.3</v>
      </c>
      <c r="D23" s="46">
        <v>1213.7</v>
      </c>
      <c r="E23" s="34">
        <v>1368.7</v>
      </c>
      <c r="F23" s="34">
        <v>1564.7</v>
      </c>
      <c r="G23" s="34">
        <v>1772.7</v>
      </c>
      <c r="H23" s="47">
        <v>2143.6999999999998</v>
      </c>
      <c r="I23" s="47">
        <v>1831.2</v>
      </c>
      <c r="J23" s="48">
        <v>2192</v>
      </c>
      <c r="K23" s="48">
        <v>2277.4</v>
      </c>
    </row>
    <row r="24" spans="1:12" ht="12.75" customHeight="1" x14ac:dyDescent="0.25">
      <c r="A24" s="33" t="s">
        <v>124</v>
      </c>
      <c r="B24" s="46">
        <v>296.60000000000002</v>
      </c>
      <c r="C24" s="46">
        <v>91.1</v>
      </c>
      <c r="D24" s="46">
        <v>415.3</v>
      </c>
      <c r="E24" s="34">
        <v>1602.9</v>
      </c>
      <c r="F24" s="34">
        <v>404.6</v>
      </c>
      <c r="G24" s="34">
        <v>422.5</v>
      </c>
      <c r="H24" s="47">
        <v>187.3</v>
      </c>
      <c r="I24" s="47">
        <v>192</v>
      </c>
      <c r="J24" s="48">
        <v>244.3</v>
      </c>
      <c r="K24" s="48">
        <v>277.7</v>
      </c>
    </row>
    <row r="25" spans="1:12" ht="12.75" customHeight="1" x14ac:dyDescent="0.25">
      <c r="A25" s="33" t="s">
        <v>125</v>
      </c>
      <c r="B25" s="46">
        <v>29867</v>
      </c>
      <c r="C25" s="46">
        <v>32762.2</v>
      </c>
      <c r="D25" s="46">
        <v>35063.599999999999</v>
      </c>
      <c r="E25" s="34">
        <v>39146.699999999997</v>
      </c>
      <c r="F25" s="34">
        <v>42979.3</v>
      </c>
      <c r="G25" s="34">
        <v>46646.6</v>
      </c>
      <c r="H25" s="47">
        <v>45369.5</v>
      </c>
      <c r="I25" s="47">
        <v>52237.700000000004</v>
      </c>
      <c r="J25" s="48">
        <v>59967.299999999996</v>
      </c>
      <c r="K25" s="48">
        <f>SUM(K10:K24)</f>
        <v>67716.099999999991</v>
      </c>
    </row>
    <row r="26" spans="1:12" ht="12.75" customHeight="1" x14ac:dyDescent="0.25">
      <c r="A26" s="33"/>
      <c r="B26" s="46"/>
      <c r="C26" s="46"/>
      <c r="D26" s="46"/>
      <c r="E26" s="46"/>
      <c r="F26" s="46"/>
      <c r="G26" s="34"/>
      <c r="H26" s="34"/>
      <c r="I26" s="34"/>
      <c r="J26" s="62"/>
      <c r="K26" s="62"/>
    </row>
    <row r="27" spans="1:12" ht="14.25" customHeight="1" x14ac:dyDescent="0.25">
      <c r="A27" s="175" t="s">
        <v>126</v>
      </c>
      <c r="B27" s="175"/>
      <c r="C27" s="175"/>
      <c r="D27" s="175"/>
      <c r="E27" s="175"/>
      <c r="F27" s="175"/>
      <c r="G27" s="175"/>
      <c r="H27" s="175"/>
      <c r="I27" s="175"/>
      <c r="J27" s="175"/>
      <c r="K27" s="175"/>
      <c r="L27" s="26"/>
    </row>
    <row r="28" spans="1:12" ht="14.25" customHeight="1" x14ac:dyDescent="0.25">
      <c r="A28" s="172" t="s">
        <v>127</v>
      </c>
      <c r="B28" s="175"/>
      <c r="C28" s="175"/>
      <c r="D28" s="175"/>
      <c r="E28" s="175"/>
      <c r="F28" s="175"/>
      <c r="G28" s="175"/>
      <c r="H28" s="175"/>
      <c r="I28" s="175"/>
      <c r="J28" s="175"/>
      <c r="K28" s="175"/>
      <c r="L28" s="26"/>
    </row>
    <row r="29" spans="1:12" ht="14.25" customHeight="1" x14ac:dyDescent="0.25">
      <c r="A29" s="172" t="s">
        <v>128</v>
      </c>
      <c r="B29" s="172"/>
      <c r="C29" s="172"/>
      <c r="D29" s="172"/>
      <c r="E29" s="172"/>
      <c r="F29" s="172"/>
      <c r="G29" s="172"/>
      <c r="H29" s="172"/>
      <c r="I29" s="172"/>
      <c r="J29" s="172"/>
      <c r="K29" s="172"/>
      <c r="L29" s="16"/>
    </row>
    <row r="30" spans="1:12" ht="14.25" customHeight="1" x14ac:dyDescent="0.25">
      <c r="A30" s="175" t="s">
        <v>129</v>
      </c>
      <c r="B30" s="175"/>
      <c r="C30" s="175"/>
      <c r="D30" s="175"/>
      <c r="E30" s="175"/>
      <c r="F30" s="175"/>
      <c r="G30" s="175"/>
      <c r="H30" s="175"/>
      <c r="I30" s="175"/>
      <c r="J30" s="175"/>
      <c r="K30" s="175"/>
      <c r="L30" s="26"/>
    </row>
    <row r="31" spans="1:12" ht="14.25" customHeight="1" x14ac:dyDescent="0.25">
      <c r="A31" s="172" t="s">
        <v>130</v>
      </c>
      <c r="B31" s="172"/>
      <c r="C31" s="172"/>
      <c r="D31" s="172"/>
      <c r="E31" s="172"/>
      <c r="F31" s="172"/>
      <c r="G31" s="172"/>
      <c r="H31" s="172"/>
      <c r="I31" s="172"/>
      <c r="J31" s="172"/>
      <c r="K31" s="172"/>
      <c r="L31" s="26"/>
    </row>
    <row r="32" spans="1:12" s="24" customFormat="1" ht="14.25" customHeight="1" x14ac:dyDescent="0.25">
      <c r="A32" s="177" t="s">
        <v>131</v>
      </c>
      <c r="B32" s="177"/>
      <c r="C32" s="177"/>
      <c r="D32" s="177"/>
      <c r="E32" s="177"/>
      <c r="F32" s="177"/>
      <c r="G32" s="177"/>
      <c r="H32" s="177"/>
      <c r="I32" s="177"/>
      <c r="J32" s="177"/>
      <c r="K32" s="177"/>
      <c r="L32" s="51"/>
    </row>
    <row r="33" spans="1:12" s="24" customFormat="1" ht="14.25" customHeight="1" x14ac:dyDescent="0.25">
      <c r="A33" s="177" t="s">
        <v>132</v>
      </c>
      <c r="B33" s="177"/>
      <c r="C33" s="177"/>
      <c r="D33" s="177"/>
      <c r="E33" s="177"/>
      <c r="F33" s="177"/>
      <c r="G33" s="177"/>
      <c r="H33" s="177"/>
      <c r="I33" s="177"/>
      <c r="J33" s="177"/>
      <c r="K33" s="177"/>
      <c r="L33" s="51"/>
    </row>
    <row r="34" spans="1:12" s="24" customFormat="1" ht="14.25" customHeight="1" x14ac:dyDescent="0.25">
      <c r="A34" s="177" t="s">
        <v>133</v>
      </c>
      <c r="B34" s="177"/>
      <c r="C34" s="177"/>
      <c r="D34" s="177"/>
      <c r="E34" s="177"/>
      <c r="F34" s="177"/>
      <c r="G34" s="177"/>
      <c r="H34" s="177"/>
      <c r="I34" s="177"/>
      <c r="J34" s="177"/>
      <c r="K34" s="177"/>
      <c r="L34" s="63"/>
    </row>
    <row r="35" spans="1:12" ht="14.25" customHeight="1" x14ac:dyDescent="0.25">
      <c r="A35" s="178" t="s">
        <v>134</v>
      </c>
      <c r="B35" s="178"/>
      <c r="C35" s="178"/>
      <c r="D35" s="178"/>
      <c r="E35" s="178"/>
      <c r="F35" s="178"/>
      <c r="G35" s="178"/>
      <c r="H35" s="178"/>
      <c r="I35" s="178"/>
      <c r="J35" s="178"/>
      <c r="K35" s="178"/>
    </row>
    <row r="36" spans="1:12" ht="12.75" customHeight="1" x14ac:dyDescent="0.25">
      <c r="A36" s="64"/>
    </row>
    <row r="37" spans="1:12" ht="14.25" customHeight="1" x14ac:dyDescent="0.25">
      <c r="A37" s="3" t="s">
        <v>135</v>
      </c>
    </row>
  </sheetData>
  <mergeCells count="13">
    <mergeCell ref="A28:K28"/>
    <mergeCell ref="A1:K1"/>
    <mergeCell ref="A2:K2"/>
    <mergeCell ref="A3:K3"/>
    <mergeCell ref="A5:K5"/>
    <mergeCell ref="A27:K27"/>
    <mergeCell ref="A35:K35"/>
    <mergeCell ref="A29:K29"/>
    <mergeCell ref="A30:K30"/>
    <mergeCell ref="A31:K31"/>
    <mergeCell ref="A32:K32"/>
    <mergeCell ref="A33:K33"/>
    <mergeCell ref="A34:K34"/>
  </mergeCells>
  <printOptions horizontalCentered="1"/>
  <pageMargins left="0.5" right="0.5" top="0.5" bottom="0.5" header="0.3" footer="0.3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L36"/>
  <sheetViews>
    <sheetView showGridLines="0" zoomScaleNormal="100" workbookViewId="0">
      <selection sqref="A1:K1"/>
    </sheetView>
  </sheetViews>
  <sheetFormatPr defaultColWidth="9.28515625" defaultRowHeight="13.2" x14ac:dyDescent="0.25"/>
  <cols>
    <col min="1" max="1" width="39.42578125" style="1" customWidth="1"/>
    <col min="2" max="10" width="13" style="1" customWidth="1"/>
    <col min="11" max="11" width="13" style="24" customWidth="1"/>
    <col min="12" max="12" width="2.85546875" style="1" customWidth="1"/>
    <col min="13" max="16384" width="9.28515625" style="1"/>
  </cols>
  <sheetData>
    <row r="1" spans="1:11" ht="12.75" customHeight="1" x14ac:dyDescent="0.25">
      <c r="A1" s="166" t="s">
        <v>104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</row>
    <row r="2" spans="1:11" ht="12.75" customHeight="1" x14ac:dyDescent="0.25">
      <c r="A2" s="166" t="s">
        <v>1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</row>
    <row r="3" spans="1:11" ht="12.75" customHeight="1" x14ac:dyDescent="0.25">
      <c r="A3" s="167" t="s">
        <v>2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</row>
    <row r="4" spans="1:11" ht="12.7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2.75" customHeight="1" x14ac:dyDescent="0.25">
      <c r="A5" s="168" t="s">
        <v>3</v>
      </c>
      <c r="B5" s="168"/>
      <c r="C5" s="168"/>
      <c r="D5" s="168"/>
      <c r="E5" s="168"/>
      <c r="F5" s="168"/>
      <c r="G5" s="168"/>
      <c r="H5" s="168"/>
      <c r="I5" s="168"/>
      <c r="J5" s="168"/>
      <c r="K5" s="168"/>
    </row>
    <row r="6" spans="1:11" ht="12.75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4.25" customHeight="1" x14ac:dyDescent="0.25">
      <c r="A7" s="53" t="s">
        <v>9</v>
      </c>
      <c r="B7" s="54" t="s">
        <v>16</v>
      </c>
      <c r="C7" s="54" t="s">
        <v>17</v>
      </c>
      <c r="D7" s="54" t="s">
        <v>18</v>
      </c>
      <c r="E7" s="54" t="s">
        <v>105</v>
      </c>
      <c r="F7" s="54" t="s">
        <v>20</v>
      </c>
      <c r="G7" s="54" t="s">
        <v>136</v>
      </c>
      <c r="H7" s="54" t="s">
        <v>137</v>
      </c>
      <c r="I7" s="54" t="s">
        <v>138</v>
      </c>
      <c r="J7" s="54" t="s">
        <v>24</v>
      </c>
      <c r="K7" s="55" t="s">
        <v>25</v>
      </c>
    </row>
    <row r="8" spans="1:11" ht="12.75" customHeight="1" x14ac:dyDescent="0.25">
      <c r="A8" s="56"/>
      <c r="B8" s="65"/>
      <c r="C8" s="65"/>
      <c r="D8" s="65"/>
    </row>
    <row r="9" spans="1:11" ht="12.75" customHeight="1" x14ac:dyDescent="0.25">
      <c r="A9" s="16" t="s">
        <v>109</v>
      </c>
      <c r="B9" s="3"/>
      <c r="C9" s="3"/>
      <c r="D9" s="3"/>
      <c r="E9" s="37"/>
      <c r="F9" s="37"/>
      <c r="G9" s="37"/>
      <c r="H9" s="37"/>
      <c r="I9" s="37"/>
      <c r="J9" s="37"/>
      <c r="K9" s="3"/>
    </row>
    <row r="10" spans="1:11" ht="12.75" customHeight="1" x14ac:dyDescent="0.25">
      <c r="A10" s="16" t="s">
        <v>110</v>
      </c>
      <c r="B10" s="15">
        <v>10670.4</v>
      </c>
      <c r="C10" s="15">
        <v>11778.2</v>
      </c>
      <c r="D10" s="17">
        <v>12379</v>
      </c>
      <c r="E10" s="17">
        <v>13753.6</v>
      </c>
      <c r="F10" s="17">
        <v>15893.1</v>
      </c>
      <c r="G10" s="17">
        <v>16054.6</v>
      </c>
      <c r="H10" s="21">
        <v>15960</v>
      </c>
      <c r="I10" s="21">
        <v>17721.3</v>
      </c>
      <c r="J10" s="23">
        <v>20435.099999999999</v>
      </c>
      <c r="K10" s="23">
        <v>25379.5</v>
      </c>
    </row>
    <row r="11" spans="1:11" ht="12.75" customHeight="1" x14ac:dyDescent="0.25">
      <c r="A11" s="16" t="s">
        <v>111</v>
      </c>
      <c r="B11" s="15">
        <v>7360.7</v>
      </c>
      <c r="C11" s="15">
        <v>8257.6</v>
      </c>
      <c r="D11" s="17">
        <v>9240.6</v>
      </c>
      <c r="E11" s="17">
        <v>10383</v>
      </c>
      <c r="F11" s="17">
        <v>11729.4</v>
      </c>
      <c r="G11" s="17">
        <v>12429.3</v>
      </c>
      <c r="H11" s="21">
        <v>12915.4</v>
      </c>
      <c r="I11" s="21">
        <v>14071.9</v>
      </c>
      <c r="J11" s="23">
        <v>15980.7</v>
      </c>
      <c r="K11" s="23">
        <v>16913.599999999999</v>
      </c>
    </row>
    <row r="12" spans="1:11" ht="12.75" customHeight="1" x14ac:dyDescent="0.25">
      <c r="A12" s="16" t="s">
        <v>112</v>
      </c>
      <c r="B12" s="15">
        <v>91.6</v>
      </c>
      <c r="C12" s="15">
        <v>76</v>
      </c>
      <c r="D12" s="17">
        <v>58.1</v>
      </c>
      <c r="E12" s="17">
        <v>92.1</v>
      </c>
      <c r="F12" s="17">
        <v>413.9</v>
      </c>
      <c r="G12" s="17">
        <v>443</v>
      </c>
      <c r="H12" s="21">
        <v>466.6</v>
      </c>
      <c r="I12" s="21">
        <v>571.29999999999995</v>
      </c>
      <c r="J12" s="23">
        <v>709.9</v>
      </c>
      <c r="K12" s="23">
        <v>457.2</v>
      </c>
    </row>
    <row r="13" spans="1:11" ht="12.75" customHeight="1" x14ac:dyDescent="0.25">
      <c r="A13" s="16" t="s">
        <v>113</v>
      </c>
      <c r="B13" s="57"/>
      <c r="C13" s="57"/>
      <c r="D13" s="17"/>
      <c r="E13" s="17"/>
      <c r="F13" s="17"/>
      <c r="G13" s="17"/>
      <c r="H13" s="58"/>
      <c r="I13" s="58"/>
      <c r="J13" s="51"/>
      <c r="K13" s="51"/>
    </row>
    <row r="14" spans="1:11" ht="14.25" customHeight="1" x14ac:dyDescent="0.25">
      <c r="A14" s="16" t="s">
        <v>139</v>
      </c>
      <c r="B14" s="15">
        <v>12968.8</v>
      </c>
      <c r="C14" s="15">
        <v>15051</v>
      </c>
      <c r="D14" s="17">
        <v>16135.5</v>
      </c>
      <c r="E14" s="17">
        <v>17130.5</v>
      </c>
      <c r="F14" s="17">
        <v>19457.900000000001</v>
      </c>
      <c r="G14" s="17">
        <v>20745.900000000001</v>
      </c>
      <c r="H14" s="21">
        <v>10792.9</v>
      </c>
      <c r="I14" s="21">
        <v>12103.8</v>
      </c>
      <c r="J14" s="23">
        <v>14059</v>
      </c>
      <c r="K14" s="23">
        <v>14103.8</v>
      </c>
    </row>
    <row r="15" spans="1:11" ht="12.75" customHeight="1" x14ac:dyDescent="0.25">
      <c r="A15" s="16" t="s">
        <v>115</v>
      </c>
      <c r="B15" s="21">
        <v>594.70000000000005</v>
      </c>
      <c r="C15" s="21">
        <v>646.70000000000005</v>
      </c>
      <c r="D15" s="21">
        <v>547.79999999999995</v>
      </c>
      <c r="E15" s="21">
        <v>623.20000000000005</v>
      </c>
      <c r="F15" s="21">
        <v>754.2</v>
      </c>
      <c r="G15" s="21">
        <v>558.79999999999995</v>
      </c>
      <c r="H15" s="21">
        <v>10157.200000000001</v>
      </c>
      <c r="I15" s="21">
        <v>14563.1</v>
      </c>
      <c r="J15" s="23">
        <v>16396.099999999999</v>
      </c>
      <c r="K15" s="23">
        <v>18998</v>
      </c>
    </row>
    <row r="16" spans="1:11" ht="12.75" customHeight="1" x14ac:dyDescent="0.25">
      <c r="A16" s="16" t="s">
        <v>116</v>
      </c>
      <c r="B16" s="21">
        <v>2810.3</v>
      </c>
      <c r="C16" s="21">
        <v>3050.2</v>
      </c>
      <c r="D16" s="21">
        <v>3426.1000000000004</v>
      </c>
      <c r="E16" s="21">
        <v>3812.7</v>
      </c>
      <c r="F16" s="21">
        <v>4451.3</v>
      </c>
      <c r="G16" s="21">
        <v>4354.2</v>
      </c>
      <c r="H16" s="21">
        <v>4167.3999999999996</v>
      </c>
      <c r="I16" s="21">
        <v>4174.3999999999996</v>
      </c>
      <c r="J16" s="23">
        <v>4526.1000000000022</v>
      </c>
      <c r="K16" s="23">
        <v>6081.9</v>
      </c>
    </row>
    <row r="17" spans="1:12" ht="12.75" customHeight="1" x14ac:dyDescent="0.25">
      <c r="A17" s="16" t="s">
        <v>117</v>
      </c>
      <c r="B17" s="15">
        <v>3251.9</v>
      </c>
      <c r="C17" s="15">
        <v>3645.7</v>
      </c>
      <c r="D17" s="17">
        <v>4082.6</v>
      </c>
      <c r="E17" s="17">
        <v>4979.6000000000004</v>
      </c>
      <c r="F17" s="17">
        <v>5880.2</v>
      </c>
      <c r="G17" s="17">
        <v>6125.6</v>
      </c>
      <c r="H17" s="21">
        <v>6445.8</v>
      </c>
      <c r="I17" s="21">
        <v>6242.4</v>
      </c>
      <c r="J17" s="23">
        <v>6181.9</v>
      </c>
      <c r="K17" s="23">
        <v>6425.9</v>
      </c>
    </row>
    <row r="18" spans="1:12" ht="12.75" customHeight="1" x14ac:dyDescent="0.25">
      <c r="A18" s="16" t="s">
        <v>118</v>
      </c>
      <c r="B18" s="15">
        <v>1427.3</v>
      </c>
      <c r="C18" s="15">
        <v>1600.5</v>
      </c>
      <c r="D18" s="17">
        <v>1699.9</v>
      </c>
      <c r="E18" s="17">
        <v>2003.3</v>
      </c>
      <c r="F18" s="17">
        <v>2260.8000000000002</v>
      </c>
      <c r="G18" s="17">
        <v>2145.6</v>
      </c>
      <c r="H18" s="21">
        <v>2235.6999999999998</v>
      </c>
      <c r="I18" s="21">
        <v>2634.8</v>
      </c>
      <c r="J18" s="23">
        <v>2802.6</v>
      </c>
      <c r="K18" s="23">
        <v>2743.6</v>
      </c>
    </row>
    <row r="19" spans="1:12" ht="12.75" customHeight="1" x14ac:dyDescent="0.25">
      <c r="A19" s="16" t="s">
        <v>119</v>
      </c>
      <c r="B19" s="57"/>
      <c r="C19" s="57"/>
      <c r="D19" s="17"/>
      <c r="E19" s="17"/>
      <c r="F19" s="17"/>
      <c r="G19" s="17"/>
      <c r="H19" s="58"/>
      <c r="I19" s="58"/>
      <c r="J19" s="51"/>
      <c r="K19" s="51"/>
    </row>
    <row r="20" spans="1:12" ht="12.75" customHeight="1" x14ac:dyDescent="0.25">
      <c r="A20" s="16" t="s">
        <v>120</v>
      </c>
      <c r="B20" s="15">
        <v>142.30000000000001</v>
      </c>
      <c r="C20" s="15">
        <v>135.5</v>
      </c>
      <c r="D20" s="17">
        <v>135.80000000000001</v>
      </c>
      <c r="E20" s="17">
        <v>149.9</v>
      </c>
      <c r="F20" s="17">
        <v>166.5</v>
      </c>
      <c r="G20" s="17">
        <v>151.69999999999999</v>
      </c>
      <c r="H20" s="21">
        <v>142.80000000000001</v>
      </c>
      <c r="I20" s="21">
        <v>150.9</v>
      </c>
      <c r="J20" s="23">
        <v>170</v>
      </c>
      <c r="K20" s="23">
        <v>186.9</v>
      </c>
    </row>
    <row r="21" spans="1:12" ht="12.75" customHeight="1" x14ac:dyDescent="0.25">
      <c r="A21" s="16" t="s">
        <v>121</v>
      </c>
      <c r="B21" s="15">
        <v>126</v>
      </c>
      <c r="C21" s="15">
        <v>139.5</v>
      </c>
      <c r="D21" s="17">
        <v>160.80000000000001</v>
      </c>
      <c r="E21" s="17">
        <v>208.4</v>
      </c>
      <c r="F21" s="17">
        <v>283.8</v>
      </c>
      <c r="G21" s="17">
        <v>262.3</v>
      </c>
      <c r="H21" s="21">
        <v>269.2</v>
      </c>
      <c r="I21" s="21">
        <v>303.3</v>
      </c>
      <c r="J21" s="23">
        <v>332.2</v>
      </c>
      <c r="K21" s="23">
        <v>358.2</v>
      </c>
    </row>
    <row r="22" spans="1:12" ht="12.75" customHeight="1" x14ac:dyDescent="0.25">
      <c r="A22" s="16" t="s">
        <v>122</v>
      </c>
      <c r="B22" s="15">
        <v>2977.5</v>
      </c>
      <c r="C22" s="15">
        <v>3233.7</v>
      </c>
      <c r="D22" s="17">
        <v>3449.1</v>
      </c>
      <c r="E22" s="17">
        <v>3808.4</v>
      </c>
      <c r="F22" s="17">
        <v>4397</v>
      </c>
      <c r="G22" s="17">
        <v>4289.8999999999996</v>
      </c>
      <c r="H22" s="21">
        <v>3923.7</v>
      </c>
      <c r="I22" s="21">
        <v>4245.8999999999996</v>
      </c>
      <c r="J22" s="23">
        <v>4451.2</v>
      </c>
      <c r="K22" s="23">
        <v>4710.8999999999996</v>
      </c>
    </row>
    <row r="23" spans="1:12" ht="12.75" customHeight="1" x14ac:dyDescent="0.25">
      <c r="A23" s="16" t="s">
        <v>123</v>
      </c>
      <c r="B23" s="15">
        <v>1528.3</v>
      </c>
      <c r="C23" s="15">
        <v>1670.1</v>
      </c>
      <c r="D23" s="17">
        <v>1731.4</v>
      </c>
      <c r="E23" s="17">
        <v>1959.5</v>
      </c>
      <c r="F23" s="17">
        <v>2334.1</v>
      </c>
      <c r="G23" s="17">
        <v>2744.6</v>
      </c>
      <c r="H23" s="21">
        <v>3061.2</v>
      </c>
      <c r="I23" s="21">
        <v>3487.7</v>
      </c>
      <c r="J23" s="23">
        <v>3901.9</v>
      </c>
      <c r="K23" s="23">
        <v>4092.7</v>
      </c>
    </row>
    <row r="24" spans="1:12" ht="12.75" customHeight="1" x14ac:dyDescent="0.25">
      <c r="A24" s="16" t="s">
        <v>124</v>
      </c>
      <c r="B24" s="15">
        <v>598</v>
      </c>
      <c r="C24" s="15">
        <v>187.7</v>
      </c>
      <c r="D24" s="17">
        <v>416.6</v>
      </c>
      <c r="E24" s="17">
        <v>1613</v>
      </c>
      <c r="F24" s="17">
        <v>470.7</v>
      </c>
      <c r="G24" s="17">
        <v>431</v>
      </c>
      <c r="H24" s="21">
        <v>194.8</v>
      </c>
      <c r="I24" s="21">
        <v>204.5</v>
      </c>
      <c r="J24" s="23">
        <v>339</v>
      </c>
      <c r="K24" s="23">
        <v>280.7</v>
      </c>
    </row>
    <row r="25" spans="1:12" ht="12.75" customHeight="1" x14ac:dyDescent="0.25">
      <c r="A25" s="16" t="s">
        <v>125</v>
      </c>
      <c r="B25" s="15">
        <v>44547.8</v>
      </c>
      <c r="C25" s="15">
        <v>49472.4</v>
      </c>
      <c r="D25" s="17">
        <v>53463.3</v>
      </c>
      <c r="E25" s="66">
        <v>60517.2</v>
      </c>
      <c r="F25" s="66">
        <v>68492.900000000009</v>
      </c>
      <c r="G25" s="66">
        <v>70736.5</v>
      </c>
      <c r="H25" s="23">
        <v>70732.700000000012</v>
      </c>
      <c r="I25" s="23">
        <f>SUM(I10:I24)</f>
        <v>80475.299999999988</v>
      </c>
      <c r="J25" s="23">
        <f>SUM(J10:J24)</f>
        <v>90285.7</v>
      </c>
      <c r="K25" s="23">
        <f>SUM(K10:K24)</f>
        <v>100732.89999999997</v>
      </c>
    </row>
    <row r="26" spans="1:12" ht="12.75" customHeight="1" x14ac:dyDescent="0.25">
      <c r="A26" s="16"/>
      <c r="B26" s="67"/>
      <c r="C26" s="67"/>
      <c r="D26" s="67"/>
      <c r="E26" s="67"/>
      <c r="F26" s="67"/>
      <c r="G26" s="67"/>
      <c r="H26" s="67"/>
      <c r="I26" s="67"/>
      <c r="J26" s="67"/>
      <c r="K26" s="68"/>
    </row>
    <row r="27" spans="1:12" ht="14.25" customHeight="1" x14ac:dyDescent="0.25">
      <c r="A27" s="173" t="s">
        <v>140</v>
      </c>
      <c r="B27" s="173"/>
      <c r="C27" s="173"/>
      <c r="D27" s="173"/>
      <c r="E27" s="173"/>
      <c r="F27" s="173"/>
      <c r="G27" s="173"/>
      <c r="H27" s="173"/>
      <c r="I27" s="173"/>
      <c r="J27" s="173"/>
      <c r="K27" s="173"/>
      <c r="L27" s="42"/>
    </row>
    <row r="28" spans="1:12" ht="14.25" customHeight="1" x14ac:dyDescent="0.25">
      <c r="A28" s="173" t="s">
        <v>141</v>
      </c>
      <c r="B28" s="173"/>
      <c r="C28" s="173"/>
      <c r="D28" s="173"/>
      <c r="E28" s="173"/>
      <c r="F28" s="173"/>
      <c r="G28" s="173"/>
      <c r="H28" s="173"/>
      <c r="I28" s="173"/>
      <c r="J28" s="173"/>
      <c r="K28" s="173"/>
      <c r="L28" s="42"/>
    </row>
    <row r="29" spans="1:12" ht="14.25" customHeight="1" x14ac:dyDescent="0.25">
      <c r="A29" s="165" t="s">
        <v>142</v>
      </c>
      <c r="B29" s="165"/>
      <c r="C29" s="165"/>
      <c r="D29" s="165"/>
      <c r="E29" s="165"/>
      <c r="F29" s="165"/>
      <c r="G29" s="165"/>
      <c r="H29" s="165"/>
      <c r="I29" s="165"/>
      <c r="J29" s="165"/>
      <c r="K29" s="165"/>
      <c r="L29" s="3"/>
    </row>
    <row r="30" spans="1:12" s="24" customFormat="1" ht="14.25" customHeight="1" x14ac:dyDescent="0.25">
      <c r="A30" s="177" t="s">
        <v>143</v>
      </c>
      <c r="B30" s="177"/>
      <c r="C30" s="177"/>
      <c r="D30" s="177"/>
      <c r="E30" s="177"/>
      <c r="F30" s="177"/>
      <c r="G30" s="177"/>
      <c r="H30" s="177"/>
      <c r="I30" s="177"/>
      <c r="J30" s="177"/>
      <c r="K30" s="177"/>
      <c r="L30" s="51"/>
    </row>
    <row r="31" spans="1:12" s="24" customFormat="1" ht="14.25" customHeight="1" x14ac:dyDescent="0.25">
      <c r="A31" s="177" t="s">
        <v>144</v>
      </c>
      <c r="B31" s="177"/>
      <c r="C31" s="177"/>
      <c r="D31" s="177"/>
      <c r="E31" s="177"/>
      <c r="F31" s="177"/>
      <c r="G31" s="177"/>
      <c r="H31" s="177"/>
      <c r="I31" s="177"/>
      <c r="J31" s="177"/>
      <c r="K31" s="177"/>
      <c r="L31" s="51"/>
    </row>
    <row r="32" spans="1:12" s="24" customFormat="1" ht="14.25" customHeight="1" x14ac:dyDescent="0.25">
      <c r="A32" s="177" t="s">
        <v>145</v>
      </c>
      <c r="B32" s="177"/>
      <c r="C32" s="177"/>
      <c r="D32" s="177"/>
      <c r="E32" s="177"/>
      <c r="F32" s="177"/>
      <c r="G32" s="177"/>
      <c r="H32" s="177"/>
      <c r="I32" s="177"/>
      <c r="J32" s="177"/>
      <c r="K32" s="177"/>
      <c r="L32" s="63"/>
    </row>
    <row r="33" spans="1:12" s="24" customFormat="1" ht="14.25" customHeight="1" x14ac:dyDescent="0.25">
      <c r="A33" s="177" t="s">
        <v>146</v>
      </c>
      <c r="B33" s="177"/>
      <c r="C33" s="177"/>
      <c r="D33" s="177"/>
      <c r="E33" s="177"/>
      <c r="F33" s="177"/>
      <c r="G33" s="177"/>
      <c r="H33" s="177"/>
      <c r="I33" s="177"/>
      <c r="J33" s="177"/>
      <c r="K33" s="177"/>
      <c r="L33" s="63"/>
    </row>
    <row r="34" spans="1:12" ht="12.75" customHeight="1" x14ac:dyDescent="0.25">
      <c r="A34" s="51"/>
      <c r="K34" s="1"/>
    </row>
    <row r="35" spans="1:12" ht="14.25" customHeight="1" x14ac:dyDescent="0.25">
      <c r="A35" s="3" t="s">
        <v>147</v>
      </c>
      <c r="B35" s="3"/>
      <c r="C35" s="3"/>
      <c r="D35" s="3"/>
      <c r="E35" s="3"/>
      <c r="F35" s="3"/>
      <c r="K35" s="1"/>
    </row>
    <row r="36" spans="1:12" x14ac:dyDescent="0.25">
      <c r="K36" s="1"/>
    </row>
  </sheetData>
  <mergeCells count="11">
    <mergeCell ref="A28:K28"/>
    <mergeCell ref="A1:K1"/>
    <mergeCell ref="A2:K2"/>
    <mergeCell ref="A3:K3"/>
    <mergeCell ref="A5:K5"/>
    <mergeCell ref="A27:K27"/>
    <mergeCell ref="A29:K29"/>
    <mergeCell ref="A30:K30"/>
    <mergeCell ref="A31:K31"/>
    <mergeCell ref="A32:K32"/>
    <mergeCell ref="A33:K33"/>
  </mergeCells>
  <printOptions horizontalCentered="1"/>
  <pageMargins left="0.5" right="0.5" top="0.5" bottom="0.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45"/>
  <sheetViews>
    <sheetView showGridLines="0" zoomScaleNormal="100" workbookViewId="0">
      <selection sqref="A1:G1"/>
    </sheetView>
  </sheetViews>
  <sheetFormatPr defaultColWidth="9.28515625" defaultRowHeight="13.2" x14ac:dyDescent="0.25"/>
  <cols>
    <col min="1" max="1" width="17.85546875" style="1" customWidth="1"/>
    <col min="2" max="7" width="18.140625" style="1" customWidth="1"/>
    <col min="8" max="8" width="2.85546875" style="1" customWidth="1"/>
    <col min="9" max="16384" width="9.28515625" style="1"/>
  </cols>
  <sheetData>
    <row r="1" spans="1:7" ht="12.75" customHeight="1" x14ac:dyDescent="0.25">
      <c r="A1" s="166" t="s">
        <v>148</v>
      </c>
      <c r="B1" s="166"/>
      <c r="C1" s="166"/>
      <c r="D1" s="166"/>
      <c r="E1" s="166"/>
      <c r="F1" s="166"/>
      <c r="G1" s="166"/>
    </row>
    <row r="2" spans="1:7" ht="12.75" customHeight="1" x14ac:dyDescent="0.25">
      <c r="A2" s="166" t="s">
        <v>1</v>
      </c>
      <c r="B2" s="166"/>
      <c r="C2" s="166"/>
      <c r="D2" s="166"/>
      <c r="E2" s="166"/>
      <c r="F2" s="166"/>
      <c r="G2" s="166"/>
    </row>
    <row r="3" spans="1:7" ht="12.75" customHeight="1" x14ac:dyDescent="0.25">
      <c r="A3" s="167" t="s">
        <v>2</v>
      </c>
      <c r="B3" s="167"/>
      <c r="C3" s="167"/>
      <c r="D3" s="167"/>
      <c r="E3" s="167"/>
      <c r="F3" s="167"/>
      <c r="G3" s="167"/>
    </row>
    <row r="4" spans="1:7" ht="12.75" customHeight="1" x14ac:dyDescent="0.25">
      <c r="A4" s="3"/>
      <c r="B4" s="3"/>
      <c r="C4" s="3"/>
      <c r="D4" s="3"/>
      <c r="E4" s="3"/>
      <c r="F4" s="3"/>
      <c r="G4" s="3"/>
    </row>
    <row r="5" spans="1:7" ht="12.75" customHeight="1" x14ac:dyDescent="0.25">
      <c r="A5" s="168" t="s">
        <v>3</v>
      </c>
      <c r="B5" s="168"/>
      <c r="C5" s="168"/>
      <c r="D5" s="168"/>
      <c r="E5" s="168"/>
      <c r="F5" s="168"/>
      <c r="G5" s="168"/>
    </row>
    <row r="6" spans="1:7" ht="12.75" customHeight="1" x14ac:dyDescent="0.25">
      <c r="A6" s="69"/>
      <c r="B6" s="3"/>
      <c r="C6" s="3"/>
      <c r="D6" s="3"/>
      <c r="E6" s="3"/>
      <c r="F6" s="3"/>
      <c r="G6" s="3"/>
    </row>
    <row r="7" spans="1:7" ht="12.75" customHeight="1" x14ac:dyDescent="0.25">
      <c r="A7" s="69"/>
      <c r="B7" s="3"/>
      <c r="C7" s="3"/>
      <c r="D7" s="3"/>
      <c r="E7" s="70" t="s">
        <v>149</v>
      </c>
      <c r="F7" s="3"/>
      <c r="G7" s="70" t="s">
        <v>150</v>
      </c>
    </row>
    <row r="8" spans="1:7" ht="12.75" customHeight="1" x14ac:dyDescent="0.25">
      <c r="A8" s="45"/>
      <c r="B8" s="3"/>
      <c r="C8" s="3"/>
      <c r="D8" s="70" t="s">
        <v>151</v>
      </c>
      <c r="E8" s="70" t="s">
        <v>152</v>
      </c>
      <c r="F8" s="3"/>
      <c r="G8" s="70" t="s">
        <v>153</v>
      </c>
    </row>
    <row r="9" spans="1:7" ht="12.75" customHeight="1" x14ac:dyDescent="0.25">
      <c r="A9" s="53" t="s">
        <v>9</v>
      </c>
      <c r="B9" s="54" t="s">
        <v>154</v>
      </c>
      <c r="C9" s="54" t="s">
        <v>109</v>
      </c>
      <c r="D9" s="54" t="s">
        <v>155</v>
      </c>
      <c r="E9" s="54" t="s">
        <v>156</v>
      </c>
      <c r="F9" s="54" t="s">
        <v>117</v>
      </c>
      <c r="G9" s="54" t="s">
        <v>157</v>
      </c>
    </row>
    <row r="10" spans="1:7" ht="12.75" customHeight="1" x14ac:dyDescent="0.25">
      <c r="A10" s="3"/>
      <c r="B10" s="65"/>
      <c r="C10" s="65"/>
      <c r="D10" s="3"/>
      <c r="F10" s="65"/>
    </row>
    <row r="11" spans="1:7" ht="12.75" customHeight="1" x14ac:dyDescent="0.25">
      <c r="A11" s="3" t="s">
        <v>158</v>
      </c>
      <c r="B11" s="65"/>
      <c r="C11" s="65"/>
      <c r="D11" s="3"/>
      <c r="F11" s="65"/>
    </row>
    <row r="12" spans="1:7" s="8" customFormat="1" ht="12.75" customHeight="1" x14ac:dyDescent="0.2">
      <c r="A12" s="71" t="s">
        <v>159</v>
      </c>
      <c r="B12" s="72"/>
      <c r="C12" s="4"/>
      <c r="D12" s="4"/>
      <c r="E12" s="4"/>
      <c r="F12" s="4"/>
      <c r="G12" s="4"/>
    </row>
    <row r="13" spans="1:7" s="37" customFormat="1" ht="12.75" customHeight="1" x14ac:dyDescent="0.25">
      <c r="A13" s="3" t="s">
        <v>16</v>
      </c>
      <c r="B13" s="57">
        <v>40463.699999999997</v>
      </c>
      <c r="C13" s="57">
        <v>17076.099999999999</v>
      </c>
      <c r="D13" s="57">
        <v>16101.7</v>
      </c>
      <c r="E13" s="57">
        <v>4773.8999999999996</v>
      </c>
      <c r="F13" s="57">
        <v>1510.6</v>
      </c>
      <c r="G13" s="57">
        <v>1001.4</v>
      </c>
    </row>
    <row r="14" spans="1:7" s="37" customFormat="1" ht="12.75" customHeight="1" x14ac:dyDescent="0.25">
      <c r="A14" s="3" t="s">
        <v>17</v>
      </c>
      <c r="B14" s="57">
        <v>44999.9</v>
      </c>
      <c r="C14" s="57">
        <v>19018.3</v>
      </c>
      <c r="D14" s="57">
        <v>18548.8</v>
      </c>
      <c r="E14" s="57">
        <v>4778.3</v>
      </c>
      <c r="F14" s="57">
        <v>1577.1</v>
      </c>
      <c r="G14" s="57">
        <v>1077.3</v>
      </c>
    </row>
    <row r="15" spans="1:7" s="37" customFormat="1" ht="12.75" customHeight="1" x14ac:dyDescent="0.25">
      <c r="A15" s="3" t="s">
        <v>18</v>
      </c>
      <c r="B15" s="57">
        <v>48371.9</v>
      </c>
      <c r="C15" s="57">
        <v>20349.7</v>
      </c>
      <c r="D15" s="57">
        <v>19862.7</v>
      </c>
      <c r="E15" s="57">
        <v>5334.5</v>
      </c>
      <c r="F15" s="57">
        <v>1733.2</v>
      </c>
      <c r="G15" s="57">
        <v>1091.8</v>
      </c>
    </row>
    <row r="16" spans="1:7" s="37" customFormat="1" ht="12.75" customHeight="1" x14ac:dyDescent="0.25">
      <c r="A16" s="3" t="s">
        <v>19</v>
      </c>
      <c r="B16" s="66">
        <v>54262.7</v>
      </c>
      <c r="C16" s="66">
        <v>22632.5</v>
      </c>
      <c r="D16" s="66">
        <v>21223.4</v>
      </c>
      <c r="E16" s="66">
        <v>7145.2</v>
      </c>
      <c r="F16" s="66">
        <v>1960.4</v>
      </c>
      <c r="G16" s="66">
        <v>1301.2</v>
      </c>
    </row>
    <row r="17" spans="1:7" s="37" customFormat="1" ht="12.75" customHeight="1" x14ac:dyDescent="0.25">
      <c r="A17" s="3" t="s">
        <v>20</v>
      </c>
      <c r="B17" s="66">
        <v>60827.400000000009</v>
      </c>
      <c r="C17" s="66">
        <v>26100.7</v>
      </c>
      <c r="D17" s="66">
        <v>24242.400000000001</v>
      </c>
      <c r="E17" s="66">
        <v>6801.9</v>
      </c>
      <c r="F17" s="66">
        <v>2252.8000000000002</v>
      </c>
      <c r="G17" s="66">
        <v>1429.6</v>
      </c>
    </row>
    <row r="18" spans="1:7" s="37" customFormat="1" ht="12.75" customHeight="1" x14ac:dyDescent="0.25">
      <c r="A18" s="3" t="s">
        <v>136</v>
      </c>
      <c r="B18" s="66">
        <v>63547.9</v>
      </c>
      <c r="C18" s="66">
        <v>27352.7</v>
      </c>
      <c r="D18" s="66">
        <v>25481.9</v>
      </c>
      <c r="E18" s="66">
        <v>7141.2</v>
      </c>
      <c r="F18" s="66">
        <v>2223.1999999999998</v>
      </c>
      <c r="G18" s="66">
        <v>1348.9</v>
      </c>
    </row>
    <row r="19" spans="1:7" s="37" customFormat="1" ht="12.75" customHeight="1" x14ac:dyDescent="0.25">
      <c r="A19" s="3" t="s">
        <v>137</v>
      </c>
      <c r="B19" s="23">
        <v>63817.1</v>
      </c>
      <c r="C19" s="23">
        <v>28096.2</v>
      </c>
      <c r="D19" s="23">
        <v>24977.1</v>
      </c>
      <c r="E19" s="23">
        <v>7049.2</v>
      </c>
      <c r="F19" s="23">
        <v>2271.6</v>
      </c>
      <c r="G19" s="23">
        <v>1423</v>
      </c>
    </row>
    <row r="20" spans="1:7" s="37" customFormat="1" ht="14.25" customHeight="1" x14ac:dyDescent="0.25">
      <c r="A20" s="3" t="s">
        <v>160</v>
      </c>
      <c r="B20" s="23">
        <f>SUM(C20:G20)</f>
        <v>73327.5</v>
      </c>
      <c r="C20" s="23">
        <v>30973.9</v>
      </c>
      <c r="D20" s="23">
        <v>30703</v>
      </c>
      <c r="E20" s="23">
        <v>7671.2</v>
      </c>
      <c r="F20" s="23">
        <v>2424.1999999999998</v>
      </c>
      <c r="G20" s="23">
        <v>1555.2</v>
      </c>
    </row>
    <row r="21" spans="1:7" s="37" customFormat="1" ht="12.75" customHeight="1" x14ac:dyDescent="0.25">
      <c r="A21" s="3" t="s">
        <v>24</v>
      </c>
      <c r="B21" s="23">
        <f>SUM(C21:G21)</f>
        <v>83451.599999999977</v>
      </c>
      <c r="C21" s="23">
        <v>35615.599999999999</v>
      </c>
      <c r="D21" s="23">
        <v>34813.699999999997</v>
      </c>
      <c r="E21" s="23">
        <v>8563.4</v>
      </c>
      <c r="F21" s="23">
        <v>2678.7</v>
      </c>
      <c r="G21" s="23">
        <v>1780.2</v>
      </c>
    </row>
    <row r="22" spans="1:7" s="37" customFormat="1" ht="12.75" customHeight="1" x14ac:dyDescent="0.25">
      <c r="A22" s="3" t="s">
        <v>25</v>
      </c>
      <c r="B22" s="23">
        <f>SUM(C22:G22)</f>
        <v>94352.3</v>
      </c>
      <c r="C22" s="73">
        <v>41311.9</v>
      </c>
      <c r="D22" s="23">
        <v>38978</v>
      </c>
      <c r="E22" s="23">
        <v>9154.2999999999993</v>
      </c>
      <c r="F22" s="23">
        <v>3013.5</v>
      </c>
      <c r="G22" s="23">
        <v>1894.6</v>
      </c>
    </row>
    <row r="23" spans="1:7" ht="12.75" customHeight="1" x14ac:dyDescent="0.25">
      <c r="A23" s="16"/>
      <c r="C23" s="24"/>
      <c r="D23" s="24"/>
      <c r="E23" s="24"/>
      <c r="F23" s="24"/>
      <c r="G23" s="24"/>
    </row>
    <row r="24" spans="1:7" ht="12.75" customHeight="1" x14ac:dyDescent="0.25">
      <c r="A24" s="16" t="s">
        <v>161</v>
      </c>
      <c r="C24" s="24"/>
      <c r="D24" s="24"/>
      <c r="E24" s="24"/>
      <c r="F24" s="24"/>
      <c r="G24" s="24"/>
    </row>
    <row r="25" spans="1:7" s="8" customFormat="1" ht="12.75" customHeight="1" x14ac:dyDescent="0.2">
      <c r="A25" s="71" t="s">
        <v>159</v>
      </c>
      <c r="B25" s="74"/>
      <c r="C25" s="75"/>
      <c r="D25" s="75"/>
      <c r="E25" s="75"/>
      <c r="F25" s="75"/>
      <c r="G25" s="75"/>
    </row>
    <row r="26" spans="1:7" s="37" customFormat="1" ht="12.75" customHeight="1" x14ac:dyDescent="0.25">
      <c r="A26" s="16" t="s">
        <v>16</v>
      </c>
      <c r="B26" s="15">
        <v>4084.1</v>
      </c>
      <c r="C26" s="57">
        <v>1046.5999999999999</v>
      </c>
      <c r="D26" s="57">
        <v>272.10000000000002</v>
      </c>
      <c r="E26" s="57">
        <v>598.20000000000005</v>
      </c>
      <c r="F26" s="57">
        <v>1741.4</v>
      </c>
      <c r="G26" s="57">
        <v>425.8</v>
      </c>
    </row>
    <row r="27" spans="1:7" s="37" customFormat="1" ht="12.75" customHeight="1" x14ac:dyDescent="0.25">
      <c r="A27" s="16" t="s">
        <v>17</v>
      </c>
      <c r="B27" s="15">
        <v>4472.6000000000004</v>
      </c>
      <c r="C27" s="57">
        <v>1093.5</v>
      </c>
      <c r="D27" s="57">
        <v>199.1</v>
      </c>
      <c r="E27" s="57">
        <v>588.20000000000005</v>
      </c>
      <c r="F27" s="57">
        <v>2068.6</v>
      </c>
      <c r="G27" s="57">
        <v>523.20000000000005</v>
      </c>
    </row>
    <row r="28" spans="1:7" s="37" customFormat="1" ht="12.75" customHeight="1" x14ac:dyDescent="0.25">
      <c r="A28" s="16" t="s">
        <v>18</v>
      </c>
      <c r="B28" s="15">
        <v>5091.3999999999996</v>
      </c>
      <c r="C28" s="57">
        <v>1328</v>
      </c>
      <c r="D28" s="57">
        <v>246.7</v>
      </c>
      <c r="E28" s="57">
        <v>559.20000000000005</v>
      </c>
      <c r="F28" s="57">
        <v>2349.4</v>
      </c>
      <c r="G28" s="57">
        <v>608.1</v>
      </c>
    </row>
    <row r="29" spans="1:7" s="37" customFormat="1" ht="12.75" customHeight="1" x14ac:dyDescent="0.25">
      <c r="A29" s="16" t="s">
        <v>19</v>
      </c>
      <c r="B29" s="17">
        <v>6254.5</v>
      </c>
      <c r="C29" s="66">
        <v>1596.4</v>
      </c>
      <c r="D29" s="66">
        <v>343</v>
      </c>
      <c r="E29" s="66">
        <v>593.9</v>
      </c>
      <c r="F29" s="66">
        <v>3019.2</v>
      </c>
      <c r="G29" s="66">
        <v>702</v>
      </c>
    </row>
    <row r="30" spans="1:7" s="37" customFormat="1" ht="12.75" customHeight="1" x14ac:dyDescent="0.25">
      <c r="A30" s="16" t="s">
        <v>20</v>
      </c>
      <c r="B30" s="17">
        <v>7665.5</v>
      </c>
      <c r="C30" s="66">
        <v>1935.7</v>
      </c>
      <c r="D30" s="66">
        <v>421</v>
      </c>
      <c r="E30" s="66">
        <v>850.2</v>
      </c>
      <c r="F30" s="66">
        <v>3627.4</v>
      </c>
      <c r="G30" s="66">
        <v>831.2</v>
      </c>
    </row>
    <row r="31" spans="1:7" s="37" customFormat="1" ht="12.75" customHeight="1" x14ac:dyDescent="0.25">
      <c r="A31" s="16" t="s">
        <v>136</v>
      </c>
      <c r="B31" s="17">
        <v>7188.6</v>
      </c>
      <c r="C31" s="66">
        <v>1574.2</v>
      </c>
      <c r="D31" s="66">
        <v>177</v>
      </c>
      <c r="E31" s="66">
        <v>738.3</v>
      </c>
      <c r="F31" s="66">
        <v>3902.5</v>
      </c>
      <c r="G31" s="66">
        <v>796.6</v>
      </c>
    </row>
    <row r="32" spans="1:7" s="37" customFormat="1" ht="12.75" customHeight="1" x14ac:dyDescent="0.25">
      <c r="A32" s="16" t="s">
        <v>137</v>
      </c>
      <c r="B32" s="21">
        <v>6915.5999999999995</v>
      </c>
      <c r="C32" s="23">
        <v>1245.8</v>
      </c>
      <c r="D32" s="23">
        <v>140.4</v>
      </c>
      <c r="E32" s="23">
        <v>542.5</v>
      </c>
      <c r="F32" s="23">
        <v>4174.2</v>
      </c>
      <c r="G32" s="23">
        <v>812.7</v>
      </c>
    </row>
    <row r="33" spans="1:8" s="37" customFormat="1" ht="12.75" customHeight="1" x14ac:dyDescent="0.25">
      <c r="A33" s="16" t="s">
        <v>162</v>
      </c>
      <c r="B33" s="21">
        <f>SUM(C33:G33)</f>
        <v>7147.9</v>
      </c>
      <c r="C33" s="23">
        <v>1390.6</v>
      </c>
      <c r="D33" s="23">
        <v>138.30000000000001</v>
      </c>
      <c r="E33" s="23">
        <v>721.1</v>
      </c>
      <c r="F33" s="23">
        <v>3818.3</v>
      </c>
      <c r="G33" s="23">
        <v>1079.5999999999999</v>
      </c>
    </row>
    <row r="34" spans="1:8" s="37" customFormat="1" ht="12.75" customHeight="1" x14ac:dyDescent="0.25">
      <c r="A34" s="16" t="s">
        <v>24</v>
      </c>
      <c r="B34" s="21">
        <f>SUM(C34:G34)</f>
        <v>6834</v>
      </c>
      <c r="C34" s="23">
        <v>1510.2</v>
      </c>
      <c r="D34" s="23">
        <v>167.5</v>
      </c>
      <c r="E34" s="23">
        <v>630.79999999999995</v>
      </c>
      <c r="F34" s="23">
        <v>3503.2</v>
      </c>
      <c r="G34" s="23">
        <v>1022.3</v>
      </c>
    </row>
    <row r="35" spans="1:8" s="3" customFormat="1" ht="12.75" customHeight="1" x14ac:dyDescent="0.25">
      <c r="A35" s="3" t="s">
        <v>25</v>
      </c>
      <c r="B35" s="23">
        <f>SUM(C35:G35)</f>
        <v>6380.6</v>
      </c>
      <c r="C35" s="23">
        <v>1438.3</v>
      </c>
      <c r="D35" s="73">
        <v>205.8</v>
      </c>
      <c r="E35" s="73">
        <v>475.1</v>
      </c>
      <c r="F35" s="73">
        <v>3412.4</v>
      </c>
      <c r="G35" s="73">
        <v>849</v>
      </c>
    </row>
    <row r="36" spans="1:8" ht="12.75" customHeight="1" x14ac:dyDescent="0.25">
      <c r="A36" s="3"/>
    </row>
    <row r="37" spans="1:8" s="24" customFormat="1" ht="14.25" customHeight="1" x14ac:dyDescent="0.25">
      <c r="A37" s="177" t="s">
        <v>163</v>
      </c>
      <c r="B37" s="177"/>
      <c r="C37" s="177"/>
      <c r="D37" s="177"/>
      <c r="E37" s="177"/>
      <c r="F37" s="177"/>
      <c r="G37" s="177"/>
      <c r="H37" s="51"/>
    </row>
    <row r="38" spans="1:8" s="24" customFormat="1" ht="14.25" customHeight="1" x14ac:dyDescent="0.25">
      <c r="A38" s="177" t="s">
        <v>164</v>
      </c>
      <c r="B38" s="177"/>
      <c r="C38" s="177"/>
      <c r="D38" s="177"/>
      <c r="E38" s="177"/>
      <c r="F38" s="177"/>
      <c r="G38" s="177"/>
      <c r="H38" s="51"/>
    </row>
    <row r="39" spans="1:8" s="24" customFormat="1" ht="14.25" customHeight="1" x14ac:dyDescent="0.25">
      <c r="A39" s="177" t="s">
        <v>165</v>
      </c>
      <c r="B39" s="177"/>
      <c r="C39" s="177"/>
      <c r="D39" s="177"/>
      <c r="E39" s="177"/>
      <c r="F39" s="177"/>
      <c r="G39" s="177"/>
      <c r="H39" s="63"/>
    </row>
    <row r="40" spans="1:8" s="24" customFormat="1" ht="14.25" customHeight="1" x14ac:dyDescent="0.25">
      <c r="A40" s="177" t="s">
        <v>166</v>
      </c>
      <c r="B40" s="177"/>
      <c r="C40" s="177"/>
      <c r="D40" s="177"/>
      <c r="E40" s="177"/>
      <c r="F40" s="177"/>
      <c r="G40" s="177"/>
      <c r="H40" s="51"/>
    </row>
    <row r="41" spans="1:8" s="24" customFormat="1" ht="14.25" customHeight="1" x14ac:dyDescent="0.25">
      <c r="A41" s="177" t="s">
        <v>40</v>
      </c>
      <c r="B41" s="177"/>
      <c r="C41" s="177"/>
      <c r="D41" s="177"/>
      <c r="E41" s="177"/>
      <c r="F41" s="177"/>
      <c r="G41" s="177"/>
      <c r="H41" s="63"/>
    </row>
    <row r="42" spans="1:8" ht="12.75" customHeight="1" x14ac:dyDescent="0.25">
      <c r="A42" s="51"/>
      <c r="B42" s="51"/>
      <c r="C42" s="51"/>
      <c r="D42" s="51"/>
      <c r="E42" s="51"/>
      <c r="F42" s="51"/>
      <c r="G42" s="51"/>
      <c r="H42" s="51"/>
    </row>
    <row r="43" spans="1:8" ht="14.25" customHeight="1" x14ac:dyDescent="0.25">
      <c r="A43" s="51" t="s">
        <v>167</v>
      </c>
      <c r="B43" s="51"/>
      <c r="C43" s="51"/>
      <c r="D43" s="51"/>
      <c r="E43" s="51"/>
      <c r="F43" s="51"/>
      <c r="G43" s="51"/>
      <c r="H43" s="51"/>
    </row>
    <row r="45" spans="1:8" x14ac:dyDescent="0.25">
      <c r="A45" s="3"/>
    </row>
  </sheetData>
  <mergeCells count="9">
    <mergeCell ref="A39:G39"/>
    <mergeCell ref="A40:G40"/>
    <mergeCell ref="A41:G41"/>
    <mergeCell ref="A1:G1"/>
    <mergeCell ref="A2:G2"/>
    <mergeCell ref="A3:G3"/>
    <mergeCell ref="A5:G5"/>
    <mergeCell ref="A37:G37"/>
    <mergeCell ref="A38:G38"/>
  </mergeCells>
  <printOptions horizontalCentered="1"/>
  <pageMargins left="0.5" right="0.5" top="0.5" bottom="0.5" header="0.3" footer="0.3"/>
  <pageSetup scale="9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49"/>
  <sheetViews>
    <sheetView showGridLines="0" zoomScaleNormal="100" workbookViewId="0">
      <selection sqref="A1:F1"/>
    </sheetView>
  </sheetViews>
  <sheetFormatPr defaultColWidth="9.28515625" defaultRowHeight="13.2" x14ac:dyDescent="0.25"/>
  <cols>
    <col min="1" max="1" width="12.85546875" style="1" customWidth="1"/>
    <col min="2" max="6" width="20.7109375" style="1" customWidth="1"/>
    <col min="7" max="7" width="2.85546875" style="1" customWidth="1"/>
    <col min="8" max="16384" width="9.28515625" style="1"/>
  </cols>
  <sheetData>
    <row r="1" spans="1:6" ht="12.75" customHeight="1" x14ac:dyDescent="0.25">
      <c r="A1" s="179" t="s">
        <v>168</v>
      </c>
      <c r="B1" s="179"/>
      <c r="C1" s="179"/>
      <c r="D1" s="179"/>
      <c r="E1" s="179"/>
      <c r="F1" s="179"/>
    </row>
    <row r="2" spans="1:6" ht="12.75" customHeight="1" x14ac:dyDescent="0.25">
      <c r="A2" s="179" t="s">
        <v>169</v>
      </c>
      <c r="B2" s="179"/>
      <c r="C2" s="179"/>
      <c r="D2" s="179"/>
      <c r="E2" s="179"/>
      <c r="F2" s="179"/>
    </row>
    <row r="3" spans="1:6" ht="12.75" customHeight="1" x14ac:dyDescent="0.25">
      <c r="A3" s="167" t="s">
        <v>2</v>
      </c>
      <c r="B3" s="167"/>
      <c r="C3" s="167"/>
      <c r="D3" s="167"/>
      <c r="E3" s="167"/>
      <c r="F3" s="167"/>
    </row>
    <row r="4" spans="1:6" ht="12.75" customHeight="1" x14ac:dyDescent="0.25">
      <c r="A4" s="2"/>
      <c r="B4" s="3"/>
      <c r="C4" s="3"/>
      <c r="D4" s="3"/>
      <c r="E4" s="3"/>
      <c r="F4" s="3"/>
    </row>
    <row r="5" spans="1:6" ht="12.75" customHeight="1" x14ac:dyDescent="0.25">
      <c r="A5" s="168" t="s">
        <v>3</v>
      </c>
      <c r="B5" s="168"/>
      <c r="C5" s="168"/>
      <c r="D5" s="168"/>
      <c r="E5" s="168"/>
      <c r="F5" s="168"/>
    </row>
    <row r="6" spans="1:6" ht="12.75" customHeight="1" x14ac:dyDescent="0.25">
      <c r="A6" s="3"/>
      <c r="B6" s="3"/>
      <c r="C6" s="3"/>
      <c r="D6" s="3"/>
      <c r="E6" s="3"/>
      <c r="F6" s="3"/>
    </row>
    <row r="7" spans="1:6" ht="12.75" customHeight="1" x14ac:dyDescent="0.25">
      <c r="A7" s="56"/>
      <c r="C7" s="70" t="s">
        <v>149</v>
      </c>
      <c r="F7" s="70" t="s">
        <v>170</v>
      </c>
    </row>
    <row r="8" spans="1:6" ht="12.75" customHeight="1" x14ac:dyDescent="0.25">
      <c r="A8" s="76" t="s">
        <v>171</v>
      </c>
      <c r="B8" s="54" t="s">
        <v>172</v>
      </c>
      <c r="C8" s="54" t="s">
        <v>173</v>
      </c>
      <c r="D8" s="54" t="s">
        <v>174</v>
      </c>
      <c r="E8" s="54" t="s">
        <v>12</v>
      </c>
      <c r="F8" s="54" t="s">
        <v>175</v>
      </c>
    </row>
    <row r="9" spans="1:6" ht="12.75" customHeight="1" x14ac:dyDescent="0.25">
      <c r="A9" s="12"/>
      <c r="B9" s="65"/>
      <c r="C9" s="65"/>
      <c r="D9" s="65"/>
      <c r="E9" s="65"/>
      <c r="F9" s="65"/>
    </row>
    <row r="10" spans="1:6" s="37" customFormat="1" ht="12.75" customHeight="1" x14ac:dyDescent="0.25">
      <c r="A10" s="16" t="s">
        <v>16</v>
      </c>
      <c r="B10" s="15">
        <v>12894.9</v>
      </c>
      <c r="C10" s="15">
        <v>5364</v>
      </c>
      <c r="D10" s="15">
        <v>654.70000000000005</v>
      </c>
      <c r="E10" s="15">
        <v>6541.7</v>
      </c>
      <c r="F10" s="15">
        <v>334.5</v>
      </c>
    </row>
    <row r="11" spans="1:6" s="37" customFormat="1" ht="12.75" customHeight="1" x14ac:dyDescent="0.25">
      <c r="A11" s="16" t="s">
        <v>17</v>
      </c>
      <c r="B11" s="15">
        <v>14955.5</v>
      </c>
      <c r="C11" s="15">
        <v>6225.9</v>
      </c>
      <c r="D11" s="15">
        <v>838.7</v>
      </c>
      <c r="E11" s="15">
        <v>7577.4</v>
      </c>
      <c r="F11" s="15">
        <v>313.5</v>
      </c>
    </row>
    <row r="12" spans="1:6" s="37" customFormat="1" ht="12.75" customHeight="1" x14ac:dyDescent="0.25">
      <c r="A12" s="16" t="s">
        <v>18</v>
      </c>
      <c r="B12" s="15">
        <v>16071.6</v>
      </c>
      <c r="C12" s="15">
        <v>6689.8</v>
      </c>
      <c r="D12" s="15">
        <v>832.5</v>
      </c>
      <c r="E12" s="15">
        <v>8158</v>
      </c>
      <c r="F12" s="15">
        <v>391.3</v>
      </c>
    </row>
    <row r="13" spans="1:6" s="37" customFormat="1" ht="12.75" customHeight="1" x14ac:dyDescent="0.25">
      <c r="A13" s="16" t="s">
        <v>19</v>
      </c>
      <c r="B13" s="66">
        <v>17099.7</v>
      </c>
      <c r="C13" s="66">
        <v>7936</v>
      </c>
      <c r="D13" s="66">
        <v>814.1</v>
      </c>
      <c r="E13" s="66">
        <v>8235</v>
      </c>
      <c r="F13" s="66">
        <v>114.6</v>
      </c>
    </row>
    <row r="14" spans="1:6" s="37" customFormat="1" ht="12.75" customHeight="1" x14ac:dyDescent="0.25">
      <c r="A14" s="16" t="s">
        <v>20</v>
      </c>
      <c r="B14" s="66">
        <v>19397.3</v>
      </c>
      <c r="C14" s="66">
        <v>8365.4</v>
      </c>
      <c r="D14" s="66">
        <v>931.1</v>
      </c>
      <c r="E14" s="66">
        <v>9925.2999999999993</v>
      </c>
      <c r="F14" s="66">
        <v>175.5</v>
      </c>
    </row>
    <row r="15" spans="1:6" s="37" customFormat="1" ht="14.25" customHeight="1" x14ac:dyDescent="0.25">
      <c r="A15" s="16" t="s">
        <v>21</v>
      </c>
      <c r="B15" s="66">
        <v>20714.099999999999</v>
      </c>
      <c r="C15" s="66">
        <v>8650.2999999999993</v>
      </c>
      <c r="D15" s="66">
        <v>345.3</v>
      </c>
      <c r="E15" s="66">
        <v>11520.7</v>
      </c>
      <c r="F15" s="66">
        <v>197.8</v>
      </c>
    </row>
    <row r="16" spans="1:6" s="37" customFormat="1" ht="14.25" customHeight="1" x14ac:dyDescent="0.25">
      <c r="A16" s="16" t="s">
        <v>22</v>
      </c>
      <c r="B16" s="23">
        <v>10772.5</v>
      </c>
      <c r="C16" s="23">
        <v>5330.6</v>
      </c>
      <c r="D16" s="23">
        <v>134</v>
      </c>
      <c r="E16" s="23">
        <v>5131.7</v>
      </c>
      <c r="F16" s="23">
        <v>176.2</v>
      </c>
    </row>
    <row r="17" spans="1:7" s="37" customFormat="1" ht="14.25" customHeight="1" x14ac:dyDescent="0.25">
      <c r="A17" s="16" t="s">
        <v>23</v>
      </c>
      <c r="B17" s="23">
        <f>SUM(C17:F17)</f>
        <v>12080.400000000001</v>
      </c>
      <c r="C17" s="23">
        <v>5733.6</v>
      </c>
      <c r="D17" s="23">
        <v>152.6</v>
      </c>
      <c r="E17" s="23">
        <v>6026.2</v>
      </c>
      <c r="F17" s="23">
        <v>168</v>
      </c>
    </row>
    <row r="18" spans="1:7" s="37" customFormat="1" ht="14.25" customHeight="1" x14ac:dyDescent="0.25">
      <c r="A18" s="3" t="s">
        <v>176</v>
      </c>
      <c r="B18" s="23">
        <f>SUM(C18:F18)</f>
        <v>14012.199999999999</v>
      </c>
      <c r="C18" s="23">
        <v>6321</v>
      </c>
      <c r="D18" s="23">
        <v>217.7</v>
      </c>
      <c r="E18" s="23">
        <v>7312.2</v>
      </c>
      <c r="F18" s="23">
        <v>161.30000000000001</v>
      </c>
    </row>
    <row r="19" spans="1:7" s="3" customFormat="1" ht="12.75" customHeight="1" x14ac:dyDescent="0.25">
      <c r="A19" s="3" t="s">
        <v>25</v>
      </c>
      <c r="B19" s="23">
        <f>SUM(C19:F19)</f>
        <v>14047.600000000002</v>
      </c>
      <c r="C19" s="23">
        <v>6498.5</v>
      </c>
      <c r="D19" s="73">
        <v>306.60000000000002</v>
      </c>
      <c r="E19" s="73">
        <v>7119.8</v>
      </c>
      <c r="F19" s="73">
        <v>122.7</v>
      </c>
    </row>
    <row r="20" spans="1:7" ht="12.75" customHeight="1" x14ac:dyDescent="0.25">
      <c r="A20" s="3"/>
    </row>
    <row r="21" spans="1:7" ht="14.25" customHeight="1" x14ac:dyDescent="0.25">
      <c r="A21" s="172" t="s">
        <v>177</v>
      </c>
      <c r="B21" s="172"/>
      <c r="C21" s="172"/>
      <c r="D21" s="172"/>
      <c r="E21" s="172"/>
      <c r="F21" s="172"/>
      <c r="G21" s="16"/>
    </row>
    <row r="22" spans="1:7" ht="14.25" customHeight="1" x14ac:dyDescent="0.25">
      <c r="A22" s="172" t="s">
        <v>99</v>
      </c>
      <c r="B22" s="172"/>
      <c r="C22" s="172"/>
      <c r="D22" s="172"/>
      <c r="E22" s="172"/>
      <c r="F22" s="172"/>
      <c r="G22" s="16"/>
    </row>
    <row r="23" spans="1:7" ht="14.25" customHeight="1" x14ac:dyDescent="0.25">
      <c r="A23" s="172" t="s">
        <v>178</v>
      </c>
      <c r="B23" s="172"/>
      <c r="C23" s="172"/>
      <c r="D23" s="172"/>
      <c r="E23" s="172"/>
      <c r="F23" s="172"/>
      <c r="G23" s="16"/>
    </row>
    <row r="24" spans="1:7" ht="14.25" customHeight="1" x14ac:dyDescent="0.25">
      <c r="A24" s="172" t="s">
        <v>179</v>
      </c>
      <c r="B24" s="172"/>
      <c r="C24" s="172"/>
      <c r="D24" s="172"/>
      <c r="E24" s="172"/>
      <c r="F24" s="172"/>
      <c r="G24" s="16"/>
    </row>
    <row r="25" spans="1:7" ht="14.25" customHeight="1" x14ac:dyDescent="0.25">
      <c r="A25" s="177" t="s">
        <v>180</v>
      </c>
      <c r="B25" s="177"/>
      <c r="C25" s="177"/>
      <c r="D25" s="177"/>
      <c r="E25" s="177"/>
      <c r="F25" s="177"/>
      <c r="G25" s="51"/>
    </row>
    <row r="26" spans="1:7" ht="14.25" customHeight="1" x14ac:dyDescent="0.25">
      <c r="A26" s="177" t="s">
        <v>181</v>
      </c>
      <c r="B26" s="177"/>
      <c r="C26" s="177"/>
      <c r="D26" s="177"/>
      <c r="E26" s="177"/>
      <c r="F26" s="177"/>
      <c r="G26" s="51"/>
    </row>
    <row r="27" spans="1:7" ht="14.25" customHeight="1" x14ac:dyDescent="0.25">
      <c r="A27" s="177" t="s">
        <v>182</v>
      </c>
      <c r="B27" s="177"/>
      <c r="C27" s="177"/>
      <c r="D27" s="177"/>
      <c r="E27" s="177"/>
      <c r="F27" s="177"/>
      <c r="G27" s="51"/>
    </row>
    <row r="28" spans="1:7" ht="14.25" customHeight="1" x14ac:dyDescent="0.25">
      <c r="A28" s="177" t="s">
        <v>183</v>
      </c>
      <c r="B28" s="177"/>
      <c r="C28" s="177"/>
      <c r="D28" s="177"/>
      <c r="E28" s="177"/>
      <c r="F28" s="177"/>
      <c r="G28" s="51"/>
    </row>
    <row r="29" spans="1:7" ht="12.75" customHeight="1" x14ac:dyDescent="0.25"/>
    <row r="30" spans="1:7" ht="14.25" customHeight="1" x14ac:dyDescent="0.25">
      <c r="A30" s="2" t="s">
        <v>184</v>
      </c>
      <c r="B30" s="77"/>
      <c r="C30" s="77"/>
      <c r="D30" s="77"/>
      <c r="E30" s="77"/>
      <c r="F30" s="77"/>
    </row>
    <row r="31" spans="1:7" x14ac:dyDescent="0.25">
      <c r="A31" s="69"/>
      <c r="B31" s="79"/>
      <c r="C31" s="70"/>
      <c r="D31" s="79"/>
      <c r="E31" s="79"/>
      <c r="F31" s="70"/>
    </row>
    <row r="32" spans="1:7" x14ac:dyDescent="0.25">
      <c r="A32" s="3"/>
      <c r="B32" s="65"/>
      <c r="C32" s="65"/>
      <c r="D32" s="65"/>
      <c r="E32" s="65"/>
      <c r="F32" s="65"/>
    </row>
    <row r="33" spans="1:7" ht="13.95" customHeight="1" x14ac:dyDescent="0.25">
      <c r="A33" s="56"/>
      <c r="B33" s="80"/>
      <c r="C33" s="80"/>
      <c r="D33" s="80"/>
      <c r="E33" s="80"/>
      <c r="F33" s="80"/>
    </row>
    <row r="34" spans="1:7" ht="13.95" customHeight="1" x14ac:dyDescent="0.25">
      <c r="A34" s="12"/>
      <c r="B34" s="80"/>
      <c r="C34" s="80"/>
      <c r="D34" s="80"/>
      <c r="E34" s="80"/>
      <c r="F34" s="80"/>
    </row>
    <row r="35" spans="1:7" ht="13.95" customHeight="1" x14ac:dyDescent="0.25">
      <c r="A35" s="81"/>
      <c r="B35" s="80"/>
      <c r="C35" s="80"/>
      <c r="D35" s="80"/>
      <c r="E35" s="80"/>
      <c r="F35" s="80"/>
    </row>
    <row r="36" spans="1:7" ht="13.95" customHeight="1" x14ac:dyDescent="0.25">
      <c r="A36" s="81"/>
      <c r="B36" s="80"/>
      <c r="C36" s="80"/>
      <c r="D36" s="80"/>
      <c r="E36" s="80"/>
      <c r="F36" s="80"/>
    </row>
    <row r="37" spans="1:7" ht="13.95" customHeight="1" x14ac:dyDescent="0.25">
      <c r="A37" s="81"/>
      <c r="B37" s="80"/>
      <c r="C37" s="80"/>
      <c r="D37" s="80"/>
      <c r="E37" s="80"/>
      <c r="F37" s="80"/>
    </row>
    <row r="38" spans="1:7" ht="13.95" customHeight="1" x14ac:dyDescent="0.25">
      <c r="A38" s="81"/>
      <c r="B38" s="80"/>
      <c r="C38" s="80"/>
      <c r="D38" s="80"/>
      <c r="E38" s="80"/>
      <c r="F38" s="80"/>
    </row>
    <row r="39" spans="1:7" ht="13.95" customHeight="1" x14ac:dyDescent="0.25">
      <c r="A39" s="81"/>
      <c r="B39" s="80"/>
      <c r="C39" s="80"/>
      <c r="D39" s="80"/>
      <c r="E39" s="80"/>
      <c r="F39" s="80"/>
    </row>
    <row r="40" spans="1:7" ht="15.6" customHeight="1" x14ac:dyDescent="0.25">
      <c r="A40" s="81"/>
      <c r="B40" s="80"/>
      <c r="C40" s="80"/>
      <c r="D40" s="80"/>
      <c r="E40" s="80"/>
      <c r="F40" s="80"/>
    </row>
    <row r="41" spans="1:7" ht="15.6" customHeight="1" x14ac:dyDescent="0.25">
      <c r="A41" s="81"/>
      <c r="B41" s="23"/>
      <c r="C41" s="23"/>
      <c r="D41" s="23"/>
      <c r="E41" s="23"/>
      <c r="F41" s="23"/>
    </row>
    <row r="42" spans="1:7" ht="13.2" customHeight="1" x14ac:dyDescent="0.25">
      <c r="A42" s="81"/>
      <c r="B42" s="79"/>
      <c r="C42" s="79"/>
      <c r="D42" s="79"/>
      <c r="E42" s="79"/>
      <c r="F42" s="79"/>
    </row>
    <row r="43" spans="1:7" ht="15.6" customHeight="1" x14ac:dyDescent="0.25">
      <c r="A43" s="81"/>
      <c r="B43" s="63"/>
      <c r="C43" s="63"/>
      <c r="D43" s="63"/>
      <c r="E43" s="63"/>
      <c r="F43" s="63"/>
      <c r="G43" s="63"/>
    </row>
    <row r="44" spans="1:7" ht="15.6" customHeight="1" x14ac:dyDescent="0.25">
      <c r="A44" s="3"/>
      <c r="B44" s="63"/>
      <c r="C44" s="63"/>
      <c r="D44" s="63"/>
      <c r="E44" s="63"/>
      <c r="F44" s="63"/>
      <c r="G44" s="63"/>
    </row>
    <row r="45" spans="1:7" ht="13.95" customHeight="1" x14ac:dyDescent="0.25">
      <c r="A45" s="63"/>
      <c r="B45" s="63"/>
      <c r="C45" s="63"/>
      <c r="D45" s="63"/>
      <c r="E45" s="63"/>
      <c r="F45" s="63"/>
      <c r="G45" s="63"/>
    </row>
    <row r="46" spans="1:7" ht="13.2" customHeight="1" x14ac:dyDescent="0.25">
      <c r="A46" s="63"/>
    </row>
    <row r="47" spans="1:7" ht="13.2" customHeight="1" x14ac:dyDescent="0.25">
      <c r="A47" s="63"/>
      <c r="B47" s="63"/>
      <c r="C47" s="3"/>
      <c r="D47" s="3"/>
      <c r="E47" s="3"/>
      <c r="F47" s="3"/>
    </row>
    <row r="49" spans="1:1" x14ac:dyDescent="0.25">
      <c r="A49" s="63"/>
    </row>
  </sheetData>
  <mergeCells count="12">
    <mergeCell ref="A28:F28"/>
    <mergeCell ref="A1:F1"/>
    <mergeCell ref="A2:F2"/>
    <mergeCell ref="A3:F3"/>
    <mergeCell ref="A5:F5"/>
    <mergeCell ref="A21:F21"/>
    <mergeCell ref="A22:F22"/>
    <mergeCell ref="A23:F23"/>
    <mergeCell ref="A24:F24"/>
    <mergeCell ref="A25:F25"/>
    <mergeCell ref="A26:F26"/>
    <mergeCell ref="A27:F27"/>
  </mergeCells>
  <printOptions horizontalCentered="1"/>
  <pageMargins left="0.5" right="0.5" top="0.5" bottom="0.5" header="0.3" footer="0.3"/>
  <pageSetup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4</vt:i4>
      </vt:variant>
    </vt:vector>
  </HeadingPairs>
  <TitlesOfParts>
    <vt:vector size="24" baseType="lpstr">
      <vt:lpstr>State Government Finance</vt:lpstr>
      <vt:lpstr>GT01</vt:lpstr>
      <vt:lpstr>GT02</vt:lpstr>
      <vt:lpstr>GT03</vt:lpstr>
      <vt:lpstr>GT04</vt:lpstr>
      <vt:lpstr>GT05</vt:lpstr>
      <vt:lpstr>GT06</vt:lpstr>
      <vt:lpstr>GT07</vt:lpstr>
      <vt:lpstr>GT08</vt:lpstr>
      <vt:lpstr>GT09</vt:lpstr>
      <vt:lpstr>GT10</vt:lpstr>
      <vt:lpstr>GT11</vt:lpstr>
      <vt:lpstr>GT12</vt:lpstr>
      <vt:lpstr>GT13</vt:lpstr>
      <vt:lpstr>GT14</vt:lpstr>
      <vt:lpstr>GT15</vt:lpstr>
      <vt:lpstr>GT16</vt:lpstr>
      <vt:lpstr>GT17</vt:lpstr>
      <vt:lpstr>GT18</vt:lpstr>
      <vt:lpstr>GT19</vt:lpstr>
      <vt:lpstr>'GT08'!Print_Area</vt:lpstr>
      <vt:lpstr>'GT17'!Print_Area</vt:lpstr>
      <vt:lpstr>'GT18'!Print_Area</vt:lpstr>
      <vt:lpstr>'State Government Finance'!Print_Area</vt:lpstr>
    </vt:vector>
  </TitlesOfParts>
  <Company>OFM - Forecasting &amp;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State Government Finance</dc:title>
  <dc:subject>Washington State Data Book</dc:subject>
  <dc:creator>OFM - Forecasting &amp; Research</dc:creator>
  <cp:lastModifiedBy>Kimpel, Thomas (OFM)</cp:lastModifiedBy>
  <cp:lastPrinted>2020-04-30T18:57:31Z</cp:lastPrinted>
  <dcterms:created xsi:type="dcterms:W3CDTF">2020-04-30T15:50:15Z</dcterms:created>
  <dcterms:modified xsi:type="dcterms:W3CDTF">2020-05-01T16:37:56Z</dcterms:modified>
</cp:coreProperties>
</file>