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yjzhu/Desktop/Solar/EIS_2021/save/"/>
    </mc:Choice>
  </mc:AlternateContent>
  <xr:revisionPtr revIDLastSave="0" documentId="13_ncr:1_{A031539D-B8FD-224E-A738-B022F6650140}" xr6:coauthVersionLast="45" xr6:coauthVersionMax="45" xr10:uidLastSave="{00000000-0000-0000-0000-000000000000}"/>
  <bookViews>
    <workbookView xWindow="2300" yWindow="1160" windowWidth="28040" windowHeight="17440" firstSheet="6" activeTab="9" xr2:uid="{00000000-000D-0000-FFFF-FFFF00000000}"/>
  </bookViews>
  <sheets>
    <sheet name="338" sheetId="2" r:id="rId1"/>
    <sheet name="338_line_id" sheetId="1" r:id="rId2"/>
    <sheet name="375" sheetId="3" r:id="rId3"/>
    <sheet name="375_line_id" sheetId="6" r:id="rId4"/>
    <sheet name="509" sheetId="4" r:id="rId5"/>
    <sheet name="509_line_id" sheetId="7" r:id="rId6"/>
    <sheet name="607_line_id" sheetId="5" r:id="rId7"/>
    <sheet name="line_width_lc" sheetId="8" r:id="rId8"/>
    <sheet name="line_width_lc_lgcorr" sheetId="9" r:id="rId9"/>
    <sheet name="line_width_lc_lgcorr_-42_-10" sheetId="13" r:id="rId10"/>
    <sheet name="line_width_lc_lgcorr_-74_-43" sheetId="12" r:id="rId11"/>
    <sheet name="eis_lw_391_422" sheetId="10" r:id="rId12"/>
    <sheet name="eis_lw_391_422_re" sheetId="11" r:id="rId13"/>
    <sheet name="eis_lw_359_390" sheetId="14" r:id="rId14"/>
    <sheet name="eis_old_test" sheetId="15" r:id="rId15"/>
  </sheets>
  <definedNames>
    <definedName name="_xlnm._FilterDatabase" localSheetId="13" hidden="1">eis_lw_359_390!$A$1:$L$104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5" l="1"/>
  <c r="J4" i="15"/>
  <c r="J5" i="15"/>
  <c r="J6" i="15"/>
  <c r="J7" i="15"/>
  <c r="J2" i="15"/>
  <c r="K2" i="14"/>
  <c r="I3" i="15"/>
  <c r="I4" i="15"/>
  <c r="I5" i="15"/>
  <c r="I6" i="15"/>
  <c r="I7" i="15"/>
  <c r="I2" i="15"/>
  <c r="G12" i="13"/>
  <c r="F12" i="13"/>
  <c r="I5" i="14" l="1"/>
  <c r="K5" i="14" s="1"/>
  <c r="I6" i="14"/>
  <c r="K6" i="14" s="1"/>
  <c r="I103" i="14"/>
  <c r="K103" i="14" s="1"/>
  <c r="I104" i="14"/>
  <c r="K104" i="14" s="1"/>
  <c r="I100" i="14"/>
  <c r="K100" i="14" s="1"/>
  <c r="I101" i="14"/>
  <c r="K101" i="14" s="1"/>
  <c r="I102" i="14"/>
  <c r="K102" i="14" s="1"/>
  <c r="I86" i="14"/>
  <c r="K86" i="14" s="1"/>
  <c r="I85" i="14"/>
  <c r="K85" i="14" s="1"/>
  <c r="I84" i="14"/>
  <c r="K84" i="14" s="1"/>
  <c r="K14" i="14"/>
  <c r="I78" i="14"/>
  <c r="K78" i="14" s="1"/>
  <c r="I71" i="14"/>
  <c r="K71" i="14" s="1"/>
  <c r="I70" i="14"/>
  <c r="K70" i="14" s="1"/>
  <c r="I67" i="14"/>
  <c r="K67" i="14" s="1"/>
  <c r="I68" i="14"/>
  <c r="K68" i="14" s="1"/>
  <c r="I69" i="14"/>
  <c r="K69" i="14" s="1"/>
  <c r="I64" i="14"/>
  <c r="K64" i="14" s="1"/>
  <c r="I65" i="14"/>
  <c r="K65" i="14" s="1"/>
  <c r="I66" i="14"/>
  <c r="K66" i="14" s="1"/>
  <c r="I62" i="14"/>
  <c r="K62" i="14" s="1"/>
  <c r="I63" i="14"/>
  <c r="K63" i="14" s="1"/>
  <c r="I61" i="14"/>
  <c r="K61" i="14" s="1"/>
  <c r="I57" i="14"/>
  <c r="K57" i="14" s="1"/>
  <c r="I58" i="14"/>
  <c r="K58" i="14" s="1"/>
  <c r="I59" i="14"/>
  <c r="K59" i="14" s="1"/>
  <c r="I60" i="14"/>
  <c r="K60" i="14" s="1"/>
  <c r="I46" i="14"/>
  <c r="K46" i="14" s="1"/>
  <c r="I56" i="14"/>
  <c r="K56" i="14" s="1"/>
  <c r="I44" i="14"/>
  <c r="K44" i="14" s="1"/>
  <c r="I52" i="14"/>
  <c r="K52" i="14" s="1"/>
  <c r="I53" i="14"/>
  <c r="K53" i="14" s="1"/>
  <c r="I54" i="14"/>
  <c r="K54" i="14" s="1"/>
  <c r="I55" i="14"/>
  <c r="K55" i="14" s="1"/>
  <c r="I49" i="14"/>
  <c r="K49" i="14" s="1"/>
  <c r="I50" i="14"/>
  <c r="K50" i="14" s="1"/>
  <c r="I45" i="14"/>
  <c r="K45" i="14" s="1"/>
  <c r="I47" i="14"/>
  <c r="K47" i="14" s="1"/>
  <c r="I43" i="14"/>
  <c r="K43" i="14" s="1"/>
  <c r="I42" i="14"/>
  <c r="K42" i="14" s="1"/>
  <c r="I41" i="14"/>
  <c r="K41" i="14" s="1"/>
  <c r="I40" i="14"/>
  <c r="K40" i="14" s="1"/>
  <c r="I35" i="14"/>
  <c r="K35" i="14" s="1"/>
  <c r="I36" i="14"/>
  <c r="K36" i="14" s="1"/>
  <c r="I37" i="14"/>
  <c r="K37" i="14" s="1"/>
  <c r="I38" i="14"/>
  <c r="K38" i="14" s="1"/>
  <c r="I39" i="14"/>
  <c r="K39" i="14" s="1"/>
  <c r="I27" i="14"/>
  <c r="K27" i="14" s="1"/>
  <c r="I24" i="14"/>
  <c r="K24" i="14" s="1"/>
  <c r="I3" i="14"/>
  <c r="K3" i="14" s="1"/>
  <c r="I4" i="14"/>
  <c r="K4" i="14" s="1"/>
  <c r="I7" i="14"/>
  <c r="K7" i="14" s="1"/>
  <c r="I8" i="14"/>
  <c r="K8" i="14" s="1"/>
  <c r="I9" i="14"/>
  <c r="K9" i="14" s="1"/>
  <c r="I10" i="14"/>
  <c r="K10" i="14" s="1"/>
  <c r="I11" i="14"/>
  <c r="K11" i="14" s="1"/>
  <c r="I12" i="14"/>
  <c r="K12" i="14" s="1"/>
  <c r="I13" i="14"/>
  <c r="K13" i="14" s="1"/>
  <c r="I15" i="14"/>
  <c r="K15" i="14" s="1"/>
  <c r="I16" i="14"/>
  <c r="K16" i="14" s="1"/>
  <c r="I17" i="14"/>
  <c r="K17" i="14" s="1"/>
  <c r="I18" i="14"/>
  <c r="K18" i="14" s="1"/>
  <c r="I19" i="14"/>
  <c r="K19" i="14" s="1"/>
  <c r="I20" i="14"/>
  <c r="K20" i="14" s="1"/>
  <c r="I21" i="14"/>
  <c r="K21" i="14" s="1"/>
  <c r="I22" i="14"/>
  <c r="K22" i="14" s="1"/>
  <c r="I23" i="14"/>
  <c r="K23" i="14" s="1"/>
  <c r="I25" i="14"/>
  <c r="K25" i="14" s="1"/>
  <c r="I26" i="14"/>
  <c r="K26" i="14" s="1"/>
  <c r="I28" i="14"/>
  <c r="K28" i="14" s="1"/>
  <c r="I29" i="14"/>
  <c r="K29" i="14" s="1"/>
  <c r="I30" i="14"/>
  <c r="K30" i="14" s="1"/>
  <c r="I31" i="14"/>
  <c r="K31" i="14" s="1"/>
  <c r="I32" i="14"/>
  <c r="K32" i="14" s="1"/>
  <c r="I33" i="14"/>
  <c r="K33" i="14" s="1"/>
  <c r="I34" i="14"/>
  <c r="K34" i="14" s="1"/>
  <c r="I51" i="14"/>
  <c r="K51" i="14" s="1"/>
  <c r="I72" i="14"/>
  <c r="K72" i="14" s="1"/>
  <c r="I73" i="14"/>
  <c r="K73" i="14" s="1"/>
  <c r="I74" i="14"/>
  <c r="K74" i="14" s="1"/>
  <c r="I75" i="14"/>
  <c r="K75" i="14" s="1"/>
  <c r="I76" i="14"/>
  <c r="K76" i="14" s="1"/>
  <c r="I77" i="14"/>
  <c r="K77" i="14" s="1"/>
  <c r="I79" i="14"/>
  <c r="K79" i="14" s="1"/>
  <c r="I80" i="14"/>
  <c r="K80" i="14" s="1"/>
  <c r="I81" i="14"/>
  <c r="K81" i="14" s="1"/>
  <c r="I82" i="14"/>
  <c r="K82" i="14" s="1"/>
  <c r="I83" i="14"/>
  <c r="K83" i="14" s="1"/>
  <c r="I87" i="14"/>
  <c r="K87" i="14" s="1"/>
  <c r="I88" i="14"/>
  <c r="K88" i="14" s="1"/>
  <c r="I89" i="14"/>
  <c r="K89" i="14" s="1"/>
  <c r="I90" i="14"/>
  <c r="K90" i="14" s="1"/>
  <c r="I91" i="14"/>
  <c r="K91" i="14" s="1"/>
  <c r="I92" i="14"/>
  <c r="K92" i="14" s="1"/>
  <c r="I93" i="14"/>
  <c r="K93" i="14" s="1"/>
  <c r="I94" i="14"/>
  <c r="K94" i="14" s="1"/>
  <c r="I95" i="14"/>
  <c r="K95" i="14" s="1"/>
  <c r="I96" i="14"/>
  <c r="K96" i="14" s="1"/>
  <c r="I97" i="14"/>
  <c r="K97" i="14" s="1"/>
  <c r="I98" i="14"/>
  <c r="K98" i="14" s="1"/>
  <c r="I99" i="14"/>
  <c r="K99" i="14" s="1"/>
  <c r="I2" i="14"/>
  <c r="G17" i="13"/>
  <c r="F17" i="13"/>
  <c r="G16" i="13"/>
  <c r="F16" i="13"/>
  <c r="G15" i="13"/>
  <c r="F15" i="13"/>
  <c r="G14" i="13"/>
  <c r="F14" i="13"/>
  <c r="G13" i="13"/>
  <c r="F13" i="13"/>
  <c r="G11" i="13"/>
  <c r="F11" i="13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2" i="13"/>
  <c r="F2" i="13"/>
  <c r="F2" i="12"/>
  <c r="G2" i="12"/>
  <c r="F3" i="12"/>
  <c r="G3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F13" i="12"/>
  <c r="G13" i="12"/>
  <c r="F14" i="12"/>
  <c r="G14" i="12"/>
  <c r="F15" i="12"/>
  <c r="G15" i="12"/>
  <c r="F16" i="12"/>
  <c r="G16" i="12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55" i="10"/>
  <c r="I51" i="10"/>
  <c r="I52" i="10"/>
  <c r="I53" i="10"/>
  <c r="I54" i="10"/>
  <c r="I50" i="10"/>
  <c r="I49" i="10"/>
  <c r="I47" i="10"/>
  <c r="I48" i="10"/>
  <c r="I44" i="10"/>
  <c r="I45" i="10"/>
  <c r="I46" i="10"/>
  <c r="I43" i="10"/>
  <c r="I42" i="10"/>
  <c r="I41" i="10"/>
  <c r="I40" i="10"/>
  <c r="I39" i="10"/>
  <c r="I34" i="10"/>
  <c r="I35" i="10"/>
  <c r="I36" i="10"/>
  <c r="I37" i="10"/>
  <c r="I38" i="10"/>
  <c r="I33" i="10"/>
  <c r="I3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2" i="10"/>
  <c r="G7" i="9"/>
  <c r="F7" i="9"/>
  <c r="G15" i="9"/>
  <c r="F15" i="9"/>
  <c r="G12" i="9"/>
  <c r="F12" i="9"/>
  <c r="G19" i="9"/>
  <c r="F19" i="9"/>
  <c r="G18" i="9"/>
  <c r="F18" i="9"/>
  <c r="G17" i="9"/>
  <c r="F17" i="9"/>
  <c r="G16" i="9"/>
  <c r="F16" i="9"/>
  <c r="G14" i="9"/>
  <c r="F14" i="9"/>
  <c r="G13" i="9"/>
  <c r="F13" i="9"/>
  <c r="G11" i="9"/>
  <c r="F11" i="9"/>
  <c r="G10" i="9"/>
  <c r="F10" i="9"/>
  <c r="G9" i="9"/>
  <c r="F9" i="9"/>
  <c r="G8" i="9"/>
  <c r="F8" i="9"/>
  <c r="G6" i="9"/>
  <c r="F6" i="9"/>
  <c r="G5" i="9"/>
  <c r="F5" i="9"/>
  <c r="G4" i="9"/>
  <c r="F4" i="9"/>
  <c r="G3" i="9"/>
  <c r="F3" i="9"/>
  <c r="G2" i="9"/>
  <c r="F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  <c r="G15" i="8"/>
  <c r="G16" i="8"/>
  <c r="G14" i="8"/>
  <c r="G13" i="8"/>
  <c r="G8" i="8"/>
  <c r="G9" i="8"/>
  <c r="G10" i="8"/>
  <c r="G11" i="8"/>
  <c r="G12" i="8"/>
  <c r="G7" i="8"/>
  <c r="G3" i="8"/>
  <c r="G4" i="8"/>
  <c r="G5" i="8"/>
  <c r="G6" i="8"/>
  <c r="G2" i="8"/>
  <c r="F16" i="8"/>
  <c r="F14" i="8"/>
  <c r="F15" i="8"/>
  <c r="F13" i="8"/>
  <c r="F8" i="8"/>
  <c r="F9" i="8"/>
  <c r="F10" i="8"/>
  <c r="F11" i="8"/>
  <c r="F12" i="8"/>
  <c r="F7" i="8"/>
  <c r="F3" i="8"/>
  <c r="F4" i="8"/>
  <c r="F5" i="8"/>
  <c r="F6" i="8"/>
  <c r="F2" i="8"/>
</calcChain>
</file>

<file path=xl/sharedStrings.xml><?xml version="1.0" encoding="utf-8"?>
<sst xmlns="http://schemas.openxmlformats.org/spreadsheetml/2006/main" count="684" uniqueCount="97">
  <si>
    <t>Si IX</t>
  </si>
  <si>
    <t>Al IX</t>
  </si>
  <si>
    <t>Na IX</t>
  </si>
  <si>
    <t>Mg VIII</t>
  </si>
  <si>
    <t>Fe VIII</t>
  </si>
  <si>
    <t>Ar IX</t>
  </si>
  <si>
    <t>Ar VIII</t>
  </si>
  <si>
    <t>Mg IX</t>
  </si>
  <si>
    <t>Al IX/S IX</t>
  </si>
  <si>
    <t>S VI</t>
  </si>
  <si>
    <t>pix_ref</t>
  </si>
  <si>
    <t>pix_err</t>
  </si>
  <si>
    <t>line_id</t>
  </si>
  <si>
    <t>wvl_ref</t>
  </si>
  <si>
    <t>Ca IX</t>
  </si>
  <si>
    <t>int</t>
  </si>
  <si>
    <t>int_err</t>
  </si>
  <si>
    <t>wid</t>
  </si>
  <si>
    <t>wid_err</t>
  </si>
  <si>
    <t>Al VIII</t>
  </si>
  <si>
    <t>Ne VIII</t>
  </si>
  <si>
    <t>S X</t>
  </si>
  <si>
    <t>Fe X</t>
  </si>
  <si>
    <t>O VI</t>
  </si>
  <si>
    <t>Si VII?</t>
  </si>
  <si>
    <t>Mg X</t>
  </si>
  <si>
    <t>N V</t>
  </si>
  <si>
    <t>Fe XII</t>
  </si>
  <si>
    <t>chianti_id</t>
  </si>
  <si>
    <t>chianti_wvl</t>
  </si>
  <si>
    <t>Ly beta?</t>
  </si>
  <si>
    <t>blended</t>
  </si>
  <si>
    <t>Si VII</t>
  </si>
  <si>
    <t>S IV</t>
  </si>
  <si>
    <t>O V</t>
  </si>
  <si>
    <t>N III?</t>
  </si>
  <si>
    <t>N IV</t>
  </si>
  <si>
    <t>blend?</t>
  </si>
  <si>
    <t>Ca VIII/Al VIII</t>
  </si>
  <si>
    <t>S V</t>
  </si>
  <si>
    <t>O IV</t>
  </si>
  <si>
    <t>S X?</t>
  </si>
  <si>
    <t>Fe XI?</t>
  </si>
  <si>
    <t>C II?</t>
  </si>
  <si>
    <t>Si III?</t>
  </si>
  <si>
    <t>Fe XI</t>
  </si>
  <si>
    <t>blended?</t>
  </si>
  <si>
    <t>Si IV</t>
  </si>
  <si>
    <t>Al IX?</t>
  </si>
  <si>
    <t>C III?</t>
  </si>
  <si>
    <t>?</t>
  </si>
  <si>
    <t>Ar IV?</t>
  </si>
  <si>
    <t>S III?</t>
  </si>
  <si>
    <t>O III?</t>
  </si>
  <si>
    <t>Fe IX?</t>
  </si>
  <si>
    <t>O III</t>
  </si>
  <si>
    <t>real_stray</t>
  </si>
  <si>
    <t>real</t>
  </si>
  <si>
    <t>stray</t>
  </si>
  <si>
    <t>C II</t>
  </si>
  <si>
    <t>wvl</t>
  </si>
  <si>
    <t>wvl_err</t>
  </si>
  <si>
    <t>bad?</t>
  </si>
  <si>
    <t>blended at red</t>
  </si>
  <si>
    <t>comment</t>
  </si>
  <si>
    <t>wid_true</t>
  </si>
  <si>
    <t>wid_ang</t>
  </si>
  <si>
    <t>wvl_ang</t>
  </si>
  <si>
    <t>wvl_fit</t>
  </si>
  <si>
    <t>wvl_chianti</t>
  </si>
  <si>
    <t>Mn VIII</t>
  </si>
  <si>
    <t>quality</t>
  </si>
  <si>
    <t>w</t>
  </si>
  <si>
    <t>Fe IX</t>
  </si>
  <si>
    <t>b</t>
  </si>
  <si>
    <t>O V/S X/Fe XI</t>
  </si>
  <si>
    <t>Fe XIV</t>
  </si>
  <si>
    <t>Fe XIII</t>
  </si>
  <si>
    <t>Cr VII</t>
  </si>
  <si>
    <t>Si X</t>
  </si>
  <si>
    <t>Mg VII</t>
  </si>
  <si>
    <t>Si VIII</t>
  </si>
  <si>
    <t>Fe XI/O V</t>
  </si>
  <si>
    <t>Fe VIII/O IV</t>
  </si>
  <si>
    <t>S VIII/Fe XI</t>
  </si>
  <si>
    <t>S VIII</t>
  </si>
  <si>
    <t>Cr VIII?</t>
  </si>
  <si>
    <t>O IV?</t>
  </si>
  <si>
    <t>Ni XI</t>
  </si>
  <si>
    <t>Si iX?</t>
  </si>
  <si>
    <t>vel_true</t>
  </si>
  <si>
    <t>Mg VI?</t>
  </si>
  <si>
    <t>Fe XIV?</t>
  </si>
  <si>
    <t>Mg VI</t>
  </si>
  <si>
    <t>Fe XV?</t>
  </si>
  <si>
    <t>blend</t>
  </si>
  <si>
    <t>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</si>
</sst>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18" fillId="0" borderId="0" xfId="0" applyFont="1"/>
    <xf numFmtId="164" fontId="0" fillId="0" borderId="0" xfId="0" applyNumberFormat="1"/>
    <xf numFmtId="164" fontId="0" fillId="33" borderId="0" xfId="0" applyNumberFormat="1" applyFill="1"/>
    <xf numFmtId="0" fontId="0" fillId="33" borderId="0" xfId="0" applyFill="1"/>
    <xf numFmtId="11" fontId="0" fillId="33" borderId="0" xfId="0" applyNumberFormat="1" applyFill="1"/>
    <xf numFmtId="0" fontId="0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A4" sqref="A4:IV4"/>
    </sheetView>
  </sheetViews>
  <sheetFormatPr baseColWidth="10" defaultRowHeight="16" x14ac:dyDescent="0.2"/>
  <sheetData>
    <row r="1" spans="1:8" x14ac:dyDescent="0.2">
      <c r="A1" t="s">
        <v>10</v>
      </c>
      <c r="B1" t="s">
        <v>11</v>
      </c>
      <c r="C1" t="s">
        <v>12</v>
      </c>
      <c r="D1" t="s">
        <v>13</v>
      </c>
      <c r="E1" t="s">
        <v>28</v>
      </c>
      <c r="F1" t="s">
        <v>29</v>
      </c>
      <c r="G1" t="s">
        <v>46</v>
      </c>
    </row>
    <row r="2" spans="1:8" x14ac:dyDescent="0.2">
      <c r="A2">
        <v>104.434</v>
      </c>
      <c r="B2">
        <v>8.5000000000000006E-2</v>
      </c>
      <c r="C2" t="s">
        <v>0</v>
      </c>
      <c r="D2">
        <v>676.51</v>
      </c>
      <c r="E2" t="s">
        <v>0</v>
      </c>
      <c r="F2">
        <v>676.50800000000004</v>
      </c>
    </row>
    <row r="3" spans="1:8" x14ac:dyDescent="0.2">
      <c r="A3">
        <v>111.212</v>
      </c>
      <c r="B3">
        <v>0.13</v>
      </c>
      <c r="D3">
        <v>676.81</v>
      </c>
      <c r="E3" t="s">
        <v>44</v>
      </c>
      <c r="F3">
        <v>677.72799999999995</v>
      </c>
    </row>
    <row r="4" spans="1:8" x14ac:dyDescent="0.2">
      <c r="A4">
        <v>191.85400000000001</v>
      </c>
      <c r="B4">
        <v>3.4000000000000002E-2</v>
      </c>
      <c r="C4" t="s">
        <v>1</v>
      </c>
      <c r="D4">
        <v>680.39</v>
      </c>
      <c r="E4" t="s">
        <v>45</v>
      </c>
      <c r="F4">
        <v>680.40599999999995</v>
      </c>
      <c r="G4" t="s">
        <v>47</v>
      </c>
      <c r="H4">
        <v>680.33600000000001</v>
      </c>
    </row>
    <row r="5" spans="1:8" x14ac:dyDescent="0.2">
      <c r="A5">
        <v>221.44800000000001</v>
      </c>
      <c r="B5">
        <v>3.0000000000000001E-3</v>
      </c>
      <c r="C5" t="s">
        <v>2</v>
      </c>
      <c r="D5">
        <v>681.7</v>
      </c>
      <c r="E5" t="s">
        <v>2</v>
      </c>
      <c r="F5">
        <v>681.71900000000005</v>
      </c>
    </row>
    <row r="6" spans="1:8" x14ac:dyDescent="0.2">
      <c r="A6">
        <v>272.83800000000002</v>
      </c>
      <c r="B6">
        <v>8.1000000000000003E-2</v>
      </c>
    </row>
    <row r="7" spans="1:8" x14ac:dyDescent="0.2">
      <c r="A7">
        <v>305.512</v>
      </c>
      <c r="B7">
        <v>9.0999999999999998E-2</v>
      </c>
      <c r="E7" t="s">
        <v>35</v>
      </c>
      <c r="F7">
        <v>685.51499999999999</v>
      </c>
    </row>
    <row r="8" spans="1:8" x14ac:dyDescent="0.2">
      <c r="A8">
        <v>312.02600000000001</v>
      </c>
      <c r="B8">
        <v>0.04</v>
      </c>
      <c r="E8" t="s">
        <v>35</v>
      </c>
      <c r="F8">
        <v>686.33600000000001</v>
      </c>
    </row>
    <row r="9" spans="1:8" x14ac:dyDescent="0.2">
      <c r="A9">
        <v>325.56299999999999</v>
      </c>
      <c r="B9">
        <v>4.4999999999999998E-2</v>
      </c>
      <c r="E9" t="s">
        <v>4</v>
      </c>
      <c r="F9">
        <v>686.44100000000003</v>
      </c>
    </row>
    <row r="10" spans="1:8" x14ac:dyDescent="0.2">
      <c r="A10">
        <v>366.36900000000003</v>
      </c>
      <c r="B10">
        <v>0.217</v>
      </c>
      <c r="C10" t="s">
        <v>1</v>
      </c>
      <c r="D10">
        <v>688.24</v>
      </c>
      <c r="E10" t="s">
        <v>48</v>
      </c>
      <c r="F10">
        <v>688.37300000000005</v>
      </c>
    </row>
    <row r="11" spans="1:8" x14ac:dyDescent="0.2">
      <c r="A11">
        <v>396.78899999999999</v>
      </c>
      <c r="B11">
        <v>3.7999999999999999E-2</v>
      </c>
      <c r="C11" t="s">
        <v>3</v>
      </c>
      <c r="D11">
        <v>689.63</v>
      </c>
      <c r="E11" t="s">
        <v>3</v>
      </c>
      <c r="F11">
        <v>689.64099999999996</v>
      </c>
    </row>
    <row r="12" spans="1:8" x14ac:dyDescent="0.2">
      <c r="A12">
        <v>416.63600000000002</v>
      </c>
      <c r="B12">
        <v>0.16200000000000001</v>
      </c>
      <c r="E12" t="s">
        <v>49</v>
      </c>
      <c r="F12">
        <v>690.52099999999996</v>
      </c>
    </row>
    <row r="13" spans="1:8" x14ac:dyDescent="0.2">
      <c r="A13">
        <v>437.322</v>
      </c>
      <c r="B13">
        <v>2.9000000000000001E-2</v>
      </c>
      <c r="C13" t="s">
        <v>14</v>
      </c>
      <c r="D13">
        <v>691.42</v>
      </c>
      <c r="E13" t="s">
        <v>14</v>
      </c>
      <c r="F13">
        <v>691.42</v>
      </c>
    </row>
    <row r="14" spans="1:8" x14ac:dyDescent="0.2">
      <c r="C14" t="s">
        <v>1</v>
      </c>
      <c r="D14">
        <v>691.54</v>
      </c>
      <c r="E14" t="s">
        <v>48</v>
      </c>
      <c r="F14">
        <v>691.70600000000002</v>
      </c>
    </row>
    <row r="15" spans="1:8" x14ac:dyDescent="0.2">
      <c r="A15">
        <v>496.08600000000001</v>
      </c>
      <c r="B15">
        <v>4.0000000000000001E-3</v>
      </c>
      <c r="C15" t="s">
        <v>7</v>
      </c>
      <c r="D15">
        <v>693.96</v>
      </c>
      <c r="E15" t="s">
        <v>7</v>
      </c>
      <c r="F15">
        <v>694.00599999999997</v>
      </c>
    </row>
    <row r="16" spans="1:8" x14ac:dyDescent="0.2">
      <c r="C16" t="s">
        <v>2</v>
      </c>
      <c r="D16">
        <v>694.13</v>
      </c>
      <c r="E16" t="s">
        <v>2</v>
      </c>
      <c r="F16">
        <v>694.26099999999997</v>
      </c>
    </row>
    <row r="17" spans="1:8" x14ac:dyDescent="0.2">
      <c r="A17">
        <v>510.25900000000001</v>
      </c>
      <c r="B17">
        <v>8.0000000000000002E-3</v>
      </c>
      <c r="C17" t="s">
        <v>0</v>
      </c>
      <c r="D17">
        <v>694.69</v>
      </c>
      <c r="E17" t="s">
        <v>0</v>
      </c>
      <c r="F17">
        <v>694.69</v>
      </c>
    </row>
    <row r="18" spans="1:8" x14ac:dyDescent="0.2">
      <c r="A18">
        <v>564.05600000000004</v>
      </c>
      <c r="B18">
        <v>2.9000000000000001E-2</v>
      </c>
      <c r="C18" t="s">
        <v>4</v>
      </c>
      <c r="D18">
        <v>697.17</v>
      </c>
      <c r="E18" t="s">
        <v>4</v>
      </c>
      <c r="F18">
        <v>697.15599999999995</v>
      </c>
    </row>
    <row r="19" spans="1:8" x14ac:dyDescent="0.2">
      <c r="A19">
        <v>568.38800000000003</v>
      </c>
      <c r="B19">
        <v>0.38700000000000001</v>
      </c>
      <c r="C19" t="s">
        <v>5</v>
      </c>
      <c r="D19">
        <v>697.4</v>
      </c>
      <c r="E19" t="s">
        <v>50</v>
      </c>
    </row>
    <row r="20" spans="1:8" x14ac:dyDescent="0.2">
      <c r="A20">
        <v>631.66499999999996</v>
      </c>
      <c r="B20">
        <v>7.9000000000000001E-2</v>
      </c>
      <c r="C20" t="s">
        <v>6</v>
      </c>
      <c r="D20">
        <v>700.24</v>
      </c>
      <c r="E20" t="s">
        <v>6</v>
      </c>
      <c r="F20">
        <v>700.24</v>
      </c>
    </row>
    <row r="21" spans="1:8" x14ac:dyDescent="0.2">
      <c r="A21">
        <v>635.41600000000005</v>
      </c>
      <c r="B21">
        <v>7.4999999999999997E-2</v>
      </c>
      <c r="E21" t="s">
        <v>51</v>
      </c>
      <c r="F21">
        <v>700.274</v>
      </c>
      <c r="G21" t="s">
        <v>52</v>
      </c>
      <c r="H21">
        <v>700.28599999999994</v>
      </c>
    </row>
    <row r="22" spans="1:8" x14ac:dyDescent="0.2">
      <c r="A22">
        <v>679.279</v>
      </c>
      <c r="B22">
        <v>5.6000000000000001E-2</v>
      </c>
      <c r="E22" t="s">
        <v>53</v>
      </c>
      <c r="F22">
        <v>702.33699999999999</v>
      </c>
    </row>
    <row r="23" spans="1:8" x14ac:dyDescent="0.2">
      <c r="A23">
        <v>691.70600000000002</v>
      </c>
      <c r="B23">
        <v>1.9E-2</v>
      </c>
      <c r="E23" t="s">
        <v>53</v>
      </c>
      <c r="F23">
        <v>702.83799999999997</v>
      </c>
      <c r="G23">
        <v>702.89599999999996</v>
      </c>
      <c r="H23">
        <v>702.9</v>
      </c>
    </row>
    <row r="24" spans="1:8" x14ac:dyDescent="0.2">
      <c r="A24">
        <v>706.95</v>
      </c>
      <c r="B24">
        <v>0.18099999999999999</v>
      </c>
      <c r="E24" t="s">
        <v>48</v>
      </c>
      <c r="F24">
        <v>703.73</v>
      </c>
    </row>
    <row r="25" spans="1:8" x14ac:dyDescent="0.2">
      <c r="A25">
        <v>712.77599999999995</v>
      </c>
      <c r="B25">
        <v>2.3E-2</v>
      </c>
      <c r="C25" t="s">
        <v>1</v>
      </c>
      <c r="D25">
        <v>703.64</v>
      </c>
      <c r="E25" t="s">
        <v>53</v>
      </c>
      <c r="F25">
        <v>703.85</v>
      </c>
      <c r="G25">
        <v>703.85400000000004</v>
      </c>
    </row>
    <row r="26" spans="1:8" x14ac:dyDescent="0.2">
      <c r="A26">
        <v>762.33900000000006</v>
      </c>
      <c r="B26">
        <v>1E-3</v>
      </c>
      <c r="C26" t="s">
        <v>7</v>
      </c>
      <c r="D26">
        <v>706.04</v>
      </c>
      <c r="E26" t="s">
        <v>7</v>
      </c>
      <c r="F26">
        <v>706.06</v>
      </c>
    </row>
    <row r="27" spans="1:8" x14ac:dyDescent="0.2">
      <c r="A27">
        <v>898.46100000000001</v>
      </c>
      <c r="B27">
        <v>0.23699999999999999</v>
      </c>
      <c r="C27" t="s">
        <v>8</v>
      </c>
      <c r="D27">
        <v>712.22</v>
      </c>
      <c r="E27" t="s">
        <v>48</v>
      </c>
      <c r="F27">
        <v>712.35199999999998</v>
      </c>
    </row>
    <row r="28" spans="1:8" x14ac:dyDescent="0.2">
      <c r="A28">
        <v>909.19100000000003</v>
      </c>
      <c r="B28">
        <v>0.17299999999999999</v>
      </c>
      <c r="C28" t="s">
        <v>9</v>
      </c>
      <c r="D28">
        <v>712.67</v>
      </c>
      <c r="E28" t="s">
        <v>9</v>
      </c>
      <c r="F28">
        <v>712.67100000000005</v>
      </c>
      <c r="G28" t="s">
        <v>9</v>
      </c>
      <c r="H28">
        <v>712.83600000000001</v>
      </c>
    </row>
    <row r="29" spans="1:8" x14ac:dyDescent="0.2">
      <c r="A29">
        <v>933.76300000000003</v>
      </c>
      <c r="B29">
        <v>1.9E-2</v>
      </c>
      <c r="C29" t="s">
        <v>6</v>
      </c>
      <c r="D29">
        <v>713.82</v>
      </c>
      <c r="E29" t="s">
        <v>6</v>
      </c>
      <c r="F29">
        <v>713.80100000000004</v>
      </c>
    </row>
    <row r="30" spans="1:8" x14ac:dyDescent="0.2">
      <c r="A30">
        <v>1000.0940000000001</v>
      </c>
      <c r="B30">
        <v>2.5000000000000001E-2</v>
      </c>
      <c r="E30" t="s">
        <v>54</v>
      </c>
      <c r="F30">
        <v>716.995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7"/>
  <sheetViews>
    <sheetView tabSelected="1" workbookViewId="0">
      <selection activeCell="G25" sqref="G25"/>
    </sheetView>
  </sheetViews>
  <sheetFormatPr baseColWidth="10" defaultRowHeight="16" x14ac:dyDescent="0.2"/>
  <cols>
    <col min="6" max="7" width="16.83203125" customWidth="1"/>
    <col min="9" max="9" width="16" customWidth="1"/>
  </cols>
  <sheetData>
    <row r="1" spans="1:9" x14ac:dyDescent="0.2">
      <c r="A1" t="s">
        <v>12</v>
      </c>
      <c r="B1" t="s">
        <v>60</v>
      </c>
      <c r="C1" t="s">
        <v>61</v>
      </c>
      <c r="D1" t="s">
        <v>17</v>
      </c>
      <c r="E1" t="s">
        <v>18</v>
      </c>
      <c r="F1" t="s">
        <v>67</v>
      </c>
      <c r="G1" t="s">
        <v>66</v>
      </c>
      <c r="H1" t="s">
        <v>65</v>
      </c>
      <c r="I1" t="s">
        <v>64</v>
      </c>
    </row>
    <row r="2" spans="1:9" x14ac:dyDescent="0.2">
      <c r="A2" t="s">
        <v>45</v>
      </c>
      <c r="B2">
        <v>191.92099999999999</v>
      </c>
      <c r="C2">
        <v>0.377</v>
      </c>
      <c r="D2">
        <v>6.8506</v>
      </c>
      <c r="E2">
        <v>0.62460000000000004</v>
      </c>
      <c r="F2">
        <f>0.0449662987814422*B2+671.796719474899</f>
        <v>680.4266965033321</v>
      </c>
      <c r="G2">
        <f>D2*0.0449662987814422</f>
        <v>0.3080461264321479</v>
      </c>
      <c r="H2">
        <v>232.595</v>
      </c>
    </row>
    <row r="3" spans="1:9" x14ac:dyDescent="0.2">
      <c r="A3" t="s">
        <v>2</v>
      </c>
      <c r="B3">
        <v>221.553</v>
      </c>
      <c r="C3">
        <v>1.2999999999999999E-2</v>
      </c>
      <c r="D3">
        <v>6.5884</v>
      </c>
      <c r="E3">
        <v>3.3099999999999997E-2</v>
      </c>
      <c r="F3">
        <f>0.0449662987814422*B3+671.796719474899</f>
        <v>681.75913786882381</v>
      </c>
      <c r="G3">
        <f>D3*0.0449662987814422</f>
        <v>0.29625596289165379</v>
      </c>
      <c r="H3">
        <v>216.42400000000001</v>
      </c>
    </row>
    <row r="4" spans="1:9" x14ac:dyDescent="0.2">
      <c r="A4" t="s">
        <v>4</v>
      </c>
      <c r="B4">
        <v>563.93899999999996</v>
      </c>
      <c r="C4">
        <v>0.11</v>
      </c>
      <c r="D4">
        <v>6.0801999999999996</v>
      </c>
      <c r="E4">
        <v>0.27650000000000002</v>
      </c>
      <c r="F4">
        <f>0.0449662987814422*B4+671.796719474899</f>
        <v>697.15496904340671</v>
      </c>
      <c r="G4">
        <f>D4*0.0449662987814422</f>
        <v>0.27340408985092485</v>
      </c>
      <c r="H4">
        <v>182.97800000000001</v>
      </c>
    </row>
    <row r="5" spans="1:9" x14ac:dyDescent="0.2">
      <c r="A5" t="s">
        <v>7</v>
      </c>
      <c r="B5">
        <v>762.36699999999996</v>
      </c>
      <c r="C5">
        <v>5.0000000000000001E-3</v>
      </c>
      <c r="D5">
        <v>6.5591999999999997</v>
      </c>
      <c r="E5">
        <v>1.2200000000000001E-2</v>
      </c>
      <c r="F5">
        <f>0.0449662987814422*B5+671.796719474899</f>
        <v>706.07754177801075</v>
      </c>
      <c r="G5">
        <f>D5*0.0449662987814422</f>
        <v>0.29494294696723566</v>
      </c>
      <c r="H5">
        <v>214.584</v>
      </c>
    </row>
    <row r="6" spans="1:9" x14ac:dyDescent="0.2">
      <c r="A6" t="s">
        <v>6</v>
      </c>
      <c r="B6">
        <v>933.72199999999998</v>
      </c>
      <c r="C6">
        <v>7.1999999999999995E-2</v>
      </c>
      <c r="D6">
        <v>6.1131000000000002</v>
      </c>
      <c r="E6">
        <v>0.18970000000000001</v>
      </c>
      <c r="F6">
        <f>0.0449662987814422*B6+671.796719474899</f>
        <v>713.78274190570471</v>
      </c>
      <c r="G6">
        <f>D6*0.0449662987814422</f>
        <v>0.27488348108083432</v>
      </c>
      <c r="H6">
        <v>185.251</v>
      </c>
    </row>
    <row r="7" spans="1:9" x14ac:dyDescent="0.2">
      <c r="A7" t="s">
        <v>7</v>
      </c>
      <c r="B7">
        <v>1110.384</v>
      </c>
      <c r="C7">
        <v>2.9000000000000001E-2</v>
      </c>
      <c r="D7">
        <v>6.6261000000000001</v>
      </c>
      <c r="E7">
        <v>6.9400000000000003E-2</v>
      </c>
      <c r="F7">
        <f>0.0447902464228164*(B7-1024)+745.655738274089</f>
        <v>749.52489892107758</v>
      </c>
      <c r="G7">
        <f>D7*0.0447902464228164</f>
        <v>0.29678465182222374</v>
      </c>
      <c r="H7">
        <v>217.161</v>
      </c>
    </row>
    <row r="8" spans="1:9" x14ac:dyDescent="0.2">
      <c r="A8" t="s">
        <v>20</v>
      </c>
      <c r="B8">
        <v>1576.9849999999999</v>
      </c>
      <c r="C8">
        <v>1E-3</v>
      </c>
      <c r="D8">
        <v>6.6455000000000002</v>
      </c>
      <c r="E8">
        <v>2.0999999999999999E-3</v>
      </c>
      <c r="F8">
        <f>0.0447902464228164*(B8-1024)+745.655738274089</f>
        <v>770.42407269221007</v>
      </c>
      <c r="G8">
        <f>D8*0.0447902464228164</f>
        <v>0.29765358260282637</v>
      </c>
      <c r="H8">
        <v>218.37200000000001</v>
      </c>
    </row>
    <row r="9" spans="1:9" x14ac:dyDescent="0.2">
      <c r="A9" t="s">
        <v>3</v>
      </c>
      <c r="B9">
        <v>1618.9369999999999</v>
      </c>
      <c r="C9">
        <v>1.4E-2</v>
      </c>
      <c r="D9">
        <v>6.4622999999999999</v>
      </c>
      <c r="E9">
        <v>3.4799999999999998E-2</v>
      </c>
      <c r="F9">
        <f>0.0447902464228164*(B9-1024)+745.655738274089</f>
        <v>772.30311311014009</v>
      </c>
      <c r="G9">
        <f>D9*0.0447902464228164</f>
        <v>0.2894480094581664</v>
      </c>
      <c r="H9">
        <v>206.79</v>
      </c>
    </row>
    <row r="10" spans="1:9" x14ac:dyDescent="0.2">
      <c r="A10" t="s">
        <v>20</v>
      </c>
      <c r="B10">
        <v>1799.173</v>
      </c>
      <c r="C10">
        <v>1E-3</v>
      </c>
      <c r="D10">
        <v>6.6905999999999999</v>
      </c>
      <c r="E10">
        <v>3.0999999999999999E-3</v>
      </c>
      <c r="F10">
        <f>0.0447902464228164*(B10-1024)+745.655738274089</f>
        <v>780.37592796440288</v>
      </c>
      <c r="G10">
        <f>D10*0.0447902464228164</f>
        <v>0.29967362271649539</v>
      </c>
      <c r="H10">
        <v>221.173</v>
      </c>
    </row>
    <row r="11" spans="1:9" x14ac:dyDescent="0.2">
      <c r="A11" t="s">
        <v>3</v>
      </c>
      <c r="B11">
        <v>1844.778</v>
      </c>
      <c r="C11">
        <v>1.6E-2</v>
      </c>
      <c r="D11">
        <v>6.5583999999999998</v>
      </c>
      <c r="E11">
        <v>4.2099999999999999E-2</v>
      </c>
      <c r="F11">
        <f>0.0447902464228164*(B11-1024)+745.655738274089</f>
        <v>782.41858715251544</v>
      </c>
      <c r="G11">
        <f>D11*0.0447902464228164</f>
        <v>0.29375235213939904</v>
      </c>
      <c r="H11">
        <v>212.90799999999999</v>
      </c>
    </row>
    <row r="12" spans="1:9" x14ac:dyDescent="0.2">
      <c r="A12" t="s">
        <v>45</v>
      </c>
      <c r="B12">
        <v>2364.98</v>
      </c>
      <c r="C12">
        <v>0.13</v>
      </c>
      <c r="D12">
        <v>7.3048999999999999</v>
      </c>
      <c r="E12">
        <v>0.375</v>
      </c>
      <c r="F12">
        <f>0.0438116228073491*(B12-2048)+1015.10325889019</f>
        <v>1028.9906670876635</v>
      </c>
      <c r="G12">
        <f>D12*0.0438116228073491</f>
        <v>0.32003952344540443</v>
      </c>
    </row>
    <row r="13" spans="1:9" x14ac:dyDescent="0.2">
      <c r="A13" t="s">
        <v>23</v>
      </c>
      <c r="B13">
        <v>2431.6489999999999</v>
      </c>
      <c r="C13" s="1">
        <v>5.0000000000000001E-4</v>
      </c>
      <c r="D13">
        <v>7.3380000000000001</v>
      </c>
      <c r="E13">
        <v>5.9999999999999995E-4</v>
      </c>
      <c r="F13">
        <f>0.0438116228073491*(B13-2048)+1015.10325889019</f>
        <v>1031.9115441686067</v>
      </c>
      <c r="G13">
        <f>D13*0.0438116228073491</f>
        <v>0.32148968816032769</v>
      </c>
      <c r="H13">
        <v>250.393</v>
      </c>
    </row>
    <row r="14" spans="1:9" x14ac:dyDescent="0.2">
      <c r="A14" t="s">
        <v>23</v>
      </c>
      <c r="B14">
        <v>2561.8290000000002</v>
      </c>
      <c r="C14">
        <v>1E-3</v>
      </c>
      <c r="D14">
        <v>7.5190000000000001</v>
      </c>
      <c r="E14">
        <v>1.4E-3</v>
      </c>
      <c r="F14">
        <f>0.0438116228073491*(B14-2048)+1015.10325889019</f>
        <v>1037.6149412256673</v>
      </c>
      <c r="G14">
        <f>D14*0.0438116228073491</f>
        <v>0.32941959188845787</v>
      </c>
      <c r="H14">
        <v>260.62799999999999</v>
      </c>
    </row>
    <row r="15" spans="1:9" x14ac:dyDescent="0.2">
      <c r="A15" t="s">
        <v>25</v>
      </c>
      <c r="B15">
        <v>3309.9229999999998</v>
      </c>
      <c r="C15">
        <v>4.0000000000000001E-3</v>
      </c>
      <c r="D15">
        <v>7.2957999999999998</v>
      </c>
      <c r="E15">
        <v>9.2999999999999992E-3</v>
      </c>
      <c r="F15">
        <f>(0.0431667082423346*(B15-3072)+1209.3346601414)/2</f>
        <v>609.80250643327054</v>
      </c>
      <c r="G15">
        <f>D15*0.0431667082423346</f>
        <v>0.31493566999442479</v>
      </c>
      <c r="H15">
        <v>128.10400000000001</v>
      </c>
      <c r="I15" t="s">
        <v>62</v>
      </c>
    </row>
    <row r="16" spans="1:9" x14ac:dyDescent="0.2">
      <c r="A16" t="s">
        <v>26</v>
      </c>
      <c r="B16">
        <v>3754.9609999999998</v>
      </c>
      <c r="C16">
        <v>5.0000000000000001E-3</v>
      </c>
      <c r="D16">
        <v>8.0326000000000004</v>
      </c>
      <c r="E16">
        <v>1.29E-2</v>
      </c>
      <c r="F16">
        <f>0.0431667082423346*(B16-3072)+1209.3346601414</f>
        <v>1238.815838369293</v>
      </c>
      <c r="G16">
        <f>D16*0.0431667082423346</f>
        <v>0.34674090062737695</v>
      </c>
      <c r="H16">
        <v>282.43400000000003</v>
      </c>
    </row>
    <row r="17" spans="1:8" x14ac:dyDescent="0.2">
      <c r="A17" t="s">
        <v>25</v>
      </c>
      <c r="B17">
        <v>4011.8270000000002</v>
      </c>
      <c r="C17">
        <v>8.0000000000000002E-3</v>
      </c>
      <c r="D17">
        <v>8.8328000000000007</v>
      </c>
      <c r="E17">
        <v>2.0799999999999999E-2</v>
      </c>
      <c r="F17">
        <f>(0.0431667082423346*(B17-3072)+1209.3346601414)/2</f>
        <v>624.95194902433434</v>
      </c>
      <c r="G17">
        <f>D17*0.0431667082423346</f>
        <v>0.3812829005628931</v>
      </c>
      <c r="H17">
        <v>167.54300000000001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6"/>
  <sheetViews>
    <sheetView workbookViewId="0">
      <selection activeCell="B4" sqref="B4"/>
    </sheetView>
  </sheetViews>
  <sheetFormatPr baseColWidth="10" defaultRowHeight="16" x14ac:dyDescent="0.2"/>
  <cols>
    <col min="6" max="7" width="16.83203125" customWidth="1"/>
    <col min="9" max="9" width="16" customWidth="1"/>
  </cols>
  <sheetData>
    <row r="1" spans="1:9" x14ac:dyDescent="0.2">
      <c r="A1" t="s">
        <v>12</v>
      </c>
      <c r="B1" t="s">
        <v>60</v>
      </c>
      <c r="C1" t="s">
        <v>61</v>
      </c>
      <c r="D1" t="s">
        <v>17</v>
      </c>
      <c r="E1" t="s">
        <v>18</v>
      </c>
      <c r="F1" t="s">
        <v>67</v>
      </c>
      <c r="G1" t="s">
        <v>66</v>
      </c>
      <c r="H1" t="s">
        <v>65</v>
      </c>
      <c r="I1" t="s">
        <v>64</v>
      </c>
    </row>
    <row r="2" spans="1:9" x14ac:dyDescent="0.2">
      <c r="A2" t="s">
        <v>45</v>
      </c>
      <c r="B2">
        <v>191.59200000000001</v>
      </c>
      <c r="C2">
        <v>0.20899999999999999</v>
      </c>
      <c r="D2">
        <v>6.2156000000000002</v>
      </c>
      <c r="E2">
        <v>0.50839999999999996</v>
      </c>
      <c r="F2">
        <f>0.0449662987814422*B2+671.796719474899</f>
        <v>680.41190259103303</v>
      </c>
      <c r="G2">
        <f>D2*0.0449662987814422</f>
        <v>0.27949252670593211</v>
      </c>
      <c r="H2">
        <v>192.22300000000001</v>
      </c>
    </row>
    <row r="3" spans="1:9" x14ac:dyDescent="0.2">
      <c r="A3" t="s">
        <v>2</v>
      </c>
      <c r="B3">
        <v>221.33600000000001</v>
      </c>
      <c r="C3">
        <v>2.9000000000000001E-2</v>
      </c>
      <c r="D3">
        <v>6.7751999999999999</v>
      </c>
      <c r="E3">
        <v>7.3999999999999996E-2</v>
      </c>
      <c r="F3">
        <f>0.0449662987814422*B3+671.796719474899</f>
        <v>681.74938018198827</v>
      </c>
      <c r="G3">
        <f>D3*0.0449662987814422</f>
        <v>0.30465566750402717</v>
      </c>
      <c r="H3">
        <v>228.005</v>
      </c>
    </row>
    <row r="4" spans="1:9" x14ac:dyDescent="0.2">
      <c r="A4" t="s">
        <v>4</v>
      </c>
      <c r="B4">
        <v>564.04499999999996</v>
      </c>
      <c r="C4">
        <v>0.317</v>
      </c>
      <c r="D4">
        <v>5.2682000000000002</v>
      </c>
      <c r="E4">
        <v>0.71419999999999995</v>
      </c>
      <c r="F4">
        <f>0.0449662987814422*B4+671.796719474899</f>
        <v>697.15973547107751</v>
      </c>
      <c r="G4">
        <f>D4*0.0449662987814422</f>
        <v>0.23689145524039379</v>
      </c>
      <c r="H4">
        <v>118.057</v>
      </c>
    </row>
    <row r="5" spans="1:9" x14ac:dyDescent="0.2">
      <c r="A5" t="s">
        <v>7</v>
      </c>
      <c r="B5">
        <v>762.35900000000004</v>
      </c>
      <c r="C5">
        <v>1.0999999999999999E-2</v>
      </c>
      <c r="D5">
        <v>6.6341000000000001</v>
      </c>
      <c r="E5">
        <v>2.64E-2</v>
      </c>
      <c r="F5">
        <f>0.0449662987814422*B5+671.796719474899</f>
        <v>706.07718204762045</v>
      </c>
      <c r="G5">
        <f>D5*0.0449662987814422</f>
        <v>0.29831092274596571</v>
      </c>
      <c r="H5">
        <v>219.286</v>
      </c>
    </row>
    <row r="6" spans="1:9" x14ac:dyDescent="0.2">
      <c r="A6" t="s">
        <v>6</v>
      </c>
      <c r="B6">
        <v>933.495</v>
      </c>
      <c r="C6">
        <v>0.2</v>
      </c>
      <c r="D6">
        <v>5.5616000000000003</v>
      </c>
      <c r="E6">
        <v>0.4929</v>
      </c>
      <c r="F6">
        <f>0.0449662987814422*B6+671.796719474899</f>
        <v>713.77253455588129</v>
      </c>
      <c r="G6">
        <f>D6*0.0449662987814422</f>
        <v>0.25008456730286893</v>
      </c>
      <c r="H6">
        <v>144.108</v>
      </c>
    </row>
    <row r="7" spans="1:9" x14ac:dyDescent="0.2">
      <c r="A7" t="s">
        <v>7</v>
      </c>
      <c r="B7">
        <v>1110.3489999999999</v>
      </c>
      <c r="C7">
        <v>6.2E-2</v>
      </c>
      <c r="D7">
        <v>6.8784000000000001</v>
      </c>
      <c r="E7">
        <v>0.15040000000000001</v>
      </c>
      <c r="F7">
        <f>0.0447902464228164*(B7-1024)+745.655738274089</f>
        <v>749.52333126245276</v>
      </c>
      <c r="G7">
        <f>D7*0.0447902464228164</f>
        <v>0.30808523099470031</v>
      </c>
      <c r="H7">
        <v>232.648</v>
      </c>
    </row>
    <row r="8" spans="1:9" x14ac:dyDescent="0.2">
      <c r="A8" t="s">
        <v>20</v>
      </c>
      <c r="B8">
        <v>1576.748</v>
      </c>
      <c r="C8">
        <v>3.0000000000000001E-3</v>
      </c>
      <c r="D8">
        <v>6.8887999999999998</v>
      </c>
      <c r="E8">
        <v>7.4999999999999997E-3</v>
      </c>
      <c r="F8">
        <f>0.0447902464228164*(B8-1024)+745.655738274089</f>
        <v>770.41345740380791</v>
      </c>
      <c r="G8">
        <f>D8*0.0447902464228164</f>
        <v>0.30855104955749763</v>
      </c>
      <c r="H8">
        <v>233.27500000000001</v>
      </c>
    </row>
    <row r="9" spans="1:9" x14ac:dyDescent="0.2">
      <c r="A9" t="s">
        <v>3</v>
      </c>
      <c r="B9">
        <v>1618.9349999999999</v>
      </c>
      <c r="C9">
        <v>4.2999999999999997E-2</v>
      </c>
      <c r="D9">
        <v>6.6634000000000002</v>
      </c>
      <c r="E9" s="7">
        <v>0.1074</v>
      </c>
      <c r="F9">
        <f>0.0447902464228164*(B9-1024)+745.655738274089</f>
        <v>772.30302352964725</v>
      </c>
      <c r="G9">
        <f>D9*0.0447902464228164</f>
        <v>0.29845532801379482</v>
      </c>
      <c r="H9">
        <v>219.48599999999999</v>
      </c>
    </row>
    <row r="10" spans="1:9" x14ac:dyDescent="0.2">
      <c r="A10" t="s">
        <v>20</v>
      </c>
      <c r="B10">
        <v>1798.95</v>
      </c>
      <c r="C10">
        <v>5.0000000000000001E-3</v>
      </c>
      <c r="D10">
        <v>6.9909999999999997</v>
      </c>
      <c r="E10">
        <v>1.1299999999999999E-2</v>
      </c>
      <c r="F10">
        <f>0.0447902464228164*(B10-1024)+745.655738274089</f>
        <v>780.3659397394506</v>
      </c>
      <c r="G10">
        <f>D10*0.0447902464228164</f>
        <v>0.31312861274190945</v>
      </c>
      <c r="H10">
        <v>239.39599999999999</v>
      </c>
    </row>
    <row r="11" spans="1:9" x14ac:dyDescent="0.2">
      <c r="A11" t="s">
        <v>3</v>
      </c>
      <c r="B11">
        <v>1844.723</v>
      </c>
      <c r="C11">
        <v>4.2999999999999997E-2</v>
      </c>
      <c r="D11">
        <v>6.3474000000000004</v>
      </c>
      <c r="E11">
        <v>0.10780000000000001</v>
      </c>
      <c r="F11">
        <f>0.0447902464228164*(B11-1024)+745.655738274089</f>
        <v>782.4161236889621</v>
      </c>
      <c r="G11">
        <f>D11*0.0447902464228164</f>
        <v>0.28430161014418481</v>
      </c>
      <c r="H11">
        <v>199.33699999999999</v>
      </c>
    </row>
    <row r="12" spans="1:9" x14ac:dyDescent="0.2">
      <c r="A12" t="s">
        <v>23</v>
      </c>
      <c r="B12">
        <v>2431.335</v>
      </c>
      <c r="C12">
        <v>1E-3</v>
      </c>
      <c r="D12">
        <v>7.9775999999999998</v>
      </c>
      <c r="E12">
        <v>1.8E-3</v>
      </c>
      <c r="F12">
        <f>0.0438116228073491*(B12-2048)+1015.10325889019</f>
        <v>1031.8977873190452</v>
      </c>
      <c r="G12">
        <f>D12*0.0438116228073491</f>
        <v>0.34951160210790816</v>
      </c>
      <c r="H12">
        <v>285.86099999999999</v>
      </c>
    </row>
    <row r="13" spans="1:9" x14ac:dyDescent="0.2">
      <c r="A13" t="s">
        <v>23</v>
      </c>
      <c r="B13">
        <v>2561.864</v>
      </c>
      <c r="C13">
        <v>2E-3</v>
      </c>
      <c r="D13">
        <v>7.3025000000000002</v>
      </c>
      <c r="E13">
        <v>4.0000000000000001E-3</v>
      </c>
      <c r="F13">
        <f>0.0438116228073491*(B13-2048)+1015.10325889019</f>
        <v>1037.6164746324657</v>
      </c>
      <c r="G13">
        <f>D13*0.0438116228073491</f>
        <v>0.31993437555066678</v>
      </c>
      <c r="H13">
        <v>248.364</v>
      </c>
    </row>
    <row r="14" spans="1:9" x14ac:dyDescent="0.2">
      <c r="A14" t="s">
        <v>25</v>
      </c>
      <c r="B14">
        <v>3309.473</v>
      </c>
      <c r="C14">
        <v>7.0000000000000001E-3</v>
      </c>
      <c r="D14">
        <v>8.3872999999999998</v>
      </c>
      <c r="E14">
        <v>1.8800000000000001E-2</v>
      </c>
      <c r="F14">
        <f>(0.0431667082423346*(B14-3072)+1209.3346601414)/2</f>
        <v>609.79279392391595</v>
      </c>
      <c r="G14">
        <f>D14*0.0431667082423346</f>
        <v>0.36205213204093301</v>
      </c>
      <c r="H14">
        <v>156.43600000000001</v>
      </c>
      <c r="I14" t="s">
        <v>62</v>
      </c>
    </row>
    <row r="15" spans="1:9" x14ac:dyDescent="0.2">
      <c r="A15" t="s">
        <v>26</v>
      </c>
      <c r="B15">
        <v>3755.0929999999998</v>
      </c>
      <c r="C15">
        <v>1.4E-2</v>
      </c>
      <c r="D15">
        <v>8.4915000000000003</v>
      </c>
      <c r="E15">
        <v>3.3799999999999997E-2</v>
      </c>
      <c r="F15">
        <f>0.0431667082423346*(B15-3072)+1209.3346601414</f>
        <v>1238.8215363747811</v>
      </c>
      <c r="G15">
        <f>D15*0.0431667082423346</f>
        <v>0.3665501030397843</v>
      </c>
      <c r="H15">
        <v>306.62799999999999</v>
      </c>
    </row>
    <row r="16" spans="1:9" x14ac:dyDescent="0.2">
      <c r="A16" t="s">
        <v>25</v>
      </c>
      <c r="B16">
        <v>4011.2040000000002</v>
      </c>
      <c r="C16">
        <v>1.4E-2</v>
      </c>
      <c r="D16">
        <v>9.2673000000000005</v>
      </c>
      <c r="E16">
        <v>3.3700000000000001E-2</v>
      </c>
      <c r="F16">
        <f>(0.0431667082423346*(B16-3072)+1209.3346601414)/2</f>
        <v>624.93850259471685</v>
      </c>
      <c r="G16">
        <f>D16*0.0431667082423346</f>
        <v>0.40003883529418749</v>
      </c>
      <c r="H16">
        <v>178.19800000000001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7"/>
  <sheetViews>
    <sheetView topLeftCell="A24" workbookViewId="0">
      <selection activeCell="B45" sqref="B45"/>
    </sheetView>
  </sheetViews>
  <sheetFormatPr baseColWidth="10" defaultRowHeight="16" x14ac:dyDescent="0.2"/>
  <cols>
    <col min="1" max="1" width="15" customWidth="1"/>
  </cols>
  <sheetData>
    <row r="1" spans="1:10" x14ac:dyDescent="0.2">
      <c r="A1" t="s">
        <v>12</v>
      </c>
      <c r="B1" t="s">
        <v>69</v>
      </c>
      <c r="C1" t="s">
        <v>68</v>
      </c>
      <c r="D1" t="s">
        <v>61</v>
      </c>
      <c r="E1" t="s">
        <v>15</v>
      </c>
      <c r="F1" t="s">
        <v>16</v>
      </c>
      <c r="G1" t="s">
        <v>17</v>
      </c>
      <c r="H1" t="s">
        <v>18</v>
      </c>
      <c r="I1" t="s">
        <v>65</v>
      </c>
      <c r="J1" t="s">
        <v>71</v>
      </c>
    </row>
    <row r="2" spans="1:10" x14ac:dyDescent="0.2">
      <c r="A2" t="s">
        <v>22</v>
      </c>
      <c r="B2" s="3">
        <v>174.53100000000001</v>
      </c>
      <c r="C2">
        <v>174.41800000000001</v>
      </c>
      <c r="D2">
        <v>1E-3</v>
      </c>
      <c r="E2" s="1">
        <v>9751</v>
      </c>
      <c r="F2" s="1">
        <v>253.3</v>
      </c>
      <c r="G2">
        <v>7.2900000000000006E-2</v>
      </c>
      <c r="H2">
        <v>1.4E-3</v>
      </c>
      <c r="I2">
        <f>SQRT(G2^2-0.07031^2)</f>
        <v>1.9259125109931687E-2</v>
      </c>
    </row>
    <row r="3" spans="1:10" x14ac:dyDescent="0.2">
      <c r="A3" t="s">
        <v>22</v>
      </c>
      <c r="B3" s="3">
        <v>177.24</v>
      </c>
      <c r="C3">
        <v>177.126</v>
      </c>
      <c r="D3">
        <v>1E-3</v>
      </c>
      <c r="E3" s="1">
        <v>5953</v>
      </c>
      <c r="F3" s="1">
        <v>111.5</v>
      </c>
      <c r="G3">
        <v>8.2400000000000001E-2</v>
      </c>
      <c r="H3">
        <v>1.1000000000000001E-3</v>
      </c>
      <c r="I3">
        <f t="shared" ref="I3:I55" si="0">SQRT(G3^2-0.07031^2)</f>
        <v>4.2968173105218249E-2</v>
      </c>
    </row>
    <row r="4" spans="1:10" x14ac:dyDescent="0.2">
      <c r="A4" t="s">
        <v>45</v>
      </c>
      <c r="B4" s="3">
        <v>180.40100000000001</v>
      </c>
      <c r="C4">
        <v>180.29400000000001</v>
      </c>
      <c r="D4">
        <v>5.0000000000000001E-4</v>
      </c>
      <c r="E4" s="1">
        <v>3656</v>
      </c>
      <c r="F4" s="1">
        <v>47</v>
      </c>
      <c r="G4">
        <v>8.5800000000000001E-2</v>
      </c>
      <c r="H4">
        <v>8.9999999999999998E-4</v>
      </c>
      <c r="I4">
        <f t="shared" si="0"/>
        <v>4.9174626587296016E-2</v>
      </c>
    </row>
    <row r="5" spans="1:10" x14ac:dyDescent="0.2">
      <c r="A5" t="s">
        <v>23</v>
      </c>
      <c r="B5" s="3">
        <v>183.93700000000001</v>
      </c>
      <c r="C5">
        <v>183.822</v>
      </c>
      <c r="D5">
        <v>5.0000000000000001E-3</v>
      </c>
      <c r="E5" s="1">
        <v>115.4</v>
      </c>
      <c r="F5" s="1">
        <v>18.829999999999998</v>
      </c>
      <c r="G5">
        <v>8.3299999999999999E-2</v>
      </c>
      <c r="H5">
        <v>1.3599999999999999E-2</v>
      </c>
      <c r="I5">
        <f t="shared" si="0"/>
        <v>4.4669832101766394E-2</v>
      </c>
      <c r="J5" t="s">
        <v>72</v>
      </c>
    </row>
    <row r="6" spans="1:10" x14ac:dyDescent="0.2">
      <c r="A6" t="s">
        <v>23</v>
      </c>
      <c r="B6" s="3">
        <v>184.11699999999999</v>
      </c>
      <c r="C6">
        <v>184.00899999999999</v>
      </c>
      <c r="D6">
        <v>3.0000000000000001E-3</v>
      </c>
      <c r="E6" s="1">
        <v>198.6</v>
      </c>
      <c r="F6" s="1">
        <v>17.8</v>
      </c>
      <c r="G6">
        <v>8.3299999999999999E-2</v>
      </c>
      <c r="H6">
        <v>7.4999999999999997E-3</v>
      </c>
      <c r="I6">
        <f t="shared" si="0"/>
        <v>4.4669832101766394E-2</v>
      </c>
      <c r="J6" t="s">
        <v>72</v>
      </c>
    </row>
    <row r="7" spans="1:10" x14ac:dyDescent="0.2">
      <c r="A7" t="s">
        <v>22</v>
      </c>
      <c r="B7" s="3">
        <v>184.53700000000001</v>
      </c>
      <c r="C7">
        <v>184.42699999999999</v>
      </c>
      <c r="D7" s="1">
        <v>5.0000000000000001E-4</v>
      </c>
      <c r="E7" s="1">
        <v>2767</v>
      </c>
      <c r="F7" s="1">
        <v>22.28</v>
      </c>
      <c r="G7">
        <v>8.0699999999999994E-2</v>
      </c>
      <c r="H7">
        <v>5.9999999999999995E-4</v>
      </c>
      <c r="I7">
        <f t="shared" si="0"/>
        <v>3.9610527641019869E-2</v>
      </c>
    </row>
    <row r="8" spans="1:10" s="5" customFormat="1" x14ac:dyDescent="0.2">
      <c r="A8" s="5" t="s">
        <v>4</v>
      </c>
      <c r="B8" s="4">
        <v>185.21299999999999</v>
      </c>
      <c r="C8" s="5">
        <v>185.10300000000001</v>
      </c>
      <c r="D8" s="6">
        <v>5.0000000000000001E-4</v>
      </c>
      <c r="E8" s="6">
        <v>1523</v>
      </c>
      <c r="F8" s="6">
        <v>16.25</v>
      </c>
      <c r="G8" s="5">
        <v>7.85E-2</v>
      </c>
      <c r="H8" s="5">
        <v>8.0000000000000004E-4</v>
      </c>
      <c r="I8" s="5">
        <f t="shared" si="0"/>
        <v>3.4910655966337849E-2</v>
      </c>
    </row>
    <row r="9" spans="1:10" x14ac:dyDescent="0.2">
      <c r="A9" t="s">
        <v>70</v>
      </c>
      <c r="B9" s="3">
        <v>185.45500000000001</v>
      </c>
      <c r="C9">
        <v>185.34800000000001</v>
      </c>
      <c r="D9">
        <v>4.0000000000000001E-3</v>
      </c>
      <c r="E9" s="1">
        <v>125.6</v>
      </c>
      <c r="F9" s="1">
        <v>13.98</v>
      </c>
      <c r="G9">
        <v>8.0799999999999997E-2</v>
      </c>
      <c r="H9">
        <v>8.9999999999999993E-3</v>
      </c>
      <c r="I9">
        <f t="shared" si="0"/>
        <v>3.981386567516397E-2</v>
      </c>
      <c r="J9" t="s">
        <v>72</v>
      </c>
    </row>
    <row r="10" spans="1:10" s="5" customFormat="1" x14ac:dyDescent="0.2">
      <c r="A10" s="5" t="s">
        <v>4</v>
      </c>
      <c r="B10" s="4">
        <v>186.59800000000001</v>
      </c>
      <c r="C10" s="5">
        <v>186.494</v>
      </c>
      <c r="D10" s="6">
        <v>5.0000000000000001E-4</v>
      </c>
      <c r="E10" s="6">
        <v>1205</v>
      </c>
      <c r="F10" s="6">
        <v>13.25</v>
      </c>
      <c r="G10" s="5">
        <v>8.0100000000000005E-2</v>
      </c>
      <c r="H10" s="5">
        <v>8.9999999999999998E-4</v>
      </c>
      <c r="I10" s="5">
        <f t="shared" si="0"/>
        <v>3.8373348824411985E-2</v>
      </c>
    </row>
    <row r="11" spans="1:10" x14ac:dyDescent="0.2">
      <c r="A11" t="s">
        <v>27</v>
      </c>
      <c r="B11" s="3">
        <v>186.887</v>
      </c>
      <c r="C11">
        <v>186.77500000000001</v>
      </c>
      <c r="D11">
        <v>4.0000000000000001E-3</v>
      </c>
      <c r="E11" s="1">
        <v>138.80000000000001</v>
      </c>
      <c r="F11" s="1">
        <v>15.86</v>
      </c>
      <c r="G11">
        <v>9.1899999999999996E-2</v>
      </c>
      <c r="H11">
        <v>1.0500000000000001E-2</v>
      </c>
      <c r="I11">
        <f t="shared" si="0"/>
        <v>5.917866085000572E-2</v>
      </c>
      <c r="J11" t="s">
        <v>72</v>
      </c>
    </row>
    <row r="12" spans="1:10" x14ac:dyDescent="0.2">
      <c r="A12" t="s">
        <v>4</v>
      </c>
      <c r="B12" s="3">
        <v>187.24</v>
      </c>
      <c r="C12">
        <v>187.12899999999999</v>
      </c>
      <c r="D12">
        <v>7.0000000000000001E-3</v>
      </c>
      <c r="E12" s="1">
        <v>88.44</v>
      </c>
      <c r="F12" s="1">
        <v>15.51</v>
      </c>
      <c r="G12">
        <v>0.1037</v>
      </c>
      <c r="H12">
        <v>1.8200000000000001E-2</v>
      </c>
      <c r="I12">
        <f t="shared" si="0"/>
        <v>7.6224627909882242E-2</v>
      </c>
      <c r="J12" t="s">
        <v>72</v>
      </c>
    </row>
    <row r="13" spans="1:10" x14ac:dyDescent="0.2">
      <c r="B13" s="3"/>
      <c r="C13">
        <v>187.84299999999999</v>
      </c>
      <c r="D13">
        <v>1E-3</v>
      </c>
      <c r="E13" s="1">
        <v>270.2</v>
      </c>
      <c r="F13" s="1">
        <v>13.5</v>
      </c>
      <c r="G13">
        <v>8.2699999999999996E-2</v>
      </c>
      <c r="H13">
        <v>4.1000000000000003E-3</v>
      </c>
      <c r="I13">
        <f t="shared" si="0"/>
        <v>4.3540715428205812E-2</v>
      </c>
      <c r="J13" t="s">
        <v>72</v>
      </c>
    </row>
    <row r="14" spans="1:10" x14ac:dyDescent="0.2">
      <c r="A14" t="s">
        <v>45</v>
      </c>
      <c r="B14" s="3">
        <v>188.21600000000001</v>
      </c>
      <c r="C14">
        <v>188.108</v>
      </c>
      <c r="D14" s="1">
        <v>5.0000000000000001E-4</v>
      </c>
      <c r="E14" s="1">
        <v>1700</v>
      </c>
      <c r="F14" s="1">
        <v>15.69</v>
      </c>
      <c r="G14">
        <v>8.2699999999999996E-2</v>
      </c>
      <c r="H14">
        <v>6.9999999999999999E-4</v>
      </c>
      <c r="I14">
        <f t="shared" si="0"/>
        <v>4.3540715428205812E-2</v>
      </c>
    </row>
    <row r="15" spans="1:10" x14ac:dyDescent="0.2">
      <c r="A15" t="s">
        <v>45</v>
      </c>
      <c r="B15" s="3">
        <v>188.29900000000001</v>
      </c>
      <c r="C15">
        <v>188.19399999999999</v>
      </c>
      <c r="D15">
        <v>1E-3</v>
      </c>
      <c r="E15" s="1">
        <v>1150</v>
      </c>
      <c r="F15" s="1">
        <v>17.09</v>
      </c>
      <c r="G15">
        <v>8.2699999999999996E-2</v>
      </c>
      <c r="H15">
        <v>6.9999999999999999E-4</v>
      </c>
      <c r="I15">
        <f t="shared" si="0"/>
        <v>4.3540715428205812E-2</v>
      </c>
    </row>
    <row r="16" spans="1:10" x14ac:dyDescent="0.2">
      <c r="A16" t="s">
        <v>73</v>
      </c>
      <c r="B16" s="3">
        <v>188.49299999999999</v>
      </c>
      <c r="C16">
        <v>188.38300000000001</v>
      </c>
      <c r="D16" s="1">
        <v>5.0000000000000001E-4</v>
      </c>
      <c r="E16" s="1">
        <v>1471</v>
      </c>
      <c r="F16" s="1">
        <v>16.100000000000001</v>
      </c>
      <c r="G16">
        <v>8.1799999999999998E-2</v>
      </c>
      <c r="H16">
        <v>8.9999999999999998E-4</v>
      </c>
      <c r="I16">
        <f t="shared" si="0"/>
        <v>4.180602707744422E-2</v>
      </c>
    </row>
    <row r="17" spans="1:10" x14ac:dyDescent="0.2">
      <c r="A17" t="s">
        <v>73</v>
      </c>
      <c r="B17" s="3">
        <v>189.935</v>
      </c>
      <c r="C17">
        <v>189.828</v>
      </c>
      <c r="D17">
        <v>1E-3</v>
      </c>
      <c r="E17" s="1">
        <v>657.6</v>
      </c>
      <c r="F17" s="1">
        <v>10.58</v>
      </c>
      <c r="G17">
        <v>7.9299999999999995E-2</v>
      </c>
      <c r="H17">
        <v>8.0000000000000004E-4</v>
      </c>
      <c r="I17">
        <f t="shared" si="0"/>
        <v>3.6674158477053007E-2</v>
      </c>
      <c r="J17" t="s">
        <v>74</v>
      </c>
    </row>
    <row r="18" spans="1:10" x14ac:dyDescent="0.2">
      <c r="A18" t="s">
        <v>22</v>
      </c>
      <c r="B18" s="3">
        <v>190.03700000000001</v>
      </c>
      <c r="C18">
        <v>189.929</v>
      </c>
      <c r="D18">
        <v>1E-3</v>
      </c>
      <c r="E18" s="1">
        <v>952</v>
      </c>
      <c r="F18" s="1">
        <v>10.18</v>
      </c>
      <c r="G18">
        <v>7.9299999999999995E-2</v>
      </c>
      <c r="H18">
        <v>8.0000000000000004E-4</v>
      </c>
      <c r="I18">
        <f t="shared" si="0"/>
        <v>3.6674158477053007E-2</v>
      </c>
      <c r="J18" t="s">
        <v>74</v>
      </c>
    </row>
    <row r="19" spans="1:10" x14ac:dyDescent="0.2">
      <c r="A19" t="s">
        <v>73</v>
      </c>
      <c r="B19" s="3">
        <v>190.059</v>
      </c>
      <c r="C19">
        <v>190.03299999999999</v>
      </c>
      <c r="D19">
        <v>8.9999999999999993E-3</v>
      </c>
      <c r="E19" s="1">
        <v>47.24</v>
      </c>
      <c r="F19" s="1">
        <v>9.5879999999999992</v>
      </c>
      <c r="G19">
        <v>7.9299999999999995E-2</v>
      </c>
      <c r="H19">
        <v>8.0000000000000004E-4</v>
      </c>
      <c r="I19">
        <f t="shared" si="0"/>
        <v>3.6674158477053007E-2</v>
      </c>
      <c r="J19" t="s">
        <v>72</v>
      </c>
    </row>
    <row r="20" spans="1:10" x14ac:dyDescent="0.2">
      <c r="A20" t="s">
        <v>73</v>
      </c>
      <c r="B20" s="3">
        <v>191.20599999999999</v>
      </c>
      <c r="C20">
        <v>191.10300000000001</v>
      </c>
      <c r="D20">
        <v>2E-3</v>
      </c>
      <c r="E20" s="1">
        <v>202.9</v>
      </c>
      <c r="F20" s="1">
        <v>14.16</v>
      </c>
      <c r="G20">
        <v>7.7899999999999997E-2</v>
      </c>
      <c r="H20">
        <v>5.4000000000000003E-3</v>
      </c>
      <c r="I20">
        <f t="shared" si="0"/>
        <v>3.3539736134919125E-2</v>
      </c>
      <c r="J20" t="s">
        <v>72</v>
      </c>
    </row>
    <row r="21" spans="1:10" x14ac:dyDescent="0.2">
      <c r="A21" t="s">
        <v>45</v>
      </c>
      <c r="B21" s="3">
        <v>192.62700000000001</v>
      </c>
      <c r="C21">
        <v>192.51900000000001</v>
      </c>
      <c r="D21">
        <v>2E-3</v>
      </c>
      <c r="E21" s="1">
        <v>242.1</v>
      </c>
      <c r="F21" s="1">
        <v>13.96</v>
      </c>
      <c r="G21">
        <v>8.4099999999999994E-2</v>
      </c>
      <c r="H21">
        <v>4.7999999999999996E-3</v>
      </c>
      <c r="I21">
        <f t="shared" si="0"/>
        <v>4.614448937847291E-2</v>
      </c>
    </row>
    <row r="22" spans="1:10" x14ac:dyDescent="0.2">
      <c r="A22" t="s">
        <v>75</v>
      </c>
      <c r="B22" s="3">
        <v>192.81299999999999</v>
      </c>
      <c r="C22">
        <v>192.703</v>
      </c>
      <c r="D22">
        <v>1E-3</v>
      </c>
      <c r="E22" s="1">
        <v>457.6</v>
      </c>
      <c r="F22" s="1">
        <v>17.670000000000002</v>
      </c>
      <c r="G22">
        <v>8.8999999999999996E-2</v>
      </c>
      <c r="H22">
        <v>3.3999999999999998E-3</v>
      </c>
      <c r="I22">
        <f t="shared" si="0"/>
        <v>5.456650895925081E-2</v>
      </c>
    </row>
    <row r="23" spans="1:10" x14ac:dyDescent="0.2">
      <c r="A23" t="s">
        <v>76</v>
      </c>
      <c r="B23" s="3">
        <v>193.26400000000001</v>
      </c>
      <c r="C23">
        <v>193.15899999999999</v>
      </c>
      <c r="D23">
        <v>5.0000000000000001E-3</v>
      </c>
      <c r="E23" s="1">
        <v>86.96</v>
      </c>
      <c r="F23" s="1">
        <v>18.03</v>
      </c>
      <c r="G23">
        <v>8.1299999999999997E-2</v>
      </c>
      <c r="H23">
        <v>1.6899999999999998E-2</v>
      </c>
      <c r="I23">
        <f t="shared" si="0"/>
        <v>4.0819038450213396E-2</v>
      </c>
    </row>
    <row r="24" spans="1:10" x14ac:dyDescent="0.2">
      <c r="A24" t="s">
        <v>27</v>
      </c>
      <c r="B24" s="3">
        <v>193.50899999999999</v>
      </c>
      <c r="C24">
        <v>193.40199999999999</v>
      </c>
      <c r="D24">
        <v>1E-3</v>
      </c>
      <c r="E24" s="1">
        <v>561.4</v>
      </c>
      <c r="F24" s="1">
        <v>10.97</v>
      </c>
      <c r="G24">
        <v>8.3000000000000004E-2</v>
      </c>
      <c r="H24">
        <v>1.6000000000000001E-3</v>
      </c>
      <c r="I24">
        <f t="shared" si="0"/>
        <v>4.4107866645304909E-2</v>
      </c>
    </row>
    <row r="25" spans="1:10" x14ac:dyDescent="0.2">
      <c r="A25" t="s">
        <v>22</v>
      </c>
      <c r="B25" s="3">
        <v>193.715</v>
      </c>
      <c r="C25">
        <v>193.60599999999999</v>
      </c>
      <c r="D25">
        <v>1E-3</v>
      </c>
      <c r="E25" s="1">
        <v>260.7</v>
      </c>
      <c r="F25" s="1">
        <v>11.02</v>
      </c>
      <c r="G25">
        <v>7.8799999999999995E-2</v>
      </c>
      <c r="H25">
        <v>3.3E-3</v>
      </c>
      <c r="I25">
        <f t="shared" si="0"/>
        <v>3.5580105396133939E-2</v>
      </c>
    </row>
    <row r="26" spans="1:10" x14ac:dyDescent="0.2">
      <c r="B26" s="3"/>
      <c r="C26">
        <v>194.21799999999999</v>
      </c>
      <c r="D26">
        <v>5.0000000000000001E-3</v>
      </c>
      <c r="E26" s="1">
        <v>83.23</v>
      </c>
      <c r="F26" s="1">
        <v>12.71</v>
      </c>
      <c r="G26">
        <v>8.0100000000000005E-2</v>
      </c>
      <c r="H26">
        <v>1.2200000000000001E-2</v>
      </c>
      <c r="I26">
        <f t="shared" si="0"/>
        <v>3.8373348824411985E-2</v>
      </c>
      <c r="J26" t="s">
        <v>72</v>
      </c>
    </row>
    <row r="27" spans="1:10" x14ac:dyDescent="0.2">
      <c r="A27" t="s">
        <v>4</v>
      </c>
      <c r="B27" s="3">
        <v>194.661</v>
      </c>
      <c r="C27">
        <v>194.55</v>
      </c>
      <c r="D27">
        <v>1E-3</v>
      </c>
      <c r="E27" s="1">
        <v>402.1</v>
      </c>
      <c r="F27" s="1">
        <v>8.9920000000000009</v>
      </c>
      <c r="G27">
        <v>7.9100000000000004E-2</v>
      </c>
      <c r="H27">
        <v>1.8E-3</v>
      </c>
      <c r="I27">
        <f t="shared" si="0"/>
        <v>3.6239673011769863E-2</v>
      </c>
    </row>
    <row r="28" spans="1:10" x14ac:dyDescent="0.2">
      <c r="A28" t="s">
        <v>4</v>
      </c>
      <c r="B28" s="3">
        <v>194.816</v>
      </c>
      <c r="C28">
        <v>194.703</v>
      </c>
      <c r="D28">
        <v>1E-3</v>
      </c>
      <c r="E28" s="1">
        <v>195.8</v>
      </c>
      <c r="F28" s="1">
        <v>9.07</v>
      </c>
      <c r="G28">
        <v>9.6199999999999994E-2</v>
      </c>
      <c r="H28">
        <v>4.4999999999999997E-3</v>
      </c>
      <c r="I28">
        <f t="shared" si="0"/>
        <v>6.5657778670923664E-2</v>
      </c>
    </row>
    <row r="29" spans="1:10" x14ac:dyDescent="0.2">
      <c r="A29" t="s">
        <v>27</v>
      </c>
      <c r="B29" s="3">
        <v>195.119</v>
      </c>
      <c r="C29">
        <v>195.01400000000001</v>
      </c>
      <c r="D29" s="1">
        <v>5.0000000000000001E-4</v>
      </c>
      <c r="E29" s="1">
        <v>879.7</v>
      </c>
      <c r="F29" s="1">
        <v>13.48</v>
      </c>
      <c r="G29">
        <v>8.5300000000000001E-2</v>
      </c>
      <c r="H29">
        <v>1.2999999999999999E-3</v>
      </c>
      <c r="I29">
        <f t="shared" si="0"/>
        <v>4.8296934685340021E-2</v>
      </c>
    </row>
    <row r="30" spans="1:10" x14ac:dyDescent="0.2">
      <c r="B30" s="3"/>
      <c r="I30" t="e">
        <f t="shared" si="0"/>
        <v>#NUM!</v>
      </c>
    </row>
    <row r="31" spans="1:10" x14ac:dyDescent="0.2">
      <c r="A31" t="s">
        <v>77</v>
      </c>
      <c r="B31" s="3">
        <v>202.04</v>
      </c>
      <c r="C31" s="3">
        <v>201.94</v>
      </c>
      <c r="D31">
        <v>2E-3</v>
      </c>
      <c r="E31" s="1">
        <v>271.10000000000002</v>
      </c>
      <c r="F31" s="1">
        <v>19.72</v>
      </c>
      <c r="G31">
        <v>7.8399999999999997E-2</v>
      </c>
      <c r="H31">
        <v>5.7000000000000002E-3</v>
      </c>
      <c r="I31">
        <f t="shared" si="0"/>
        <v>3.4685211546133028E-2</v>
      </c>
    </row>
    <row r="32" spans="1:10" x14ac:dyDescent="0.2">
      <c r="A32" t="s">
        <v>45</v>
      </c>
      <c r="B32" s="3">
        <v>256.91899999999998</v>
      </c>
      <c r="C32">
        <v>256.80599999999998</v>
      </c>
      <c r="D32">
        <v>2E-3</v>
      </c>
      <c r="E32" s="1">
        <v>246.4</v>
      </c>
      <c r="F32" s="1">
        <v>21.47</v>
      </c>
      <c r="G32">
        <v>8.4500000000000006E-2</v>
      </c>
      <c r="H32">
        <v>7.4000000000000003E-3</v>
      </c>
      <c r="I32">
        <f t="shared" si="0"/>
        <v>4.6869541282158936E-2</v>
      </c>
    </row>
    <row r="33" spans="1:10" x14ac:dyDescent="0.2">
      <c r="A33" t="s">
        <v>22</v>
      </c>
      <c r="B33" s="3">
        <v>257.25900000000001</v>
      </c>
      <c r="C33" s="3">
        <v>257.14800000000002</v>
      </c>
      <c r="D33" s="1">
        <v>5.0000000000000001E-4</v>
      </c>
      <c r="E33" s="1">
        <v>2601</v>
      </c>
      <c r="F33" s="1">
        <v>20.28</v>
      </c>
      <c r="G33">
        <v>8.8800000000000004E-2</v>
      </c>
      <c r="H33">
        <v>6.9999999999999999E-4</v>
      </c>
      <c r="I33">
        <f t="shared" si="0"/>
        <v>5.4239689342768183E-2</v>
      </c>
      <c r="J33" t="s">
        <v>74</v>
      </c>
    </row>
    <row r="34" spans="1:10" x14ac:dyDescent="0.2">
      <c r="A34" t="s">
        <v>22</v>
      </c>
      <c r="B34" s="3">
        <v>257.26299999999998</v>
      </c>
      <c r="I34" t="e">
        <f t="shared" si="0"/>
        <v>#NUM!</v>
      </c>
      <c r="J34" t="s">
        <v>74</v>
      </c>
    </row>
    <row r="35" spans="1:10" x14ac:dyDescent="0.2">
      <c r="A35" t="s">
        <v>45</v>
      </c>
      <c r="B35" s="3">
        <v>257.54700000000003</v>
      </c>
      <c r="C35" s="3">
        <v>257.42399999999998</v>
      </c>
      <c r="D35">
        <v>5.0000000000000001E-3</v>
      </c>
      <c r="E35" s="1">
        <v>180</v>
      </c>
      <c r="F35" s="1">
        <v>29.35</v>
      </c>
      <c r="G35">
        <v>9.8900000000000002E-2</v>
      </c>
      <c r="H35">
        <v>1.61E-2</v>
      </c>
      <c r="I35">
        <f t="shared" si="0"/>
        <v>6.9553676394565944E-2</v>
      </c>
      <c r="J35" t="s">
        <v>74</v>
      </c>
    </row>
    <row r="36" spans="1:10" x14ac:dyDescent="0.2">
      <c r="A36" t="s">
        <v>45</v>
      </c>
      <c r="B36" s="3">
        <v>257.55399999999997</v>
      </c>
      <c r="C36" s="3"/>
      <c r="E36" s="1"/>
      <c r="F36" s="1"/>
      <c r="I36" t="e">
        <f t="shared" si="0"/>
        <v>#NUM!</v>
      </c>
      <c r="J36" t="s">
        <v>74</v>
      </c>
    </row>
    <row r="37" spans="1:10" x14ac:dyDescent="0.2">
      <c r="A37" t="s">
        <v>45</v>
      </c>
      <c r="B37" s="3">
        <v>257.77199999999999</v>
      </c>
      <c r="C37">
        <v>257.65300000000002</v>
      </c>
      <c r="D37">
        <v>1.2E-2</v>
      </c>
      <c r="E37" s="1">
        <v>48.17</v>
      </c>
      <c r="F37" s="1">
        <v>26.23</v>
      </c>
      <c r="G37">
        <v>6.2899999999999998E-2</v>
      </c>
      <c r="H37">
        <v>3.4299999999999997E-2</v>
      </c>
      <c r="I37" t="e">
        <f t="shared" si="0"/>
        <v>#NUM!</v>
      </c>
    </row>
    <row r="38" spans="1:10" s="5" customFormat="1" x14ac:dyDescent="0.2">
      <c r="A38" s="5" t="s">
        <v>79</v>
      </c>
      <c r="B38" s="4">
        <v>258.37400000000002</v>
      </c>
      <c r="C38" s="5">
        <v>258.25799999999998</v>
      </c>
      <c r="D38" s="5">
        <v>2E-3</v>
      </c>
      <c r="E38" s="6">
        <v>280.3</v>
      </c>
      <c r="F38" s="6">
        <v>20.84</v>
      </c>
      <c r="G38" s="5">
        <v>8.4599999999999995E-2</v>
      </c>
      <c r="H38" s="5">
        <v>6.3E-3</v>
      </c>
      <c r="I38" s="5">
        <f t="shared" si="0"/>
        <v>4.704958979629896E-2</v>
      </c>
    </row>
    <row r="39" spans="1:10" x14ac:dyDescent="0.2">
      <c r="A39" t="s">
        <v>21</v>
      </c>
      <c r="B39" s="3">
        <v>259.49599999999998</v>
      </c>
      <c r="C39" s="3">
        <v>259.38600000000002</v>
      </c>
      <c r="D39">
        <v>8.9999999999999993E-3</v>
      </c>
      <c r="E39" s="1">
        <v>96.91</v>
      </c>
      <c r="F39" s="1">
        <v>29.63</v>
      </c>
      <c r="G39">
        <v>8.5199999999999998E-2</v>
      </c>
      <c r="H39">
        <v>2.5999999999999999E-2</v>
      </c>
      <c r="I39">
        <f t="shared" si="0"/>
        <v>4.8120098711453195E-2</v>
      </c>
      <c r="J39" t="s">
        <v>72</v>
      </c>
    </row>
    <row r="40" spans="1:10" s="5" customFormat="1" x14ac:dyDescent="0.2">
      <c r="A40" s="5" t="s">
        <v>79</v>
      </c>
      <c r="B40" s="4">
        <v>261.05599999999998</v>
      </c>
      <c r="C40" s="5">
        <v>260.94200000000001</v>
      </c>
      <c r="D40" s="5">
        <v>4.0000000000000001E-3</v>
      </c>
      <c r="E40" s="6">
        <v>153.69999999999999</v>
      </c>
      <c r="F40" s="6">
        <v>21.18</v>
      </c>
      <c r="G40" s="5">
        <v>8.3199999999999996E-2</v>
      </c>
      <c r="H40" s="5">
        <v>1.15E-2</v>
      </c>
      <c r="I40" s="5">
        <f t="shared" si="0"/>
        <v>4.4483074309224623E-2</v>
      </c>
      <c r="J40" s="5" t="s">
        <v>72</v>
      </c>
    </row>
    <row r="41" spans="1:10" x14ac:dyDescent="0.2">
      <c r="A41" t="s">
        <v>21</v>
      </c>
      <c r="B41" s="3">
        <v>264.23</v>
      </c>
      <c r="C41">
        <v>264.12200000000001</v>
      </c>
      <c r="D41">
        <v>4.0000000000000001E-3</v>
      </c>
      <c r="E41" s="1">
        <v>136.19999999999999</v>
      </c>
      <c r="F41" s="1">
        <v>19.21</v>
      </c>
      <c r="G41">
        <v>7.9799999999999996E-2</v>
      </c>
      <c r="H41">
        <v>1.1299999999999999E-2</v>
      </c>
      <c r="I41">
        <f t="shared" si="0"/>
        <v>3.774313050079444E-2</v>
      </c>
      <c r="J41" t="s">
        <v>72</v>
      </c>
    </row>
    <row r="42" spans="1:10" x14ac:dyDescent="0.2">
      <c r="A42" t="s">
        <v>45</v>
      </c>
      <c r="B42" s="3">
        <v>264.77199999999999</v>
      </c>
      <c r="C42">
        <v>264.661</v>
      </c>
      <c r="D42">
        <v>1.0999999999999999E-2</v>
      </c>
      <c r="E42" s="1">
        <v>57.13</v>
      </c>
      <c r="F42" s="1">
        <v>21.94</v>
      </c>
      <c r="G42">
        <v>7.3200000000000001E-2</v>
      </c>
      <c r="H42">
        <v>2.81E-2</v>
      </c>
      <c r="I42">
        <f t="shared" si="0"/>
        <v>2.0365262090137712E-2</v>
      </c>
      <c r="J42" t="s">
        <v>72</v>
      </c>
    </row>
    <row r="43" spans="1:10" s="5" customFormat="1" x14ac:dyDescent="0.2">
      <c r="A43" s="5" t="s">
        <v>40</v>
      </c>
      <c r="B43" s="4">
        <v>271.99</v>
      </c>
      <c r="C43" s="5">
        <v>271.87900000000002</v>
      </c>
      <c r="D43" s="5">
        <v>4.0000000000000001E-3</v>
      </c>
      <c r="E43" s="6">
        <v>185.2</v>
      </c>
      <c r="F43" s="6">
        <v>19.36</v>
      </c>
      <c r="G43" s="5">
        <v>9.4200000000000006E-2</v>
      </c>
      <c r="H43" s="5">
        <v>9.7999999999999997E-3</v>
      </c>
      <c r="I43" s="5">
        <f t="shared" si="0"/>
        <v>6.269085978035395E-2</v>
      </c>
      <c r="J43" s="5" t="s">
        <v>74</v>
      </c>
    </row>
    <row r="44" spans="1:10" s="5" customFormat="1" x14ac:dyDescent="0.2">
      <c r="A44" s="5" t="s">
        <v>79</v>
      </c>
      <c r="B44" s="4">
        <v>271.99200000000002</v>
      </c>
      <c r="I44" s="5" t="e">
        <f t="shared" si="0"/>
        <v>#NUM!</v>
      </c>
      <c r="J44" s="5" t="s">
        <v>74</v>
      </c>
    </row>
    <row r="45" spans="1:10" x14ac:dyDescent="0.2">
      <c r="A45" t="s">
        <v>32</v>
      </c>
      <c r="B45" s="3">
        <v>272.64699999999999</v>
      </c>
      <c r="C45">
        <v>272.54000000000002</v>
      </c>
      <c r="D45">
        <v>2E-3</v>
      </c>
      <c r="E45" s="1">
        <v>319.5</v>
      </c>
      <c r="F45" s="1">
        <v>18.489999999999998</v>
      </c>
      <c r="G45">
        <v>9.5699999999999993E-2</v>
      </c>
      <c r="H45">
        <v>5.4999999999999997E-3</v>
      </c>
      <c r="I45">
        <f t="shared" si="0"/>
        <v>6.4922984373794762E-2</v>
      </c>
    </row>
    <row r="46" spans="1:10" x14ac:dyDescent="0.2">
      <c r="A46" t="s">
        <v>32</v>
      </c>
      <c r="B46" s="3">
        <v>274.18</v>
      </c>
      <c r="C46">
        <v>274.077</v>
      </c>
      <c r="D46">
        <v>4.0000000000000001E-3</v>
      </c>
      <c r="E46" s="1">
        <v>121.8</v>
      </c>
      <c r="F46" s="1">
        <v>18.86</v>
      </c>
      <c r="G46">
        <v>8.5000000000000006E-2</v>
      </c>
      <c r="H46">
        <v>1.32E-2</v>
      </c>
      <c r="I46">
        <f t="shared" si="0"/>
        <v>4.7765090809083588E-2</v>
      </c>
    </row>
    <row r="47" spans="1:10" x14ac:dyDescent="0.2">
      <c r="A47" t="s">
        <v>32</v>
      </c>
      <c r="B47" s="3">
        <v>275.36099999999999</v>
      </c>
      <c r="C47">
        <v>275.25299999999999</v>
      </c>
      <c r="D47" s="1">
        <v>5.0000000000000001E-4</v>
      </c>
      <c r="E47" s="1">
        <v>1095</v>
      </c>
      <c r="F47" s="1">
        <v>13.89</v>
      </c>
      <c r="G47">
        <v>9.3700000000000006E-2</v>
      </c>
      <c r="H47">
        <v>1.1999999999999999E-3</v>
      </c>
      <c r="I47">
        <f t="shared" si="0"/>
        <v>6.1937015588418541E-2</v>
      </c>
    </row>
    <row r="48" spans="1:10" x14ac:dyDescent="0.2">
      <c r="A48" t="s">
        <v>32</v>
      </c>
      <c r="B48" s="3">
        <v>275.67500000000001</v>
      </c>
      <c r="C48">
        <v>275.56700000000001</v>
      </c>
      <c r="D48">
        <v>3.0000000000000001E-3</v>
      </c>
      <c r="E48" s="1">
        <v>170.8</v>
      </c>
      <c r="F48" s="1">
        <v>17.53</v>
      </c>
      <c r="G48">
        <v>8.9599999999999999E-2</v>
      </c>
      <c r="H48">
        <v>9.1999999999999998E-3</v>
      </c>
      <c r="I48">
        <f t="shared" si="0"/>
        <v>5.5539750629616615E-2</v>
      </c>
    </row>
    <row r="49" spans="1:10" x14ac:dyDescent="0.2">
      <c r="A49" t="s">
        <v>80</v>
      </c>
      <c r="B49" s="3">
        <v>276.154</v>
      </c>
      <c r="C49">
        <v>276.02199999999999</v>
      </c>
      <c r="D49">
        <v>4.0000000000000001E-3</v>
      </c>
      <c r="E49" s="1">
        <v>165.2</v>
      </c>
      <c r="F49" s="1">
        <v>21.29</v>
      </c>
      <c r="G49">
        <v>9.0300000000000005E-2</v>
      </c>
      <c r="H49">
        <v>1.1599999999999999E-2</v>
      </c>
      <c r="I49">
        <f t="shared" si="0"/>
        <v>5.6662102855435936E-2</v>
      </c>
    </row>
    <row r="50" spans="1:10" x14ac:dyDescent="0.2">
      <c r="A50" t="s">
        <v>32</v>
      </c>
      <c r="B50" s="3">
        <v>276.85000000000002</v>
      </c>
      <c r="C50">
        <v>276.74</v>
      </c>
      <c r="D50">
        <v>2E-3</v>
      </c>
      <c r="E50" s="1">
        <v>420.8</v>
      </c>
      <c r="F50" s="1">
        <v>20.329999999999998</v>
      </c>
      <c r="G50">
        <v>9.0700000000000003E-2</v>
      </c>
      <c r="H50">
        <v>4.4000000000000003E-3</v>
      </c>
      <c r="I50">
        <f t="shared" si="0"/>
        <v>5.7297416172110253E-2</v>
      </c>
    </row>
    <row r="51" spans="1:10" x14ac:dyDescent="0.2">
      <c r="A51" t="s">
        <v>80</v>
      </c>
      <c r="B51" s="3">
        <v>277.00299999999999</v>
      </c>
      <c r="C51">
        <v>276.86799999999999</v>
      </c>
      <c r="D51">
        <v>1.4999999999999999E-2</v>
      </c>
      <c r="E51" s="1">
        <v>435.3</v>
      </c>
      <c r="F51" s="1">
        <v>181.6</v>
      </c>
      <c r="G51">
        <v>8.8999999999999996E-2</v>
      </c>
      <c r="H51">
        <v>1.6400000000000001E-2</v>
      </c>
      <c r="I51">
        <f t="shared" si="0"/>
        <v>5.456650895925081E-2</v>
      </c>
      <c r="J51" t="s">
        <v>74</v>
      </c>
    </row>
    <row r="52" spans="1:10" x14ac:dyDescent="0.2">
      <c r="A52" t="s">
        <v>81</v>
      </c>
      <c r="B52" s="3">
        <v>277.05700000000002</v>
      </c>
      <c r="C52">
        <v>276.93900000000002</v>
      </c>
      <c r="D52">
        <v>1.4999999999999999E-2</v>
      </c>
      <c r="E52" s="1">
        <v>664.8</v>
      </c>
      <c r="F52" s="1">
        <v>159</v>
      </c>
      <c r="G52">
        <v>0.1008</v>
      </c>
      <c r="H52">
        <v>1.5100000000000001E-2</v>
      </c>
      <c r="I52">
        <f t="shared" si="0"/>
        <v>7.2229799252109234E-2</v>
      </c>
      <c r="J52" t="s">
        <v>74</v>
      </c>
    </row>
    <row r="53" spans="1:10" s="5" customFormat="1" x14ac:dyDescent="0.2">
      <c r="A53" s="5" t="s">
        <v>79</v>
      </c>
      <c r="B53" s="4">
        <v>277.26400000000001</v>
      </c>
      <c r="C53" s="5">
        <v>277.15199999999999</v>
      </c>
      <c r="D53" s="5">
        <v>7.0000000000000001E-3</v>
      </c>
      <c r="E53" s="6">
        <v>128.1</v>
      </c>
      <c r="F53" s="6">
        <v>29.82</v>
      </c>
      <c r="G53" s="5">
        <v>0.1003</v>
      </c>
      <c r="H53" s="5">
        <v>2.3400000000000001E-2</v>
      </c>
      <c r="I53" s="5">
        <f t="shared" si="0"/>
        <v>7.1530370472967633E-2</v>
      </c>
      <c r="J53" s="5" t="s">
        <v>72</v>
      </c>
    </row>
    <row r="54" spans="1:10" x14ac:dyDescent="0.2">
      <c r="A54" t="s">
        <v>80</v>
      </c>
      <c r="B54" s="3">
        <v>278.404</v>
      </c>
      <c r="C54">
        <v>278.29300000000001</v>
      </c>
      <c r="D54">
        <v>1E-3</v>
      </c>
      <c r="E54" s="1">
        <v>1192</v>
      </c>
      <c r="F54" s="1">
        <v>19.79</v>
      </c>
      <c r="G54">
        <v>0.11849999999999999</v>
      </c>
      <c r="H54">
        <v>2E-3</v>
      </c>
      <c r="I54">
        <f t="shared" si="0"/>
        <v>9.5387388579413368E-2</v>
      </c>
      <c r="J54" t="s">
        <v>74</v>
      </c>
    </row>
    <row r="55" spans="1:10" x14ac:dyDescent="0.2">
      <c r="A55" t="s">
        <v>32</v>
      </c>
      <c r="B55" s="3">
        <v>278.44900000000001</v>
      </c>
      <c r="I55" t="e">
        <f t="shared" si="0"/>
        <v>#NUM!</v>
      </c>
      <c r="J55" t="s">
        <v>74</v>
      </c>
    </row>
    <row r="56" spans="1:10" x14ac:dyDescent="0.2">
      <c r="B56" s="3"/>
    </row>
    <row r="57" spans="1:10" x14ac:dyDescent="0.2">
      <c r="B57" s="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7"/>
  <sheetViews>
    <sheetView workbookViewId="0">
      <selection activeCell="E14" sqref="E14"/>
    </sheetView>
  </sheetViews>
  <sheetFormatPr baseColWidth="10" defaultRowHeight="16" x14ac:dyDescent="0.2"/>
  <cols>
    <col min="1" max="1" width="15" customWidth="1"/>
  </cols>
  <sheetData>
    <row r="1" spans="1:10" x14ac:dyDescent="0.2">
      <c r="A1" t="s">
        <v>12</v>
      </c>
      <c r="B1" t="s">
        <v>69</v>
      </c>
      <c r="C1" t="s">
        <v>68</v>
      </c>
      <c r="D1" t="s">
        <v>61</v>
      </c>
      <c r="E1" t="s">
        <v>15</v>
      </c>
      <c r="F1" t="s">
        <v>16</v>
      </c>
      <c r="G1" t="s">
        <v>17</v>
      </c>
      <c r="H1" t="s">
        <v>18</v>
      </c>
      <c r="I1" t="s">
        <v>65</v>
      </c>
      <c r="J1" t="s">
        <v>71</v>
      </c>
    </row>
    <row r="2" spans="1:10" x14ac:dyDescent="0.2">
      <c r="A2" t="s">
        <v>22</v>
      </c>
      <c r="B2" s="3">
        <v>174.53100000000001</v>
      </c>
      <c r="C2">
        <v>174.41800000000001</v>
      </c>
      <c r="D2">
        <v>1E-3</v>
      </c>
      <c r="E2" s="1">
        <v>9751</v>
      </c>
      <c r="F2" s="1">
        <v>253.3</v>
      </c>
      <c r="G2">
        <v>7.2900000000000006E-2</v>
      </c>
      <c r="H2">
        <v>1.4E-3</v>
      </c>
      <c r="I2">
        <f>SQRT(G2^2-0.07031^2)</f>
        <v>1.9259125109931687E-2</v>
      </c>
    </row>
    <row r="3" spans="1:10" x14ac:dyDescent="0.2">
      <c r="A3" t="s">
        <v>22</v>
      </c>
      <c r="B3" s="3">
        <v>177.24</v>
      </c>
      <c r="C3">
        <v>177.126</v>
      </c>
      <c r="D3">
        <v>1E-3</v>
      </c>
      <c r="E3" s="1">
        <v>5953</v>
      </c>
      <c r="F3" s="1">
        <v>111.5</v>
      </c>
      <c r="G3">
        <v>8.2400000000000001E-2</v>
      </c>
      <c r="H3">
        <v>1.1000000000000001E-3</v>
      </c>
      <c r="I3">
        <f t="shared" ref="I3:I55" si="0">SQRT(G3^2-0.07031^2)</f>
        <v>4.2968173105218249E-2</v>
      </c>
    </row>
    <row r="4" spans="1:10" x14ac:dyDescent="0.2">
      <c r="A4" t="s">
        <v>45</v>
      </c>
      <c r="B4" s="3">
        <v>180.40100000000001</v>
      </c>
      <c r="C4">
        <v>180.29400000000001</v>
      </c>
      <c r="D4">
        <v>5.0000000000000001E-4</v>
      </c>
      <c r="E4" s="1">
        <v>3656</v>
      </c>
      <c r="F4" s="1">
        <v>47</v>
      </c>
      <c r="G4">
        <v>8.5800000000000001E-2</v>
      </c>
      <c r="H4">
        <v>8.9999999999999998E-4</v>
      </c>
      <c r="I4">
        <f t="shared" si="0"/>
        <v>4.9174626587296016E-2</v>
      </c>
    </row>
    <row r="5" spans="1:10" x14ac:dyDescent="0.2">
      <c r="A5" t="s">
        <v>23</v>
      </c>
      <c r="B5" s="3">
        <v>183.93700000000001</v>
      </c>
      <c r="C5">
        <v>183.822</v>
      </c>
      <c r="D5">
        <v>5.0000000000000001E-3</v>
      </c>
      <c r="E5" s="1">
        <v>115.4</v>
      </c>
      <c r="F5" s="1">
        <v>18.829999999999998</v>
      </c>
      <c r="G5">
        <v>8.3299999999999999E-2</v>
      </c>
      <c r="H5">
        <v>1.3599999999999999E-2</v>
      </c>
      <c r="I5">
        <f t="shared" si="0"/>
        <v>4.4669832101766394E-2</v>
      </c>
      <c r="J5" t="s">
        <v>72</v>
      </c>
    </row>
    <row r="6" spans="1:10" x14ac:dyDescent="0.2">
      <c r="A6" t="s">
        <v>23</v>
      </c>
      <c r="B6" s="3">
        <v>184.11699999999999</v>
      </c>
      <c r="C6">
        <v>184.00899999999999</v>
      </c>
      <c r="D6">
        <v>3.0000000000000001E-3</v>
      </c>
      <c r="E6" s="1">
        <v>198.6</v>
      </c>
      <c r="F6" s="1">
        <v>17.8</v>
      </c>
      <c r="G6">
        <v>8.3299999999999999E-2</v>
      </c>
      <c r="H6">
        <v>7.4999999999999997E-3</v>
      </c>
      <c r="I6">
        <f t="shared" si="0"/>
        <v>4.4669832101766394E-2</v>
      </c>
      <c r="J6" t="s">
        <v>72</v>
      </c>
    </row>
    <row r="7" spans="1:10" x14ac:dyDescent="0.2">
      <c r="A7" t="s">
        <v>22</v>
      </c>
      <c r="B7" s="3">
        <v>184.53700000000001</v>
      </c>
      <c r="C7">
        <v>184.42699999999999</v>
      </c>
      <c r="D7" s="1">
        <v>5.0000000000000001E-4</v>
      </c>
      <c r="E7" s="1">
        <v>2767</v>
      </c>
      <c r="F7" s="1">
        <v>22.28</v>
      </c>
      <c r="G7">
        <v>8.0699999999999994E-2</v>
      </c>
      <c r="H7">
        <v>5.9999999999999995E-4</v>
      </c>
      <c r="I7">
        <f t="shared" si="0"/>
        <v>3.9610527641019869E-2</v>
      </c>
    </row>
    <row r="8" spans="1:10" s="5" customFormat="1" x14ac:dyDescent="0.2">
      <c r="A8" s="5" t="s">
        <v>4</v>
      </c>
      <c r="B8" s="4">
        <v>185.21299999999999</v>
      </c>
      <c r="C8" s="5">
        <v>185.10300000000001</v>
      </c>
      <c r="D8" s="6">
        <v>5.0000000000000001E-4</v>
      </c>
      <c r="E8" s="6">
        <v>1523</v>
      </c>
      <c r="F8" s="6">
        <v>16.25</v>
      </c>
      <c r="G8" s="5">
        <v>7.85E-2</v>
      </c>
      <c r="H8" s="5">
        <v>8.0000000000000004E-4</v>
      </c>
      <c r="I8" s="5">
        <f t="shared" si="0"/>
        <v>3.4910655966337849E-2</v>
      </c>
    </row>
    <row r="9" spans="1:10" x14ac:dyDescent="0.2">
      <c r="A9" t="s">
        <v>70</v>
      </c>
      <c r="B9" s="3">
        <v>185.45500000000001</v>
      </c>
      <c r="C9">
        <v>185.34800000000001</v>
      </c>
      <c r="D9">
        <v>4.0000000000000001E-3</v>
      </c>
      <c r="E9" s="1">
        <v>125.6</v>
      </c>
      <c r="F9" s="1">
        <v>13.98</v>
      </c>
      <c r="G9">
        <v>8.0799999999999997E-2</v>
      </c>
      <c r="H9">
        <v>8.9999999999999993E-3</v>
      </c>
      <c r="I9">
        <f t="shared" si="0"/>
        <v>3.981386567516397E-2</v>
      </c>
      <c r="J9" t="s">
        <v>72</v>
      </c>
    </row>
    <row r="10" spans="1:10" s="5" customFormat="1" x14ac:dyDescent="0.2">
      <c r="A10" s="5" t="s">
        <v>4</v>
      </c>
      <c r="B10" s="4">
        <v>186.59800000000001</v>
      </c>
      <c r="C10" s="5">
        <v>186.494</v>
      </c>
      <c r="D10" s="6">
        <v>5.0000000000000001E-4</v>
      </c>
      <c r="E10" s="6">
        <v>1205</v>
      </c>
      <c r="F10" s="6">
        <v>13.25</v>
      </c>
      <c r="G10" s="5">
        <v>8.0100000000000005E-2</v>
      </c>
      <c r="H10" s="5">
        <v>8.9999999999999998E-4</v>
      </c>
      <c r="I10" s="5">
        <f t="shared" si="0"/>
        <v>3.8373348824411985E-2</v>
      </c>
    </row>
    <row r="11" spans="1:10" x14ac:dyDescent="0.2">
      <c r="A11" t="s">
        <v>27</v>
      </c>
      <c r="B11" s="3">
        <v>186.887</v>
      </c>
      <c r="C11">
        <v>186.77500000000001</v>
      </c>
      <c r="D11">
        <v>4.0000000000000001E-3</v>
      </c>
      <c r="E11" s="1">
        <v>138.80000000000001</v>
      </c>
      <c r="F11" s="1">
        <v>15.86</v>
      </c>
      <c r="G11">
        <v>9.1899999999999996E-2</v>
      </c>
      <c r="H11">
        <v>1.0500000000000001E-2</v>
      </c>
      <c r="I11">
        <f t="shared" si="0"/>
        <v>5.917866085000572E-2</v>
      </c>
      <c r="J11" t="s">
        <v>72</v>
      </c>
    </row>
    <row r="12" spans="1:10" x14ac:dyDescent="0.2">
      <c r="A12" t="s">
        <v>4</v>
      </c>
      <c r="B12" s="3">
        <v>187.24</v>
      </c>
      <c r="C12">
        <v>187.12899999999999</v>
      </c>
      <c r="D12">
        <v>7.0000000000000001E-3</v>
      </c>
      <c r="E12" s="1">
        <v>88.44</v>
      </c>
      <c r="F12" s="1">
        <v>15.51</v>
      </c>
      <c r="G12">
        <v>0.1037</v>
      </c>
      <c r="H12">
        <v>1.8200000000000001E-2</v>
      </c>
      <c r="I12">
        <f t="shared" si="0"/>
        <v>7.6224627909882242E-2</v>
      </c>
      <c r="J12" t="s">
        <v>72</v>
      </c>
    </row>
    <row r="13" spans="1:10" x14ac:dyDescent="0.2">
      <c r="B13" s="3"/>
      <c r="C13">
        <v>187.84299999999999</v>
      </c>
      <c r="D13">
        <v>1E-3</v>
      </c>
      <c r="E13" s="1">
        <v>270.2</v>
      </c>
      <c r="F13" s="1">
        <v>13.5</v>
      </c>
      <c r="G13">
        <v>8.2699999999999996E-2</v>
      </c>
      <c r="H13">
        <v>4.1000000000000003E-3</v>
      </c>
      <c r="I13">
        <f t="shared" si="0"/>
        <v>4.3540715428205812E-2</v>
      </c>
      <c r="J13" t="s">
        <v>72</v>
      </c>
    </row>
    <row r="14" spans="1:10" x14ac:dyDescent="0.2">
      <c r="A14" t="s">
        <v>45</v>
      </c>
      <c r="B14" s="3">
        <v>188.21600000000001</v>
      </c>
      <c r="C14">
        <v>188.108</v>
      </c>
      <c r="D14" s="1">
        <v>5.0000000000000001E-4</v>
      </c>
      <c r="E14" s="1">
        <v>1700</v>
      </c>
      <c r="F14" s="1">
        <v>15.69</v>
      </c>
      <c r="G14">
        <v>8.2699999999999996E-2</v>
      </c>
      <c r="H14">
        <v>6.9999999999999999E-4</v>
      </c>
      <c r="I14">
        <f t="shared" si="0"/>
        <v>4.3540715428205812E-2</v>
      </c>
    </row>
    <row r="15" spans="1:10" x14ac:dyDescent="0.2">
      <c r="A15" t="s">
        <v>45</v>
      </c>
      <c r="B15" s="3">
        <v>188.29900000000001</v>
      </c>
      <c r="C15">
        <v>188.19399999999999</v>
      </c>
      <c r="D15">
        <v>1E-3</v>
      </c>
      <c r="E15" s="1">
        <v>1150</v>
      </c>
      <c r="F15" s="1">
        <v>17.09</v>
      </c>
      <c r="G15">
        <v>8.2699999999999996E-2</v>
      </c>
      <c r="H15">
        <v>6.9999999999999999E-4</v>
      </c>
      <c r="I15">
        <f t="shared" si="0"/>
        <v>4.3540715428205812E-2</v>
      </c>
    </row>
    <row r="16" spans="1:10" x14ac:dyDescent="0.2">
      <c r="A16" t="s">
        <v>73</v>
      </c>
      <c r="B16" s="3">
        <v>188.49299999999999</v>
      </c>
      <c r="C16">
        <v>188.38300000000001</v>
      </c>
      <c r="D16" s="1">
        <v>5.0000000000000001E-4</v>
      </c>
      <c r="E16" s="1">
        <v>1471</v>
      </c>
      <c r="F16" s="1">
        <v>16.100000000000001</v>
      </c>
      <c r="G16">
        <v>8.1799999999999998E-2</v>
      </c>
      <c r="H16">
        <v>8.9999999999999998E-4</v>
      </c>
      <c r="I16">
        <f t="shared" si="0"/>
        <v>4.180602707744422E-2</v>
      </c>
    </row>
    <row r="17" spans="1:10" x14ac:dyDescent="0.2">
      <c r="A17" t="s">
        <v>73</v>
      </c>
      <c r="B17" s="3">
        <v>189.935</v>
      </c>
      <c r="C17">
        <v>189.828</v>
      </c>
      <c r="D17">
        <v>1E-3</v>
      </c>
      <c r="E17" s="1">
        <v>657.6</v>
      </c>
      <c r="F17" s="1">
        <v>10.58</v>
      </c>
      <c r="G17">
        <v>7.9299999999999995E-2</v>
      </c>
      <c r="H17">
        <v>8.0000000000000004E-4</v>
      </c>
      <c r="I17">
        <f t="shared" si="0"/>
        <v>3.6674158477053007E-2</v>
      </c>
      <c r="J17" t="s">
        <v>74</v>
      </c>
    </row>
    <row r="18" spans="1:10" x14ac:dyDescent="0.2">
      <c r="A18" t="s">
        <v>22</v>
      </c>
      <c r="B18" s="3">
        <v>190.03700000000001</v>
      </c>
      <c r="C18">
        <v>189.929</v>
      </c>
      <c r="D18">
        <v>1E-3</v>
      </c>
      <c r="E18" s="1">
        <v>952</v>
      </c>
      <c r="F18" s="1">
        <v>10.18</v>
      </c>
      <c r="G18">
        <v>7.9299999999999995E-2</v>
      </c>
      <c r="H18">
        <v>8.0000000000000004E-4</v>
      </c>
      <c r="I18">
        <f t="shared" si="0"/>
        <v>3.6674158477053007E-2</v>
      </c>
      <c r="J18" t="s">
        <v>74</v>
      </c>
    </row>
    <row r="19" spans="1:10" x14ac:dyDescent="0.2">
      <c r="A19" t="s">
        <v>73</v>
      </c>
      <c r="B19" s="3">
        <v>190.059</v>
      </c>
      <c r="C19">
        <v>190.03299999999999</v>
      </c>
      <c r="D19">
        <v>8.9999999999999993E-3</v>
      </c>
      <c r="E19" s="1">
        <v>47.24</v>
      </c>
      <c r="F19" s="1">
        <v>9.5879999999999992</v>
      </c>
      <c r="G19">
        <v>7.9299999999999995E-2</v>
      </c>
      <c r="H19">
        <v>8.0000000000000004E-4</v>
      </c>
      <c r="I19">
        <f t="shared" si="0"/>
        <v>3.6674158477053007E-2</v>
      </c>
      <c r="J19" t="s">
        <v>72</v>
      </c>
    </row>
    <row r="20" spans="1:10" x14ac:dyDescent="0.2">
      <c r="A20" t="s">
        <v>73</v>
      </c>
      <c r="B20" s="3">
        <v>191.20599999999999</v>
      </c>
      <c r="C20">
        <v>191.10300000000001</v>
      </c>
      <c r="D20">
        <v>2E-3</v>
      </c>
      <c r="E20" s="1">
        <v>202.9</v>
      </c>
      <c r="F20" s="1">
        <v>14.16</v>
      </c>
      <c r="G20">
        <v>7.7899999999999997E-2</v>
      </c>
      <c r="H20">
        <v>5.4000000000000003E-3</v>
      </c>
      <c r="I20">
        <f t="shared" si="0"/>
        <v>3.3539736134919125E-2</v>
      </c>
      <c r="J20" t="s">
        <v>72</v>
      </c>
    </row>
    <row r="21" spans="1:10" x14ac:dyDescent="0.2">
      <c r="A21" t="s">
        <v>45</v>
      </c>
      <c r="B21" s="3">
        <v>192.62700000000001</v>
      </c>
      <c r="C21">
        <v>192.51900000000001</v>
      </c>
      <c r="D21">
        <v>2E-3</v>
      </c>
      <c r="E21" s="1">
        <v>257.2</v>
      </c>
      <c r="F21" s="1">
        <v>13.15</v>
      </c>
      <c r="G21">
        <v>8.7400000000000005E-2</v>
      </c>
      <c r="H21">
        <v>4.4999999999999997E-3</v>
      </c>
      <c r="I21">
        <f t="shared" si="0"/>
        <v>5.1915931080931232E-2</v>
      </c>
    </row>
    <row r="22" spans="1:10" x14ac:dyDescent="0.2">
      <c r="A22" t="s">
        <v>75</v>
      </c>
      <c r="B22" s="3">
        <v>192.81299999999999</v>
      </c>
      <c r="C22">
        <v>192.703</v>
      </c>
      <c r="D22">
        <v>1E-3</v>
      </c>
      <c r="E22" s="1">
        <v>457.6</v>
      </c>
      <c r="F22" s="1">
        <v>17.670000000000002</v>
      </c>
      <c r="G22">
        <v>8.8999999999999996E-2</v>
      </c>
      <c r="H22">
        <v>3.3999999999999998E-3</v>
      </c>
      <c r="I22">
        <f t="shared" si="0"/>
        <v>5.456650895925081E-2</v>
      </c>
    </row>
    <row r="23" spans="1:10" x14ac:dyDescent="0.2">
      <c r="A23" t="s">
        <v>76</v>
      </c>
      <c r="B23" s="3">
        <v>193.26400000000001</v>
      </c>
      <c r="C23">
        <v>193.15899999999999</v>
      </c>
      <c r="D23">
        <v>5.0000000000000001E-3</v>
      </c>
      <c r="E23" s="1">
        <v>86.96</v>
      </c>
      <c r="F23" s="1">
        <v>18.03</v>
      </c>
      <c r="G23">
        <v>8.1299999999999997E-2</v>
      </c>
      <c r="H23">
        <v>1.6899999999999998E-2</v>
      </c>
      <c r="I23">
        <f t="shared" si="0"/>
        <v>4.0819038450213396E-2</v>
      </c>
    </row>
    <row r="24" spans="1:10" x14ac:dyDescent="0.2">
      <c r="A24" t="s">
        <v>27</v>
      </c>
      <c r="B24" s="3">
        <v>193.50899999999999</v>
      </c>
      <c r="C24">
        <v>193.40199999999999</v>
      </c>
      <c r="D24">
        <v>1E-3</v>
      </c>
      <c r="E24" s="1">
        <v>561.4</v>
      </c>
      <c r="F24" s="1">
        <v>10.97</v>
      </c>
      <c r="G24">
        <v>8.3000000000000004E-2</v>
      </c>
      <c r="H24">
        <v>1.6000000000000001E-3</v>
      </c>
      <c r="I24">
        <f t="shared" si="0"/>
        <v>4.4107866645304909E-2</v>
      </c>
    </row>
    <row r="25" spans="1:10" x14ac:dyDescent="0.2">
      <c r="A25" t="s">
        <v>22</v>
      </c>
      <c r="B25" s="3">
        <v>193.715</v>
      </c>
      <c r="C25">
        <v>193.60599999999999</v>
      </c>
      <c r="D25">
        <v>1E-3</v>
      </c>
      <c r="E25" s="1">
        <v>260.7</v>
      </c>
      <c r="F25" s="1">
        <v>11.02</v>
      </c>
      <c r="G25">
        <v>7.8799999999999995E-2</v>
      </c>
      <c r="H25">
        <v>3.3E-3</v>
      </c>
      <c r="I25">
        <f t="shared" si="0"/>
        <v>3.5580105396133939E-2</v>
      </c>
    </row>
    <row r="26" spans="1:10" x14ac:dyDescent="0.2">
      <c r="B26" s="3"/>
      <c r="C26">
        <v>194.21799999999999</v>
      </c>
      <c r="D26">
        <v>5.0000000000000001E-3</v>
      </c>
      <c r="E26" s="1">
        <v>83.23</v>
      </c>
      <c r="F26" s="1">
        <v>12.71</v>
      </c>
      <c r="G26">
        <v>8.0100000000000005E-2</v>
      </c>
      <c r="H26">
        <v>1.2200000000000001E-2</v>
      </c>
      <c r="I26">
        <f t="shared" si="0"/>
        <v>3.8373348824411985E-2</v>
      </c>
      <c r="J26" t="s">
        <v>72</v>
      </c>
    </row>
    <row r="27" spans="1:10" x14ac:dyDescent="0.2">
      <c r="A27" t="s">
        <v>4</v>
      </c>
      <c r="B27" s="3">
        <v>194.661</v>
      </c>
      <c r="C27">
        <v>194.55</v>
      </c>
      <c r="D27">
        <v>1E-3</v>
      </c>
      <c r="E27" s="1">
        <v>402.1</v>
      </c>
      <c r="F27" s="1">
        <v>8.9920000000000009</v>
      </c>
      <c r="G27">
        <v>7.9100000000000004E-2</v>
      </c>
      <c r="H27">
        <v>1.8E-3</v>
      </c>
      <c r="I27">
        <f t="shared" si="0"/>
        <v>3.6239673011769863E-2</v>
      </c>
    </row>
    <row r="28" spans="1:10" x14ac:dyDescent="0.2">
      <c r="B28" s="3">
        <v>194.816</v>
      </c>
      <c r="C28">
        <v>194.703</v>
      </c>
      <c r="D28">
        <v>1E-3</v>
      </c>
      <c r="E28" s="1">
        <v>195.8</v>
      </c>
      <c r="F28" s="1">
        <v>9.07</v>
      </c>
      <c r="G28">
        <v>9.6199999999999994E-2</v>
      </c>
      <c r="H28">
        <v>4.4999999999999997E-3</v>
      </c>
      <c r="I28">
        <f t="shared" si="0"/>
        <v>6.5657778670923664E-2</v>
      </c>
    </row>
    <row r="29" spans="1:10" x14ac:dyDescent="0.2">
      <c r="A29" t="s">
        <v>27</v>
      </c>
      <c r="B29" s="3">
        <v>195.119</v>
      </c>
      <c r="C29">
        <v>195.01400000000001</v>
      </c>
      <c r="D29" s="1">
        <v>5.0000000000000001E-4</v>
      </c>
      <c r="E29" s="1">
        <v>879.7</v>
      </c>
      <c r="F29" s="1">
        <v>13.48</v>
      </c>
      <c r="G29">
        <v>8.5300000000000001E-2</v>
      </c>
      <c r="H29">
        <v>1.2999999999999999E-3</v>
      </c>
      <c r="I29">
        <f t="shared" si="0"/>
        <v>4.8296934685340021E-2</v>
      </c>
    </row>
    <row r="30" spans="1:10" x14ac:dyDescent="0.2">
      <c r="B30" s="3"/>
      <c r="I30" t="e">
        <f t="shared" si="0"/>
        <v>#NUM!</v>
      </c>
    </row>
    <row r="31" spans="1:10" x14ac:dyDescent="0.2">
      <c r="A31" t="s">
        <v>77</v>
      </c>
      <c r="B31" s="3">
        <v>202.04</v>
      </c>
      <c r="C31" s="3">
        <v>201.94</v>
      </c>
      <c r="D31">
        <v>2E-3</v>
      </c>
      <c r="E31" s="1">
        <v>271.10000000000002</v>
      </c>
      <c r="F31" s="1">
        <v>19.72</v>
      </c>
      <c r="G31">
        <v>7.8399999999999997E-2</v>
      </c>
      <c r="H31">
        <v>5.7000000000000002E-3</v>
      </c>
      <c r="I31">
        <f t="shared" si="0"/>
        <v>3.4685211546133028E-2</v>
      </c>
    </row>
    <row r="32" spans="1:10" x14ac:dyDescent="0.2">
      <c r="A32" t="s">
        <v>45</v>
      </c>
      <c r="B32" s="3">
        <v>256.91899999999998</v>
      </c>
      <c r="C32">
        <v>256.80599999999998</v>
      </c>
      <c r="D32">
        <v>2E-3</v>
      </c>
      <c r="E32" s="1">
        <v>246.4</v>
      </c>
      <c r="F32" s="1">
        <v>21.47</v>
      </c>
      <c r="G32">
        <v>8.4500000000000006E-2</v>
      </c>
      <c r="H32">
        <v>7.4000000000000003E-3</v>
      </c>
      <c r="I32">
        <f t="shared" si="0"/>
        <v>4.6869541282158936E-2</v>
      </c>
    </row>
    <row r="33" spans="1:10" x14ac:dyDescent="0.2">
      <c r="A33" t="s">
        <v>22</v>
      </c>
      <c r="B33" s="3">
        <v>257.25900000000001</v>
      </c>
      <c r="C33" s="3">
        <v>257.14800000000002</v>
      </c>
      <c r="D33" s="1">
        <v>5.0000000000000001E-4</v>
      </c>
      <c r="E33" s="1">
        <v>2601</v>
      </c>
      <c r="F33" s="1">
        <v>20.28</v>
      </c>
      <c r="G33">
        <v>8.8800000000000004E-2</v>
      </c>
      <c r="H33">
        <v>6.9999999999999999E-4</v>
      </c>
      <c r="I33">
        <f t="shared" si="0"/>
        <v>5.4239689342768183E-2</v>
      </c>
      <c r="J33" t="s">
        <v>74</v>
      </c>
    </row>
    <row r="34" spans="1:10" x14ac:dyDescent="0.2">
      <c r="A34" t="s">
        <v>22</v>
      </c>
      <c r="B34" s="3">
        <v>257.26299999999998</v>
      </c>
      <c r="I34" t="e">
        <f t="shared" si="0"/>
        <v>#NUM!</v>
      </c>
      <c r="J34" t="s">
        <v>74</v>
      </c>
    </row>
    <row r="35" spans="1:10" x14ac:dyDescent="0.2">
      <c r="A35" t="s">
        <v>45</v>
      </c>
      <c r="B35" s="3">
        <v>257.54700000000003</v>
      </c>
      <c r="C35" s="3">
        <v>257.42399999999998</v>
      </c>
      <c r="D35">
        <v>5.0000000000000001E-3</v>
      </c>
      <c r="E35" s="1">
        <v>180</v>
      </c>
      <c r="F35" s="1">
        <v>29.35</v>
      </c>
      <c r="G35">
        <v>9.8900000000000002E-2</v>
      </c>
      <c r="H35">
        <v>1.61E-2</v>
      </c>
      <c r="I35">
        <f t="shared" si="0"/>
        <v>6.9553676394565944E-2</v>
      </c>
      <c r="J35" t="s">
        <v>74</v>
      </c>
    </row>
    <row r="36" spans="1:10" x14ac:dyDescent="0.2">
      <c r="A36" t="s">
        <v>45</v>
      </c>
      <c r="B36" s="3">
        <v>257.55399999999997</v>
      </c>
      <c r="C36" s="3"/>
      <c r="E36" s="1"/>
      <c r="F36" s="1"/>
      <c r="I36" t="e">
        <f t="shared" si="0"/>
        <v>#NUM!</v>
      </c>
      <c r="J36" t="s">
        <v>74</v>
      </c>
    </row>
    <row r="37" spans="1:10" x14ac:dyDescent="0.2">
      <c r="A37" t="s">
        <v>45</v>
      </c>
      <c r="B37" s="3">
        <v>257.77199999999999</v>
      </c>
      <c r="C37">
        <v>257.65300000000002</v>
      </c>
      <c r="D37">
        <v>1.2E-2</v>
      </c>
      <c r="E37" s="1">
        <v>48.17</v>
      </c>
      <c r="F37" s="1">
        <v>26.23</v>
      </c>
      <c r="G37">
        <v>6.2899999999999998E-2</v>
      </c>
      <c r="H37">
        <v>3.4299999999999997E-2</v>
      </c>
      <c r="I37" t="e">
        <f t="shared" si="0"/>
        <v>#NUM!</v>
      </c>
    </row>
    <row r="38" spans="1:10" s="5" customFormat="1" x14ac:dyDescent="0.2">
      <c r="A38" s="5" t="s">
        <v>79</v>
      </c>
      <c r="B38" s="4">
        <v>258.37400000000002</v>
      </c>
      <c r="C38" s="5">
        <v>258.25799999999998</v>
      </c>
      <c r="D38" s="5">
        <v>2E-3</v>
      </c>
      <c r="E38" s="6">
        <v>280.3</v>
      </c>
      <c r="F38" s="6">
        <v>20.84</v>
      </c>
      <c r="G38" s="5">
        <v>8.4599999999999995E-2</v>
      </c>
      <c r="H38" s="5">
        <v>6.3E-3</v>
      </c>
      <c r="I38" s="5">
        <f t="shared" si="0"/>
        <v>4.704958979629896E-2</v>
      </c>
    </row>
    <row r="39" spans="1:10" x14ac:dyDescent="0.2">
      <c r="A39" t="s">
        <v>21</v>
      </c>
      <c r="B39" s="3">
        <v>259.49599999999998</v>
      </c>
      <c r="C39" s="3">
        <v>259.38600000000002</v>
      </c>
      <c r="D39">
        <v>8.9999999999999993E-3</v>
      </c>
      <c r="E39" s="1">
        <v>96.91</v>
      </c>
      <c r="F39" s="1">
        <v>29.63</v>
      </c>
      <c r="G39">
        <v>8.5199999999999998E-2</v>
      </c>
      <c r="H39">
        <v>2.5999999999999999E-2</v>
      </c>
      <c r="I39">
        <f t="shared" si="0"/>
        <v>4.8120098711453195E-2</v>
      </c>
      <c r="J39" t="s">
        <v>72</v>
      </c>
    </row>
    <row r="40" spans="1:10" s="5" customFormat="1" x14ac:dyDescent="0.2">
      <c r="A40" s="5" t="s">
        <v>79</v>
      </c>
      <c r="B40" s="4">
        <v>261.05599999999998</v>
      </c>
      <c r="C40" s="5">
        <v>260.94200000000001</v>
      </c>
      <c r="D40" s="5">
        <v>4.0000000000000001E-3</v>
      </c>
      <c r="E40" s="6">
        <v>153.69999999999999</v>
      </c>
      <c r="F40" s="6">
        <v>21.18</v>
      </c>
      <c r="G40" s="5">
        <v>8.3199999999999996E-2</v>
      </c>
      <c r="H40" s="5">
        <v>1.15E-2</v>
      </c>
      <c r="I40" s="5">
        <f t="shared" si="0"/>
        <v>4.4483074309224623E-2</v>
      </c>
      <c r="J40" s="5" t="s">
        <v>72</v>
      </c>
    </row>
    <row r="41" spans="1:10" x14ac:dyDescent="0.2">
      <c r="A41" t="s">
        <v>21</v>
      </c>
      <c r="B41" s="3">
        <v>264.23</v>
      </c>
      <c r="C41">
        <v>264.12200000000001</v>
      </c>
      <c r="D41">
        <v>4.0000000000000001E-3</v>
      </c>
      <c r="E41" s="1">
        <v>136.19999999999999</v>
      </c>
      <c r="F41" s="1">
        <v>19.21</v>
      </c>
      <c r="G41">
        <v>7.9799999999999996E-2</v>
      </c>
      <c r="H41">
        <v>1.1299999999999999E-2</v>
      </c>
      <c r="I41">
        <f t="shared" si="0"/>
        <v>3.774313050079444E-2</v>
      </c>
      <c r="J41" t="s">
        <v>72</v>
      </c>
    </row>
    <row r="42" spans="1:10" x14ac:dyDescent="0.2">
      <c r="A42" t="s">
        <v>45</v>
      </c>
      <c r="B42" s="3">
        <v>264.77199999999999</v>
      </c>
      <c r="C42">
        <v>264.661</v>
      </c>
      <c r="D42">
        <v>1.0999999999999999E-2</v>
      </c>
      <c r="E42" s="1">
        <v>57.13</v>
      </c>
      <c r="F42" s="1">
        <v>21.94</v>
      </c>
      <c r="G42">
        <v>7.3200000000000001E-2</v>
      </c>
      <c r="H42">
        <v>2.81E-2</v>
      </c>
      <c r="I42">
        <f t="shared" si="0"/>
        <v>2.0365262090137712E-2</v>
      </c>
      <c r="J42" t="s">
        <v>72</v>
      </c>
    </row>
    <row r="43" spans="1:10" s="5" customFormat="1" x14ac:dyDescent="0.2">
      <c r="A43" s="5" t="s">
        <v>40</v>
      </c>
      <c r="B43" s="4">
        <v>271.99</v>
      </c>
      <c r="C43" s="5">
        <v>271.87900000000002</v>
      </c>
      <c r="D43" s="5">
        <v>4.0000000000000001E-3</v>
      </c>
      <c r="E43" s="6">
        <v>185.2</v>
      </c>
      <c r="F43" s="6">
        <v>19.36</v>
      </c>
      <c r="G43" s="5">
        <v>9.4200000000000006E-2</v>
      </c>
      <c r="H43" s="5">
        <v>9.7999999999999997E-3</v>
      </c>
      <c r="I43" s="5">
        <f t="shared" si="0"/>
        <v>6.269085978035395E-2</v>
      </c>
      <c r="J43" s="5" t="s">
        <v>74</v>
      </c>
    </row>
    <row r="44" spans="1:10" s="5" customFormat="1" x14ac:dyDescent="0.2">
      <c r="A44" s="5" t="s">
        <v>79</v>
      </c>
      <c r="B44" s="4">
        <v>271.99200000000002</v>
      </c>
      <c r="I44" s="5" t="e">
        <f t="shared" si="0"/>
        <v>#NUM!</v>
      </c>
      <c r="J44" s="5" t="s">
        <v>74</v>
      </c>
    </row>
    <row r="45" spans="1:10" x14ac:dyDescent="0.2">
      <c r="A45" t="s">
        <v>32</v>
      </c>
      <c r="B45" s="3">
        <v>272.64699999999999</v>
      </c>
      <c r="C45">
        <v>272.54000000000002</v>
      </c>
      <c r="D45">
        <v>2E-3</v>
      </c>
      <c r="E45" s="1">
        <v>319.5</v>
      </c>
      <c r="F45" s="1">
        <v>18.489999999999998</v>
      </c>
      <c r="G45">
        <v>9.5699999999999993E-2</v>
      </c>
      <c r="H45">
        <v>5.4999999999999997E-3</v>
      </c>
      <c r="I45">
        <f t="shared" si="0"/>
        <v>6.4922984373794762E-2</v>
      </c>
    </row>
    <row r="46" spans="1:10" x14ac:dyDescent="0.2">
      <c r="A46" t="s">
        <v>32</v>
      </c>
      <c r="B46" s="3">
        <v>274.18</v>
      </c>
      <c r="C46">
        <v>274.077</v>
      </c>
      <c r="D46">
        <v>4.0000000000000001E-3</v>
      </c>
      <c r="E46" s="1">
        <v>121.8</v>
      </c>
      <c r="F46" s="1">
        <v>18.86</v>
      </c>
      <c r="G46">
        <v>8.5000000000000006E-2</v>
      </c>
      <c r="H46">
        <v>1.32E-2</v>
      </c>
      <c r="I46">
        <f t="shared" si="0"/>
        <v>4.7765090809083588E-2</v>
      </c>
    </row>
    <row r="47" spans="1:10" x14ac:dyDescent="0.2">
      <c r="A47" t="s">
        <v>32</v>
      </c>
      <c r="B47" s="3">
        <v>275.36099999999999</v>
      </c>
      <c r="C47">
        <v>275.25299999999999</v>
      </c>
      <c r="D47" s="1">
        <v>5.0000000000000001E-4</v>
      </c>
      <c r="E47" s="1">
        <v>1095</v>
      </c>
      <c r="F47" s="1">
        <v>13.89</v>
      </c>
      <c r="G47">
        <v>9.3700000000000006E-2</v>
      </c>
      <c r="H47">
        <v>1.1999999999999999E-3</v>
      </c>
      <c r="I47">
        <f t="shared" si="0"/>
        <v>6.1937015588418541E-2</v>
      </c>
    </row>
    <row r="48" spans="1:10" x14ac:dyDescent="0.2">
      <c r="A48" t="s">
        <v>32</v>
      </c>
      <c r="B48" s="3">
        <v>275.67500000000001</v>
      </c>
      <c r="C48">
        <v>275.56700000000001</v>
      </c>
      <c r="D48">
        <v>3.0000000000000001E-3</v>
      </c>
      <c r="E48" s="1">
        <v>170.8</v>
      </c>
      <c r="F48" s="1">
        <v>17.53</v>
      </c>
      <c r="G48">
        <v>8.9599999999999999E-2</v>
      </c>
      <c r="H48">
        <v>9.1999999999999998E-3</v>
      </c>
      <c r="I48">
        <f t="shared" si="0"/>
        <v>5.5539750629616615E-2</v>
      </c>
    </row>
    <row r="49" spans="1:10" x14ac:dyDescent="0.2">
      <c r="A49" t="s">
        <v>80</v>
      </c>
      <c r="B49" s="3">
        <v>276.154</v>
      </c>
      <c r="C49">
        <v>276.02199999999999</v>
      </c>
      <c r="D49">
        <v>4.0000000000000001E-3</v>
      </c>
      <c r="E49" s="1">
        <v>165.2</v>
      </c>
      <c r="F49" s="1">
        <v>21.29</v>
      </c>
      <c r="G49">
        <v>9.0300000000000005E-2</v>
      </c>
      <c r="H49">
        <v>1.1599999999999999E-2</v>
      </c>
      <c r="I49">
        <f t="shared" si="0"/>
        <v>5.6662102855435936E-2</v>
      </c>
    </row>
    <row r="50" spans="1:10" x14ac:dyDescent="0.2">
      <c r="A50" t="s">
        <v>32</v>
      </c>
      <c r="B50" s="3">
        <v>276.85000000000002</v>
      </c>
      <c r="C50">
        <v>276.74</v>
      </c>
      <c r="D50">
        <v>2E-3</v>
      </c>
      <c r="E50" s="1">
        <v>420.8</v>
      </c>
      <c r="F50" s="1">
        <v>20.329999999999998</v>
      </c>
      <c r="G50">
        <v>9.0700000000000003E-2</v>
      </c>
      <c r="H50">
        <v>4.4000000000000003E-3</v>
      </c>
      <c r="I50">
        <f t="shared" si="0"/>
        <v>5.7297416172110253E-2</v>
      </c>
    </row>
    <row r="51" spans="1:10" x14ac:dyDescent="0.2">
      <c r="A51" t="s">
        <v>80</v>
      </c>
      <c r="B51" s="3">
        <v>277.00299999999999</v>
      </c>
      <c r="C51">
        <v>276.86799999999999</v>
      </c>
      <c r="D51">
        <v>1.4999999999999999E-2</v>
      </c>
      <c r="E51" s="1">
        <v>435.3</v>
      </c>
      <c r="F51" s="1">
        <v>181.6</v>
      </c>
      <c r="G51">
        <v>8.8999999999999996E-2</v>
      </c>
      <c r="H51">
        <v>1.6400000000000001E-2</v>
      </c>
      <c r="I51">
        <f t="shared" si="0"/>
        <v>5.456650895925081E-2</v>
      </c>
      <c r="J51" t="s">
        <v>74</v>
      </c>
    </row>
    <row r="52" spans="1:10" x14ac:dyDescent="0.2">
      <c r="A52" t="s">
        <v>81</v>
      </c>
      <c r="B52" s="3">
        <v>277.05700000000002</v>
      </c>
      <c r="C52">
        <v>276.93900000000002</v>
      </c>
      <c r="D52">
        <v>1.4999999999999999E-2</v>
      </c>
      <c r="E52" s="1">
        <v>664.8</v>
      </c>
      <c r="F52" s="1">
        <v>159</v>
      </c>
      <c r="G52">
        <v>0.1008</v>
      </c>
      <c r="H52">
        <v>1.5100000000000001E-2</v>
      </c>
      <c r="I52">
        <f t="shared" si="0"/>
        <v>7.2229799252109234E-2</v>
      </c>
      <c r="J52" t="s">
        <v>74</v>
      </c>
    </row>
    <row r="53" spans="1:10" s="5" customFormat="1" x14ac:dyDescent="0.2">
      <c r="A53" s="5" t="s">
        <v>79</v>
      </c>
      <c r="B53" s="4">
        <v>277.26400000000001</v>
      </c>
      <c r="C53" s="5">
        <v>277.15199999999999</v>
      </c>
      <c r="D53" s="5">
        <v>7.0000000000000001E-3</v>
      </c>
      <c r="E53" s="6">
        <v>128.1</v>
      </c>
      <c r="F53" s="6">
        <v>29.82</v>
      </c>
      <c r="G53" s="5">
        <v>0.1003</v>
      </c>
      <c r="H53" s="5">
        <v>2.3400000000000001E-2</v>
      </c>
      <c r="I53" s="5">
        <f t="shared" si="0"/>
        <v>7.1530370472967633E-2</v>
      </c>
      <c r="J53" s="5" t="s">
        <v>72</v>
      </c>
    </row>
    <row r="54" spans="1:10" x14ac:dyDescent="0.2">
      <c r="A54" t="s">
        <v>80</v>
      </c>
      <c r="B54" s="3">
        <v>278.404</v>
      </c>
      <c r="C54">
        <v>278.29300000000001</v>
      </c>
      <c r="D54">
        <v>1E-3</v>
      </c>
      <c r="E54" s="1">
        <v>1192</v>
      </c>
      <c r="F54" s="1">
        <v>19.79</v>
      </c>
      <c r="G54">
        <v>0.11849999999999999</v>
      </c>
      <c r="H54">
        <v>2E-3</v>
      </c>
      <c r="I54">
        <f t="shared" si="0"/>
        <v>9.5387388579413368E-2</v>
      </c>
      <c r="J54" t="s">
        <v>74</v>
      </c>
    </row>
    <row r="55" spans="1:10" x14ac:dyDescent="0.2">
      <c r="A55" t="s">
        <v>32</v>
      </c>
      <c r="B55" s="3">
        <v>278.44900000000001</v>
      </c>
      <c r="I55" t="e">
        <f t="shared" si="0"/>
        <v>#NUM!</v>
      </c>
      <c r="J55" t="s">
        <v>74</v>
      </c>
    </row>
    <row r="56" spans="1:10" x14ac:dyDescent="0.2">
      <c r="B56" s="3"/>
    </row>
    <row r="57" spans="1:10" x14ac:dyDescent="0.2">
      <c r="B57" s="3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4"/>
  <sheetViews>
    <sheetView topLeftCell="A67" workbookViewId="0">
      <selection activeCell="A79" sqref="A79:XFD79"/>
    </sheetView>
  </sheetViews>
  <sheetFormatPr baseColWidth="10" defaultRowHeight="16" x14ac:dyDescent="0.2"/>
  <cols>
    <col min="1" max="1" width="15" customWidth="1"/>
  </cols>
  <sheetData>
    <row r="1" spans="1:11" x14ac:dyDescent="0.2">
      <c r="A1" t="s">
        <v>12</v>
      </c>
      <c r="B1" t="s">
        <v>69</v>
      </c>
      <c r="C1" t="s">
        <v>68</v>
      </c>
      <c r="D1" t="s">
        <v>61</v>
      </c>
      <c r="E1" t="s">
        <v>15</v>
      </c>
      <c r="F1" t="s">
        <v>16</v>
      </c>
      <c r="G1" t="s">
        <v>17</v>
      </c>
      <c r="H1" t="s">
        <v>18</v>
      </c>
      <c r="I1" t="s">
        <v>65</v>
      </c>
      <c r="J1" t="s">
        <v>71</v>
      </c>
      <c r="K1" t="s">
        <v>90</v>
      </c>
    </row>
    <row r="2" spans="1:11" x14ac:dyDescent="0.2">
      <c r="A2" t="s">
        <v>22</v>
      </c>
      <c r="B2" s="3">
        <v>174.53100000000001</v>
      </c>
      <c r="C2">
        <v>174.41800000000001</v>
      </c>
      <c r="D2">
        <v>1E-3</v>
      </c>
      <c r="E2" s="1">
        <v>15040</v>
      </c>
      <c r="F2" s="1">
        <v>321.89999999999998</v>
      </c>
      <c r="G2">
        <v>7.6799999999999993E-2</v>
      </c>
      <c r="H2">
        <v>1.1999999999999999E-3</v>
      </c>
      <c r="I2">
        <f>SQRT(G2^2-0.06934412^2)</f>
        <v>3.3009589840311548E-2</v>
      </c>
      <c r="K2">
        <f>I2/B2*299800</f>
        <v>56.70210469272164</v>
      </c>
    </row>
    <row r="3" spans="1:11" x14ac:dyDescent="0.2">
      <c r="A3" t="s">
        <v>22</v>
      </c>
      <c r="B3" s="3">
        <v>177.24</v>
      </c>
      <c r="C3">
        <v>177.126</v>
      </c>
      <c r="D3" s="1">
        <v>5.0000000000000001E-4</v>
      </c>
      <c r="E3" s="1">
        <v>9056</v>
      </c>
      <c r="F3" s="1">
        <v>139.6</v>
      </c>
      <c r="G3">
        <v>8.14E-2</v>
      </c>
      <c r="H3">
        <v>8.9999999999999998E-4</v>
      </c>
      <c r="I3">
        <f t="shared" ref="I3:I100" si="0">SQRT(G3^2-0.06934412^2)</f>
        <v>4.2630423659935641E-2</v>
      </c>
      <c r="K3">
        <f t="shared" ref="K3:K69" si="1">I3/B3*299800</f>
        <v>72.109010456153825</v>
      </c>
    </row>
    <row r="4" spans="1:11" x14ac:dyDescent="0.2">
      <c r="A4" t="s">
        <v>45</v>
      </c>
      <c r="B4" s="3">
        <v>180.40100000000001</v>
      </c>
      <c r="C4">
        <v>180.29499999999999</v>
      </c>
      <c r="D4" s="1">
        <v>5.0000000000000001E-4</v>
      </c>
      <c r="E4" s="1">
        <v>6864</v>
      </c>
      <c r="F4" s="1">
        <v>62.86</v>
      </c>
      <c r="G4">
        <v>8.2600000000000007E-2</v>
      </c>
      <c r="H4">
        <v>5.9999999999999995E-4</v>
      </c>
      <c r="I4">
        <f t="shared" si="0"/>
        <v>4.4879316187143518E-2</v>
      </c>
      <c r="K4">
        <f t="shared" si="1"/>
        <v>74.582840410561062</v>
      </c>
    </row>
    <row r="5" spans="1:11" x14ac:dyDescent="0.2">
      <c r="A5" t="s">
        <v>45</v>
      </c>
      <c r="B5" s="3">
        <v>182.167</v>
      </c>
      <c r="C5">
        <v>182.05799999999999</v>
      </c>
      <c r="D5" s="1">
        <v>1E-3</v>
      </c>
      <c r="E5" s="1">
        <v>1104</v>
      </c>
      <c r="F5" s="1">
        <v>24.41</v>
      </c>
      <c r="G5">
        <v>7.9000000000000001E-2</v>
      </c>
      <c r="H5">
        <v>1.6999999999999999E-3</v>
      </c>
      <c r="I5">
        <f t="shared" si="0"/>
        <v>3.7846968457534359E-2</v>
      </c>
      <c r="K5">
        <f t="shared" si="1"/>
        <v>62.286369888996369</v>
      </c>
    </row>
    <row r="6" spans="1:11" x14ac:dyDescent="0.2">
      <c r="A6" t="s">
        <v>22</v>
      </c>
      <c r="B6" s="3">
        <v>182.30699999999999</v>
      </c>
      <c r="C6">
        <v>182.19800000000001</v>
      </c>
      <c r="D6" s="1">
        <v>2E-3</v>
      </c>
      <c r="E6" s="1">
        <v>373.3</v>
      </c>
      <c r="F6" s="1">
        <v>19.34</v>
      </c>
      <c r="G6">
        <v>7.51E-2</v>
      </c>
      <c r="H6">
        <v>3.8999999999999998E-3</v>
      </c>
      <c r="I6">
        <f t="shared" si="0"/>
        <v>2.8834060092633514E-2</v>
      </c>
      <c r="K6">
        <f t="shared" si="1"/>
        <v>47.417001079341588</v>
      </c>
    </row>
    <row r="7" spans="1:11" x14ac:dyDescent="0.2">
      <c r="A7" t="s">
        <v>23</v>
      </c>
      <c r="B7" s="3">
        <v>183.93700000000001</v>
      </c>
      <c r="C7">
        <v>183.82599999999999</v>
      </c>
      <c r="D7">
        <v>1E-3</v>
      </c>
      <c r="E7" s="1">
        <v>526.5</v>
      </c>
      <c r="F7" s="1">
        <v>14.01</v>
      </c>
      <c r="G7">
        <v>8.2500000000000004E-2</v>
      </c>
      <c r="H7">
        <v>1.4E-3</v>
      </c>
      <c r="I7">
        <f t="shared" si="0"/>
        <v>4.4694999960013436E-2</v>
      </c>
      <c r="J7" t="s">
        <v>72</v>
      </c>
      <c r="K7">
        <f t="shared" si="1"/>
        <v>72.848643763962812</v>
      </c>
    </row>
    <row r="8" spans="1:11" x14ac:dyDescent="0.2">
      <c r="A8" t="s">
        <v>23</v>
      </c>
      <c r="B8" s="3">
        <v>184.11699999999999</v>
      </c>
      <c r="C8">
        <v>184.011</v>
      </c>
      <c r="D8">
        <v>1E-3</v>
      </c>
      <c r="E8" s="1">
        <v>952</v>
      </c>
      <c r="F8" s="1">
        <v>16.54</v>
      </c>
      <c r="G8">
        <v>8.2500000000000004E-2</v>
      </c>
      <c r="H8">
        <v>1.4E-3</v>
      </c>
      <c r="I8">
        <f t="shared" si="0"/>
        <v>4.4694999960013436E-2</v>
      </c>
      <c r="J8" t="s">
        <v>72</v>
      </c>
      <c r="K8">
        <f t="shared" si="1"/>
        <v>72.777424072801693</v>
      </c>
    </row>
    <row r="9" spans="1:11" x14ac:dyDescent="0.2">
      <c r="A9" t="s">
        <v>22</v>
      </c>
      <c r="B9" s="3">
        <v>184.53700000000001</v>
      </c>
      <c r="C9">
        <v>184.429</v>
      </c>
      <c r="D9" s="1">
        <v>5.0000000000000001E-4</v>
      </c>
      <c r="E9" s="1">
        <v>4285</v>
      </c>
      <c r="F9" s="1">
        <v>27.38</v>
      </c>
      <c r="G9">
        <v>7.7200000000000005E-2</v>
      </c>
      <c r="I9">
        <f t="shared" si="0"/>
        <v>3.3929824954243452E-2</v>
      </c>
      <c r="K9">
        <f t="shared" si="1"/>
        <v>55.122612382786031</v>
      </c>
    </row>
    <row r="10" spans="1:11" s="5" customFormat="1" x14ac:dyDescent="0.2">
      <c r="A10" s="5" t="s">
        <v>4</v>
      </c>
      <c r="B10" s="4">
        <v>185.21299999999999</v>
      </c>
      <c r="C10" s="5">
        <v>185.10499999999999</v>
      </c>
      <c r="D10" s="6">
        <v>5.0000000000000001E-4</v>
      </c>
      <c r="E10" s="6">
        <v>4101</v>
      </c>
      <c r="F10" s="6">
        <v>25.08</v>
      </c>
      <c r="G10" s="5">
        <v>7.7899999999999997E-2</v>
      </c>
      <c r="H10" s="5">
        <v>4.0000000000000002E-4</v>
      </c>
      <c r="I10">
        <f t="shared" si="0"/>
        <v>3.5493703968811151E-2</v>
      </c>
      <c r="K10">
        <f t="shared" si="1"/>
        <v>57.452837812948246</v>
      </c>
    </row>
    <row r="11" spans="1:11" x14ac:dyDescent="0.2">
      <c r="A11" t="s">
        <v>70</v>
      </c>
      <c r="B11" s="3">
        <v>185.45500000000001</v>
      </c>
      <c r="C11">
        <v>185.345</v>
      </c>
      <c r="D11">
        <v>3.0000000000000001E-3</v>
      </c>
      <c r="E11" s="1">
        <v>341.1</v>
      </c>
      <c r="F11" s="1">
        <v>23.32</v>
      </c>
      <c r="G11">
        <v>8.5599999999999996E-2</v>
      </c>
      <c r="H11">
        <v>5.8999999999999999E-3</v>
      </c>
      <c r="I11">
        <f t="shared" si="0"/>
        <v>5.0187179851288712E-2</v>
      </c>
      <c r="J11" t="s">
        <v>72</v>
      </c>
      <c r="K11">
        <f t="shared" si="1"/>
        <v>81.130821597780354</v>
      </c>
    </row>
    <row r="12" spans="1:11" s="5" customFormat="1" x14ac:dyDescent="0.2">
      <c r="A12" s="5" t="s">
        <v>4</v>
      </c>
      <c r="B12" s="4">
        <v>186.59800000000001</v>
      </c>
      <c r="C12" s="5">
        <v>186.49700000000001</v>
      </c>
      <c r="D12" s="6">
        <v>5.0000000000000001E-4</v>
      </c>
      <c r="E12" s="6">
        <v>3155</v>
      </c>
      <c r="F12" s="6">
        <v>19.829999999999998</v>
      </c>
      <c r="G12" s="5">
        <v>7.9100000000000004E-2</v>
      </c>
      <c r="H12" s="5">
        <v>5.0000000000000001E-4</v>
      </c>
      <c r="I12">
        <f t="shared" si="0"/>
        <v>3.8055262729688275E-2</v>
      </c>
      <c r="K12">
        <f t="shared" si="1"/>
        <v>61.14196168426534</v>
      </c>
    </row>
    <row r="13" spans="1:11" x14ac:dyDescent="0.2">
      <c r="A13" t="s">
        <v>27</v>
      </c>
      <c r="B13" s="3">
        <v>186.85400000000001</v>
      </c>
      <c r="C13">
        <v>186.767</v>
      </c>
      <c r="D13" s="1">
        <v>5.0000000000000001E-4</v>
      </c>
      <c r="E13" s="1">
        <v>885.5</v>
      </c>
      <c r="F13" s="1">
        <v>17.18</v>
      </c>
      <c r="G13">
        <v>8.7800000000000003E-2</v>
      </c>
      <c r="H13">
        <v>1.6999999999999999E-3</v>
      </c>
      <c r="I13">
        <f t="shared" si="0"/>
        <v>5.3853811577506759E-2</v>
      </c>
      <c r="J13" t="s">
        <v>72</v>
      </c>
      <c r="K13">
        <f t="shared" si="1"/>
        <v>86.406353147037393</v>
      </c>
    </row>
    <row r="14" spans="1:11" x14ac:dyDescent="0.2">
      <c r="B14" s="3">
        <v>186.887</v>
      </c>
      <c r="E14" s="1"/>
      <c r="F14" s="1"/>
      <c r="K14">
        <f t="shared" si="1"/>
        <v>0</v>
      </c>
    </row>
    <row r="15" spans="1:11" x14ac:dyDescent="0.2">
      <c r="A15" t="s">
        <v>4</v>
      </c>
      <c r="B15" s="3">
        <v>187.24</v>
      </c>
      <c r="C15">
        <v>187.12899999999999</v>
      </c>
      <c r="D15">
        <v>2E-3</v>
      </c>
      <c r="E15" s="1">
        <v>239.5</v>
      </c>
      <c r="F15" s="1">
        <v>20.71</v>
      </c>
      <c r="G15">
        <v>0.1026</v>
      </c>
      <c r="H15">
        <v>8.8999999999999999E-3</v>
      </c>
      <c r="I15">
        <f t="shared" si="0"/>
        <v>7.5618470107676736E-2</v>
      </c>
      <c r="J15" t="s">
        <v>72</v>
      </c>
      <c r="K15">
        <f t="shared" si="1"/>
        <v>121.07678561355205</v>
      </c>
    </row>
    <row r="16" spans="1:11" x14ac:dyDescent="0.2">
      <c r="B16" s="3"/>
      <c r="C16">
        <v>187.84399999999999</v>
      </c>
      <c r="D16">
        <v>1E-3</v>
      </c>
      <c r="E16" s="1">
        <v>446.2</v>
      </c>
      <c r="F16" s="1">
        <v>13.94</v>
      </c>
      <c r="G16">
        <v>7.8399999999999997E-2</v>
      </c>
      <c r="H16">
        <v>2.3999999999999998E-3</v>
      </c>
      <c r="I16">
        <f t="shared" si="0"/>
        <v>3.6578040152878619E-2</v>
      </c>
      <c r="J16" t="s">
        <v>72</v>
      </c>
      <c r="K16" t="e">
        <f t="shared" si="1"/>
        <v>#DIV/0!</v>
      </c>
    </row>
    <row r="17" spans="1:11" x14ac:dyDescent="0.2">
      <c r="A17" t="s">
        <v>45</v>
      </c>
      <c r="B17" s="3">
        <v>188.21600000000001</v>
      </c>
      <c r="C17">
        <v>188.10900000000001</v>
      </c>
      <c r="D17" s="1">
        <v>5.0000000000000001E-4</v>
      </c>
      <c r="E17" s="1">
        <v>3420</v>
      </c>
      <c r="F17" s="1">
        <v>19</v>
      </c>
      <c r="G17">
        <v>7.6700000000000004E-2</v>
      </c>
      <c r="H17">
        <v>4.0000000000000002E-4</v>
      </c>
      <c r="I17">
        <f t="shared" si="0"/>
        <v>3.2776256977049736E-2</v>
      </c>
      <c r="K17">
        <f t="shared" si="1"/>
        <v>52.207686071957269</v>
      </c>
    </row>
    <row r="18" spans="1:11" x14ac:dyDescent="0.2">
      <c r="A18" t="s">
        <v>45</v>
      </c>
      <c r="B18" s="3">
        <v>188.29900000000001</v>
      </c>
      <c r="C18">
        <v>188.19399999999999</v>
      </c>
      <c r="D18" s="1">
        <v>5.0000000000000001E-4</v>
      </c>
      <c r="E18" s="1">
        <v>2296</v>
      </c>
      <c r="F18" s="1">
        <v>21.39</v>
      </c>
      <c r="G18">
        <v>7.6700000000000004E-2</v>
      </c>
      <c r="H18">
        <v>4.0000000000000002E-4</v>
      </c>
      <c r="I18">
        <f t="shared" si="0"/>
        <v>3.2776256977049736E-2</v>
      </c>
      <c r="K18">
        <f t="shared" si="1"/>
        <v>52.184673533685846</v>
      </c>
    </row>
    <row r="19" spans="1:11" x14ac:dyDescent="0.2">
      <c r="A19" t="s">
        <v>73</v>
      </c>
      <c r="B19" s="3">
        <v>188.49299999999999</v>
      </c>
      <c r="C19">
        <v>188.386</v>
      </c>
      <c r="D19" s="1">
        <v>5.0000000000000001E-4</v>
      </c>
      <c r="E19" s="1">
        <v>2582</v>
      </c>
      <c r="F19" s="1">
        <v>16.8</v>
      </c>
      <c r="G19">
        <v>8.2500000000000004E-2</v>
      </c>
      <c r="H19">
        <v>5.0000000000000001E-4</v>
      </c>
      <c r="I19">
        <f t="shared" si="0"/>
        <v>4.4694999960013436E-2</v>
      </c>
      <c r="J19" t="s">
        <v>74</v>
      </c>
      <c r="K19">
        <f t="shared" si="1"/>
        <v>71.087844047322861</v>
      </c>
    </row>
    <row r="20" spans="1:11" x14ac:dyDescent="0.2">
      <c r="A20" t="s">
        <v>73</v>
      </c>
      <c r="B20" s="3">
        <v>189.935</v>
      </c>
      <c r="C20">
        <v>189.83</v>
      </c>
      <c r="D20" s="1">
        <v>5.0000000000000001E-4</v>
      </c>
      <c r="E20" s="1">
        <v>1219</v>
      </c>
      <c r="F20" s="1">
        <v>18.239999999999998</v>
      </c>
      <c r="G20">
        <v>7.5499999999999998E-2</v>
      </c>
      <c r="H20">
        <v>1.1000000000000001E-3</v>
      </c>
      <c r="I20">
        <f t="shared" si="0"/>
        <v>2.9860392184725238E-2</v>
      </c>
      <c r="J20" t="s">
        <v>74</v>
      </c>
      <c r="K20">
        <f t="shared" si="1"/>
        <v>47.132680006215949</v>
      </c>
    </row>
    <row r="21" spans="1:11" x14ac:dyDescent="0.2">
      <c r="A21" t="s">
        <v>22</v>
      </c>
      <c r="B21" s="3">
        <v>190.03700000000001</v>
      </c>
      <c r="C21">
        <v>189.93</v>
      </c>
      <c r="D21" s="1">
        <v>5.0000000000000001E-4</v>
      </c>
      <c r="E21" s="1">
        <v>1541</v>
      </c>
      <c r="F21" s="1">
        <v>18.059999999999999</v>
      </c>
      <c r="G21">
        <v>7.8799999999999995E-2</v>
      </c>
      <c r="H21">
        <v>8.9999999999999998E-4</v>
      </c>
      <c r="I21">
        <f t="shared" si="0"/>
        <v>3.7427703929383646E-2</v>
      </c>
      <c r="J21" t="s">
        <v>74</v>
      </c>
      <c r="K21">
        <f t="shared" si="1"/>
        <v>59.045478712194026</v>
      </c>
    </row>
    <row r="22" spans="1:11" x14ac:dyDescent="0.2">
      <c r="A22" t="s">
        <v>45</v>
      </c>
      <c r="B22" s="3">
        <v>190.38200000000001</v>
      </c>
      <c r="C22">
        <v>190.27</v>
      </c>
      <c r="D22">
        <v>3.0000000000000001E-3</v>
      </c>
      <c r="E22" s="1">
        <v>186.7</v>
      </c>
      <c r="F22" s="1">
        <v>17.670000000000002</v>
      </c>
      <c r="G22">
        <v>9.4E-2</v>
      </c>
      <c r="H22">
        <v>8.8999999999999999E-3</v>
      </c>
      <c r="I22">
        <f t="shared" si="0"/>
        <v>6.346174455075751E-2</v>
      </c>
      <c r="J22" t="s">
        <v>72</v>
      </c>
      <c r="K22">
        <f t="shared" si="1"/>
        <v>99.935030708350055</v>
      </c>
    </row>
    <row r="23" spans="1:11" x14ac:dyDescent="0.2">
      <c r="A23" t="s">
        <v>73</v>
      </c>
      <c r="B23" s="3">
        <v>191.20599999999999</v>
      </c>
      <c r="C23">
        <v>191.10900000000001</v>
      </c>
      <c r="D23">
        <v>1E-3</v>
      </c>
      <c r="E23" s="1">
        <v>518</v>
      </c>
      <c r="F23" s="1">
        <v>13.96</v>
      </c>
      <c r="G23">
        <v>8.7400000000000005E-2</v>
      </c>
      <c r="H23">
        <v>2.3999999999999998E-3</v>
      </c>
      <c r="I23">
        <f t="shared" si="0"/>
        <v>5.319918252591483E-2</v>
      </c>
      <c r="J23" t="s">
        <v>72</v>
      </c>
      <c r="K23">
        <f t="shared" si="1"/>
        <v>83.413255448413068</v>
      </c>
    </row>
    <row r="24" spans="1:11" x14ac:dyDescent="0.2">
      <c r="A24" t="s">
        <v>27</v>
      </c>
      <c r="B24" s="3">
        <v>192.39400000000001</v>
      </c>
      <c r="C24">
        <v>192.286</v>
      </c>
      <c r="D24" s="1">
        <v>5.0000000000000001E-4</v>
      </c>
      <c r="E24" s="1">
        <v>943.4</v>
      </c>
      <c r="F24" s="1">
        <v>11.98</v>
      </c>
      <c r="G24">
        <v>7.8E-2</v>
      </c>
      <c r="H24">
        <v>1E-3</v>
      </c>
      <c r="I24">
        <f t="shared" si="0"/>
        <v>3.5712645119419545E-2</v>
      </c>
      <c r="J24" t="s">
        <v>74</v>
      </c>
      <c r="K24">
        <f t="shared" si="1"/>
        <v>55.649609690541183</v>
      </c>
    </row>
    <row r="25" spans="1:11" x14ac:dyDescent="0.2">
      <c r="A25" t="s">
        <v>45</v>
      </c>
      <c r="B25" s="3">
        <v>192.62700000000001</v>
      </c>
      <c r="C25">
        <v>192.523</v>
      </c>
      <c r="D25">
        <v>1E-3</v>
      </c>
      <c r="E25" s="1">
        <v>449.1</v>
      </c>
      <c r="F25" s="1">
        <v>15.9</v>
      </c>
      <c r="G25">
        <v>8.1900000000000001E-2</v>
      </c>
      <c r="H25">
        <v>2.8999999999999998E-3</v>
      </c>
      <c r="I25">
        <f t="shared" si="0"/>
        <v>4.3577551806240795E-2</v>
      </c>
      <c r="K25">
        <f t="shared" si="1"/>
        <v>67.823046776988633</v>
      </c>
    </row>
    <row r="26" spans="1:11" x14ac:dyDescent="0.2">
      <c r="A26" t="s">
        <v>75</v>
      </c>
      <c r="B26" s="3">
        <v>192.81299999999999</v>
      </c>
      <c r="C26">
        <v>192.7</v>
      </c>
      <c r="D26">
        <v>1E-3</v>
      </c>
      <c r="E26" s="1">
        <v>1183</v>
      </c>
      <c r="F26" s="1">
        <v>23.24</v>
      </c>
      <c r="G26">
        <v>9.01E-2</v>
      </c>
      <c r="H26">
        <v>1.8E-3</v>
      </c>
      <c r="I26">
        <f t="shared" si="0"/>
        <v>5.7527411044002323E-2</v>
      </c>
      <c r="J26" t="s">
        <v>74</v>
      </c>
      <c r="K26">
        <f t="shared" si="1"/>
        <v>89.447899420640198</v>
      </c>
    </row>
    <row r="27" spans="1:11" x14ac:dyDescent="0.2">
      <c r="A27" t="s">
        <v>82</v>
      </c>
      <c r="B27" s="3">
        <v>192.9</v>
      </c>
      <c r="C27">
        <v>192.803</v>
      </c>
      <c r="D27">
        <v>2E-3</v>
      </c>
      <c r="E27" s="1">
        <v>529.6</v>
      </c>
      <c r="F27" s="1">
        <v>18.91</v>
      </c>
      <c r="G27">
        <v>7.5700000000000003E-2</v>
      </c>
      <c r="H27">
        <v>2.7000000000000001E-3</v>
      </c>
      <c r="I27">
        <f t="shared" si="0"/>
        <v>3.0362526598186799E-2</v>
      </c>
      <c r="J27" t="s">
        <v>74</v>
      </c>
      <c r="K27">
        <f t="shared" si="1"/>
        <v>47.18862350511354</v>
      </c>
    </row>
    <row r="28" spans="1:11" x14ac:dyDescent="0.2">
      <c r="B28" s="3">
        <v>193.26400000000001</v>
      </c>
      <c r="C28">
        <v>193.16300000000001</v>
      </c>
      <c r="D28">
        <v>2E-3</v>
      </c>
      <c r="E28" s="1">
        <v>139.9</v>
      </c>
      <c r="F28" s="1">
        <v>12.37</v>
      </c>
      <c r="G28">
        <v>7.6499999999999999E-2</v>
      </c>
      <c r="H28">
        <v>6.7999999999999996E-3</v>
      </c>
      <c r="I28">
        <f t="shared" si="0"/>
        <v>3.2305464265749227E-2</v>
      </c>
      <c r="K28">
        <f t="shared" si="1"/>
        <v>50.113721059646998</v>
      </c>
    </row>
    <row r="29" spans="1:11" x14ac:dyDescent="0.2">
      <c r="A29" t="s">
        <v>27</v>
      </c>
      <c r="B29" s="3">
        <v>193.50899999999999</v>
      </c>
      <c r="C29">
        <v>193.40199999999999</v>
      </c>
      <c r="D29" s="1">
        <v>5.0000000000000001E-4</v>
      </c>
      <c r="E29" s="1">
        <v>2124</v>
      </c>
      <c r="F29" s="1">
        <v>12.17</v>
      </c>
      <c r="G29">
        <v>7.6799999999999993E-2</v>
      </c>
      <c r="H29">
        <v>4.0000000000000002E-4</v>
      </c>
      <c r="I29">
        <f t="shared" si="0"/>
        <v>3.3009589840311548E-2</v>
      </c>
      <c r="K29">
        <f t="shared" si="1"/>
        <v>51.141161569360612</v>
      </c>
    </row>
    <row r="30" spans="1:11" x14ac:dyDescent="0.2">
      <c r="A30" t="s">
        <v>22</v>
      </c>
      <c r="B30" s="3">
        <v>193.715</v>
      </c>
      <c r="C30">
        <v>193.607</v>
      </c>
      <c r="D30">
        <v>1E-3</v>
      </c>
      <c r="E30" s="1">
        <v>452.4</v>
      </c>
      <c r="F30" s="1">
        <v>10.56</v>
      </c>
      <c r="G30">
        <v>7.7799999999999994E-2</v>
      </c>
      <c r="H30">
        <v>1.8E-3</v>
      </c>
      <c r="I30">
        <f t="shared" si="0"/>
        <v>3.5273687380618431E-2</v>
      </c>
      <c r="K30">
        <f t="shared" si="1"/>
        <v>54.590772406418736</v>
      </c>
    </row>
    <row r="31" spans="1:11" x14ac:dyDescent="0.2">
      <c r="B31" s="3"/>
      <c r="C31">
        <v>194.21899999999999</v>
      </c>
      <c r="D31">
        <v>2E-3</v>
      </c>
      <c r="E31" s="1">
        <v>133.80000000000001</v>
      </c>
      <c r="F31" s="1">
        <v>11.62</v>
      </c>
      <c r="G31">
        <v>7.9200000000000007E-2</v>
      </c>
      <c r="H31">
        <v>6.8999999999999999E-3</v>
      </c>
      <c r="I31">
        <f t="shared" si="0"/>
        <v>3.8262684451376407E-2</v>
      </c>
      <c r="J31" t="s">
        <v>72</v>
      </c>
      <c r="K31" t="e">
        <f t="shared" si="1"/>
        <v>#DIV/0!</v>
      </c>
    </row>
    <row r="32" spans="1:11" x14ac:dyDescent="0.2">
      <c r="A32" t="s">
        <v>4</v>
      </c>
      <c r="B32" s="3">
        <v>194.661</v>
      </c>
      <c r="C32">
        <v>194.55199999999999</v>
      </c>
      <c r="D32" s="1">
        <v>5.0000000000000001E-4</v>
      </c>
      <c r="E32" s="1">
        <v>1139</v>
      </c>
      <c r="F32" s="1">
        <v>13</v>
      </c>
      <c r="G32">
        <v>7.8100000000000003E-2</v>
      </c>
      <c r="H32">
        <v>8.0000000000000004E-4</v>
      </c>
      <c r="I32">
        <f t="shared" si="0"/>
        <v>3.5930530491847745E-2</v>
      </c>
      <c r="J32" t="s">
        <v>74</v>
      </c>
      <c r="K32">
        <f t="shared" si="1"/>
        <v>55.33708879259818</v>
      </c>
    </row>
    <row r="33" spans="1:12" x14ac:dyDescent="0.2">
      <c r="B33" s="3">
        <v>194.816</v>
      </c>
      <c r="C33">
        <v>194.70500000000001</v>
      </c>
      <c r="D33">
        <v>1E-3</v>
      </c>
      <c r="E33" s="1">
        <v>403.5</v>
      </c>
      <c r="F33" s="1">
        <v>12.06</v>
      </c>
      <c r="G33">
        <v>9.7799999999999998E-2</v>
      </c>
      <c r="H33">
        <v>2.8999999999999998E-3</v>
      </c>
      <c r="I33">
        <f t="shared" si="0"/>
        <v>6.8965448025990528E-2</v>
      </c>
      <c r="J33" t="s">
        <v>74</v>
      </c>
      <c r="K33">
        <f t="shared" si="1"/>
        <v>106.1300987505747</v>
      </c>
    </row>
    <row r="34" spans="1:12" x14ac:dyDescent="0.2">
      <c r="A34" t="s">
        <v>27</v>
      </c>
      <c r="B34" s="3">
        <v>195.119</v>
      </c>
      <c r="C34">
        <v>195.01400000000001</v>
      </c>
      <c r="D34" s="1">
        <v>5.0000000000000001E-4</v>
      </c>
      <c r="E34" s="1">
        <v>3305</v>
      </c>
      <c r="F34" s="1">
        <v>12.76</v>
      </c>
      <c r="G34">
        <v>7.8799999999999995E-2</v>
      </c>
      <c r="H34">
        <v>2.9999999999999997E-4</v>
      </c>
      <c r="I34">
        <f t="shared" si="0"/>
        <v>3.7427703929383646E-2</v>
      </c>
      <c r="K34">
        <f t="shared" si="1"/>
        <v>57.507601197367848</v>
      </c>
    </row>
    <row r="35" spans="1:12" x14ac:dyDescent="0.2">
      <c r="A35" t="s">
        <v>22</v>
      </c>
      <c r="B35" s="3">
        <v>195.38900000000001</v>
      </c>
      <c r="C35">
        <v>195.28700000000001</v>
      </c>
      <c r="D35" s="1">
        <v>3.0000000000000001E-3</v>
      </c>
      <c r="E35" s="1">
        <v>418.9</v>
      </c>
      <c r="F35" s="1">
        <v>25.59</v>
      </c>
      <c r="G35">
        <v>8.0699999999999994E-2</v>
      </c>
      <c r="H35">
        <v>4.8999999999999998E-3</v>
      </c>
      <c r="I35">
        <f t="shared" si="0"/>
        <v>4.1278117949170114E-2</v>
      </c>
      <c r="K35">
        <f t="shared" si="1"/>
        <v>63.3361128884492</v>
      </c>
    </row>
    <row r="36" spans="1:12" x14ac:dyDescent="0.2">
      <c r="B36" s="3"/>
      <c r="C36">
        <v>195.37700000000001</v>
      </c>
      <c r="D36" s="1">
        <v>8.0000000000000002E-3</v>
      </c>
      <c r="E36" s="1">
        <v>106.6</v>
      </c>
      <c r="F36" s="1">
        <v>20.9</v>
      </c>
      <c r="G36">
        <v>7.0699999999999999E-2</v>
      </c>
      <c r="H36">
        <v>1.3899999999999999E-2</v>
      </c>
      <c r="I36">
        <f t="shared" si="0"/>
        <v>1.3779804839895233E-2</v>
      </c>
      <c r="K36" t="e">
        <f t="shared" si="1"/>
        <v>#DIV/0!</v>
      </c>
    </row>
    <row r="37" spans="1:12" x14ac:dyDescent="0.2">
      <c r="B37" s="3"/>
      <c r="C37">
        <v>195.63</v>
      </c>
      <c r="D37" s="1">
        <v>5.0000000000000001E-3</v>
      </c>
      <c r="E37" s="1">
        <v>94.39</v>
      </c>
      <c r="F37" s="1">
        <v>18.5</v>
      </c>
      <c r="G37">
        <v>8.09E-2</v>
      </c>
      <c r="H37">
        <v>1.5900000000000001E-2</v>
      </c>
      <c r="I37">
        <f t="shared" si="0"/>
        <v>4.1667769575843637E-2</v>
      </c>
      <c r="K37" t="e">
        <f t="shared" si="1"/>
        <v>#DIV/0!</v>
      </c>
    </row>
    <row r="38" spans="1:12" x14ac:dyDescent="0.2">
      <c r="A38" t="s">
        <v>83</v>
      </c>
      <c r="B38" s="3">
        <v>195.97200000000001</v>
      </c>
      <c r="C38">
        <v>195.86799999999999</v>
      </c>
      <c r="D38" s="1">
        <v>5.0000000000000001E-4</v>
      </c>
      <c r="E38" s="1">
        <v>862.3</v>
      </c>
      <c r="F38" s="1">
        <v>10.47</v>
      </c>
      <c r="G38">
        <v>8.8800000000000004E-2</v>
      </c>
      <c r="H38">
        <v>1.1000000000000001E-3</v>
      </c>
      <c r="I38">
        <f t="shared" si="0"/>
        <v>5.5469207867298781E-2</v>
      </c>
      <c r="J38" t="s">
        <v>74</v>
      </c>
      <c r="K38">
        <f t="shared" si="1"/>
        <v>84.857370025392271</v>
      </c>
    </row>
    <row r="39" spans="1:12" x14ac:dyDescent="0.2">
      <c r="B39" s="3"/>
      <c r="C39">
        <v>196.10599999999999</v>
      </c>
      <c r="D39" s="1">
        <v>4.0000000000000001E-3</v>
      </c>
      <c r="E39" s="1">
        <v>66.88</v>
      </c>
      <c r="F39" s="1">
        <v>12.05</v>
      </c>
      <c r="G39">
        <v>7.51E-2</v>
      </c>
      <c r="H39">
        <v>1.35E-2</v>
      </c>
      <c r="I39">
        <f t="shared" si="0"/>
        <v>2.8834060092633514E-2</v>
      </c>
      <c r="K39" t="e">
        <f t="shared" si="1"/>
        <v>#DIV/0!</v>
      </c>
    </row>
    <row r="40" spans="1:12" x14ac:dyDescent="0.2">
      <c r="A40" t="s">
        <v>4</v>
      </c>
      <c r="B40" s="3">
        <v>197.36199999999999</v>
      </c>
      <c r="C40">
        <v>197.26499999999999</v>
      </c>
      <c r="D40" s="1">
        <v>1E-3</v>
      </c>
      <c r="E40" s="1">
        <v>538.6</v>
      </c>
      <c r="F40" s="1">
        <v>11.55</v>
      </c>
      <c r="G40">
        <v>9.0399999999999994E-2</v>
      </c>
      <c r="H40">
        <v>1.9E-3</v>
      </c>
      <c r="I40">
        <f t="shared" si="0"/>
        <v>5.7996146608422186E-2</v>
      </c>
      <c r="K40">
        <f t="shared" si="1"/>
        <v>88.098239545631742</v>
      </c>
    </row>
    <row r="41" spans="1:12" x14ac:dyDescent="0.2">
      <c r="A41" t="s">
        <v>73</v>
      </c>
      <c r="B41" s="3">
        <v>197.85400000000001</v>
      </c>
      <c r="C41">
        <v>197.75200000000001</v>
      </c>
      <c r="D41" s="1">
        <v>5.0000000000000001E-4</v>
      </c>
      <c r="E41" s="1">
        <v>1482</v>
      </c>
      <c r="F41" s="1">
        <v>13.43</v>
      </c>
      <c r="G41">
        <v>8.1799999999999998E-2</v>
      </c>
      <c r="H41">
        <v>5.9999999999999995E-4</v>
      </c>
      <c r="I41">
        <f t="shared" si="0"/>
        <v>4.3389319209058808E-2</v>
      </c>
      <c r="K41">
        <f t="shared" si="1"/>
        <v>65.746044552426682</v>
      </c>
    </row>
    <row r="42" spans="1:12" x14ac:dyDescent="0.2">
      <c r="A42" t="s">
        <v>84</v>
      </c>
      <c r="B42" s="3">
        <v>198.553</v>
      </c>
      <c r="C42">
        <v>198.44900000000001</v>
      </c>
      <c r="D42" s="1">
        <v>5.0000000000000001E-4</v>
      </c>
      <c r="E42" s="1">
        <v>1237</v>
      </c>
      <c r="F42" s="1">
        <v>12.17</v>
      </c>
      <c r="G42">
        <v>7.9100000000000004E-2</v>
      </c>
      <c r="H42">
        <v>8.0000000000000004E-4</v>
      </c>
      <c r="I42">
        <f t="shared" si="0"/>
        <v>3.8055262729688275E-2</v>
      </c>
      <c r="K42">
        <f t="shared" si="1"/>
        <v>57.460566027008127</v>
      </c>
    </row>
    <row r="43" spans="1:12" x14ac:dyDescent="0.2">
      <c r="B43" s="3"/>
      <c r="C43">
        <v>199.49700000000001</v>
      </c>
      <c r="D43" s="1">
        <v>3.0000000000000001E-3</v>
      </c>
      <c r="E43" s="1">
        <v>167.6</v>
      </c>
      <c r="F43" s="1">
        <v>17.3</v>
      </c>
      <c r="G43">
        <v>8.6599999999999996E-2</v>
      </c>
      <c r="H43">
        <v>8.8999999999999999E-3</v>
      </c>
      <c r="I43">
        <f t="shared" si="0"/>
        <v>5.1874396588544529E-2</v>
      </c>
      <c r="J43" t="s">
        <v>72</v>
      </c>
      <c r="K43" t="e">
        <f t="shared" si="1"/>
        <v>#DIV/0!</v>
      </c>
    </row>
    <row r="44" spans="1:12" x14ac:dyDescent="0.2">
      <c r="B44" s="3"/>
      <c r="C44">
        <v>199.68100000000001</v>
      </c>
      <c r="D44" s="1">
        <v>4.0000000000000001E-3</v>
      </c>
      <c r="E44" s="1">
        <v>92.1</v>
      </c>
      <c r="F44" s="1">
        <v>14.2</v>
      </c>
      <c r="G44">
        <v>9.3200000000000005E-2</v>
      </c>
      <c r="H44">
        <v>1.44E-2</v>
      </c>
      <c r="I44">
        <f t="shared" si="0"/>
        <v>6.2270643335568664E-2</v>
      </c>
      <c r="K44" t="e">
        <f t="shared" si="1"/>
        <v>#DIV/0!</v>
      </c>
    </row>
    <row r="45" spans="1:12" x14ac:dyDescent="0.2">
      <c r="A45" t="s">
        <v>77</v>
      </c>
      <c r="B45" s="3">
        <v>200.02099999999999</v>
      </c>
      <c r="C45">
        <v>199.89699999999999</v>
      </c>
      <c r="D45" s="1">
        <v>2E-3</v>
      </c>
      <c r="E45" s="1">
        <v>303.60000000000002</v>
      </c>
      <c r="F45" s="1">
        <v>15.41</v>
      </c>
      <c r="G45">
        <v>9.9599999999999994E-2</v>
      </c>
      <c r="H45">
        <v>5.1000000000000004E-3</v>
      </c>
      <c r="I45">
        <f t="shared" si="0"/>
        <v>7.1495125857820543E-2</v>
      </c>
      <c r="J45" t="s">
        <v>72</v>
      </c>
      <c r="K45">
        <f t="shared" si="1"/>
        <v>107.15994186697696</v>
      </c>
    </row>
    <row r="46" spans="1:12" x14ac:dyDescent="0.2">
      <c r="B46" s="3"/>
      <c r="C46">
        <v>200.04599999999999</v>
      </c>
      <c r="D46" s="1">
        <v>5.0000000000000001E-3</v>
      </c>
      <c r="E46" s="1">
        <v>98.6</v>
      </c>
      <c r="F46" s="1">
        <v>16.89</v>
      </c>
      <c r="G46" s="1">
        <v>8.3299999999999999E-2</v>
      </c>
      <c r="H46" s="1">
        <v>1.43E-2</v>
      </c>
      <c r="I46">
        <f t="shared" si="0"/>
        <v>4.6154989128214516E-2</v>
      </c>
      <c r="K46" t="e">
        <f t="shared" si="1"/>
        <v>#DIV/0!</v>
      </c>
    </row>
    <row r="47" spans="1:12" x14ac:dyDescent="0.2">
      <c r="A47" t="s">
        <v>45</v>
      </c>
      <c r="B47" s="3">
        <v>201.11199999999999</v>
      </c>
      <c r="C47">
        <v>201.00299999999999</v>
      </c>
      <c r="D47" s="1">
        <v>1E-3</v>
      </c>
      <c r="E47" s="1">
        <v>626.79999999999995</v>
      </c>
      <c r="F47" s="1">
        <v>15.92</v>
      </c>
      <c r="G47">
        <v>9.3299999999999994E-2</v>
      </c>
      <c r="H47">
        <v>2.3999999999999998E-3</v>
      </c>
      <c r="I47">
        <f>SQRT(G47^2-0.06934412^2)</f>
        <v>6.2420213243993314E-2</v>
      </c>
      <c r="K47">
        <f>I47/B48*299800</f>
        <v>93.04406158601671</v>
      </c>
      <c r="L47" t="s">
        <v>95</v>
      </c>
    </row>
    <row r="48" spans="1:12" x14ac:dyDescent="0.2">
      <c r="A48" t="s">
        <v>77</v>
      </c>
      <c r="B48" s="3">
        <v>201.126</v>
      </c>
    </row>
    <row r="49" spans="1:11" x14ac:dyDescent="0.2">
      <c r="A49" t="s">
        <v>22</v>
      </c>
      <c r="B49" s="3">
        <v>201.565</v>
      </c>
      <c r="C49">
        <v>201.46700000000001</v>
      </c>
      <c r="D49" s="1">
        <v>2E-3</v>
      </c>
      <c r="E49" s="1">
        <v>286.89999999999998</v>
      </c>
      <c r="F49" s="1">
        <v>16.37</v>
      </c>
      <c r="G49">
        <v>8.77E-2</v>
      </c>
      <c r="H49">
        <v>5.0000000000000001E-3</v>
      </c>
      <c r="I49">
        <f t="shared" si="0"/>
        <v>5.3690623216960338E-2</v>
      </c>
      <c r="J49" t="s">
        <v>72</v>
      </c>
      <c r="K49">
        <f t="shared" si="1"/>
        <v>79.857360357426685</v>
      </c>
    </row>
    <row r="50" spans="1:11" x14ac:dyDescent="0.2">
      <c r="A50" t="s">
        <v>45</v>
      </c>
      <c r="B50" s="3">
        <v>201.73400000000001</v>
      </c>
      <c r="C50">
        <v>201.62899999999999</v>
      </c>
      <c r="D50" s="1">
        <v>2E-3</v>
      </c>
      <c r="E50" s="1">
        <v>255.4</v>
      </c>
      <c r="F50" s="1">
        <v>16.149999999999999</v>
      </c>
      <c r="G50">
        <v>7.6700000000000004E-2</v>
      </c>
      <c r="H50">
        <v>4.7999999999999996E-3</v>
      </c>
      <c r="I50">
        <f t="shared" si="0"/>
        <v>3.2776256977049736E-2</v>
      </c>
      <c r="J50" t="s">
        <v>72</v>
      </c>
      <c r="K50">
        <f t="shared" si="1"/>
        <v>48.709299581228301</v>
      </c>
    </row>
    <row r="51" spans="1:11" x14ac:dyDescent="0.2">
      <c r="A51" t="s">
        <v>77</v>
      </c>
      <c r="B51" s="3">
        <v>202.04</v>
      </c>
      <c r="C51" s="3">
        <v>201.941</v>
      </c>
      <c r="D51" s="1">
        <v>5.0000000000000001E-4</v>
      </c>
      <c r="E51" s="1">
        <v>1478</v>
      </c>
      <c r="F51" s="1">
        <v>19.14</v>
      </c>
      <c r="G51">
        <v>7.9399999999999998E-2</v>
      </c>
      <c r="H51">
        <v>1E-3</v>
      </c>
      <c r="I51">
        <f t="shared" si="0"/>
        <v>3.8674966340329256E-2</v>
      </c>
      <c r="K51">
        <f t="shared" si="1"/>
        <v>57.388412734264065</v>
      </c>
    </row>
    <row r="52" spans="1:11" x14ac:dyDescent="0.2">
      <c r="A52" t="s">
        <v>45</v>
      </c>
      <c r="B52" s="3">
        <v>202.42400000000001</v>
      </c>
      <c r="C52" s="3">
        <v>202.31899999999999</v>
      </c>
      <c r="D52" s="1">
        <v>1E-3</v>
      </c>
      <c r="E52" s="1">
        <v>468.4</v>
      </c>
      <c r="F52" s="1">
        <v>17.22</v>
      </c>
      <c r="G52">
        <v>8.3000000000000004E-2</v>
      </c>
      <c r="H52">
        <v>3.0999999999999999E-3</v>
      </c>
      <c r="I52">
        <f t="shared" si="0"/>
        <v>4.5611325582859366E-2</v>
      </c>
      <c r="K52">
        <f t="shared" si="1"/>
        <v>67.552639063259477</v>
      </c>
    </row>
    <row r="53" spans="1:11" x14ac:dyDescent="0.2">
      <c r="A53" t="s">
        <v>85</v>
      </c>
      <c r="B53" s="3">
        <v>202.61</v>
      </c>
      <c r="C53" s="3">
        <v>202.50700000000001</v>
      </c>
      <c r="D53" s="1">
        <v>1E-3</v>
      </c>
      <c r="E53" s="1">
        <v>693.2</v>
      </c>
      <c r="F53" s="1">
        <v>21.4</v>
      </c>
      <c r="G53">
        <v>8.4400000000000003E-2</v>
      </c>
      <c r="H53">
        <v>2.5999999999999999E-3</v>
      </c>
      <c r="I53">
        <f t="shared" si="0"/>
        <v>4.8111880252444936E-2</v>
      </c>
      <c r="K53">
        <f t="shared" si="1"/>
        <v>71.190670251631161</v>
      </c>
    </row>
    <row r="54" spans="1:11" x14ac:dyDescent="0.2">
      <c r="A54" t="s">
        <v>45</v>
      </c>
      <c r="B54" s="3">
        <v>202.60900000000001</v>
      </c>
      <c r="C54" s="3"/>
      <c r="D54" s="1"/>
      <c r="E54" s="1"/>
      <c r="F54" s="1"/>
      <c r="I54" t="e">
        <f t="shared" si="0"/>
        <v>#NUM!</v>
      </c>
      <c r="K54" t="e">
        <f t="shared" si="1"/>
        <v>#NUM!</v>
      </c>
    </row>
    <row r="55" spans="1:11" x14ac:dyDescent="0.2">
      <c r="A55" t="s">
        <v>45</v>
      </c>
      <c r="B55" s="3">
        <v>202.70500000000001</v>
      </c>
      <c r="C55" s="3">
        <v>202.60400000000001</v>
      </c>
      <c r="D55" s="1">
        <v>2E-3</v>
      </c>
      <c r="E55" s="1">
        <v>252</v>
      </c>
      <c r="F55" s="1">
        <v>21.39</v>
      </c>
      <c r="G55">
        <v>6.9099999999999995E-2</v>
      </c>
      <c r="H55">
        <v>5.8999999999999999E-3</v>
      </c>
      <c r="I55" t="e">
        <f t="shared" si="0"/>
        <v>#NUM!</v>
      </c>
      <c r="K55" t="e">
        <f t="shared" si="1"/>
        <v>#NUM!</v>
      </c>
    </row>
    <row r="56" spans="1:11" x14ac:dyDescent="0.2">
      <c r="A56" t="s">
        <v>78</v>
      </c>
      <c r="B56" s="3">
        <v>202.82499999999999</v>
      </c>
      <c r="C56" s="3">
        <v>202.727</v>
      </c>
      <c r="D56" s="1">
        <v>2E-3</v>
      </c>
      <c r="E56" s="1">
        <v>346.4</v>
      </c>
      <c r="F56" s="1">
        <v>25.25</v>
      </c>
      <c r="G56">
        <v>9.2799999999999994E-2</v>
      </c>
      <c r="H56">
        <v>6.7999999999999996E-3</v>
      </c>
      <c r="I56">
        <f t="shared" si="0"/>
        <v>6.167035772091483E-2</v>
      </c>
      <c r="K56">
        <f t="shared" si="1"/>
        <v>91.156283716160559</v>
      </c>
    </row>
    <row r="57" spans="1:11" x14ac:dyDescent="0.2">
      <c r="A57" t="s">
        <v>27</v>
      </c>
      <c r="B57" s="3">
        <v>203.72800000000001</v>
      </c>
      <c r="C57" s="3">
        <v>203.61699999999999</v>
      </c>
      <c r="D57" s="1">
        <v>6.0000000000000001E-3</v>
      </c>
      <c r="E57" s="1">
        <v>311.3</v>
      </c>
      <c r="F57" s="1">
        <v>42.31</v>
      </c>
      <c r="G57">
        <v>8.3400000000000002E-2</v>
      </c>
      <c r="H57">
        <v>1.1299999999999999E-2</v>
      </c>
      <c r="I57">
        <f t="shared" si="0"/>
        <v>4.6335224413243115E-2</v>
      </c>
      <c r="K57">
        <f t="shared" si="1"/>
        <v>68.185523242216519</v>
      </c>
    </row>
    <row r="58" spans="1:11" x14ac:dyDescent="0.2">
      <c r="A58" t="s">
        <v>77</v>
      </c>
      <c r="B58" s="3">
        <v>203.82599999999999</v>
      </c>
      <c r="C58" s="3">
        <v>203.714</v>
      </c>
      <c r="D58" s="1">
        <v>3.0000000000000001E-3</v>
      </c>
      <c r="E58" s="1">
        <v>854.2</v>
      </c>
      <c r="F58" s="1">
        <v>45.06</v>
      </c>
      <c r="G58">
        <v>9.2799999999999994E-2</v>
      </c>
      <c r="H58">
        <v>4.8999999999999998E-3</v>
      </c>
      <c r="I58">
        <f t="shared" si="0"/>
        <v>6.167035772091483E-2</v>
      </c>
      <c r="J58" t="s">
        <v>74</v>
      </c>
      <c r="K58">
        <f t="shared" si="1"/>
        <v>90.708610504696495</v>
      </c>
    </row>
    <row r="59" spans="1:11" x14ac:dyDescent="0.2">
      <c r="A59" t="s">
        <v>77</v>
      </c>
      <c r="B59" s="3">
        <v>203.83500000000001</v>
      </c>
      <c r="C59" s="3"/>
      <c r="D59" s="1"/>
      <c r="E59" s="1"/>
      <c r="F59" s="1"/>
      <c r="I59" t="e">
        <f t="shared" si="0"/>
        <v>#NUM!</v>
      </c>
      <c r="K59" t="e">
        <f t="shared" si="1"/>
        <v>#NUM!</v>
      </c>
    </row>
    <row r="60" spans="1:11" x14ac:dyDescent="0.2">
      <c r="A60" t="s">
        <v>4</v>
      </c>
      <c r="B60" s="3">
        <v>204.70400000000001</v>
      </c>
      <c r="C60" s="3">
        <v>204.596</v>
      </c>
      <c r="D60" s="1">
        <v>1E-3</v>
      </c>
      <c r="E60" s="1">
        <v>396</v>
      </c>
      <c r="F60" s="1">
        <v>20.65</v>
      </c>
      <c r="G60">
        <v>7.5399999999999995E-2</v>
      </c>
      <c r="H60">
        <v>3.8999999999999998E-3</v>
      </c>
      <c r="I60">
        <f t="shared" si="0"/>
        <v>2.9606638131094851E-2</v>
      </c>
      <c r="J60" t="s">
        <v>72</v>
      </c>
      <c r="K60">
        <f t="shared" si="1"/>
        <v>43.360511331982941</v>
      </c>
    </row>
    <row r="61" spans="1:11" x14ac:dyDescent="0.2">
      <c r="A61" t="s">
        <v>86</v>
      </c>
      <c r="B61" s="3">
        <v>205.01</v>
      </c>
      <c r="C61" s="3">
        <v>204.928</v>
      </c>
      <c r="D61" s="1">
        <v>2E-3</v>
      </c>
      <c r="E61" s="1">
        <v>463.8</v>
      </c>
      <c r="F61" s="1">
        <v>30.42</v>
      </c>
      <c r="G61">
        <v>7.9299999999999995E-2</v>
      </c>
      <c r="H61">
        <v>5.1999999999999998E-3</v>
      </c>
      <c r="I61">
        <f t="shared" si="0"/>
        <v>3.8469247736674025E-2</v>
      </c>
      <c r="K61">
        <f t="shared" si="1"/>
        <v>56.25618492490549</v>
      </c>
    </row>
    <row r="62" spans="1:11" x14ac:dyDescent="0.2">
      <c r="A62" t="s">
        <v>4</v>
      </c>
      <c r="B62" s="3">
        <v>207.124</v>
      </c>
      <c r="C62" s="3">
        <v>207.012</v>
      </c>
      <c r="D62" s="1">
        <v>4.0000000000000001E-3</v>
      </c>
      <c r="E62" s="1">
        <v>489.5</v>
      </c>
      <c r="F62" s="1">
        <v>48.23</v>
      </c>
      <c r="G62">
        <v>9.0800000000000006E-2</v>
      </c>
      <c r="H62">
        <v>8.8999999999999999E-3</v>
      </c>
      <c r="I62">
        <f t="shared" si="0"/>
        <v>5.8617685227460165E-2</v>
      </c>
      <c r="J62" t="s">
        <v>74</v>
      </c>
      <c r="K62">
        <f t="shared" si="1"/>
        <v>84.845706104519792</v>
      </c>
    </row>
    <row r="63" spans="1:11" x14ac:dyDescent="0.2">
      <c r="A63" t="s">
        <v>87</v>
      </c>
      <c r="B63" s="3">
        <v>207.18299999999999</v>
      </c>
      <c r="C63" s="3">
        <v>207.09700000000001</v>
      </c>
      <c r="D63" s="1">
        <v>2.4E-2</v>
      </c>
      <c r="E63" s="1">
        <v>92.65</v>
      </c>
      <c r="F63" s="1">
        <v>41.22</v>
      </c>
      <c r="G63">
        <v>9.0800000000000006E-2</v>
      </c>
      <c r="H63">
        <v>8.8999999999999999E-3</v>
      </c>
      <c r="I63">
        <f t="shared" si="0"/>
        <v>5.8617685227460165E-2</v>
      </c>
      <c r="J63" t="s">
        <v>74</v>
      </c>
      <c r="K63">
        <f t="shared" si="1"/>
        <v>84.821544389223817</v>
      </c>
    </row>
    <row r="64" spans="1:11" x14ac:dyDescent="0.2">
      <c r="A64" t="s">
        <v>22</v>
      </c>
      <c r="B64" s="3">
        <v>207.44900000000001</v>
      </c>
      <c r="C64" s="3">
        <v>207.34299999999999</v>
      </c>
      <c r="D64" s="1">
        <v>1E-3</v>
      </c>
      <c r="E64" s="1">
        <v>645.6</v>
      </c>
      <c r="F64" s="1">
        <v>24.2</v>
      </c>
      <c r="G64">
        <v>6.93E-2</v>
      </c>
      <c r="H64">
        <v>2.5999999999999999E-3</v>
      </c>
      <c r="I64" t="e">
        <f t="shared" si="0"/>
        <v>#NUM!</v>
      </c>
      <c r="K64" t="e">
        <f t="shared" si="1"/>
        <v>#NUM!</v>
      </c>
    </row>
    <row r="65" spans="1:11" x14ac:dyDescent="0.2">
      <c r="A65" t="s">
        <v>42</v>
      </c>
      <c r="B65" s="3">
        <v>207.751</v>
      </c>
      <c r="C65" s="3">
        <v>207.65799999999999</v>
      </c>
      <c r="D65" s="1">
        <v>8.0000000000000002E-3</v>
      </c>
      <c r="E65" s="1">
        <v>204.6</v>
      </c>
      <c r="F65" s="1">
        <v>41.15</v>
      </c>
      <c r="G65">
        <v>0.11459999999999999</v>
      </c>
      <c r="H65">
        <v>2.3099999999999999E-2</v>
      </c>
      <c r="I65">
        <f t="shared" si="0"/>
        <v>9.1238988494094994E-2</v>
      </c>
      <c r="J65" t="s">
        <v>72</v>
      </c>
      <c r="K65">
        <f t="shared" si="1"/>
        <v>131.66458284450943</v>
      </c>
    </row>
    <row r="66" spans="1:11" x14ac:dyDescent="0.2">
      <c r="A66" t="s">
        <v>4</v>
      </c>
      <c r="B66" s="3">
        <v>207.91499999999999</v>
      </c>
      <c r="C66" s="3">
        <v>207.83699999999999</v>
      </c>
      <c r="D66" s="1">
        <v>3.0000000000000001E-3</v>
      </c>
      <c r="E66" s="1">
        <v>289.7</v>
      </c>
      <c r="F66" s="1">
        <v>33.299999999999997</v>
      </c>
      <c r="G66">
        <v>7.9100000000000004E-2</v>
      </c>
      <c r="H66">
        <v>9.1000000000000004E-3</v>
      </c>
      <c r="I66">
        <f t="shared" si="0"/>
        <v>3.8055262729688275E-2</v>
      </c>
      <c r="J66" t="s">
        <v>72</v>
      </c>
      <c r="K66">
        <f t="shared" si="1"/>
        <v>54.87323072582808</v>
      </c>
    </row>
    <row r="67" spans="1:11" x14ac:dyDescent="0.2">
      <c r="A67" t="s">
        <v>88</v>
      </c>
      <c r="B67" s="3">
        <v>207.922</v>
      </c>
      <c r="C67" s="3"/>
      <c r="D67" s="1"/>
      <c r="E67" s="1"/>
      <c r="F67" s="1"/>
      <c r="I67" t="e">
        <f t="shared" si="0"/>
        <v>#NUM!</v>
      </c>
      <c r="K67" t="e">
        <f t="shared" si="1"/>
        <v>#NUM!</v>
      </c>
    </row>
    <row r="68" spans="1:11" x14ac:dyDescent="0.2">
      <c r="A68" t="s">
        <v>19</v>
      </c>
      <c r="B68" s="3">
        <v>248.458</v>
      </c>
      <c r="C68" s="3">
        <v>248.34899999999999</v>
      </c>
      <c r="D68" s="1">
        <v>1E-3</v>
      </c>
      <c r="E68" s="1">
        <v>616.5</v>
      </c>
      <c r="F68" s="1">
        <v>26.15</v>
      </c>
      <c r="G68">
        <v>8.3000000000000004E-2</v>
      </c>
      <c r="H68">
        <v>3.5000000000000001E-3</v>
      </c>
      <c r="I68">
        <f t="shared" si="0"/>
        <v>4.5611325582859366E-2</v>
      </c>
      <c r="J68" t="s">
        <v>72</v>
      </c>
      <c r="K68">
        <f t="shared" si="1"/>
        <v>55.036567185364277</v>
      </c>
    </row>
    <row r="69" spans="1:11" x14ac:dyDescent="0.2">
      <c r="A69" t="s">
        <v>34</v>
      </c>
      <c r="B69" s="3">
        <v>248.46</v>
      </c>
      <c r="C69" s="3"/>
      <c r="D69" s="1"/>
      <c r="E69" s="1"/>
      <c r="F69" s="1"/>
      <c r="I69" t="e">
        <f t="shared" si="0"/>
        <v>#NUM!</v>
      </c>
      <c r="J69" t="s">
        <v>72</v>
      </c>
      <c r="K69" t="e">
        <f t="shared" si="1"/>
        <v>#NUM!</v>
      </c>
    </row>
    <row r="70" spans="1:11" x14ac:dyDescent="0.2">
      <c r="A70" t="s">
        <v>4</v>
      </c>
      <c r="B70" s="3">
        <v>253.95599999999999</v>
      </c>
      <c r="C70" s="3">
        <v>253.83699999999999</v>
      </c>
      <c r="D70" s="1">
        <v>1E-3</v>
      </c>
      <c r="E70" s="1">
        <v>484.9</v>
      </c>
      <c r="F70" s="1">
        <v>21.08</v>
      </c>
      <c r="G70">
        <v>8.0600000000000005E-2</v>
      </c>
      <c r="H70">
        <v>3.5000000000000001E-3</v>
      </c>
      <c r="I70">
        <f t="shared" si="0"/>
        <v>4.1082271376173943E-2</v>
      </c>
      <c r="J70" t="s">
        <v>72</v>
      </c>
      <c r="K70">
        <f t="shared" ref="K70:K104" si="2">I70/B70*299800</f>
        <v>48.498420823201457</v>
      </c>
    </row>
    <row r="71" spans="1:11" x14ac:dyDescent="0.2">
      <c r="A71" t="s">
        <v>4</v>
      </c>
      <c r="B71" s="3">
        <v>255.11</v>
      </c>
      <c r="C71" s="3">
        <v>254.988</v>
      </c>
      <c r="D71" s="1">
        <v>4.0000000000000001E-3</v>
      </c>
      <c r="E71" s="1">
        <v>187.6</v>
      </c>
      <c r="F71" s="1">
        <v>31.66</v>
      </c>
      <c r="G71">
        <v>8.4599999999999995E-2</v>
      </c>
      <c r="H71">
        <v>1.43E-2</v>
      </c>
      <c r="I71">
        <f t="shared" si="0"/>
        <v>4.8461871831632752E-2</v>
      </c>
      <c r="J71" t="s">
        <v>72</v>
      </c>
      <c r="K71">
        <f t="shared" si="2"/>
        <v>56.95139028310728</v>
      </c>
    </row>
    <row r="72" spans="1:11" x14ac:dyDescent="0.2">
      <c r="A72" t="s">
        <v>45</v>
      </c>
      <c r="B72" s="3">
        <v>256.91899999999998</v>
      </c>
      <c r="C72">
        <v>256.81099999999998</v>
      </c>
      <c r="D72">
        <v>1E-3</v>
      </c>
      <c r="E72" s="1">
        <v>475.6</v>
      </c>
      <c r="F72" s="1">
        <v>21.92</v>
      </c>
      <c r="G72">
        <v>8.4500000000000006E-2</v>
      </c>
      <c r="H72">
        <v>3.8999999999999998E-3</v>
      </c>
      <c r="I72">
        <f t="shared" si="0"/>
        <v>4.8287089593654339E-2</v>
      </c>
      <c r="K72">
        <f t="shared" si="2"/>
        <v>56.346433935121858</v>
      </c>
    </row>
    <row r="73" spans="1:11" x14ac:dyDescent="0.2">
      <c r="A73" t="s">
        <v>22</v>
      </c>
      <c r="B73" s="3">
        <v>257.25900000000001</v>
      </c>
      <c r="C73" s="3">
        <v>257.149</v>
      </c>
      <c r="D73" s="1">
        <v>5.0000000000000001E-4</v>
      </c>
      <c r="E73" s="1">
        <v>3878</v>
      </c>
      <c r="F73" s="1">
        <v>24.4</v>
      </c>
      <c r="G73">
        <v>8.5500000000000007E-2</v>
      </c>
      <c r="H73">
        <v>5.0000000000000001E-4</v>
      </c>
      <c r="I73" t="e">
        <f>SQRT(H73^2-0.06934412^2)</f>
        <v>#NUM!</v>
      </c>
      <c r="J73" t="s">
        <v>74</v>
      </c>
      <c r="K73" t="e">
        <f t="shared" si="2"/>
        <v>#NUM!</v>
      </c>
    </row>
    <row r="74" spans="1:11" x14ac:dyDescent="0.2">
      <c r="A74" t="s">
        <v>22</v>
      </c>
      <c r="B74" s="3">
        <v>257.26299999999998</v>
      </c>
      <c r="I74" t="e">
        <f t="shared" si="0"/>
        <v>#NUM!</v>
      </c>
      <c r="J74" t="s">
        <v>74</v>
      </c>
      <c r="K74" t="e">
        <f t="shared" si="2"/>
        <v>#NUM!</v>
      </c>
    </row>
    <row r="75" spans="1:11" x14ac:dyDescent="0.2">
      <c r="A75" t="s">
        <v>45</v>
      </c>
      <c r="B75" s="3">
        <v>257.54700000000003</v>
      </c>
      <c r="C75" s="3">
        <v>257.43400000000003</v>
      </c>
      <c r="D75">
        <v>2E-3</v>
      </c>
      <c r="E75" s="1">
        <v>346.3</v>
      </c>
      <c r="F75" s="1">
        <v>24.18</v>
      </c>
      <c r="G75">
        <v>8.8900000000000007E-2</v>
      </c>
      <c r="H75">
        <v>6.1999999999999998E-3</v>
      </c>
      <c r="I75">
        <f t="shared" si="0"/>
        <v>5.5629156217091781E-2</v>
      </c>
      <c r="J75" t="s">
        <v>74</v>
      </c>
      <c r="K75">
        <f t="shared" si="2"/>
        <v>64.755640849569645</v>
      </c>
    </row>
    <row r="76" spans="1:11" x14ac:dyDescent="0.2">
      <c r="A76" t="s">
        <v>45</v>
      </c>
      <c r="B76" s="3">
        <v>257.55399999999997</v>
      </c>
      <c r="C76" s="3"/>
      <c r="E76" s="1"/>
      <c r="F76" s="1"/>
      <c r="I76" t="e">
        <f t="shared" si="0"/>
        <v>#NUM!</v>
      </c>
      <c r="J76" t="s">
        <v>74</v>
      </c>
      <c r="K76" t="e">
        <f t="shared" si="2"/>
        <v>#NUM!</v>
      </c>
    </row>
    <row r="77" spans="1:11" x14ac:dyDescent="0.2">
      <c r="A77" t="s">
        <v>45</v>
      </c>
      <c r="B77" s="3">
        <v>257.77199999999999</v>
      </c>
      <c r="C77">
        <v>257.64999999999998</v>
      </c>
      <c r="D77">
        <v>5.0000000000000001E-3</v>
      </c>
      <c r="E77" s="1">
        <v>133.80000000000001</v>
      </c>
      <c r="F77" s="1">
        <v>26.3</v>
      </c>
      <c r="G77">
        <v>8.2799999999999999E-2</v>
      </c>
      <c r="H77">
        <v>1.6299999999999999E-2</v>
      </c>
      <c r="I77">
        <f t="shared" si="0"/>
        <v>4.5246359206300796E-2</v>
      </c>
      <c r="K77">
        <f t="shared" si="2"/>
        <v>52.623475358258375</v>
      </c>
    </row>
    <row r="78" spans="1:11" x14ac:dyDescent="0.2">
      <c r="A78" t="s">
        <v>89</v>
      </c>
      <c r="B78" s="3">
        <v>258.08199999999999</v>
      </c>
      <c r="C78">
        <v>257.97300000000001</v>
      </c>
      <c r="D78">
        <v>8.0000000000000002E-3</v>
      </c>
      <c r="E78" s="1">
        <v>125.1</v>
      </c>
      <c r="F78" s="1">
        <v>31.67</v>
      </c>
      <c r="G78">
        <v>9.4E-2</v>
      </c>
      <c r="H78">
        <v>2.3800000000000002E-2</v>
      </c>
      <c r="I78">
        <f t="shared" si="0"/>
        <v>6.346174455075751E-2</v>
      </c>
      <c r="K78">
        <f t="shared" si="2"/>
        <v>73.720100651409624</v>
      </c>
    </row>
    <row r="79" spans="1:11" s="5" customFormat="1" x14ac:dyDescent="0.2">
      <c r="A79" s="5" t="s">
        <v>79</v>
      </c>
      <c r="B79" s="4">
        <v>258.37400000000002</v>
      </c>
      <c r="C79" s="5">
        <v>258.26100000000002</v>
      </c>
      <c r="D79" s="5">
        <v>1E-3</v>
      </c>
      <c r="E79" s="6">
        <v>901.5</v>
      </c>
      <c r="F79" s="6">
        <v>18.32</v>
      </c>
      <c r="G79" s="5">
        <v>8.5800000000000001E-2</v>
      </c>
      <c r="H79" s="5">
        <v>1.6999999999999999E-3</v>
      </c>
      <c r="I79">
        <f t="shared" si="0"/>
        <v>5.0527547154256364E-2</v>
      </c>
      <c r="K79">
        <f t="shared" si="2"/>
        <v>58.628804124432243</v>
      </c>
    </row>
    <row r="80" spans="1:11" x14ac:dyDescent="0.2">
      <c r="A80" t="s">
        <v>21</v>
      </c>
      <c r="B80" s="3">
        <v>259.49599999999998</v>
      </c>
      <c r="C80" s="3">
        <v>259.38400000000001</v>
      </c>
      <c r="D80">
        <v>2E-3</v>
      </c>
      <c r="E80" s="1">
        <v>290.60000000000002</v>
      </c>
      <c r="F80" s="1">
        <v>22.89</v>
      </c>
      <c r="G80">
        <v>8.7999999999999995E-2</v>
      </c>
      <c r="H80">
        <v>6.8999999999999999E-3</v>
      </c>
      <c r="I80">
        <f t="shared" si="0"/>
        <v>5.4179267450064322E-2</v>
      </c>
      <c r="J80" t="s">
        <v>72</v>
      </c>
      <c r="K80">
        <f t="shared" si="2"/>
        <v>62.59419945405434</v>
      </c>
    </row>
    <row r="81" spans="1:12" s="5" customFormat="1" x14ac:dyDescent="0.2">
      <c r="A81" s="5" t="s">
        <v>79</v>
      </c>
      <c r="B81" s="4">
        <v>261.05599999999998</v>
      </c>
      <c r="C81" s="5">
        <v>260.94299999999998</v>
      </c>
      <c r="D81" s="5">
        <v>1E-3</v>
      </c>
      <c r="E81" s="6">
        <v>421.6</v>
      </c>
      <c r="F81" s="6">
        <v>16.89</v>
      </c>
      <c r="G81" s="5">
        <v>8.3599999999999994E-2</v>
      </c>
      <c r="H81" s="5">
        <v>3.3E-3</v>
      </c>
      <c r="I81">
        <f t="shared" si="0"/>
        <v>4.6694250410790401E-2</v>
      </c>
      <c r="J81" s="5" t="s">
        <v>72</v>
      </c>
      <c r="K81">
        <f t="shared" si="2"/>
        <v>53.624265571965267</v>
      </c>
    </row>
    <row r="82" spans="1:12" x14ac:dyDescent="0.2">
      <c r="A82" t="s">
        <v>21</v>
      </c>
      <c r="B82" s="3">
        <v>264.23</v>
      </c>
      <c r="C82">
        <v>264.12099999999998</v>
      </c>
      <c r="D82">
        <v>2E-3</v>
      </c>
      <c r="E82" s="1">
        <v>390.2</v>
      </c>
      <c r="F82" s="1">
        <v>20.7</v>
      </c>
      <c r="G82">
        <v>8.8300000000000003E-2</v>
      </c>
      <c r="H82">
        <v>4.7000000000000002E-3</v>
      </c>
      <c r="I82">
        <f t="shared" si="0"/>
        <v>5.4665190216678122E-2</v>
      </c>
      <c r="J82" t="s">
        <v>72</v>
      </c>
      <c r="K82">
        <f t="shared" si="2"/>
        <v>62.024085179427388</v>
      </c>
    </row>
    <row r="83" spans="1:12" x14ac:dyDescent="0.2">
      <c r="A83" t="s">
        <v>45</v>
      </c>
      <c r="B83" s="3">
        <v>264.77199999999999</v>
      </c>
      <c r="C83">
        <v>264.666</v>
      </c>
      <c r="D83">
        <v>2E-3</v>
      </c>
      <c r="E83" s="1">
        <v>268.89999999999998</v>
      </c>
      <c r="F83" s="1">
        <v>19.29</v>
      </c>
      <c r="G83">
        <v>8.4099999999999994E-2</v>
      </c>
      <c r="H83">
        <v>6.0000000000000001E-3</v>
      </c>
      <c r="I83">
        <f t="shared" si="0"/>
        <v>4.7583642372411965E-2</v>
      </c>
      <c r="J83" t="s">
        <v>72</v>
      </c>
      <c r="K83">
        <f t="shared" si="2"/>
        <v>53.878718230209792</v>
      </c>
    </row>
    <row r="84" spans="1:12" x14ac:dyDescent="0.2">
      <c r="A84" t="s">
        <v>91</v>
      </c>
      <c r="B84" s="3">
        <v>268.99099999999999</v>
      </c>
      <c r="C84">
        <v>268.87299999999999</v>
      </c>
      <c r="D84">
        <v>4.0000000000000001E-3</v>
      </c>
      <c r="E84" s="1">
        <v>180.8</v>
      </c>
      <c r="F84" s="1">
        <v>22.03</v>
      </c>
      <c r="G84">
        <v>9.1999999999999998E-2</v>
      </c>
      <c r="H84">
        <v>1.12E-2</v>
      </c>
      <c r="I84">
        <f t="shared" si="0"/>
        <v>6.0459846356285096E-2</v>
      </c>
      <c r="K84">
        <f t="shared" si="2"/>
        <v>67.384640889896957</v>
      </c>
      <c r="L84" t="s">
        <v>72</v>
      </c>
    </row>
    <row r="85" spans="1:12" x14ac:dyDescent="0.2">
      <c r="A85" t="s">
        <v>93</v>
      </c>
      <c r="B85" s="3">
        <v>270.39</v>
      </c>
      <c r="C85">
        <v>270.27600000000001</v>
      </c>
      <c r="D85">
        <v>2E-3</v>
      </c>
      <c r="E85" s="1">
        <v>393.4</v>
      </c>
      <c r="F85" s="1">
        <v>25.19</v>
      </c>
      <c r="G85">
        <v>9.1800000000000007E-2</v>
      </c>
      <c r="H85">
        <v>5.8999999999999999E-3</v>
      </c>
      <c r="I85">
        <f t="shared" si="0"/>
        <v>6.0155074776992848E-2</v>
      </c>
      <c r="K85">
        <f t="shared" si="2"/>
        <v>66.698071001673355</v>
      </c>
      <c r="L85" t="s">
        <v>74</v>
      </c>
    </row>
    <row r="86" spans="1:12" x14ac:dyDescent="0.2">
      <c r="A86" t="s">
        <v>92</v>
      </c>
      <c r="B86" s="3">
        <v>270.52</v>
      </c>
      <c r="C86">
        <v>270.40699999999998</v>
      </c>
      <c r="D86">
        <v>1.0999999999999999E-2</v>
      </c>
      <c r="E86" s="1">
        <v>96.11</v>
      </c>
      <c r="F86" s="1">
        <v>29.74</v>
      </c>
      <c r="G86">
        <v>9.6299999999999997E-2</v>
      </c>
      <c r="H86">
        <v>2.98E-2</v>
      </c>
      <c r="I86">
        <f t="shared" si="0"/>
        <v>6.6821276712029379E-2</v>
      </c>
      <c r="K86">
        <f t="shared" si="2"/>
        <v>74.053743746364077</v>
      </c>
      <c r="L86" t="s">
        <v>74</v>
      </c>
    </row>
    <row r="87" spans="1:12" s="5" customFormat="1" x14ac:dyDescent="0.2">
      <c r="A87" s="5" t="s">
        <v>40</v>
      </c>
      <c r="B87" s="4">
        <v>271.99</v>
      </c>
      <c r="C87" s="5">
        <v>271.87599999999998</v>
      </c>
      <c r="D87" s="5">
        <v>2E-3</v>
      </c>
      <c r="E87" s="6">
        <v>447.5</v>
      </c>
      <c r="F87" s="6">
        <v>22.46</v>
      </c>
      <c r="G87" s="5">
        <v>8.8800000000000004E-2</v>
      </c>
      <c r="H87" s="5">
        <v>4.4999999999999997E-3</v>
      </c>
      <c r="I87">
        <f t="shared" si="0"/>
        <v>5.5469207867298781E-2</v>
      </c>
      <c r="J87" s="5" t="s">
        <v>74</v>
      </c>
      <c r="K87">
        <f t="shared" si="2"/>
        <v>61.140735021935271</v>
      </c>
    </row>
    <row r="88" spans="1:12" s="5" customFormat="1" x14ac:dyDescent="0.2">
      <c r="A88" s="5" t="s">
        <v>79</v>
      </c>
      <c r="B88" s="4">
        <v>271.99200000000002</v>
      </c>
      <c r="I88" t="e">
        <f t="shared" si="0"/>
        <v>#NUM!</v>
      </c>
      <c r="J88" s="5" t="s">
        <v>74</v>
      </c>
      <c r="K88" t="e">
        <f t="shared" si="2"/>
        <v>#NUM!</v>
      </c>
    </row>
    <row r="89" spans="1:12" x14ac:dyDescent="0.2">
      <c r="A89" t="s">
        <v>32</v>
      </c>
      <c r="B89" s="3">
        <v>272.64699999999999</v>
      </c>
      <c r="C89">
        <v>272.54199999999997</v>
      </c>
      <c r="D89">
        <v>1E-3</v>
      </c>
      <c r="E89" s="1">
        <v>766.1</v>
      </c>
      <c r="F89" s="1">
        <v>14.02</v>
      </c>
      <c r="G89">
        <v>9.1899999999999996E-2</v>
      </c>
      <c r="H89">
        <v>1.6999999999999999E-3</v>
      </c>
      <c r="I89">
        <f t="shared" si="0"/>
        <v>6.030757018339903E-2</v>
      </c>
      <c r="K89">
        <f t="shared" si="2"/>
        <v>66.313619959079062</v>
      </c>
    </row>
    <row r="90" spans="1:12" x14ac:dyDescent="0.2">
      <c r="A90" t="s">
        <v>32</v>
      </c>
      <c r="B90" s="3">
        <v>274.18</v>
      </c>
      <c r="C90">
        <v>274.08</v>
      </c>
      <c r="D90">
        <v>1E-3</v>
      </c>
      <c r="E90" s="1">
        <v>542.1</v>
      </c>
      <c r="F90" s="1">
        <v>15.62</v>
      </c>
      <c r="G90">
        <v>9.11E-2</v>
      </c>
      <c r="H90">
        <v>2.5999999999999999E-3</v>
      </c>
      <c r="I90">
        <f t="shared" si="0"/>
        <v>5.9081325488055871E-2</v>
      </c>
      <c r="K90">
        <f t="shared" si="2"/>
        <v>64.602018313951234</v>
      </c>
    </row>
    <row r="91" spans="1:12" x14ac:dyDescent="0.2">
      <c r="A91" t="s">
        <v>32</v>
      </c>
      <c r="B91" s="3">
        <v>275.36099999999999</v>
      </c>
      <c r="C91">
        <v>275.25400000000002</v>
      </c>
      <c r="D91" s="1">
        <v>5.0000000000000001E-4</v>
      </c>
      <c r="E91" s="1">
        <v>2658</v>
      </c>
      <c r="F91" s="1">
        <v>18.54</v>
      </c>
      <c r="G91">
        <v>9.1399999999999995E-2</v>
      </c>
      <c r="H91">
        <v>5.9999999999999995E-4</v>
      </c>
      <c r="I91">
        <f t="shared" si="0"/>
        <v>5.9542867091076486E-2</v>
      </c>
      <c r="K91">
        <f t="shared" si="2"/>
        <v>64.827450343021454</v>
      </c>
    </row>
    <row r="92" spans="1:12" x14ac:dyDescent="0.2">
      <c r="A92" t="s">
        <v>32</v>
      </c>
      <c r="B92" s="3">
        <v>275.67500000000001</v>
      </c>
      <c r="C92">
        <v>275.57</v>
      </c>
      <c r="D92">
        <v>1E-3</v>
      </c>
      <c r="E92" s="1">
        <v>417.4</v>
      </c>
      <c r="F92" s="1">
        <v>17.489999999999998</v>
      </c>
      <c r="G92">
        <v>9.1200000000000003E-2</v>
      </c>
      <c r="H92">
        <v>3.8E-3</v>
      </c>
      <c r="I92">
        <f t="shared" si="0"/>
        <v>5.9235403446128404E-2</v>
      </c>
      <c r="K92">
        <f t="shared" si="2"/>
        <v>64.419239877207929</v>
      </c>
    </row>
    <row r="93" spans="1:12" x14ac:dyDescent="0.2">
      <c r="A93" t="s">
        <v>80</v>
      </c>
      <c r="B93" s="3">
        <v>276.154</v>
      </c>
      <c r="C93">
        <v>276.029</v>
      </c>
      <c r="D93">
        <v>1E-3</v>
      </c>
      <c r="E93" s="1">
        <v>436.5</v>
      </c>
      <c r="F93" s="1">
        <v>16.05</v>
      </c>
      <c r="G93">
        <v>8.8300000000000003E-2</v>
      </c>
      <c r="H93">
        <v>3.2000000000000002E-3</v>
      </c>
      <c r="I93">
        <f t="shared" si="0"/>
        <v>5.4665190216678122E-2</v>
      </c>
      <c r="K93">
        <f t="shared" si="2"/>
        <v>59.345959236368486</v>
      </c>
    </row>
    <row r="94" spans="1:12" x14ac:dyDescent="0.2">
      <c r="A94" t="s">
        <v>32</v>
      </c>
      <c r="B94" s="3">
        <v>276.85000000000002</v>
      </c>
      <c r="C94">
        <v>276.74400000000003</v>
      </c>
      <c r="D94">
        <v>1E-3</v>
      </c>
      <c r="E94" s="1">
        <v>1013</v>
      </c>
      <c r="F94" s="1">
        <v>19.29</v>
      </c>
      <c r="G94">
        <v>9.2299999999999993E-2</v>
      </c>
      <c r="H94">
        <v>1.8E-3</v>
      </c>
      <c r="I94">
        <f t="shared" si="0"/>
        <v>6.0915375903178991E-2</v>
      </c>
      <c r="J94" t="s">
        <v>74</v>
      </c>
      <c r="K94">
        <f t="shared" si="2"/>
        <v>65.965070239382555</v>
      </c>
    </row>
    <row r="95" spans="1:12" x14ac:dyDescent="0.2">
      <c r="A95" t="s">
        <v>80</v>
      </c>
      <c r="B95" s="3">
        <v>277.00299999999999</v>
      </c>
      <c r="C95">
        <v>276.87200000000001</v>
      </c>
      <c r="D95">
        <v>5.0000000000000001E-3</v>
      </c>
      <c r="E95" s="1">
        <v>1053</v>
      </c>
      <c r="F95" s="1">
        <v>184.5</v>
      </c>
      <c r="G95">
        <v>8.2500000000000004E-2</v>
      </c>
      <c r="H95">
        <v>6.1000000000000004E-3</v>
      </c>
      <c r="I95">
        <f t="shared" si="0"/>
        <v>4.4694999960013436E-2</v>
      </c>
      <c r="J95" t="s">
        <v>74</v>
      </c>
      <c r="K95">
        <f t="shared" si="2"/>
        <v>48.373342483698842</v>
      </c>
    </row>
    <row r="96" spans="1:12" x14ac:dyDescent="0.2">
      <c r="A96" t="s">
        <v>81</v>
      </c>
      <c r="B96" s="3">
        <v>277.05700000000002</v>
      </c>
      <c r="C96">
        <v>276.93900000000002</v>
      </c>
      <c r="D96">
        <v>8.0000000000000002E-3</v>
      </c>
      <c r="E96" s="1">
        <v>1306</v>
      </c>
      <c r="F96" s="1">
        <v>154.1</v>
      </c>
      <c r="G96">
        <v>9.7799999999999998E-2</v>
      </c>
      <c r="H96">
        <v>7.9000000000000008E-3</v>
      </c>
      <c r="I96">
        <f t="shared" si="0"/>
        <v>6.8965448025990528E-2</v>
      </c>
      <c r="J96" t="s">
        <v>74</v>
      </c>
      <c r="K96">
        <f t="shared" si="2"/>
        <v>74.626670028881989</v>
      </c>
    </row>
    <row r="97" spans="1:11" s="5" customFormat="1" x14ac:dyDescent="0.2">
      <c r="A97" s="5" t="s">
        <v>79</v>
      </c>
      <c r="B97" s="4">
        <v>277.26400000000001</v>
      </c>
      <c r="C97" s="5">
        <v>277.149</v>
      </c>
      <c r="D97" s="5">
        <v>2E-3</v>
      </c>
      <c r="E97" s="6">
        <v>292.2</v>
      </c>
      <c r="F97" s="6">
        <v>21.96</v>
      </c>
      <c r="G97" s="5">
        <v>9.0899999999999995E-2</v>
      </c>
      <c r="H97" s="5">
        <v>6.7999999999999996E-3</v>
      </c>
      <c r="I97">
        <f t="shared" si="0"/>
        <v>5.8772468226420432E-2</v>
      </c>
      <c r="J97" s="5" t="s">
        <v>72</v>
      </c>
      <c r="K97">
        <f t="shared" si="2"/>
        <v>63.549490645308609</v>
      </c>
    </row>
    <row r="98" spans="1:11" x14ac:dyDescent="0.2">
      <c r="A98" t="s">
        <v>80</v>
      </c>
      <c r="B98" s="3">
        <v>278.404</v>
      </c>
      <c r="C98">
        <v>278.28199999999998</v>
      </c>
      <c r="D98">
        <v>1E-3</v>
      </c>
      <c r="E98" s="1">
        <v>2292</v>
      </c>
      <c r="F98" s="1">
        <v>47.99</v>
      </c>
      <c r="G98">
        <v>9.5299999999999996E-2</v>
      </c>
      <c r="H98">
        <v>1.9E-3</v>
      </c>
      <c r="I98">
        <f t="shared" si="0"/>
        <v>6.5371882498713466E-2</v>
      </c>
      <c r="J98" t="s">
        <v>74</v>
      </c>
      <c r="K98">
        <f t="shared" si="2"/>
        <v>70.395864905368811</v>
      </c>
    </row>
    <row r="99" spans="1:11" x14ac:dyDescent="0.2">
      <c r="A99" t="s">
        <v>32</v>
      </c>
      <c r="B99" s="3">
        <v>278.44900000000001</v>
      </c>
      <c r="C99">
        <v>278.34699999999998</v>
      </c>
      <c r="D99">
        <v>3.0000000000000001E-3</v>
      </c>
      <c r="E99" s="1">
        <v>774.8</v>
      </c>
      <c r="F99" s="1">
        <v>81.319999999999993</v>
      </c>
      <c r="G99">
        <v>9.5299999999999996E-2</v>
      </c>
      <c r="H99">
        <v>1.9E-3</v>
      </c>
      <c r="I99">
        <f t="shared" si="0"/>
        <v>6.5371882498713466E-2</v>
      </c>
      <c r="J99" t="s">
        <v>74</v>
      </c>
      <c r="K99">
        <f t="shared" si="2"/>
        <v>70.384488265766066</v>
      </c>
    </row>
    <row r="100" spans="1:11" x14ac:dyDescent="0.2">
      <c r="A100" t="s">
        <v>40</v>
      </c>
      <c r="B100" s="3">
        <v>279.63099999999997</v>
      </c>
      <c r="C100">
        <v>279.52</v>
      </c>
      <c r="D100">
        <v>6.0000000000000001E-3</v>
      </c>
      <c r="E100" s="1">
        <v>156.5</v>
      </c>
      <c r="F100" s="1">
        <v>27.81</v>
      </c>
      <c r="G100">
        <v>9.2100000000000001E-2</v>
      </c>
      <c r="H100">
        <v>1.6400000000000001E-2</v>
      </c>
      <c r="I100">
        <f t="shared" si="0"/>
        <v>6.0611904948001769E-2</v>
      </c>
      <c r="J100" t="s">
        <v>72</v>
      </c>
      <c r="K100">
        <f t="shared" si="2"/>
        <v>64.983671708111515</v>
      </c>
    </row>
    <row r="101" spans="1:11" x14ac:dyDescent="0.2">
      <c r="A101" t="s">
        <v>40</v>
      </c>
      <c r="B101" s="3">
        <v>279.93299999999999</v>
      </c>
      <c r="C101">
        <v>279.82299999999998</v>
      </c>
      <c r="D101">
        <v>2E-3</v>
      </c>
      <c r="E101" s="1">
        <v>360.6</v>
      </c>
      <c r="F101" s="1">
        <v>25.15</v>
      </c>
      <c r="G101">
        <v>9.4299999999999995E-2</v>
      </c>
      <c r="H101">
        <v>6.6E-3</v>
      </c>
      <c r="I101">
        <f>SQRT(G101^2-0.06934412^2)</f>
        <v>6.3905265991353169E-2</v>
      </c>
      <c r="J101" t="s">
        <v>72</v>
      </c>
      <c r="K101">
        <f t="shared" si="2"/>
        <v>68.440658101073041</v>
      </c>
    </row>
    <row r="102" spans="1:11" x14ac:dyDescent="0.2">
      <c r="A102" t="s">
        <v>80</v>
      </c>
      <c r="B102" s="3">
        <v>280.74200000000002</v>
      </c>
      <c r="C102">
        <v>280.61500000000001</v>
      </c>
      <c r="D102">
        <v>4.0000000000000001E-3</v>
      </c>
      <c r="E102" s="1">
        <v>196.3</v>
      </c>
      <c r="F102" s="1">
        <v>23.78</v>
      </c>
      <c r="G102">
        <v>8.72E-2</v>
      </c>
      <c r="H102">
        <v>1.06E-2</v>
      </c>
      <c r="I102">
        <f>SQRT(G102^2-0.06934412^2)</f>
        <v>5.2869963319692216E-2</v>
      </c>
      <c r="J102" t="s">
        <v>72</v>
      </c>
      <c r="K102">
        <f t="shared" si="2"/>
        <v>56.459008638692204</v>
      </c>
    </row>
    <row r="103" spans="1:11" x14ac:dyDescent="0.2">
      <c r="A103" t="s">
        <v>1</v>
      </c>
      <c r="B103" s="3">
        <v>284.04199999999997</v>
      </c>
      <c r="C103">
        <v>283.92700000000002</v>
      </c>
      <c r="D103">
        <v>4.0000000000000001E-3</v>
      </c>
      <c r="E103" s="1">
        <v>235</v>
      </c>
      <c r="F103" s="1">
        <v>26.61</v>
      </c>
      <c r="G103">
        <v>8.3900000000000002E-2</v>
      </c>
      <c r="H103">
        <v>9.4999999999999998E-3</v>
      </c>
      <c r="I103">
        <f>SQRT(G103^2-0.06934412^2)</f>
        <v>4.7229260225262908E-2</v>
      </c>
      <c r="J103" t="s">
        <v>74</v>
      </c>
      <c r="K103">
        <f t="shared" si="2"/>
        <v>49.849431476802096</v>
      </c>
    </row>
    <row r="104" spans="1:11" x14ac:dyDescent="0.2">
      <c r="A104" t="s">
        <v>94</v>
      </c>
      <c r="B104" s="3">
        <v>284.16300000000001</v>
      </c>
      <c r="C104">
        <v>284.04599999999999</v>
      </c>
      <c r="D104">
        <v>4.0000000000000001E-3</v>
      </c>
      <c r="E104" s="1">
        <v>205.6</v>
      </c>
      <c r="F104" s="1">
        <v>26.56</v>
      </c>
      <c r="G104">
        <v>7.3899999999999993E-2</v>
      </c>
      <c r="H104">
        <v>9.4999999999999998E-3</v>
      </c>
      <c r="I104">
        <f>SQRT(G104^2-0.06934412^2)</f>
        <v>2.5546096011437831E-2</v>
      </c>
      <c r="J104" t="s">
        <v>74</v>
      </c>
      <c r="K104">
        <f t="shared" si="2"/>
        <v>26.951853634108105</v>
      </c>
    </row>
  </sheetData>
  <autoFilter ref="A1:L104" xr:uid="{00000000-0009-0000-0000-00000D000000}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54FE-5893-554E-BFF3-6DB02C18BFBC}">
  <dimension ref="A1:J7"/>
  <sheetViews>
    <sheetView workbookViewId="0">
      <selection activeCell="I2" sqref="I2"/>
    </sheetView>
  </sheetViews>
  <sheetFormatPr baseColWidth="10" defaultRowHeight="16" x14ac:dyDescent="0.2"/>
  <sheetData>
    <row r="1" spans="1:10" x14ac:dyDescent="0.2">
      <c r="A1" t="s">
        <v>12</v>
      </c>
      <c r="B1" t="s">
        <v>69</v>
      </c>
      <c r="C1" t="s">
        <v>68</v>
      </c>
      <c r="D1" t="s">
        <v>61</v>
      </c>
      <c r="E1" t="s">
        <v>15</v>
      </c>
      <c r="F1" t="s">
        <v>16</v>
      </c>
      <c r="G1" t="s">
        <v>17</v>
      </c>
      <c r="H1" t="s">
        <v>18</v>
      </c>
      <c r="I1" t="s">
        <v>65</v>
      </c>
      <c r="J1" t="s">
        <v>96</v>
      </c>
    </row>
    <row r="2" spans="1:10" x14ac:dyDescent="0.2">
      <c r="A2" t="s">
        <v>45</v>
      </c>
      <c r="C2">
        <v>188.16</v>
      </c>
      <c r="D2" s="1">
        <v>5.0000000000000001E-4</v>
      </c>
      <c r="E2" s="1">
        <v>5.9409999999999998</v>
      </c>
      <c r="F2" s="1">
        <v>1.4760000000000001E-4</v>
      </c>
      <c r="G2">
        <v>0.1007</v>
      </c>
      <c r="H2" s="1">
        <v>5.0000000000000001E-4</v>
      </c>
      <c r="I2">
        <f>SQRT(G2^2-0.065423^2)</f>
        <v>7.6552733922440691E-2</v>
      </c>
      <c r="J2">
        <f>I2/C2*299800</f>
        <v>121.97337175780038</v>
      </c>
    </row>
    <row r="3" spans="1:10" x14ac:dyDescent="0.2">
      <c r="A3" t="s">
        <v>45</v>
      </c>
      <c r="C3">
        <v>188.251</v>
      </c>
      <c r="D3" s="1">
        <v>5.0000000000000001E-4</v>
      </c>
      <c r="E3" s="1">
        <v>3.4359999999999999</v>
      </c>
      <c r="F3" s="1">
        <v>3.0449999999999997E-4</v>
      </c>
      <c r="G3">
        <v>0.1007</v>
      </c>
      <c r="H3" s="1">
        <v>5.0000000000000001E-4</v>
      </c>
      <c r="I3">
        <f t="shared" ref="I3:I7" si="0">SQRT(G3^2-0.065423^2)</f>
        <v>7.6552733922440691E-2</v>
      </c>
      <c r="J3">
        <f t="shared" ref="J3:J7" si="1">I3/C3*299800</f>
        <v>121.91441017549825</v>
      </c>
    </row>
    <row r="4" spans="1:10" x14ac:dyDescent="0.2">
      <c r="A4" t="s">
        <v>45</v>
      </c>
      <c r="C4">
        <v>180.339</v>
      </c>
      <c r="D4" s="1">
        <v>5.0000000000000001E-4</v>
      </c>
      <c r="E4" s="1">
        <v>1.113</v>
      </c>
      <c r="F4" s="1">
        <v>2.7319999999999999E-5</v>
      </c>
      <c r="G4">
        <v>9.5000000000000001E-2</v>
      </c>
      <c r="H4" s="1">
        <v>5.0000000000000001E-4</v>
      </c>
      <c r="I4">
        <f t="shared" si="0"/>
        <v>6.888273420095925E-2</v>
      </c>
      <c r="J4">
        <f t="shared" si="1"/>
        <v>114.51235569370786</v>
      </c>
    </row>
    <row r="5" spans="1:10" x14ac:dyDescent="0.2">
      <c r="A5" t="s">
        <v>45</v>
      </c>
      <c r="C5">
        <v>192.566</v>
      </c>
      <c r="E5" s="1">
        <v>0.43759999999999999</v>
      </c>
      <c r="F5" s="1">
        <v>4.5880000000000001E-5</v>
      </c>
      <c r="G5">
        <v>9.0700000000000003E-2</v>
      </c>
      <c r="I5">
        <f t="shared" si="0"/>
        <v>6.2819750644204267E-2</v>
      </c>
      <c r="J5">
        <f t="shared" si="1"/>
        <v>97.802110669237763</v>
      </c>
    </row>
    <row r="6" spans="1:10" x14ac:dyDescent="0.2">
      <c r="A6" t="s">
        <v>45</v>
      </c>
      <c r="C6">
        <v>256.87700000000001</v>
      </c>
      <c r="E6" s="1">
        <v>0.33019999999999999</v>
      </c>
      <c r="F6" s="1">
        <v>3.6890000000000001E-5</v>
      </c>
      <c r="G6">
        <v>0.13289999999999999</v>
      </c>
      <c r="I6">
        <f t="shared" si="0"/>
        <v>0.1156816367060909</v>
      </c>
      <c r="J6">
        <f t="shared" si="1"/>
        <v>135.01152179636966</v>
      </c>
    </row>
    <row r="7" spans="1:10" x14ac:dyDescent="0.2">
      <c r="C7">
        <v>254.614</v>
      </c>
      <c r="G7">
        <v>0.1384</v>
      </c>
      <c r="I7">
        <f t="shared" si="0"/>
        <v>0.12196061278543986</v>
      </c>
      <c r="J7">
        <f t="shared" si="1"/>
        <v>143.60479672396204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G30" sqref="G30"/>
    </sheetView>
  </sheetViews>
  <sheetFormatPr baseColWidth="10" defaultRowHeight="16" x14ac:dyDescent="0.2"/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56</v>
      </c>
    </row>
    <row r="2" spans="1:5" x14ac:dyDescent="0.2">
      <c r="A2">
        <v>104.434</v>
      </c>
      <c r="B2">
        <v>8.5000000000000006E-2</v>
      </c>
      <c r="C2" t="s">
        <v>0</v>
      </c>
      <c r="D2">
        <v>676.50800000000004</v>
      </c>
      <c r="E2" t="s">
        <v>57</v>
      </c>
    </row>
    <row r="3" spans="1:5" x14ac:dyDescent="0.2">
      <c r="A3">
        <v>191.85400000000001</v>
      </c>
      <c r="B3">
        <v>3.4000000000000002E-2</v>
      </c>
      <c r="C3" t="s">
        <v>45</v>
      </c>
      <c r="D3">
        <v>680.40599999999995</v>
      </c>
      <c r="E3" t="s">
        <v>57</v>
      </c>
    </row>
    <row r="4" spans="1:5" x14ac:dyDescent="0.2">
      <c r="A4">
        <v>221.44800000000001</v>
      </c>
      <c r="B4">
        <v>3.0000000000000001E-3</v>
      </c>
      <c r="C4" t="s">
        <v>2</v>
      </c>
      <c r="D4">
        <v>681.71900000000005</v>
      </c>
      <c r="E4" t="s">
        <v>57</v>
      </c>
    </row>
    <row r="5" spans="1:5" x14ac:dyDescent="0.2">
      <c r="A5">
        <v>325.56299999999999</v>
      </c>
      <c r="B5">
        <v>4.4999999999999998E-2</v>
      </c>
      <c r="C5" s="2" t="s">
        <v>4</v>
      </c>
      <c r="D5" s="2">
        <v>686.44100000000003</v>
      </c>
      <c r="E5" t="s">
        <v>57</v>
      </c>
    </row>
    <row r="6" spans="1:5" x14ac:dyDescent="0.2">
      <c r="A6">
        <v>366.36900000000003</v>
      </c>
      <c r="B6">
        <v>0.217</v>
      </c>
      <c r="C6" t="s">
        <v>1</v>
      </c>
      <c r="D6">
        <v>688.37300000000005</v>
      </c>
      <c r="E6" t="s">
        <v>57</v>
      </c>
    </row>
    <row r="7" spans="1:5" x14ac:dyDescent="0.2">
      <c r="A7">
        <v>396.78899999999999</v>
      </c>
      <c r="B7">
        <v>3.7999999999999999E-2</v>
      </c>
      <c r="C7" t="s">
        <v>3</v>
      </c>
      <c r="D7">
        <v>689.63</v>
      </c>
      <c r="E7" t="s">
        <v>57</v>
      </c>
    </row>
    <row r="8" spans="1:5" x14ac:dyDescent="0.2">
      <c r="A8">
        <v>510.25900000000001</v>
      </c>
      <c r="B8">
        <v>8.0000000000000002E-3</v>
      </c>
      <c r="C8" t="s">
        <v>0</v>
      </c>
      <c r="D8">
        <v>694.69</v>
      </c>
      <c r="E8" t="s">
        <v>57</v>
      </c>
    </row>
    <row r="9" spans="1:5" x14ac:dyDescent="0.2">
      <c r="A9">
        <v>564.05600000000004</v>
      </c>
      <c r="B9">
        <v>2.9000000000000001E-2</v>
      </c>
      <c r="C9" t="s">
        <v>4</v>
      </c>
      <c r="D9">
        <v>697.15599999999995</v>
      </c>
      <c r="E9" t="s">
        <v>57</v>
      </c>
    </row>
    <row r="10" spans="1:5" x14ac:dyDescent="0.2">
      <c r="A10">
        <v>631.66499999999996</v>
      </c>
      <c r="B10">
        <v>7.9000000000000001E-2</v>
      </c>
      <c r="C10" t="s">
        <v>6</v>
      </c>
      <c r="D10">
        <v>700.24</v>
      </c>
      <c r="E10" t="s">
        <v>57</v>
      </c>
    </row>
    <row r="11" spans="1:5" x14ac:dyDescent="0.2">
      <c r="A11">
        <v>679.279</v>
      </c>
      <c r="B11">
        <v>5.6000000000000001E-2</v>
      </c>
      <c r="C11" t="s">
        <v>55</v>
      </c>
      <c r="D11">
        <v>702.33699999999999</v>
      </c>
      <c r="E11" t="s">
        <v>58</v>
      </c>
    </row>
    <row r="12" spans="1:5" x14ac:dyDescent="0.2">
      <c r="A12">
        <v>712.77599999999995</v>
      </c>
      <c r="B12">
        <v>2.3E-2</v>
      </c>
      <c r="C12" t="s">
        <v>53</v>
      </c>
      <c r="D12">
        <v>703.85199999999998</v>
      </c>
      <c r="E12" t="s">
        <v>58</v>
      </c>
    </row>
    <row r="13" spans="1:5" x14ac:dyDescent="0.2">
      <c r="A13">
        <v>762.33900000000006</v>
      </c>
      <c r="B13">
        <v>1E-3</v>
      </c>
      <c r="C13" t="s">
        <v>7</v>
      </c>
      <c r="D13">
        <v>706.04</v>
      </c>
      <c r="E13" t="s">
        <v>57</v>
      </c>
    </row>
    <row r="14" spans="1:5" x14ac:dyDescent="0.2">
      <c r="A14">
        <v>898.46100000000001</v>
      </c>
      <c r="B14">
        <v>0.23699999999999999</v>
      </c>
      <c r="C14" t="s">
        <v>1</v>
      </c>
      <c r="D14">
        <v>712.35199999999998</v>
      </c>
      <c r="E14" t="s">
        <v>57</v>
      </c>
    </row>
    <row r="15" spans="1:5" x14ac:dyDescent="0.2">
      <c r="A15">
        <v>909.19100000000003</v>
      </c>
      <c r="B15">
        <v>0.17299999999999999</v>
      </c>
      <c r="C15" t="s">
        <v>9</v>
      </c>
      <c r="D15">
        <v>712.67100000000005</v>
      </c>
      <c r="E15" t="s">
        <v>57</v>
      </c>
    </row>
    <row r="16" spans="1:5" x14ac:dyDescent="0.2">
      <c r="A16">
        <v>933.76300000000003</v>
      </c>
      <c r="B16">
        <v>1.9E-2</v>
      </c>
      <c r="C16" t="s">
        <v>6</v>
      </c>
      <c r="D16">
        <v>713.80100000000004</v>
      </c>
      <c r="E16" t="s">
        <v>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A13" sqref="A13:IV13"/>
    </sheetView>
  </sheetViews>
  <sheetFormatPr baseColWidth="10" defaultRowHeight="16" x14ac:dyDescent="0.2"/>
  <cols>
    <col min="9" max="9" width="14.83203125" customWidth="1"/>
  </cols>
  <sheetData>
    <row r="1" spans="1:11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28</v>
      </c>
      <c r="J1" t="s">
        <v>29</v>
      </c>
      <c r="K1" t="s">
        <v>37</v>
      </c>
    </row>
    <row r="2" spans="1:11" x14ac:dyDescent="0.2">
      <c r="A2">
        <v>86.346000000000004</v>
      </c>
      <c r="B2">
        <v>7.0000000000000001E-3</v>
      </c>
      <c r="C2" t="s">
        <v>7</v>
      </c>
      <c r="D2">
        <v>749.56</v>
      </c>
      <c r="E2" s="1">
        <v>18.61</v>
      </c>
      <c r="F2" s="1">
        <v>4.7050000000000002E-2</v>
      </c>
      <c r="G2">
        <v>6.6269</v>
      </c>
      <c r="H2">
        <v>1.6799999999999999E-2</v>
      </c>
      <c r="I2" t="s">
        <v>7</v>
      </c>
      <c r="J2">
        <v>749.55200000000002</v>
      </c>
    </row>
    <row r="3" spans="1:11" x14ac:dyDescent="0.2">
      <c r="A3">
        <v>100.548</v>
      </c>
      <c r="B3">
        <v>0.106</v>
      </c>
      <c r="E3" s="1">
        <v>1.5780000000000001</v>
      </c>
      <c r="F3" s="1">
        <v>5.2249999999999998E-2</v>
      </c>
      <c r="G3">
        <v>7.9969999999999999</v>
      </c>
      <c r="H3">
        <v>0.26479999999999998</v>
      </c>
      <c r="I3" t="s">
        <v>33</v>
      </c>
      <c r="J3">
        <v>750.221</v>
      </c>
    </row>
    <row r="4" spans="1:11" x14ac:dyDescent="0.2">
      <c r="A4">
        <v>247.15799999999999</v>
      </c>
      <c r="B4">
        <v>0.14599999999999999</v>
      </c>
      <c r="C4" t="s">
        <v>19</v>
      </c>
      <c r="D4">
        <v>756.72</v>
      </c>
      <c r="E4" s="1">
        <v>1.0369999999999999</v>
      </c>
      <c r="F4" s="1">
        <v>4.9730000000000003E-2</v>
      </c>
      <c r="G4">
        <v>7.4973999999999998</v>
      </c>
      <c r="H4">
        <v>0.35959999999999998</v>
      </c>
      <c r="I4" t="s">
        <v>19</v>
      </c>
      <c r="J4">
        <v>756.87599999999998</v>
      </c>
    </row>
    <row r="5" spans="1:11" x14ac:dyDescent="0.2">
      <c r="A5">
        <v>291.08499999999998</v>
      </c>
      <c r="B5">
        <v>9.8000000000000004E-2</v>
      </c>
      <c r="E5" s="1">
        <v>1.0209999999999999</v>
      </c>
      <c r="F5" s="1">
        <v>4.2860000000000002E-2</v>
      </c>
      <c r="G5">
        <v>5.6870000000000003</v>
      </c>
      <c r="H5">
        <v>0.23880000000000001</v>
      </c>
      <c r="I5" t="s">
        <v>34</v>
      </c>
      <c r="J5">
        <v>758.67700000000002</v>
      </c>
    </row>
    <row r="6" spans="1:11" x14ac:dyDescent="0.2">
      <c r="A6">
        <v>307.85899999999998</v>
      </c>
      <c r="B6">
        <v>0.122</v>
      </c>
      <c r="E6" s="1">
        <v>0.66059999999999997</v>
      </c>
      <c r="F6" s="1">
        <v>3.968E-2</v>
      </c>
      <c r="G6">
        <v>4.9184999999999999</v>
      </c>
      <c r="H6">
        <v>0.2954</v>
      </c>
      <c r="I6" t="s">
        <v>34</v>
      </c>
      <c r="J6">
        <v>759.44200000000001</v>
      </c>
    </row>
    <row r="7" spans="1:11" x14ac:dyDescent="0.2">
      <c r="A7">
        <v>323.78399999999999</v>
      </c>
      <c r="B7">
        <v>0.19600000000000001</v>
      </c>
      <c r="E7" s="1">
        <v>0.75180000000000002</v>
      </c>
      <c r="F7" s="1">
        <v>6.1550000000000001E-2</v>
      </c>
      <c r="G7">
        <v>4.6478999999999999</v>
      </c>
      <c r="H7">
        <v>0.3805</v>
      </c>
      <c r="I7" t="s">
        <v>34</v>
      </c>
      <c r="J7">
        <v>760.22699999999998</v>
      </c>
    </row>
    <row r="8" spans="1:11" x14ac:dyDescent="0.2">
      <c r="A8">
        <v>329.78899999999999</v>
      </c>
      <c r="B8">
        <v>0.06</v>
      </c>
      <c r="E8" s="1">
        <v>3.3239999999999998</v>
      </c>
      <c r="F8" s="1">
        <v>7.8229999999999994E-2</v>
      </c>
      <c r="G8">
        <v>5.577</v>
      </c>
      <c r="H8">
        <v>0.13120000000000001</v>
      </c>
      <c r="I8" t="s">
        <v>34</v>
      </c>
      <c r="J8">
        <v>760.44600000000003</v>
      </c>
    </row>
    <row r="9" spans="1:11" x14ac:dyDescent="0.2">
      <c r="A9">
        <v>364.77499999999998</v>
      </c>
      <c r="B9">
        <v>0.10100000000000001</v>
      </c>
      <c r="E9" s="1">
        <v>1.034</v>
      </c>
      <c r="F9" s="1">
        <v>5.2409999999999998E-2</v>
      </c>
      <c r="G9">
        <v>5.8587999999999996</v>
      </c>
      <c r="H9">
        <v>0.29709999999999998</v>
      </c>
      <c r="I9" t="s">
        <v>34</v>
      </c>
      <c r="J9">
        <v>762.00400000000002</v>
      </c>
    </row>
    <row r="10" spans="1:11" x14ac:dyDescent="0.2">
      <c r="A10">
        <v>379.32499999999999</v>
      </c>
      <c r="B10">
        <v>4.5999999999999999E-2</v>
      </c>
      <c r="C10" t="s">
        <v>3</v>
      </c>
      <c r="D10">
        <v>762.65</v>
      </c>
      <c r="E10" s="1">
        <v>2.3849999999999998</v>
      </c>
      <c r="F10" s="1">
        <v>5.3679999999999999E-2</v>
      </c>
      <c r="G10">
        <v>6.0636999999999999</v>
      </c>
      <c r="H10">
        <v>0.13650000000000001</v>
      </c>
      <c r="I10" t="s">
        <v>3</v>
      </c>
      <c r="J10">
        <v>762.66</v>
      </c>
    </row>
    <row r="11" spans="1:11" x14ac:dyDescent="0.2">
      <c r="A11">
        <v>417.62099999999998</v>
      </c>
      <c r="B11">
        <v>9.1999999999999998E-2</v>
      </c>
      <c r="E11" s="1">
        <v>0.72899999999999998</v>
      </c>
      <c r="F11" s="1">
        <v>3.7999999999999999E-2</v>
      </c>
      <c r="G11">
        <v>4.3404999999999996</v>
      </c>
      <c r="H11">
        <v>0.22620000000000001</v>
      </c>
      <c r="I11" t="s">
        <v>35</v>
      </c>
      <c r="J11">
        <v>763.33399999999995</v>
      </c>
    </row>
    <row r="12" spans="1:11" x14ac:dyDescent="0.2">
      <c r="A12">
        <v>435.16800000000001</v>
      </c>
      <c r="B12">
        <v>8.0000000000000002E-3</v>
      </c>
      <c r="E12" s="1">
        <v>11.68</v>
      </c>
      <c r="F12" s="1">
        <v>4.376E-2</v>
      </c>
      <c r="G12">
        <v>5.6039000000000003</v>
      </c>
      <c r="H12">
        <v>2.1000000000000001E-2</v>
      </c>
      <c r="I12" t="s">
        <v>36</v>
      </c>
      <c r="J12">
        <v>765.14700000000005</v>
      </c>
    </row>
    <row r="13" spans="1:11" x14ac:dyDescent="0.2">
      <c r="A13">
        <v>530.23199999999997</v>
      </c>
      <c r="B13">
        <v>1.9E-2</v>
      </c>
      <c r="C13" t="s">
        <v>3</v>
      </c>
      <c r="D13">
        <v>769.38</v>
      </c>
      <c r="E13" s="1">
        <v>6.359</v>
      </c>
      <c r="F13" s="1">
        <v>5.876E-2</v>
      </c>
      <c r="G13">
        <v>6.3304</v>
      </c>
      <c r="H13">
        <v>5.8500000000000003E-2</v>
      </c>
      <c r="I13" t="s">
        <v>3</v>
      </c>
      <c r="J13">
        <v>769.35500000000002</v>
      </c>
    </row>
    <row r="14" spans="1:11" x14ac:dyDescent="0.2">
      <c r="A14">
        <v>552.96900000000005</v>
      </c>
      <c r="B14">
        <v>0</v>
      </c>
      <c r="C14" t="s">
        <v>20</v>
      </c>
      <c r="D14">
        <v>770.42</v>
      </c>
      <c r="E14" s="1">
        <v>1516</v>
      </c>
      <c r="F14" s="1">
        <v>4.0599999999999997E-2</v>
      </c>
      <c r="G14">
        <v>5.1074999999999999</v>
      </c>
      <c r="H14">
        <v>1E-4</v>
      </c>
      <c r="I14" t="s">
        <v>20</v>
      </c>
      <c r="J14">
        <v>770.428</v>
      </c>
    </row>
    <row r="15" spans="1:11" x14ac:dyDescent="0.2">
      <c r="A15">
        <v>594.73800000000006</v>
      </c>
      <c r="B15">
        <v>2.5000000000000001E-2</v>
      </c>
      <c r="C15" t="s">
        <v>3</v>
      </c>
      <c r="D15">
        <v>772.29</v>
      </c>
      <c r="E15" s="1">
        <v>32.369999999999997</v>
      </c>
      <c r="F15" s="1">
        <v>0.23899999999999999</v>
      </c>
      <c r="G15">
        <v>5.8548999999999998</v>
      </c>
      <c r="H15">
        <v>2.5700000000000001E-2</v>
      </c>
      <c r="I15" t="s">
        <v>3</v>
      </c>
      <c r="J15">
        <v>772.26</v>
      </c>
    </row>
    <row r="16" spans="1:11" x14ac:dyDescent="0.2">
      <c r="A16">
        <v>599.75900000000001</v>
      </c>
      <c r="B16">
        <v>0.23799999999999999</v>
      </c>
      <c r="C16" t="s">
        <v>19</v>
      </c>
      <c r="D16">
        <v>772.53</v>
      </c>
      <c r="E16" s="1">
        <v>3.7789999999999999</v>
      </c>
      <c r="F16" s="1">
        <v>0.19769999999999999</v>
      </c>
      <c r="G16">
        <v>6.0910000000000002</v>
      </c>
      <c r="H16">
        <v>0.29370000000000002</v>
      </c>
      <c r="I16" t="s">
        <v>38</v>
      </c>
      <c r="J16">
        <v>772.45699999999999</v>
      </c>
      <c r="K16">
        <v>772.69</v>
      </c>
    </row>
    <row r="17" spans="1:10" x14ac:dyDescent="0.2">
      <c r="A17">
        <v>644.245</v>
      </c>
      <c r="B17">
        <v>0.19400000000000001</v>
      </c>
      <c r="E17" s="1">
        <v>0.29330000000000001</v>
      </c>
      <c r="F17" s="1">
        <v>3.4810000000000001E-2</v>
      </c>
      <c r="G17">
        <v>3.8952</v>
      </c>
      <c r="H17">
        <v>0.46229999999999999</v>
      </c>
      <c r="I17" t="s">
        <v>34</v>
      </c>
      <c r="J17">
        <v>774.51800000000003</v>
      </c>
    </row>
    <row r="18" spans="1:10" x14ac:dyDescent="0.2">
      <c r="A18">
        <v>683.19799999999998</v>
      </c>
      <c r="B18">
        <v>8.4000000000000005E-2</v>
      </c>
      <c r="C18" t="s">
        <v>21</v>
      </c>
      <c r="D18">
        <v>776.25</v>
      </c>
      <c r="E18" s="1">
        <v>1.903</v>
      </c>
      <c r="F18" s="1">
        <v>4.9680000000000002E-2</v>
      </c>
      <c r="G18">
        <v>7.7477999999999998</v>
      </c>
      <c r="H18">
        <v>0.20219999999999999</v>
      </c>
      <c r="I18" t="s">
        <v>21</v>
      </c>
      <c r="J18">
        <v>776.37300000000005</v>
      </c>
    </row>
    <row r="19" spans="1:10" x14ac:dyDescent="0.2">
      <c r="A19">
        <v>775.15700000000004</v>
      </c>
      <c r="B19">
        <v>0</v>
      </c>
      <c r="C19" t="s">
        <v>20</v>
      </c>
      <c r="D19">
        <v>780.34</v>
      </c>
      <c r="E19" s="1">
        <v>761.3</v>
      </c>
      <c r="F19" s="1">
        <v>3.8339999999999999E-2</v>
      </c>
      <c r="G19">
        <v>4.6669999999999998</v>
      </c>
      <c r="H19">
        <v>2.0000000000000001E-4</v>
      </c>
      <c r="I19" t="s">
        <v>20</v>
      </c>
      <c r="J19">
        <v>780.38499999999999</v>
      </c>
    </row>
    <row r="20" spans="1:10" x14ac:dyDescent="0.2">
      <c r="A20">
        <v>820.76800000000003</v>
      </c>
      <c r="B20">
        <v>4.0000000000000001E-3</v>
      </c>
      <c r="C20" t="s">
        <v>3</v>
      </c>
      <c r="D20">
        <v>782.37</v>
      </c>
      <c r="E20" s="1">
        <v>29.75</v>
      </c>
      <c r="F20" s="1">
        <v>4.6190000000000002E-2</v>
      </c>
      <c r="G20">
        <v>6.4157000000000002</v>
      </c>
      <c r="H20">
        <v>0.01</v>
      </c>
      <c r="I20" t="s">
        <v>3</v>
      </c>
      <c r="J20">
        <v>782.36199999999997</v>
      </c>
    </row>
    <row r="21" spans="1:10" x14ac:dyDescent="0.2">
      <c r="A21">
        <v>911.34400000000005</v>
      </c>
      <c r="B21">
        <v>1.2999999999999999E-2</v>
      </c>
      <c r="E21" s="1">
        <v>6.7160000000000002</v>
      </c>
      <c r="F21" s="1">
        <v>4.1209999999999997E-2</v>
      </c>
      <c r="G21">
        <v>5.2154999999999996</v>
      </c>
      <c r="H21">
        <v>3.2000000000000001E-2</v>
      </c>
      <c r="I21" t="s">
        <v>39</v>
      </c>
      <c r="J21">
        <v>786.46799999999996</v>
      </c>
    </row>
    <row r="22" spans="1:10" x14ac:dyDescent="0.2">
      <c r="A22">
        <v>930.55700000000002</v>
      </c>
      <c r="B22">
        <v>9.9000000000000005E-2</v>
      </c>
      <c r="E22" s="1">
        <v>0.79469999999999996</v>
      </c>
      <c r="F22" s="1">
        <v>4.265E-2</v>
      </c>
      <c r="G22">
        <v>4.3247</v>
      </c>
      <c r="H22">
        <v>0.2321</v>
      </c>
      <c r="I22" t="s">
        <v>41</v>
      </c>
      <c r="J22">
        <v>787.55700000000002</v>
      </c>
    </row>
    <row r="23" spans="1:10" x14ac:dyDescent="0.2">
      <c r="A23">
        <v>938.22299999999996</v>
      </c>
      <c r="B23">
        <v>0.01</v>
      </c>
      <c r="E23" s="1">
        <v>12.83</v>
      </c>
      <c r="F23" s="1">
        <v>5.5190000000000003E-2</v>
      </c>
      <c r="G23">
        <v>5.9898999999999996</v>
      </c>
      <c r="H23">
        <v>2.58E-2</v>
      </c>
      <c r="I23" t="s">
        <v>40</v>
      </c>
      <c r="J23">
        <v>787.71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"/>
  <sheetViews>
    <sheetView workbookViewId="0">
      <selection activeCell="I5" sqref="I5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56</v>
      </c>
    </row>
    <row r="2" spans="1:9" x14ac:dyDescent="0.2">
      <c r="A2">
        <v>86.346000000000004</v>
      </c>
      <c r="B2">
        <v>7.0000000000000001E-3</v>
      </c>
      <c r="C2" t="s">
        <v>7</v>
      </c>
      <c r="D2">
        <v>749.55200000000002</v>
      </c>
      <c r="E2" s="1">
        <v>18.61</v>
      </c>
      <c r="F2" s="1">
        <v>4.7050000000000002E-2</v>
      </c>
      <c r="G2">
        <v>6.6269</v>
      </c>
      <c r="H2">
        <v>1.6799999999999999E-2</v>
      </c>
      <c r="I2" t="s">
        <v>57</v>
      </c>
    </row>
    <row r="3" spans="1:9" x14ac:dyDescent="0.2">
      <c r="A3">
        <v>247.15799999999999</v>
      </c>
      <c r="B3">
        <v>0.14599999999999999</v>
      </c>
      <c r="C3" t="s">
        <v>19</v>
      </c>
      <c r="D3">
        <v>756.87599999999998</v>
      </c>
      <c r="E3" s="1">
        <v>1.0369999999999999</v>
      </c>
      <c r="F3" s="1">
        <v>4.9730000000000003E-2</v>
      </c>
      <c r="G3">
        <v>7.4973999999999998</v>
      </c>
      <c r="H3">
        <v>0.35959999999999998</v>
      </c>
      <c r="I3" t="s">
        <v>57</v>
      </c>
    </row>
    <row r="4" spans="1:9" x14ac:dyDescent="0.2">
      <c r="A4">
        <v>307.85899999999998</v>
      </c>
      <c r="B4">
        <v>0.122</v>
      </c>
      <c r="C4" t="s">
        <v>34</v>
      </c>
      <c r="D4">
        <v>759.44200000000001</v>
      </c>
      <c r="E4" s="1">
        <v>0.66059999999999997</v>
      </c>
      <c r="F4" s="1">
        <v>3.968E-2</v>
      </c>
      <c r="G4">
        <v>4.9184999999999999</v>
      </c>
      <c r="H4">
        <v>0.2954</v>
      </c>
      <c r="I4" t="s">
        <v>58</v>
      </c>
    </row>
    <row r="5" spans="1:9" x14ac:dyDescent="0.2">
      <c r="A5">
        <v>364.77499999999998</v>
      </c>
      <c r="B5">
        <v>0.10100000000000001</v>
      </c>
      <c r="C5" t="s">
        <v>34</v>
      </c>
      <c r="D5">
        <v>762.00400000000002</v>
      </c>
      <c r="E5" s="1">
        <v>1.034</v>
      </c>
      <c r="F5" s="1">
        <v>5.2409999999999998E-2</v>
      </c>
      <c r="G5">
        <v>5.8587999999999996</v>
      </c>
      <c r="H5">
        <v>0.29709999999999998</v>
      </c>
      <c r="I5" t="s">
        <v>58</v>
      </c>
    </row>
    <row r="6" spans="1:9" x14ac:dyDescent="0.2">
      <c r="A6">
        <v>379.32499999999999</v>
      </c>
      <c r="B6">
        <v>4.5999999999999999E-2</v>
      </c>
      <c r="C6" t="s">
        <v>3</v>
      </c>
      <c r="D6">
        <v>762.66</v>
      </c>
      <c r="E6" s="1">
        <v>2.3849999999999998</v>
      </c>
      <c r="F6" s="1">
        <v>5.3679999999999999E-2</v>
      </c>
      <c r="G6">
        <v>6.0636999999999999</v>
      </c>
      <c r="H6">
        <v>0.13650000000000001</v>
      </c>
      <c r="I6" t="s">
        <v>57</v>
      </c>
    </row>
    <row r="7" spans="1:9" x14ac:dyDescent="0.2">
      <c r="A7">
        <v>435.16800000000001</v>
      </c>
      <c r="B7">
        <v>8.0000000000000002E-3</v>
      </c>
      <c r="C7" t="s">
        <v>36</v>
      </c>
      <c r="D7">
        <v>765.14700000000005</v>
      </c>
      <c r="E7" s="1">
        <v>11.68</v>
      </c>
      <c r="F7" s="1">
        <v>4.376E-2</v>
      </c>
      <c r="G7">
        <v>5.6039000000000003</v>
      </c>
      <c r="H7">
        <v>2.1000000000000001E-2</v>
      </c>
      <c r="I7" t="s">
        <v>58</v>
      </c>
    </row>
    <row r="8" spans="1:9" x14ac:dyDescent="0.2">
      <c r="A8">
        <v>530.23199999999997</v>
      </c>
      <c r="B8">
        <v>1.9E-2</v>
      </c>
      <c r="C8" t="s">
        <v>3</v>
      </c>
      <c r="D8">
        <v>769.35500000000002</v>
      </c>
      <c r="E8" s="1">
        <v>6.359</v>
      </c>
      <c r="F8" s="1">
        <v>5.876E-2</v>
      </c>
      <c r="G8">
        <v>6.3304</v>
      </c>
      <c r="H8">
        <v>5.8500000000000003E-2</v>
      </c>
      <c r="I8" t="s">
        <v>57</v>
      </c>
    </row>
    <row r="9" spans="1:9" x14ac:dyDescent="0.2">
      <c r="A9">
        <v>552.96900000000005</v>
      </c>
      <c r="B9">
        <v>0</v>
      </c>
      <c r="C9" t="s">
        <v>20</v>
      </c>
      <c r="D9">
        <v>770.428</v>
      </c>
      <c r="E9" s="1">
        <v>1516</v>
      </c>
      <c r="F9" s="1">
        <v>4.0599999999999997E-2</v>
      </c>
      <c r="G9">
        <v>5.1074999999999999</v>
      </c>
      <c r="H9">
        <v>1E-4</v>
      </c>
      <c r="I9" t="s">
        <v>57</v>
      </c>
    </row>
    <row r="10" spans="1:9" x14ac:dyDescent="0.2">
      <c r="A10">
        <v>594.73800000000006</v>
      </c>
      <c r="B10">
        <v>2.5000000000000001E-2</v>
      </c>
      <c r="C10" t="s">
        <v>3</v>
      </c>
      <c r="D10">
        <v>772.26</v>
      </c>
      <c r="E10" s="1">
        <v>32.369999999999997</v>
      </c>
      <c r="F10" s="1">
        <v>0.23899999999999999</v>
      </c>
      <c r="G10">
        <v>5.8548999999999998</v>
      </c>
      <c r="H10">
        <v>2.5700000000000001E-2</v>
      </c>
      <c r="I10" t="s">
        <v>57</v>
      </c>
    </row>
    <row r="11" spans="1:9" x14ac:dyDescent="0.2">
      <c r="A11">
        <v>683.19799999999998</v>
      </c>
      <c r="B11">
        <v>8.4000000000000005E-2</v>
      </c>
      <c r="C11" t="s">
        <v>21</v>
      </c>
      <c r="D11">
        <v>776.37300000000005</v>
      </c>
      <c r="E11" s="1">
        <v>1.903</v>
      </c>
      <c r="F11" s="1">
        <v>4.9680000000000002E-2</v>
      </c>
      <c r="G11">
        <v>7.7477999999999998</v>
      </c>
      <c r="H11">
        <v>0.20219999999999999</v>
      </c>
      <c r="I11" t="s">
        <v>57</v>
      </c>
    </row>
    <row r="12" spans="1:9" x14ac:dyDescent="0.2">
      <c r="A12">
        <v>775.15700000000004</v>
      </c>
      <c r="B12">
        <v>0</v>
      </c>
      <c r="C12" t="s">
        <v>20</v>
      </c>
      <c r="D12">
        <v>780.38499999999999</v>
      </c>
      <c r="E12" s="1">
        <v>761.3</v>
      </c>
      <c r="F12" s="1">
        <v>3.8339999999999999E-2</v>
      </c>
      <c r="G12">
        <v>4.6669999999999998</v>
      </c>
      <c r="H12">
        <v>2.0000000000000001E-4</v>
      </c>
      <c r="I12" t="s">
        <v>57</v>
      </c>
    </row>
    <row r="13" spans="1:9" x14ac:dyDescent="0.2">
      <c r="A13">
        <v>820.76800000000003</v>
      </c>
      <c r="B13">
        <v>4.0000000000000001E-3</v>
      </c>
      <c r="C13" t="s">
        <v>3</v>
      </c>
      <c r="D13">
        <v>782.36199999999997</v>
      </c>
      <c r="E13" s="1">
        <v>29.75</v>
      </c>
      <c r="F13" s="1">
        <v>4.6190000000000002E-2</v>
      </c>
      <c r="G13">
        <v>6.4157000000000002</v>
      </c>
      <c r="H13">
        <v>0.01</v>
      </c>
      <c r="I13" t="s">
        <v>57</v>
      </c>
    </row>
    <row r="14" spans="1:9" x14ac:dyDescent="0.2">
      <c r="A14">
        <v>911.34400000000005</v>
      </c>
      <c r="B14">
        <v>1.2999999999999999E-2</v>
      </c>
      <c r="C14" t="s">
        <v>39</v>
      </c>
      <c r="D14">
        <v>786.46799999999996</v>
      </c>
      <c r="E14" s="1">
        <v>6.7160000000000002</v>
      </c>
      <c r="F14" s="1">
        <v>4.1209999999999997E-2</v>
      </c>
      <c r="G14">
        <v>5.2154999999999996</v>
      </c>
      <c r="H14">
        <v>3.2000000000000001E-2</v>
      </c>
      <c r="I14" t="s">
        <v>58</v>
      </c>
    </row>
    <row r="15" spans="1:9" x14ac:dyDescent="0.2">
      <c r="E15" s="1"/>
      <c r="F15" s="1"/>
    </row>
    <row r="16" spans="1:9" x14ac:dyDescent="0.2">
      <c r="E16" s="1"/>
      <c r="F1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3"/>
  <sheetViews>
    <sheetView workbookViewId="0">
      <selection activeCell="A6" sqref="A6:IV6"/>
    </sheetView>
  </sheetViews>
  <sheetFormatPr baseColWidth="10" defaultRowHeight="16" x14ac:dyDescent="0.2"/>
  <sheetData>
    <row r="1" spans="1:11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28</v>
      </c>
      <c r="J1" t="s">
        <v>29</v>
      </c>
      <c r="K1" t="s">
        <v>31</v>
      </c>
    </row>
    <row r="2" spans="1:11" x14ac:dyDescent="0.2">
      <c r="A2">
        <v>238.72800000000001</v>
      </c>
      <c r="B2">
        <v>7.0000000000000001E-3</v>
      </c>
      <c r="E2" s="1">
        <v>28.83</v>
      </c>
      <c r="F2" s="1">
        <v>4.1369999999999997E-2</v>
      </c>
      <c r="G2">
        <v>7</v>
      </c>
      <c r="H2">
        <v>0</v>
      </c>
      <c r="I2" t="s">
        <v>30</v>
      </c>
      <c r="J2">
        <v>1025.722</v>
      </c>
    </row>
    <row r="3" spans="1:11" x14ac:dyDescent="0.2">
      <c r="A3">
        <v>245.83600000000001</v>
      </c>
      <c r="B3">
        <v>6.0000000000000001E-3</v>
      </c>
      <c r="E3" s="1">
        <v>33.33</v>
      </c>
      <c r="F3" s="1">
        <v>4.138E-2</v>
      </c>
      <c r="G3">
        <v>7</v>
      </c>
      <c r="H3">
        <v>0</v>
      </c>
    </row>
    <row r="4" spans="1:11" x14ac:dyDescent="0.2">
      <c r="A4">
        <v>281.44200000000001</v>
      </c>
      <c r="B4">
        <v>1.4999999999999999E-2</v>
      </c>
      <c r="E4" s="1">
        <v>7.4029999999999996</v>
      </c>
      <c r="F4" s="1">
        <v>4.5150000000000003E-2</v>
      </c>
      <c r="G4">
        <v>6.0566000000000004</v>
      </c>
      <c r="H4">
        <v>3.6900000000000002E-2</v>
      </c>
    </row>
    <row r="5" spans="1:11" x14ac:dyDescent="0.2">
      <c r="A5">
        <v>295.53100000000001</v>
      </c>
      <c r="B5">
        <v>8.0000000000000002E-3</v>
      </c>
      <c r="C5" t="s">
        <v>22</v>
      </c>
      <c r="D5">
        <v>1028.04</v>
      </c>
      <c r="E5" s="1">
        <v>24.76</v>
      </c>
      <c r="F5" s="1">
        <v>5.389E-2</v>
      </c>
      <c r="G5">
        <v>8.5817999999999994</v>
      </c>
      <c r="H5">
        <v>1.8700000000000001E-2</v>
      </c>
      <c r="I5" t="s">
        <v>22</v>
      </c>
      <c r="J5">
        <v>1028.0239999999999</v>
      </c>
      <c r="K5">
        <v>1028.0820000000001</v>
      </c>
    </row>
    <row r="6" spans="1:11" x14ac:dyDescent="0.2">
      <c r="A6">
        <v>317.303</v>
      </c>
      <c r="B6">
        <v>3.7999999999999999E-2</v>
      </c>
      <c r="D6">
        <v>1028.97</v>
      </c>
      <c r="E6" s="1">
        <v>4.952</v>
      </c>
      <c r="F6" s="1">
        <v>5.3620000000000001E-2</v>
      </c>
      <c r="G6">
        <v>8.7326999999999995</v>
      </c>
      <c r="H6">
        <v>9.4500000000000001E-2</v>
      </c>
      <c r="I6" t="s">
        <v>42</v>
      </c>
      <c r="J6">
        <v>1028.9549999999999</v>
      </c>
    </row>
    <row r="7" spans="1:11" x14ac:dyDescent="0.2">
      <c r="A7">
        <v>383.37299999999999</v>
      </c>
      <c r="B7">
        <v>0</v>
      </c>
      <c r="C7" t="s">
        <v>23</v>
      </c>
      <c r="D7">
        <v>1031.93</v>
      </c>
      <c r="E7" s="1">
        <v>4825</v>
      </c>
      <c r="F7" s="1">
        <v>4.6449999999999998E-2</v>
      </c>
      <c r="G7">
        <v>6.6371000000000002</v>
      </c>
      <c r="H7">
        <v>1E-4</v>
      </c>
      <c r="I7" t="s">
        <v>23</v>
      </c>
      <c r="J7">
        <v>1031.912</v>
      </c>
    </row>
    <row r="8" spans="1:11" x14ac:dyDescent="0.2">
      <c r="A8">
        <v>484.66</v>
      </c>
      <c r="B8">
        <v>6.0000000000000001E-3</v>
      </c>
      <c r="E8" s="1">
        <v>12.08</v>
      </c>
      <c r="F8" s="1">
        <v>4.018E-2</v>
      </c>
      <c r="G8">
        <v>4.7252999999999998</v>
      </c>
      <c r="H8">
        <v>1.5699999999999999E-2</v>
      </c>
      <c r="I8" t="s">
        <v>43</v>
      </c>
      <c r="J8">
        <v>1036.337</v>
      </c>
    </row>
    <row r="9" spans="1:11" x14ac:dyDescent="0.2">
      <c r="A9">
        <v>513.505</v>
      </c>
      <c r="B9">
        <v>0</v>
      </c>
      <c r="C9" t="s">
        <v>23</v>
      </c>
      <c r="D9">
        <v>1037.6300000000001</v>
      </c>
      <c r="E9" s="1">
        <v>1261</v>
      </c>
      <c r="F9" s="1">
        <v>4.1849999999999998E-2</v>
      </c>
      <c r="G9">
        <v>5.3465999999999996</v>
      </c>
      <c r="H9">
        <v>2.0000000000000001E-4</v>
      </c>
      <c r="I9" t="s">
        <v>23</v>
      </c>
      <c r="J9">
        <v>1037.6130000000001</v>
      </c>
    </row>
    <row r="10" spans="1:11" x14ac:dyDescent="0.2">
      <c r="A10">
        <v>588.80999999999995</v>
      </c>
      <c r="B10">
        <v>8.4000000000000005E-2</v>
      </c>
      <c r="E10" s="1">
        <v>0.86990000000000001</v>
      </c>
      <c r="F10" s="1">
        <v>3.8080000000000003E-2</v>
      </c>
      <c r="G10">
        <v>4.5993000000000004</v>
      </c>
      <c r="H10">
        <v>0.20130000000000001</v>
      </c>
    </row>
    <row r="11" spans="1:11" x14ac:dyDescent="0.2">
      <c r="A11">
        <v>606.20600000000002</v>
      </c>
      <c r="B11">
        <v>7.9000000000000001E-2</v>
      </c>
      <c r="E11" s="1">
        <v>0.72799999999999998</v>
      </c>
      <c r="F11" s="1">
        <v>3.5110000000000002E-2</v>
      </c>
      <c r="G11">
        <v>3.9293</v>
      </c>
      <c r="H11">
        <v>0.1895</v>
      </c>
    </row>
    <row r="12" spans="1:11" x14ac:dyDescent="0.2">
      <c r="A12">
        <v>779.68399999999997</v>
      </c>
      <c r="B12">
        <v>8.1000000000000003E-2</v>
      </c>
      <c r="C12" t="s">
        <v>24</v>
      </c>
      <c r="D12">
        <v>1049.26</v>
      </c>
      <c r="E12" s="1">
        <v>2.0030000000000001</v>
      </c>
      <c r="F12" s="1">
        <v>5.1020000000000003E-2</v>
      </c>
      <c r="G12">
        <v>7.8489000000000004</v>
      </c>
      <c r="H12">
        <v>0.19989999999999999</v>
      </c>
      <c r="I12" t="s">
        <v>32</v>
      </c>
      <c r="J12">
        <v>1049.153</v>
      </c>
    </row>
    <row r="13" spans="1:11" x14ac:dyDescent="0.2">
      <c r="A13">
        <v>883.73900000000003</v>
      </c>
      <c r="B13">
        <v>0.182</v>
      </c>
      <c r="E13" s="1">
        <v>0.74950000000000006</v>
      </c>
      <c r="F13" s="1">
        <v>4.7660000000000001E-2</v>
      </c>
      <c r="G13">
        <v>6.9804000000000004</v>
      </c>
      <c r="H13">
        <v>0.44390000000000002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>
      <selection activeCell="A2" sqref="A2:XFD2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56</v>
      </c>
    </row>
    <row r="2" spans="1:9" x14ac:dyDescent="0.2">
      <c r="A2">
        <v>295.53100000000001</v>
      </c>
      <c r="B2">
        <v>8.0000000000000002E-3</v>
      </c>
      <c r="C2" t="s">
        <v>22</v>
      </c>
      <c r="D2">
        <v>1028.05</v>
      </c>
      <c r="E2" s="1">
        <v>24.76</v>
      </c>
      <c r="F2" s="1">
        <v>5.389E-2</v>
      </c>
      <c r="G2">
        <v>8.5817999999999994</v>
      </c>
      <c r="H2">
        <v>1.8700000000000001E-2</v>
      </c>
      <c r="I2" t="s">
        <v>57</v>
      </c>
    </row>
    <row r="3" spans="1:9" x14ac:dyDescent="0.2">
      <c r="A3">
        <v>383.37299999999999</v>
      </c>
      <c r="B3">
        <v>0</v>
      </c>
      <c r="C3" t="s">
        <v>23</v>
      </c>
      <c r="D3">
        <v>1031.912</v>
      </c>
      <c r="E3" s="1">
        <v>4825</v>
      </c>
      <c r="F3" s="1">
        <v>4.6449999999999998E-2</v>
      </c>
      <c r="G3">
        <v>6.6371000000000002</v>
      </c>
      <c r="H3">
        <v>1E-4</v>
      </c>
      <c r="I3" t="s">
        <v>57</v>
      </c>
    </row>
    <row r="4" spans="1:9" x14ac:dyDescent="0.2">
      <c r="A4">
        <v>484.66</v>
      </c>
      <c r="B4">
        <v>6.0000000000000001E-3</v>
      </c>
      <c r="C4" t="s">
        <v>59</v>
      </c>
      <c r="D4">
        <v>1036.337</v>
      </c>
      <c r="E4" s="1">
        <v>12.08</v>
      </c>
      <c r="F4" s="1">
        <v>4.018E-2</v>
      </c>
      <c r="G4">
        <v>4.7252999999999998</v>
      </c>
      <c r="H4">
        <v>1.5699999999999999E-2</v>
      </c>
      <c r="I4" t="s">
        <v>58</v>
      </c>
    </row>
    <row r="5" spans="1:9" x14ac:dyDescent="0.2">
      <c r="A5">
        <v>513.505</v>
      </c>
      <c r="B5">
        <v>0</v>
      </c>
      <c r="C5" t="s">
        <v>23</v>
      </c>
      <c r="D5">
        <v>1037.6130000000001</v>
      </c>
      <c r="E5" s="1">
        <v>1261</v>
      </c>
      <c r="F5" s="1">
        <v>4.1849999999999998E-2</v>
      </c>
      <c r="G5">
        <v>5.3465999999999996</v>
      </c>
      <c r="H5">
        <v>2.0000000000000001E-4</v>
      </c>
      <c r="I5" t="s">
        <v>57</v>
      </c>
    </row>
    <row r="6" spans="1:9" x14ac:dyDescent="0.2">
      <c r="A6">
        <v>779.68399999999997</v>
      </c>
      <c r="B6">
        <v>8.1000000000000003E-2</v>
      </c>
      <c r="C6" t="s">
        <v>32</v>
      </c>
      <c r="D6">
        <v>1049.153</v>
      </c>
      <c r="E6" s="1">
        <v>2.0030000000000001</v>
      </c>
      <c r="F6" s="1">
        <v>5.1020000000000003E-2</v>
      </c>
      <c r="G6">
        <v>7.8489000000000004</v>
      </c>
      <c r="H6">
        <v>0.19989999999999999</v>
      </c>
      <c r="I6" t="s">
        <v>57</v>
      </c>
    </row>
    <row r="7" spans="1:9" x14ac:dyDescent="0.2">
      <c r="E7" s="1"/>
      <c r="F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>
      <selection activeCell="H24" sqref="H24"/>
    </sheetView>
  </sheetViews>
  <sheetFormatPr baseColWidth="10" defaultRowHeight="16" x14ac:dyDescent="0.2"/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15</v>
      </c>
      <c r="F1" t="s">
        <v>16</v>
      </c>
      <c r="G1" t="s">
        <v>17</v>
      </c>
      <c r="H1" t="s">
        <v>18</v>
      </c>
      <c r="I1" t="s">
        <v>56</v>
      </c>
    </row>
    <row r="2" spans="1:9" x14ac:dyDescent="0.2">
      <c r="A2">
        <v>237.47</v>
      </c>
      <c r="B2">
        <v>1E-3</v>
      </c>
      <c r="C2" t="s">
        <v>25</v>
      </c>
      <c r="D2">
        <v>609.79300000000001</v>
      </c>
      <c r="E2" s="1">
        <v>161.9</v>
      </c>
      <c r="F2" s="1">
        <v>5.0840000000000003E-2</v>
      </c>
      <c r="G2">
        <v>7.8573000000000004</v>
      </c>
      <c r="H2">
        <v>2.5000000000000001E-3</v>
      </c>
      <c r="I2" t="s">
        <v>57</v>
      </c>
    </row>
    <row r="3" spans="1:9" x14ac:dyDescent="0.2">
      <c r="A3">
        <v>683.15499999999997</v>
      </c>
      <c r="B3">
        <v>2E-3</v>
      </c>
      <c r="C3" t="s">
        <v>26</v>
      </c>
      <c r="D3">
        <v>1238.8209999999999</v>
      </c>
      <c r="E3" s="1">
        <v>89.79</v>
      </c>
      <c r="F3" s="1">
        <v>4.947E-2</v>
      </c>
      <c r="G3">
        <v>7.6802000000000001</v>
      </c>
      <c r="H3">
        <v>4.1999999999999997E-3</v>
      </c>
      <c r="I3" t="s">
        <v>57</v>
      </c>
    </row>
    <row r="4" spans="1:9" x14ac:dyDescent="0.2">
      <c r="A4">
        <v>756.99400000000003</v>
      </c>
      <c r="B4">
        <v>8.5000000000000006E-2</v>
      </c>
      <c r="C4" t="s">
        <v>27</v>
      </c>
      <c r="D4">
        <v>1242.0050000000001</v>
      </c>
      <c r="E4" s="1">
        <v>2.1539999999999999</v>
      </c>
      <c r="F4" s="1">
        <v>5.645E-2</v>
      </c>
      <c r="G4">
        <v>8.4728999999999992</v>
      </c>
      <c r="H4">
        <v>0.222</v>
      </c>
      <c r="I4" t="s">
        <v>57</v>
      </c>
    </row>
    <row r="5" spans="1:9" x14ac:dyDescent="0.2">
      <c r="A5">
        <v>776.36900000000003</v>
      </c>
      <c r="B5">
        <v>4.4999999999999998E-2</v>
      </c>
      <c r="C5" t="s">
        <v>26</v>
      </c>
      <c r="D5">
        <v>1242.8040000000001</v>
      </c>
      <c r="E5" s="1">
        <v>4.4909999999999997</v>
      </c>
      <c r="F5" s="1">
        <v>5.8319999999999997E-2</v>
      </c>
      <c r="G5">
        <v>9.0786999999999995</v>
      </c>
      <c r="H5">
        <v>0.1179</v>
      </c>
      <c r="I5" t="s">
        <v>57</v>
      </c>
    </row>
    <row r="6" spans="1:9" x14ac:dyDescent="0.2">
      <c r="A6">
        <v>939.26900000000001</v>
      </c>
      <c r="B6">
        <v>2E-3</v>
      </c>
      <c r="C6" t="s">
        <v>25</v>
      </c>
      <c r="D6">
        <v>624.94100000000003</v>
      </c>
      <c r="E6" s="1">
        <v>92.36</v>
      </c>
      <c r="F6" s="1">
        <v>5.4480000000000001E-2</v>
      </c>
      <c r="G6">
        <v>8.7680000000000007</v>
      </c>
      <c r="H6">
        <v>5.1999999999999998E-3</v>
      </c>
      <c r="I6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6"/>
  <sheetViews>
    <sheetView workbookViewId="0">
      <selection activeCell="I15" sqref="I15"/>
    </sheetView>
  </sheetViews>
  <sheetFormatPr baseColWidth="10" defaultRowHeight="16" x14ac:dyDescent="0.2"/>
  <cols>
    <col min="6" max="7" width="16.83203125" customWidth="1"/>
    <col min="10" max="10" width="16" customWidth="1"/>
  </cols>
  <sheetData>
    <row r="1" spans="1:10" x14ac:dyDescent="0.2">
      <c r="A1" t="s">
        <v>12</v>
      </c>
      <c r="B1" t="s">
        <v>60</v>
      </c>
      <c r="C1" t="s">
        <v>61</v>
      </c>
      <c r="D1" t="s">
        <v>17</v>
      </c>
      <c r="E1" t="s">
        <v>18</v>
      </c>
      <c r="F1" t="s">
        <v>67</v>
      </c>
      <c r="G1" t="s">
        <v>66</v>
      </c>
      <c r="H1" t="s">
        <v>65</v>
      </c>
      <c r="J1" t="s">
        <v>64</v>
      </c>
    </row>
    <row r="2" spans="1:10" x14ac:dyDescent="0.2">
      <c r="A2" t="s">
        <v>45</v>
      </c>
      <c r="B2">
        <v>192.20500000000001</v>
      </c>
      <c r="C2">
        <v>0.159</v>
      </c>
      <c r="D2">
        <v>7.4279999999999999</v>
      </c>
      <c r="E2">
        <v>0.41510000000000002</v>
      </c>
      <c r="F2">
        <f>0.0449662987814422*B2+671.796719474899</f>
        <v>680.43946693218606</v>
      </c>
      <c r="G2">
        <f>D2*0.0449662987814422</f>
        <v>0.33400966734855264</v>
      </c>
      <c r="H2">
        <v>140.95500000000001</v>
      </c>
      <c r="I2">
        <f>H2*2</f>
        <v>281.91000000000003</v>
      </c>
    </row>
    <row r="3" spans="1:10" x14ac:dyDescent="0.2">
      <c r="A3" t="s">
        <v>2</v>
      </c>
      <c r="B3">
        <v>221.55600000000001</v>
      </c>
      <c r="C3">
        <v>1.0999999999999999E-2</v>
      </c>
      <c r="D3">
        <v>6.3453999999999997</v>
      </c>
      <c r="E3">
        <v>2.6200000000000001E-2</v>
      </c>
      <c r="F3">
        <f>0.0449662987814422*B3+671.796719474899</f>
        <v>681.75927276772018</v>
      </c>
      <c r="G3">
        <f>D3*0.0449662987814422</f>
        <v>0.28532915228776329</v>
      </c>
      <c r="H3">
        <v>110.46299999999999</v>
      </c>
      <c r="I3">
        <f t="shared" ref="I3:I16" si="0">H3*2</f>
        <v>220.92599999999999</v>
      </c>
    </row>
    <row r="4" spans="1:10" x14ac:dyDescent="0.2">
      <c r="A4" t="s">
        <v>3</v>
      </c>
      <c r="B4">
        <v>396.70100000000002</v>
      </c>
      <c r="C4">
        <v>0.13200000000000001</v>
      </c>
      <c r="D4">
        <v>5.8521999999999998</v>
      </c>
      <c r="E4">
        <v>0.32629999999999998</v>
      </c>
      <c r="F4">
        <f>0.0449662987814422*B4+671.796719474899</f>
        <v>689.63489516779589</v>
      </c>
      <c r="G4">
        <f>D4*0.0449662987814422</f>
        <v>0.26315177372875603</v>
      </c>
      <c r="H4">
        <v>95.209000000000003</v>
      </c>
      <c r="I4">
        <f t="shared" si="0"/>
        <v>190.41800000000001</v>
      </c>
    </row>
    <row r="5" spans="1:10" x14ac:dyDescent="0.2">
      <c r="A5" t="s">
        <v>4</v>
      </c>
      <c r="B5">
        <v>563.93700000000001</v>
      </c>
      <c r="C5">
        <v>0.10299999999999999</v>
      </c>
      <c r="D5">
        <v>6.0012999999999996</v>
      </c>
      <c r="E5">
        <v>0.2591</v>
      </c>
      <c r="F5">
        <f>0.0449662987814422*B5+671.796719474899</f>
        <v>697.15487911080913</v>
      </c>
      <c r="G5">
        <f>D5*0.0449662987814422</f>
        <v>0.26985624887706905</v>
      </c>
      <c r="H5">
        <v>99.955399999999997</v>
      </c>
      <c r="I5">
        <f t="shared" si="0"/>
        <v>199.91079999999999</v>
      </c>
    </row>
    <row r="6" spans="1:10" x14ac:dyDescent="0.2">
      <c r="A6" t="s">
        <v>7</v>
      </c>
      <c r="B6">
        <v>762.37599999999998</v>
      </c>
      <c r="C6">
        <v>4.0000000000000001E-3</v>
      </c>
      <c r="D6">
        <v>6.12</v>
      </c>
      <c r="E6">
        <v>8.6E-3</v>
      </c>
      <c r="F6">
        <f>0.0449662987814422*B6+671.796719474899</f>
        <v>706.07794647469973</v>
      </c>
      <c r="G6">
        <f>D6*0.0449662987814422</f>
        <v>0.27519374854242623</v>
      </c>
      <c r="H6">
        <v>103.643</v>
      </c>
      <c r="I6">
        <f t="shared" si="0"/>
        <v>207.286</v>
      </c>
    </row>
    <row r="7" spans="1:10" x14ac:dyDescent="0.2">
      <c r="A7" t="s">
        <v>7</v>
      </c>
      <c r="B7">
        <v>1110.3779999999999</v>
      </c>
      <c r="C7">
        <v>2.5000000000000001E-2</v>
      </c>
      <c r="D7">
        <v>6.4432999999999998</v>
      </c>
      <c r="E7">
        <v>6.0999999999999999E-2</v>
      </c>
      <c r="F7">
        <f t="shared" ref="F7:F12" si="1">0.0447902464228164*(B7-1024)+745.655738274089</f>
        <v>749.52463017959906</v>
      </c>
      <c r="G7">
        <f t="shared" ref="G7:G12" si="2">D7*0.0447902464228164</f>
        <v>0.28859699477613288</v>
      </c>
      <c r="H7">
        <v>112.616</v>
      </c>
      <c r="I7">
        <f t="shared" si="0"/>
        <v>225.232</v>
      </c>
    </row>
    <row r="8" spans="1:10" x14ac:dyDescent="0.2">
      <c r="A8" t="s">
        <v>3</v>
      </c>
      <c r="B8">
        <v>1403.422</v>
      </c>
      <c r="C8">
        <v>0.14499999999999999</v>
      </c>
      <c r="D8">
        <v>5.4988000000000001</v>
      </c>
      <c r="E8">
        <v>0.42370000000000002</v>
      </c>
      <c r="F8">
        <f t="shared" si="1"/>
        <v>762.65014315232679</v>
      </c>
      <c r="G8">
        <f t="shared" si="2"/>
        <v>0.24629260702978281</v>
      </c>
      <c r="H8">
        <v>82.551100000000005</v>
      </c>
      <c r="I8">
        <f t="shared" si="0"/>
        <v>165.10220000000001</v>
      </c>
    </row>
    <row r="9" spans="1:10" x14ac:dyDescent="0.2">
      <c r="A9" t="s">
        <v>3</v>
      </c>
      <c r="B9">
        <v>1554.337</v>
      </c>
      <c r="C9">
        <v>7.0000000000000007E-2</v>
      </c>
      <c r="D9">
        <v>6.9771000000000001</v>
      </c>
      <c r="E9">
        <v>0.2021</v>
      </c>
      <c r="F9">
        <f t="shared" si="1"/>
        <v>769.40966319122617</v>
      </c>
      <c r="G9">
        <f t="shared" si="2"/>
        <v>0.31250602831663232</v>
      </c>
      <c r="H9">
        <v>127.85</v>
      </c>
      <c r="I9">
        <f t="shared" si="0"/>
        <v>255.7</v>
      </c>
      <c r="J9" t="s">
        <v>63</v>
      </c>
    </row>
    <row r="10" spans="1:10" x14ac:dyDescent="0.2">
      <c r="A10" t="s">
        <v>20</v>
      </c>
      <c r="B10">
        <v>1576.9970000000001</v>
      </c>
      <c r="C10">
        <v>0</v>
      </c>
      <c r="D10">
        <v>4.9339000000000004</v>
      </c>
      <c r="E10">
        <v>4.0000000000000002E-4</v>
      </c>
      <c r="F10">
        <f t="shared" si="1"/>
        <v>770.42461017516723</v>
      </c>
      <c r="G10">
        <f t="shared" si="2"/>
        <v>0.22099059682553385</v>
      </c>
      <c r="H10">
        <v>60.101900000000001</v>
      </c>
      <c r="I10">
        <f t="shared" si="0"/>
        <v>120.2038</v>
      </c>
    </row>
    <row r="11" spans="1:10" x14ac:dyDescent="0.2">
      <c r="A11" t="s">
        <v>20</v>
      </c>
      <c r="B11">
        <v>1799.143</v>
      </c>
      <c r="C11">
        <v>0</v>
      </c>
      <c r="D11">
        <v>4.6482000000000001</v>
      </c>
      <c r="E11">
        <v>6.9999999999999999E-4</v>
      </c>
      <c r="F11">
        <f t="shared" si="1"/>
        <v>780.37458425701016</v>
      </c>
      <c r="G11">
        <f t="shared" si="2"/>
        <v>0.20819402342253518</v>
      </c>
      <c r="H11">
        <v>45.040599999999998</v>
      </c>
      <c r="I11">
        <f t="shared" si="0"/>
        <v>90.081199999999995</v>
      </c>
      <c r="J11" t="s">
        <v>62</v>
      </c>
    </row>
    <row r="12" spans="1:10" x14ac:dyDescent="0.2">
      <c r="A12" t="s">
        <v>3</v>
      </c>
      <c r="B12">
        <v>1844.7850000000001</v>
      </c>
      <c r="C12">
        <v>1.4E-2</v>
      </c>
      <c r="D12">
        <v>6.3895999999999997</v>
      </c>
      <c r="E12">
        <v>3.4500000000000003E-2</v>
      </c>
      <c r="F12">
        <f t="shared" si="1"/>
        <v>782.41890068424038</v>
      </c>
      <c r="G12">
        <f t="shared" si="2"/>
        <v>0.28619175854322765</v>
      </c>
      <c r="H12">
        <v>111.033</v>
      </c>
      <c r="I12">
        <f t="shared" si="0"/>
        <v>222.066</v>
      </c>
    </row>
    <row r="13" spans="1:10" x14ac:dyDescent="0.2">
      <c r="A13" t="s">
        <v>23</v>
      </c>
      <c r="B13">
        <v>2561.7730000000001</v>
      </c>
      <c r="C13">
        <v>0</v>
      </c>
      <c r="D13">
        <v>6.4035000000000002</v>
      </c>
      <c r="E13">
        <v>2.9999999999999997E-4</v>
      </c>
      <c r="F13">
        <f>0.0438116228073491*(B13-2048)+1015.10325889019</f>
        <v>1037.6124877747902</v>
      </c>
      <c r="G13">
        <f>D13*0.0438116228073491</f>
        <v>0.28054772664685995</v>
      </c>
      <c r="H13">
        <v>107.274</v>
      </c>
      <c r="I13">
        <f t="shared" si="0"/>
        <v>214.548</v>
      </c>
    </row>
    <row r="14" spans="1:10" x14ac:dyDescent="0.2">
      <c r="A14" t="s">
        <v>25</v>
      </c>
      <c r="B14">
        <v>3309.9740000000002</v>
      </c>
      <c r="C14">
        <v>2E-3</v>
      </c>
      <c r="D14">
        <v>6.516</v>
      </c>
      <c r="E14">
        <v>5.4999999999999997E-3</v>
      </c>
      <c r="F14">
        <f>(0.0431667082423346*(B14-3072)+1209.3346601414)/2</f>
        <v>609.80360718433064</v>
      </c>
      <c r="G14">
        <f>D14*0.0431667082423346</f>
        <v>0.28127427090705226</v>
      </c>
      <c r="H14">
        <v>107.761</v>
      </c>
      <c r="I14">
        <f t="shared" si="0"/>
        <v>215.52199999999999</v>
      </c>
      <c r="J14" t="s">
        <v>62</v>
      </c>
    </row>
    <row r="15" spans="1:10" x14ac:dyDescent="0.2">
      <c r="A15" t="s">
        <v>26</v>
      </c>
      <c r="B15">
        <v>3754.9609999999998</v>
      </c>
      <c r="C15">
        <v>3.0000000000000001E-3</v>
      </c>
      <c r="D15">
        <v>7.2671999999999999</v>
      </c>
      <c r="E15">
        <v>8.6999999999999994E-3</v>
      </c>
      <c r="F15">
        <f>0.0431667082423346*(B15-3072)+1209.3346601414</f>
        <v>1238.815838369293</v>
      </c>
      <c r="G15">
        <f>D15*0.0431667082423346</f>
        <v>0.31370110213869401</v>
      </c>
      <c r="H15">
        <v>128.59100000000001</v>
      </c>
      <c r="I15">
        <f t="shared" si="0"/>
        <v>257.18200000000002</v>
      </c>
    </row>
    <row r="16" spans="1:10" x14ac:dyDescent="0.2">
      <c r="A16" t="s">
        <v>25</v>
      </c>
      <c r="B16">
        <v>4011.8440000000001</v>
      </c>
      <c r="C16">
        <v>6.0000000000000001E-3</v>
      </c>
      <c r="D16">
        <v>8.2986000000000004</v>
      </c>
      <c r="E16">
        <v>1.5900000000000001E-2</v>
      </c>
      <c r="F16">
        <f>(0.0431667082423346*(B16-3072)+1209.3346601414)/2</f>
        <v>624.95231594135441</v>
      </c>
      <c r="G16">
        <f>D16*0.0431667082423346</f>
        <v>0.35822324501983793</v>
      </c>
      <c r="H16">
        <v>155.24</v>
      </c>
      <c r="I16">
        <f t="shared" si="0"/>
        <v>310.48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9"/>
  <sheetViews>
    <sheetView workbookViewId="0">
      <selection activeCell="A9" sqref="A9:IV9"/>
    </sheetView>
  </sheetViews>
  <sheetFormatPr baseColWidth="10" defaultRowHeight="16" x14ac:dyDescent="0.2"/>
  <cols>
    <col min="6" max="7" width="16.83203125" customWidth="1"/>
    <col min="9" max="9" width="16" customWidth="1"/>
  </cols>
  <sheetData>
    <row r="1" spans="1:9" x14ac:dyDescent="0.2">
      <c r="A1" t="s">
        <v>12</v>
      </c>
      <c r="B1" t="s">
        <v>60</v>
      </c>
      <c r="C1" t="s">
        <v>61</v>
      </c>
      <c r="D1" t="s">
        <v>17</v>
      </c>
      <c r="E1" t="s">
        <v>18</v>
      </c>
      <c r="F1" t="s">
        <v>67</v>
      </c>
      <c r="G1" t="s">
        <v>66</v>
      </c>
      <c r="H1" t="s">
        <v>65</v>
      </c>
      <c r="I1" t="s">
        <v>64</v>
      </c>
    </row>
    <row r="2" spans="1:9" x14ac:dyDescent="0.2">
      <c r="A2" t="s">
        <v>45</v>
      </c>
      <c r="B2">
        <v>191.92099999999999</v>
      </c>
      <c r="C2">
        <v>0.377</v>
      </c>
      <c r="D2">
        <v>6.8506</v>
      </c>
      <c r="E2">
        <v>0.62460000000000004</v>
      </c>
      <c r="F2">
        <f t="shared" ref="F2:F7" si="0">0.0449662987814422*B2+671.796719474899</f>
        <v>680.4266965033321</v>
      </c>
      <c r="G2">
        <f t="shared" ref="G2:G7" si="1">D2*0.0449662987814422</f>
        <v>0.3080461264321479</v>
      </c>
      <c r="H2">
        <v>274.23700000000002</v>
      </c>
    </row>
    <row r="3" spans="1:9" x14ac:dyDescent="0.2">
      <c r="A3" t="s">
        <v>2</v>
      </c>
      <c r="B3">
        <v>221.61199999999999</v>
      </c>
      <c r="C3">
        <v>0.01</v>
      </c>
      <c r="D3">
        <v>6.4779999999999998</v>
      </c>
      <c r="E3">
        <v>2.4799999999999999E-2</v>
      </c>
      <c r="F3">
        <f t="shared" si="0"/>
        <v>681.76179088045194</v>
      </c>
      <c r="G3">
        <f t="shared" si="1"/>
        <v>0.29129168350618256</v>
      </c>
      <c r="H3">
        <v>209.422</v>
      </c>
    </row>
    <row r="4" spans="1:9" x14ac:dyDescent="0.2">
      <c r="A4" t="s">
        <v>3</v>
      </c>
      <c r="B4">
        <v>397.06099999999998</v>
      </c>
      <c r="C4">
        <v>0.107</v>
      </c>
      <c r="D4">
        <v>5.9606000000000003</v>
      </c>
      <c r="E4">
        <v>0.27200000000000002</v>
      </c>
      <c r="F4">
        <f t="shared" si="0"/>
        <v>689.65108303535715</v>
      </c>
      <c r="G4">
        <f t="shared" si="1"/>
        <v>0.26802612051666436</v>
      </c>
      <c r="H4">
        <v>174.55699999999999</v>
      </c>
    </row>
    <row r="5" spans="1:9" x14ac:dyDescent="0.2">
      <c r="A5" t="s">
        <v>4</v>
      </c>
      <c r="B5">
        <v>563.774</v>
      </c>
      <c r="C5">
        <v>0.25800000000000001</v>
      </c>
      <c r="D5">
        <v>5.6448999999999998</v>
      </c>
      <c r="E5">
        <v>0.46660000000000001</v>
      </c>
      <c r="F5">
        <f t="shared" si="0"/>
        <v>697.14754960410778</v>
      </c>
      <c r="G5">
        <f t="shared" si="1"/>
        <v>0.25383025999136305</v>
      </c>
      <c r="H5">
        <v>150.83500000000001</v>
      </c>
    </row>
    <row r="6" spans="1:9" x14ac:dyDescent="0.2">
      <c r="A6" t="s">
        <v>7</v>
      </c>
      <c r="B6">
        <v>762.41200000000003</v>
      </c>
      <c r="C6">
        <v>4.0000000000000001E-3</v>
      </c>
      <c r="D6">
        <v>6.4501999999999997</v>
      </c>
      <c r="E6">
        <v>9.9000000000000008E-3</v>
      </c>
      <c r="F6">
        <f t="shared" si="0"/>
        <v>706.07956526145585</v>
      </c>
      <c r="G6">
        <f t="shared" si="1"/>
        <v>0.29004162040005843</v>
      </c>
      <c r="H6">
        <v>207.63900000000001</v>
      </c>
    </row>
    <row r="7" spans="1:9" x14ac:dyDescent="0.2">
      <c r="A7" t="s">
        <v>6</v>
      </c>
      <c r="B7">
        <v>933.57100000000003</v>
      </c>
      <c r="C7">
        <v>0.05</v>
      </c>
      <c r="D7">
        <v>6.0826000000000002</v>
      </c>
      <c r="E7">
        <v>0.1305</v>
      </c>
      <c r="F7">
        <f t="shared" si="0"/>
        <v>713.7759519945887</v>
      </c>
      <c r="G7">
        <f t="shared" si="1"/>
        <v>0.27351200896800032</v>
      </c>
      <c r="H7">
        <v>183.14500000000001</v>
      </c>
    </row>
    <row r="8" spans="1:9" x14ac:dyDescent="0.2">
      <c r="A8" t="s">
        <v>7</v>
      </c>
      <c r="B8">
        <v>1110.2650000000001</v>
      </c>
      <c r="C8">
        <v>2.4E-2</v>
      </c>
      <c r="D8">
        <v>6.5362999999999998</v>
      </c>
      <c r="E8">
        <v>5.8400000000000001E-2</v>
      </c>
      <c r="F8">
        <f>0.0447902464228164*(B8-1024)+745.655738274089</f>
        <v>749.51956888175323</v>
      </c>
      <c r="G8">
        <f>D8*0.0447902464228164</f>
        <v>0.29276248769345481</v>
      </c>
      <c r="H8">
        <v>211.51</v>
      </c>
    </row>
    <row r="9" spans="1:9" x14ac:dyDescent="0.2">
      <c r="A9" t="s">
        <v>3</v>
      </c>
      <c r="B9">
        <v>1403.579</v>
      </c>
      <c r="C9">
        <v>0.159</v>
      </c>
      <c r="D9">
        <v>5.6947999999999999</v>
      </c>
      <c r="E9">
        <v>0.39269999999999999</v>
      </c>
      <c r="F9">
        <f t="shared" ref="F9:F14" si="2">0.0447902464228164*(B9-1024)+745.655738274089</f>
        <v>762.65717522101522</v>
      </c>
      <c r="G9">
        <f t="shared" ref="G9:G14" si="3">D9*0.0447902464228164</f>
        <v>0.25507149532865481</v>
      </c>
      <c r="H9">
        <v>153.01499999999999</v>
      </c>
    </row>
    <row r="10" spans="1:9" x14ac:dyDescent="0.2">
      <c r="A10" t="s">
        <v>3</v>
      </c>
      <c r="B10">
        <v>1554.461</v>
      </c>
      <c r="C10">
        <v>5.1999999999999998E-2</v>
      </c>
      <c r="D10">
        <v>7.0030000000000001</v>
      </c>
      <c r="E10">
        <v>0.13819999999999999</v>
      </c>
      <c r="F10">
        <f t="shared" si="2"/>
        <v>769.41521718178262</v>
      </c>
      <c r="G10">
        <f t="shared" si="3"/>
        <v>0.31366609569898324</v>
      </c>
      <c r="H10">
        <v>240.11</v>
      </c>
      <c r="I10" t="s">
        <v>63</v>
      </c>
    </row>
    <row r="11" spans="1:9" x14ac:dyDescent="0.2">
      <c r="A11" t="s">
        <v>20</v>
      </c>
      <c r="B11">
        <v>1577.1110000000001</v>
      </c>
      <c r="C11">
        <v>1E-3</v>
      </c>
      <c r="D11">
        <v>6.6010999999999997</v>
      </c>
      <c r="E11">
        <v>1.4E-3</v>
      </c>
      <c r="F11">
        <f t="shared" si="2"/>
        <v>770.42971626325937</v>
      </c>
      <c r="G11">
        <f t="shared" si="3"/>
        <v>0.29566489566165333</v>
      </c>
      <c r="H11">
        <v>215.596</v>
      </c>
    </row>
    <row r="12" spans="1:9" x14ac:dyDescent="0.2">
      <c r="A12" t="s">
        <v>3</v>
      </c>
      <c r="B12">
        <v>1619.067</v>
      </c>
      <c r="C12">
        <v>8.9999999999999993E-3</v>
      </c>
      <c r="D12">
        <v>6.5088999999999997</v>
      </c>
      <c r="E12">
        <v>2.3900000000000001E-2</v>
      </c>
      <c r="F12">
        <f t="shared" si="2"/>
        <v>772.30893584217506</v>
      </c>
      <c r="G12">
        <f t="shared" si="3"/>
        <v>0.29153523494146966</v>
      </c>
      <c r="H12">
        <v>209.76900000000001</v>
      </c>
    </row>
    <row r="13" spans="1:9" x14ac:dyDescent="0.2">
      <c r="A13" t="s">
        <v>20</v>
      </c>
      <c r="B13">
        <v>1799.16</v>
      </c>
      <c r="C13">
        <v>1E-3</v>
      </c>
      <c r="D13">
        <v>6.4717000000000002</v>
      </c>
      <c r="E13">
        <v>1.9E-3</v>
      </c>
      <c r="F13">
        <f t="shared" si="2"/>
        <v>780.37534569119941</v>
      </c>
      <c r="G13">
        <f t="shared" si="3"/>
        <v>0.28986903777454087</v>
      </c>
      <c r="H13">
        <v>207.392</v>
      </c>
    </row>
    <row r="14" spans="1:9" x14ac:dyDescent="0.2">
      <c r="A14" t="s">
        <v>3</v>
      </c>
      <c r="B14">
        <v>1844.915</v>
      </c>
      <c r="C14">
        <v>1.2E-2</v>
      </c>
      <c r="D14">
        <v>6.6253000000000002</v>
      </c>
      <c r="E14">
        <v>2.8199999999999999E-2</v>
      </c>
      <c r="F14">
        <f t="shared" si="2"/>
        <v>782.42472341627536</v>
      </c>
      <c r="G14">
        <f t="shared" si="3"/>
        <v>0.29674881962508548</v>
      </c>
      <c r="H14">
        <v>217.11099999999999</v>
      </c>
    </row>
    <row r="15" spans="1:9" x14ac:dyDescent="0.2">
      <c r="A15" t="s">
        <v>23</v>
      </c>
      <c r="B15">
        <v>2431.7249999999999</v>
      </c>
      <c r="C15">
        <v>0</v>
      </c>
      <c r="D15">
        <v>7.2847</v>
      </c>
      <c r="E15">
        <v>4.0000000000000002E-4</v>
      </c>
      <c r="F15">
        <f>0.0438116228073491*(B15-2048)+1015.10325889019</f>
        <v>1031.91487385194</v>
      </c>
      <c r="G15">
        <f>D15*0.0438116228073491</f>
        <v>0.31915452866469596</v>
      </c>
      <c r="H15">
        <v>247.34399999999999</v>
      </c>
    </row>
    <row r="16" spans="1:9" x14ac:dyDescent="0.2">
      <c r="A16" t="s">
        <v>23</v>
      </c>
      <c r="B16">
        <v>2561.8820000000001</v>
      </c>
      <c r="C16">
        <v>0</v>
      </c>
      <c r="D16">
        <v>7.5955000000000004</v>
      </c>
      <c r="E16">
        <v>8.9999999999999998E-4</v>
      </c>
      <c r="F16">
        <f>0.0438116228073491*(B16-2048)+1015.10325889019</f>
        <v>1037.6172632416763</v>
      </c>
      <c r="G16">
        <f>D16*0.0438116228073491</f>
        <v>0.33277118103322012</v>
      </c>
      <c r="H16">
        <v>264.90300000000002</v>
      </c>
    </row>
    <row r="17" spans="1:9" x14ac:dyDescent="0.2">
      <c r="A17" t="s">
        <v>25</v>
      </c>
      <c r="B17">
        <v>3310.1170000000002</v>
      </c>
      <c r="C17">
        <v>3.0000000000000001E-3</v>
      </c>
      <c r="D17">
        <v>6.9340999999999999</v>
      </c>
      <c r="E17">
        <v>7.3000000000000001E-3</v>
      </c>
      <c r="F17">
        <f>(0.0431667082423346*(B17-3072)+1209.3346601414)/2</f>
        <v>609.80669360396996</v>
      </c>
      <c r="G17">
        <f>D17*0.0431667082423346</f>
        <v>0.29932227162317238</v>
      </c>
      <c r="H17">
        <v>118.199</v>
      </c>
      <c r="I17" t="s">
        <v>62</v>
      </c>
    </row>
    <row r="18" spans="1:9" x14ac:dyDescent="0.2">
      <c r="A18" t="s">
        <v>26</v>
      </c>
      <c r="B18">
        <v>3755.0369999999998</v>
      </c>
      <c r="C18">
        <v>4.0000000000000001E-3</v>
      </c>
      <c r="D18">
        <v>8.0731000000000002</v>
      </c>
      <c r="E18">
        <v>8.8000000000000005E-3</v>
      </c>
      <c r="F18">
        <f>0.0431667082423346*(B18-3072)+1209.3346601414</f>
        <v>1238.8191190391194</v>
      </c>
      <c r="G18">
        <f>D18*0.0431667082423346</f>
        <v>0.34848915231119149</v>
      </c>
      <c r="H18">
        <v>284.59899999999999</v>
      </c>
    </row>
    <row r="19" spans="1:9" x14ac:dyDescent="0.2">
      <c r="A19" t="s">
        <v>25</v>
      </c>
      <c r="B19">
        <v>4011.9520000000002</v>
      </c>
      <c r="C19">
        <v>8.0000000000000002E-3</v>
      </c>
      <c r="D19">
        <v>8.6323000000000008</v>
      </c>
      <c r="E19">
        <v>2.0799999999999999E-2</v>
      </c>
      <c r="F19">
        <f>(0.0431667082423346*(B19-3072)+1209.3346601414)/2</f>
        <v>624.95464694359953</v>
      </c>
      <c r="G19">
        <f>D19*0.0431667082423346</f>
        <v>0.37262797556030502</v>
      </c>
      <c r="H19">
        <v>162.57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338</vt:lpstr>
      <vt:lpstr>338_line_id</vt:lpstr>
      <vt:lpstr>375</vt:lpstr>
      <vt:lpstr>375_line_id</vt:lpstr>
      <vt:lpstr>509</vt:lpstr>
      <vt:lpstr>509_line_id</vt:lpstr>
      <vt:lpstr>607_line_id</vt:lpstr>
      <vt:lpstr>line_width_lc</vt:lpstr>
      <vt:lpstr>line_width_lc_lgcorr</vt:lpstr>
      <vt:lpstr>line_width_lc_lgcorr_-42_-10</vt:lpstr>
      <vt:lpstr>line_width_lc_lgcorr_-74_-43</vt:lpstr>
      <vt:lpstr>eis_lw_391_422</vt:lpstr>
      <vt:lpstr>eis_lw_391_422_re</vt:lpstr>
      <vt:lpstr>eis_lw_359_390</vt:lpstr>
      <vt:lpstr>eis_old_test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Zhu</dc:creator>
  <cp:lastModifiedBy>Yingjie Zhu</cp:lastModifiedBy>
  <dcterms:created xsi:type="dcterms:W3CDTF">2021-05-13T13:50:13Z</dcterms:created>
  <dcterms:modified xsi:type="dcterms:W3CDTF">2021-09-08T15:16:15Z</dcterms:modified>
</cp:coreProperties>
</file>